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URAVMISHRA\Desktop\ICAI Webinar\"/>
    </mc:Choice>
  </mc:AlternateContent>
  <xr:revisionPtr revIDLastSave="0" documentId="13_ncr:1_{FF2A0360-E816-463F-8E75-4DEB31F17F57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Ratios" sheetId="2" r:id="rId1"/>
    <sheet name="Data She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C14" i="1"/>
  <c r="D14" i="1" s="1"/>
  <c r="G10" i="1"/>
  <c r="E11" i="1"/>
  <c r="D11" i="2" s="1"/>
  <c r="E10" i="1"/>
  <c r="C11" i="1"/>
  <c r="C11" i="2" s="1"/>
  <c r="C10" i="1"/>
  <c r="D10" i="2"/>
  <c r="D12" i="2"/>
  <c r="C12" i="2"/>
  <c r="G11" i="2"/>
  <c r="F11" i="2"/>
  <c r="C10" i="2"/>
  <c r="G9" i="2"/>
  <c r="D9" i="2"/>
  <c r="C9" i="2"/>
  <c r="G8" i="2"/>
  <c r="F8" i="2"/>
  <c r="D8" i="2"/>
  <c r="C8" i="2"/>
  <c r="G6" i="2"/>
  <c r="F6" i="2"/>
  <c r="D6" i="2"/>
  <c r="C6" i="2"/>
  <c r="G5" i="2"/>
  <c r="F5" i="2"/>
  <c r="D5" i="2"/>
  <c r="C5" i="2"/>
  <c r="G4" i="2"/>
  <c r="F4" i="2"/>
  <c r="D4" i="2"/>
  <c r="C4" i="2"/>
  <c r="F25" i="1"/>
  <c r="D25" i="1"/>
  <c r="F24" i="1"/>
  <c r="D24" i="1"/>
  <c r="F23" i="1"/>
  <c r="D23" i="1"/>
  <c r="F22" i="1"/>
  <c r="D22" i="1"/>
  <c r="F21" i="1"/>
  <c r="D21" i="1"/>
  <c r="F20" i="1"/>
  <c r="D20" i="1"/>
  <c r="F19" i="1"/>
  <c r="D19" i="1"/>
  <c r="F18" i="1"/>
  <c r="D18" i="1"/>
  <c r="F17" i="1"/>
  <c r="D17" i="1"/>
  <c r="F16" i="1"/>
  <c r="D16" i="1"/>
  <c r="F15" i="1"/>
  <c r="D15" i="1"/>
  <c r="F14" i="1"/>
  <c r="D11" i="1"/>
  <c r="F10" i="1"/>
  <c r="D10" i="1"/>
  <c r="F9" i="1"/>
  <c r="D9" i="1"/>
  <c r="F8" i="1"/>
  <c r="D8" i="1"/>
  <c r="F7" i="1"/>
  <c r="D7" i="1"/>
  <c r="F6" i="1"/>
  <c r="D6" i="1"/>
  <c r="F11" i="1" l="1"/>
  <c r="F9" i="2"/>
</calcChain>
</file>

<file path=xl/sharedStrings.xml><?xml version="1.0" encoding="utf-8"?>
<sst xmlns="http://schemas.openxmlformats.org/spreadsheetml/2006/main" count="55" uniqueCount="51">
  <si>
    <t>Income Statement</t>
  </si>
  <si>
    <t>Revenue</t>
  </si>
  <si>
    <t>Cost of Goods Sold</t>
  </si>
  <si>
    <t>Interest Expense</t>
  </si>
  <si>
    <t>Tax Expense</t>
  </si>
  <si>
    <t>Income from Cont Operations</t>
  </si>
  <si>
    <t>Net Income</t>
  </si>
  <si>
    <t>Balance Sheet</t>
  </si>
  <si>
    <t>Cash</t>
  </si>
  <si>
    <t>Short Term Investments</t>
  </si>
  <si>
    <t>Accounts Receivable</t>
  </si>
  <si>
    <t>Inventory</t>
  </si>
  <si>
    <t>Current Assets</t>
  </si>
  <si>
    <t>Long Term Investments</t>
  </si>
  <si>
    <t>Net Fixed Assets</t>
  </si>
  <si>
    <t>Other Assets</t>
  </si>
  <si>
    <t>Total Assets</t>
  </si>
  <si>
    <t>Current Liabilities</t>
  </si>
  <si>
    <t>Total Liabilities</t>
  </si>
  <si>
    <t>Total Stockholders' Equity</t>
  </si>
  <si>
    <t>Cash Flow</t>
  </si>
  <si>
    <t>Cash Flow from Operations</t>
  </si>
  <si>
    <t>Dividends Paid</t>
  </si>
  <si>
    <t>Interest Paid</t>
  </si>
  <si>
    <t xml:space="preserve">Share Information </t>
  </si>
  <si>
    <t>Market Price at Year End</t>
  </si>
  <si>
    <t>Earnings Per Share - Basic</t>
  </si>
  <si>
    <t>Shares Outstanding</t>
  </si>
  <si>
    <t>Growth Ratios</t>
  </si>
  <si>
    <t>Sales Growth</t>
  </si>
  <si>
    <t>Income Growth</t>
  </si>
  <si>
    <t>Asset Growth</t>
  </si>
  <si>
    <t>Activity Ratios</t>
  </si>
  <si>
    <t>Receivable Turnover</t>
  </si>
  <si>
    <t>Inventory Turnover</t>
  </si>
  <si>
    <t>Fixed Asset Turnover</t>
  </si>
  <si>
    <t>Profitability Ratios</t>
  </si>
  <si>
    <t>Profit Margin</t>
  </si>
  <si>
    <t>Return on Assets</t>
  </si>
  <si>
    <t>Return on Equity</t>
  </si>
  <si>
    <t>Dividend Payout Ratio</t>
  </si>
  <si>
    <t>Price Earnings Ratio</t>
  </si>
  <si>
    <t>Liquidity Ratios</t>
  </si>
  <si>
    <t>Current Ratio</t>
  </si>
  <si>
    <t>Quick Ratio</t>
  </si>
  <si>
    <t>Solvency Ratios</t>
  </si>
  <si>
    <t>Debt to Total Assets</t>
  </si>
  <si>
    <t>Description</t>
  </si>
  <si>
    <t>Ratio Analysis</t>
  </si>
  <si>
    <t>%</t>
  </si>
  <si>
    <t>Amount 
(In Crores)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</si>
</sst>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&quot;$&quot;#,##0.00"/>
    <numFmt numFmtId="166" formatCode="0.0"/>
  </numFmts>
  <fonts count="11" x14ac:knownFonts="1">
    <font>
      <sz val="10"/>
      <name val="Arial"/>
      <family val="2"/>
    </font>
    <font>
      <sz val="13"/>
      <name val="Univers for KPMG"/>
      <family val="2"/>
    </font>
    <font>
      <b/>
      <sz val="13"/>
      <color indexed="9"/>
      <name val="Univers for KPMG"/>
      <family val="2"/>
    </font>
    <font>
      <b/>
      <sz val="12"/>
      <color theme="0"/>
      <name val="Univers for KPMG"/>
      <family val="2"/>
    </font>
    <font>
      <sz val="12"/>
      <color theme="0"/>
      <name val="Univers for KPMG"/>
      <family val="2"/>
    </font>
    <font>
      <b/>
      <sz val="11"/>
      <color theme="0"/>
      <name val="Univers for KPMG"/>
      <family val="2"/>
    </font>
    <font>
      <sz val="11"/>
      <color theme="0"/>
      <name val="Univers for KPMG"/>
      <family val="2"/>
    </font>
    <font>
      <sz val="11"/>
      <name val="Univers for KPMG"/>
      <family val="2"/>
    </font>
    <font>
      <b/>
      <sz val="11"/>
      <name val="Univers for KPMG"/>
      <family val="2"/>
    </font>
    <font>
      <b/>
      <u/>
      <sz val="11"/>
      <name val="Univers for KPMG"/>
      <family val="2"/>
    </font>
    <font>
      <b/>
      <u/>
      <sz val="11"/>
      <color theme="0"/>
      <name val="Univers for KPMG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2" borderId="12" xfId="0" applyFont="1" applyFill="1" applyBorder="1"/>
    <xf numFmtId="0" fontId="2" fillId="2" borderId="12" xfId="0" applyFont="1" applyFill="1" applyBorder="1"/>
    <xf numFmtId="0" fontId="3" fillId="3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7" fillId="0" borderId="0" xfId="0" applyFont="1"/>
    <xf numFmtId="0" fontId="6" fillId="2" borderId="12" xfId="0" applyFont="1" applyFill="1" applyBorder="1"/>
    <xf numFmtId="0" fontId="6" fillId="2" borderId="12" xfId="0" applyFont="1" applyFill="1" applyBorder="1" applyAlignment="1">
      <alignment horizontal="center"/>
    </xf>
    <xf numFmtId="0" fontId="7" fillId="0" borderId="0" xfId="0" applyFont="1" applyFill="1"/>
    <xf numFmtId="0" fontId="7" fillId="0" borderId="12" xfId="0" applyFont="1" applyFill="1" applyBorder="1"/>
    <xf numFmtId="164" fontId="7" fillId="0" borderId="12" xfId="0" applyNumberFormat="1" applyFont="1" applyFill="1" applyBorder="1"/>
    <xf numFmtId="166" fontId="7" fillId="0" borderId="12" xfId="0" applyNumberFormat="1" applyFont="1" applyFill="1" applyBorder="1"/>
    <xf numFmtId="2" fontId="7" fillId="0" borderId="12" xfId="0" applyNumberFormat="1" applyFont="1" applyFill="1" applyBorder="1"/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9" fillId="0" borderId="18" xfId="0" applyFont="1" applyFill="1" applyBorder="1" applyAlignment="1">
      <alignment horizontal="center" vertical="center"/>
    </xf>
    <xf numFmtId="3" fontId="7" fillId="0" borderId="18" xfId="0" applyNumberFormat="1" applyFont="1" applyFill="1" applyBorder="1" applyAlignment="1">
      <alignment vertical="center"/>
    </xf>
    <xf numFmtId="3" fontId="7" fillId="0" borderId="14" xfId="0" applyNumberFormat="1" applyFont="1" applyFill="1" applyBorder="1" applyAlignment="1">
      <alignment vertical="center"/>
    </xf>
    <xf numFmtId="0" fontId="7" fillId="0" borderId="22" xfId="0" applyFont="1" applyFill="1" applyBorder="1" applyAlignment="1">
      <alignment vertical="center"/>
    </xf>
    <xf numFmtId="0" fontId="9" fillId="0" borderId="2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3" fontId="7" fillId="0" borderId="10" xfId="0" applyNumberFormat="1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Fill="1" applyBorder="1" applyAlignment="1">
      <alignment vertical="center"/>
    </xf>
    <xf numFmtId="3" fontId="7" fillId="0" borderId="4" xfId="0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164" fontId="7" fillId="0" borderId="9" xfId="0" applyNumberFormat="1" applyFont="1" applyFill="1" applyBorder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4" fontId="7" fillId="0" borderId="4" xfId="0" applyNumberFormat="1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24" xfId="0" applyFont="1" applyFill="1" applyBorder="1" applyAlignment="1">
      <alignment horizontal="center" vertical="center"/>
    </xf>
    <xf numFmtId="164" fontId="7" fillId="0" borderId="26" xfId="0" applyNumberFormat="1" applyFont="1" applyFill="1" applyBorder="1" applyAlignment="1">
      <alignment vertical="center"/>
    </xf>
    <xf numFmtId="164" fontId="7" fillId="0" borderId="27" xfId="0" applyNumberFormat="1" applyFont="1" applyFill="1" applyBorder="1" applyAlignment="1">
      <alignment vertical="center"/>
    </xf>
    <xf numFmtId="3" fontId="7" fillId="0" borderId="28" xfId="0" applyNumberFormat="1" applyFont="1" applyFill="1" applyBorder="1" applyAlignment="1">
      <alignment vertical="center"/>
    </xf>
    <xf numFmtId="3" fontId="7" fillId="0" borderId="29" xfId="0" applyNumberFormat="1" applyFont="1" applyFill="1" applyBorder="1" applyAlignment="1">
      <alignment vertical="center"/>
    </xf>
    <xf numFmtId="3" fontId="7" fillId="0" borderId="21" xfId="0" applyNumberFormat="1" applyFont="1" applyFill="1" applyBorder="1" applyAlignment="1">
      <alignment vertical="center"/>
    </xf>
    <xf numFmtId="3" fontId="7" fillId="0" borderId="9" xfId="0" applyNumberFormat="1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3" fontId="7" fillId="0" borderId="19" xfId="0" applyNumberFormat="1" applyFont="1" applyFill="1" applyBorder="1" applyAlignment="1">
      <alignment vertical="center"/>
    </xf>
    <xf numFmtId="164" fontId="7" fillId="0" borderId="25" xfId="0" applyNumberFormat="1" applyFont="1" applyFill="1" applyBorder="1" applyAlignment="1">
      <alignment vertical="center"/>
    </xf>
    <xf numFmtId="164" fontId="7" fillId="0" borderId="20" xfId="0" applyNumberFormat="1" applyFont="1" applyFill="1" applyBorder="1" applyAlignment="1">
      <alignment vertical="center"/>
    </xf>
    <xf numFmtId="164" fontId="7" fillId="0" borderId="22" xfId="0" applyNumberFormat="1" applyFont="1" applyFill="1" applyBorder="1" applyAlignment="1">
      <alignment vertical="center"/>
    </xf>
    <xf numFmtId="3" fontId="7" fillId="0" borderId="20" xfId="0" applyNumberFormat="1" applyFont="1" applyFill="1" applyBorder="1" applyAlignment="1">
      <alignment vertical="center"/>
    </xf>
    <xf numFmtId="0" fontId="9" fillId="0" borderId="26" xfId="0" applyFont="1" applyFill="1" applyBorder="1" applyAlignment="1">
      <alignment horizontal="center" vertical="center"/>
    </xf>
    <xf numFmtId="3" fontId="7" fillId="0" borderId="23" xfId="0" applyNumberFormat="1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/>
    </xf>
    <xf numFmtId="3" fontId="8" fillId="0" borderId="22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vertical="center"/>
    </xf>
    <xf numFmtId="3" fontId="8" fillId="0" borderId="27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8" fillId="0" borderId="30" xfId="0" applyNumberFormat="1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3" fontId="7" fillId="4" borderId="29" xfId="0" applyNumberFormat="1" applyFont="1" applyFill="1" applyBorder="1" applyAlignment="1">
      <alignment vertical="center"/>
    </xf>
    <xf numFmtId="164" fontId="7" fillId="4" borderId="20" xfId="0" applyNumberFormat="1" applyFont="1" applyFill="1" applyBorder="1" applyAlignment="1">
      <alignment vertical="center"/>
    </xf>
    <xf numFmtId="3" fontId="7" fillId="4" borderId="14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3"/>
  <sheetViews>
    <sheetView tabSelected="1" workbookViewId="0">
      <selection activeCell="C4" sqref="C4"/>
    </sheetView>
  </sheetViews>
  <sheetFormatPr defaultRowHeight="16.5" x14ac:dyDescent="0.25"/>
  <cols>
    <col min="1" max="1" width="9.140625" style="1"/>
    <col min="2" max="2" width="25.42578125" style="1" bestFit="1" customWidth="1"/>
    <col min="3" max="4" width="10.7109375" style="1" customWidth="1"/>
    <col min="5" max="5" width="25.42578125" style="1" bestFit="1" customWidth="1"/>
    <col min="6" max="7" width="10.7109375" style="1" customWidth="1"/>
    <col min="8" max="16384" width="9.140625" style="1"/>
  </cols>
  <sheetData>
    <row r="2" spans="2:7" x14ac:dyDescent="0.25">
      <c r="B2" s="4" t="s">
        <v>48</v>
      </c>
      <c r="C2" s="4"/>
      <c r="D2" s="4"/>
      <c r="E2" s="4"/>
      <c r="F2" s="4"/>
      <c r="G2" s="4"/>
    </row>
    <row r="3" spans="2:7" s="5" customFormat="1" x14ac:dyDescent="0.25">
      <c r="B3" s="6" t="s">
        <v>28</v>
      </c>
      <c r="C3" s="7">
        <v>2016</v>
      </c>
      <c r="D3" s="7">
        <v>2015</v>
      </c>
      <c r="E3" s="7" t="s">
        <v>32</v>
      </c>
      <c r="F3" s="7">
        <v>2016</v>
      </c>
      <c r="G3" s="7">
        <v>2015</v>
      </c>
    </row>
    <row r="4" spans="2:7" s="11" customFormat="1" ht="15" x14ac:dyDescent="0.25">
      <c r="B4" s="12" t="s">
        <v>29</v>
      </c>
      <c r="C4" s="13">
        <f>('Data Sheet'!C6-'Data Sheet'!E6)/'Data Sheet'!E6</f>
        <v>0.25</v>
      </c>
      <c r="D4" s="13">
        <f>('Data Sheet'!E6-'Data Sheet'!G6)/'Data Sheet'!G6</f>
        <v>5.8201058201058198E-2</v>
      </c>
      <c r="E4" s="12" t="s">
        <v>33</v>
      </c>
      <c r="F4" s="14">
        <f>'Data Sheet'!C6/(('Data Sheet'!C16+'Data Sheet'!E16)/2)</f>
        <v>2.2351363433169422</v>
      </c>
      <c r="G4" s="14">
        <f>'Data Sheet'!E6/(('Data Sheet'!E16+'Data Sheet'!G16)/2)</f>
        <v>2.0980854969840022</v>
      </c>
    </row>
    <row r="5" spans="2:7" s="11" customFormat="1" ht="15" x14ac:dyDescent="0.25">
      <c r="B5" s="12" t="s">
        <v>30</v>
      </c>
      <c r="C5" s="13">
        <f>('Data Sheet'!C10-'Data Sheet'!E10)/'Data Sheet'!E10</f>
        <v>0.24598930481283424</v>
      </c>
      <c r="D5" s="13">
        <f>('Data Sheet'!E10-'Data Sheet'!G10)/'Data Sheet'!G10</f>
        <v>-1.0582010582010581E-2</v>
      </c>
      <c r="E5" s="12" t="s">
        <v>34</v>
      </c>
      <c r="F5" s="14">
        <f>'Data Sheet'!C7/(('Data Sheet'!C17+'Data Sheet'!E17)/2)</f>
        <v>1.4347125201504567</v>
      </c>
      <c r="G5" s="14">
        <f>'Data Sheet'!E7/(('Data Sheet'!E17+'Data Sheet'!G17)/2)</f>
        <v>1.9302220208427729</v>
      </c>
    </row>
    <row r="6" spans="2:7" s="11" customFormat="1" ht="15" x14ac:dyDescent="0.25">
      <c r="B6" s="12" t="s">
        <v>31</v>
      </c>
      <c r="C6" s="13">
        <f>('Data Sheet'!C22-'Data Sheet'!E22)/'Data Sheet'!E22</f>
        <v>0.57950594693504121</v>
      </c>
      <c r="D6" s="13">
        <f>('Data Sheet'!E22-'Data Sheet'!G22)/'Data Sheet'!G22</f>
        <v>0.27093023255813953</v>
      </c>
      <c r="E6" s="12" t="s">
        <v>35</v>
      </c>
      <c r="F6" s="14">
        <f>'Data Sheet'!C6/'Data Sheet'!C20</f>
        <v>0.5792400370713624</v>
      </c>
      <c r="G6" s="14">
        <f>'Data Sheet'!E6/'Data Sheet'!E20</f>
        <v>0.73193046660567251</v>
      </c>
    </row>
    <row r="7" spans="2:7" s="8" customFormat="1" ht="15" x14ac:dyDescent="0.25">
      <c r="B7" s="9" t="s">
        <v>36</v>
      </c>
      <c r="C7" s="10">
        <v>2016</v>
      </c>
      <c r="D7" s="10">
        <v>2015</v>
      </c>
      <c r="E7" s="9" t="s">
        <v>42</v>
      </c>
      <c r="F7" s="9">
        <v>2016</v>
      </c>
      <c r="G7" s="9">
        <v>2015</v>
      </c>
    </row>
    <row r="8" spans="2:7" s="11" customFormat="1" ht="15" x14ac:dyDescent="0.25">
      <c r="B8" s="12" t="s">
        <v>37</v>
      </c>
      <c r="C8" s="13">
        <f>'Data Sheet'!C10/'Data Sheet'!C6</f>
        <v>0.46600000000000003</v>
      </c>
      <c r="D8" s="13">
        <f>'Data Sheet'!E10/'Data Sheet'!E6</f>
        <v>0.46750000000000003</v>
      </c>
      <c r="E8" s="12" t="s">
        <v>43</v>
      </c>
      <c r="F8" s="15">
        <f>'Data Sheet'!C18/'Data Sheet'!C23</f>
        <v>3.4362899594777128</v>
      </c>
      <c r="G8" s="15">
        <f>'Data Sheet'!E18/'Data Sheet'!E23</f>
        <v>3.2598833441348023</v>
      </c>
    </row>
    <row r="9" spans="2:7" s="11" customFormat="1" ht="15" x14ac:dyDescent="0.25">
      <c r="B9" s="12" t="s">
        <v>38</v>
      </c>
      <c r="C9" s="13">
        <f>'Data Sheet'!C10/(('Data Sheet'!C22+'Data Sheet'!E22)/2)</f>
        <v>0.33056678725970062</v>
      </c>
      <c r="D9" s="13">
        <f>'Data Sheet'!E10/(('Data Sheet'!E22+'Data Sheet'!G22)/2)</f>
        <v>0.38300051203277008</v>
      </c>
      <c r="E9" s="12" t="s">
        <v>44</v>
      </c>
      <c r="F9" s="15">
        <f>('Data Sheet'!C14+'Data Sheet'!C15+'Data Sheet'!C16)/'Data Sheet'!C23</f>
        <v>2.3106708689779381</v>
      </c>
      <c r="G9" s="15">
        <f>('Data Sheet'!E14+'Data Sheet'!E15+'Data Sheet'!E16)/'Data Sheet'!E23</f>
        <v>2.4679196370706418</v>
      </c>
    </row>
    <row r="10" spans="2:7" s="11" customFormat="1" ht="15" x14ac:dyDescent="0.25">
      <c r="B10" s="12" t="s">
        <v>39</v>
      </c>
      <c r="C10" s="13">
        <f>'Data Sheet'!C10/(('Data Sheet'!C25+'Data Sheet'!E25)/2)</f>
        <v>0.62133333333333329</v>
      </c>
      <c r="D10" s="13">
        <f>'Data Sheet'!E10/(('Data Sheet'!E25+'Data Sheet'!G25)/2)</f>
        <v>0.8183807439824945</v>
      </c>
      <c r="E10" s="12" t="s">
        <v>45</v>
      </c>
      <c r="F10" s="12">
        <v>2016</v>
      </c>
      <c r="G10" s="12">
        <v>2015</v>
      </c>
    </row>
    <row r="11" spans="2:7" s="11" customFormat="1" ht="15" x14ac:dyDescent="0.25">
      <c r="B11" s="12" t="s">
        <v>40</v>
      </c>
      <c r="C11" s="13">
        <f>'Data Sheet'!C29/'Data Sheet'!C11</f>
        <v>5.3050397877984087E-2</v>
      </c>
      <c r="D11" s="13">
        <f>'Data Sheet'!E29/'Data Sheet'!E11</f>
        <v>6.7441860465116285E-2</v>
      </c>
      <c r="E11" s="12" t="s">
        <v>46</v>
      </c>
      <c r="F11" s="15">
        <f>'Data Sheet'!C24/'Data Sheet'!C22</f>
        <v>0.27930954587581092</v>
      </c>
      <c r="G11" s="15">
        <f>'Data Sheet'!E24/'Data Sheet'!E22</f>
        <v>0.41811527904849038</v>
      </c>
    </row>
    <row r="12" spans="2:7" s="11" customFormat="1" ht="15" x14ac:dyDescent="0.25">
      <c r="B12" s="12" t="s">
        <v>41</v>
      </c>
      <c r="C12" s="14">
        <f>'Data Sheet'!C33/'Data Sheet'!C34</f>
        <v>31.428571428571427</v>
      </c>
      <c r="D12" s="14">
        <f>'Data Sheet'!E33/'Data Sheet'!E34</f>
        <v>27.428571428571427</v>
      </c>
      <c r="E12" s="12"/>
      <c r="F12" s="15"/>
      <c r="G12" s="15"/>
    </row>
    <row r="13" spans="2:7" x14ac:dyDescent="0.25">
      <c r="B13" s="3"/>
      <c r="C13" s="2"/>
      <c r="D13" s="2"/>
      <c r="E13" s="2"/>
      <c r="F13" s="2"/>
      <c r="G13" s="2"/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8"/>
  <sheetViews>
    <sheetView showGridLines="0" zoomScaleSheetLayoutView="100" workbookViewId="0">
      <pane xSplit="2" ySplit="4" topLeftCell="C21" activePane="bottomRight" state="frozen"/>
      <selection pane="topRight" activeCell="C1" sqref="C1"/>
      <selection pane="bottomLeft" activeCell="A6" sqref="A6"/>
      <selection pane="bottomRight" activeCell="C35" sqref="C35"/>
    </sheetView>
  </sheetViews>
  <sheetFormatPr defaultRowHeight="15" x14ac:dyDescent="0.2"/>
  <cols>
    <col min="1" max="1" width="9.140625" style="33"/>
    <col min="2" max="2" width="31.5703125" style="33" bestFit="1" customWidth="1"/>
    <col min="3" max="3" width="20.7109375" style="33" bestFit="1" customWidth="1"/>
    <col min="4" max="4" width="12.28515625" style="33" bestFit="1" customWidth="1"/>
    <col min="5" max="5" width="12.42578125" style="33" customWidth="1"/>
    <col min="6" max="6" width="12.28515625" style="33" bestFit="1" customWidth="1"/>
    <col min="7" max="7" width="12.28515625" style="33" customWidth="1"/>
    <col min="8" max="16384" width="9.140625" style="33"/>
  </cols>
  <sheetData>
    <row r="2" spans="2:8" s="19" customFormat="1" x14ac:dyDescent="0.2">
      <c r="B2" s="16" t="s">
        <v>48</v>
      </c>
      <c r="C2" s="17"/>
      <c r="D2" s="17"/>
      <c r="E2" s="17"/>
      <c r="F2" s="17"/>
      <c r="G2" s="18"/>
    </row>
    <row r="3" spans="2:8" s="19" customFormat="1" x14ac:dyDescent="0.2">
      <c r="B3" s="71" t="s">
        <v>47</v>
      </c>
      <c r="C3" s="70">
        <v>2016</v>
      </c>
      <c r="D3" s="70"/>
      <c r="E3" s="70">
        <v>2015</v>
      </c>
      <c r="F3" s="70"/>
      <c r="G3" s="72">
        <v>2014</v>
      </c>
      <c r="H3" s="20"/>
    </row>
    <row r="4" spans="2:8" s="19" customFormat="1" ht="30" x14ac:dyDescent="0.2">
      <c r="B4" s="73"/>
      <c r="C4" s="74" t="s">
        <v>50</v>
      </c>
      <c r="D4" s="75" t="s">
        <v>49</v>
      </c>
      <c r="E4" s="74" t="s">
        <v>50</v>
      </c>
      <c r="F4" s="75" t="s">
        <v>49</v>
      </c>
      <c r="G4" s="76" t="s">
        <v>50</v>
      </c>
      <c r="H4" s="20"/>
    </row>
    <row r="5" spans="2:8" s="19" customFormat="1" x14ac:dyDescent="0.2">
      <c r="B5" s="66" t="s">
        <v>0</v>
      </c>
      <c r="C5" s="67"/>
      <c r="D5" s="68"/>
      <c r="E5" s="67"/>
      <c r="F5" s="68"/>
      <c r="G5" s="69"/>
      <c r="H5" s="20"/>
    </row>
    <row r="6" spans="2:8" s="19" customFormat="1" ht="15.75" thickBot="1" x14ac:dyDescent="0.25">
      <c r="B6" s="21" t="s">
        <v>1</v>
      </c>
      <c r="C6" s="51">
        <v>5000</v>
      </c>
      <c r="D6" s="49">
        <f t="shared" ref="D6:D11" si="0">C6/$C$6</f>
        <v>1</v>
      </c>
      <c r="E6" s="51">
        <v>4000</v>
      </c>
      <c r="F6" s="49">
        <f t="shared" ref="F6:F11" si="1">E6/$E$6</f>
        <v>1</v>
      </c>
      <c r="G6" s="23">
        <v>3780</v>
      </c>
      <c r="H6" s="20"/>
    </row>
    <row r="7" spans="2:8" s="19" customFormat="1" ht="16.5" thickTop="1" thickBot="1" x14ac:dyDescent="0.25">
      <c r="B7" s="21" t="s">
        <v>2</v>
      </c>
      <c r="C7" s="52">
        <v>2670</v>
      </c>
      <c r="D7" s="49">
        <f t="shared" si="0"/>
        <v>0.53400000000000003</v>
      </c>
      <c r="E7" s="52">
        <v>2130</v>
      </c>
      <c r="F7" s="49">
        <f t="shared" si="1"/>
        <v>0.53249999999999997</v>
      </c>
      <c r="G7" s="24">
        <v>1890</v>
      </c>
      <c r="H7" s="20"/>
    </row>
    <row r="8" spans="2:8" s="19" customFormat="1" ht="16.5" thickTop="1" thickBot="1" x14ac:dyDescent="0.25">
      <c r="B8" s="21" t="s">
        <v>3</v>
      </c>
      <c r="C8" s="52">
        <v>43</v>
      </c>
      <c r="D8" s="49">
        <f t="shared" si="0"/>
        <v>8.6E-3</v>
      </c>
      <c r="E8" s="52">
        <v>380</v>
      </c>
      <c r="F8" s="49">
        <f t="shared" si="1"/>
        <v>9.5000000000000001E-2</v>
      </c>
      <c r="G8" s="24">
        <v>320</v>
      </c>
      <c r="H8" s="20"/>
    </row>
    <row r="9" spans="2:8" s="19" customFormat="1" ht="16.5" thickTop="1" thickBot="1" x14ac:dyDescent="0.25">
      <c r="B9" s="21" t="s">
        <v>4</v>
      </c>
      <c r="C9" s="52">
        <v>25</v>
      </c>
      <c r="D9" s="49">
        <f t="shared" si="0"/>
        <v>5.0000000000000001E-3</v>
      </c>
      <c r="E9" s="52">
        <v>200</v>
      </c>
      <c r="F9" s="49">
        <f t="shared" si="1"/>
        <v>0.05</v>
      </c>
      <c r="G9" s="24">
        <v>150</v>
      </c>
      <c r="H9" s="20"/>
    </row>
    <row r="10" spans="2:8" s="19" customFormat="1" ht="16.5" thickTop="1" thickBot="1" x14ac:dyDescent="0.25">
      <c r="B10" s="21" t="s">
        <v>5</v>
      </c>
      <c r="C10" s="52">
        <f>C6-C7</f>
        <v>2330</v>
      </c>
      <c r="D10" s="49">
        <f t="shared" si="0"/>
        <v>0.46600000000000003</v>
      </c>
      <c r="E10" s="52">
        <f>E6-E7</f>
        <v>1870</v>
      </c>
      <c r="F10" s="49">
        <f t="shared" si="1"/>
        <v>0.46750000000000003</v>
      </c>
      <c r="G10" s="24">
        <f>G6-G7</f>
        <v>1890</v>
      </c>
      <c r="H10" s="20"/>
    </row>
    <row r="11" spans="2:8" s="19" customFormat="1" ht="15.75" thickTop="1" x14ac:dyDescent="0.2">
      <c r="B11" s="25" t="s">
        <v>6</v>
      </c>
      <c r="C11" s="53">
        <f>C10-C8-C9</f>
        <v>2262</v>
      </c>
      <c r="D11" s="50">
        <f t="shared" si="0"/>
        <v>0.45240000000000002</v>
      </c>
      <c r="E11" s="53">
        <f>E10-E8-E9</f>
        <v>1290</v>
      </c>
      <c r="F11" s="50">
        <f t="shared" si="1"/>
        <v>0.32250000000000001</v>
      </c>
      <c r="G11" s="26"/>
      <c r="H11" s="20"/>
    </row>
    <row r="12" spans="2:8" s="19" customFormat="1" x14ac:dyDescent="0.2">
      <c r="B12" s="36"/>
      <c r="C12" s="54"/>
      <c r="D12" s="37"/>
      <c r="E12" s="54"/>
      <c r="F12" s="37"/>
      <c r="G12" s="39"/>
      <c r="H12" s="20"/>
    </row>
    <row r="13" spans="2:8" ht="15.75" thickBot="1" x14ac:dyDescent="0.25">
      <c r="B13" s="63" t="s">
        <v>7</v>
      </c>
      <c r="C13" s="64"/>
      <c r="D13" s="64"/>
      <c r="E13" s="64"/>
      <c r="F13" s="64"/>
      <c r="G13" s="65"/>
      <c r="H13" s="32"/>
    </row>
    <row r="14" spans="2:8" s="19" customFormat="1" ht="16.5" thickTop="1" thickBot="1" x14ac:dyDescent="0.25">
      <c r="B14" s="55" t="s">
        <v>8</v>
      </c>
      <c r="C14" s="56">
        <f>1570+500</f>
        <v>2070</v>
      </c>
      <c r="D14" s="57">
        <f t="shared" ref="D14:D25" si="2">C14/$C$22</f>
        <v>0.23980537534754401</v>
      </c>
      <c r="E14" s="56">
        <v>1359</v>
      </c>
      <c r="F14" s="57">
        <f t="shared" ref="F14:F25" si="3">E14/$E$22</f>
        <v>0.24867337602927722</v>
      </c>
      <c r="G14" s="24">
        <v>1123</v>
      </c>
      <c r="H14" s="20"/>
    </row>
    <row r="15" spans="2:8" s="19" customFormat="1" ht="16.5" thickTop="1" thickBot="1" x14ac:dyDescent="0.25">
      <c r="B15" s="21" t="s">
        <v>9</v>
      </c>
      <c r="C15" s="52">
        <f>1222-500</f>
        <v>722</v>
      </c>
      <c r="D15" s="58">
        <f t="shared" si="2"/>
        <v>8.3642261353104722E-2</v>
      </c>
      <c r="E15" s="52">
        <v>315</v>
      </c>
      <c r="F15" s="58">
        <f t="shared" si="3"/>
        <v>5.7639524245196708E-2</v>
      </c>
      <c r="G15" s="24">
        <v>265</v>
      </c>
      <c r="H15" s="20"/>
    </row>
    <row r="16" spans="2:8" s="19" customFormat="1" ht="16.5" thickTop="1" thickBot="1" x14ac:dyDescent="0.25">
      <c r="B16" s="21" t="s">
        <v>10</v>
      </c>
      <c r="C16" s="52">
        <v>2340</v>
      </c>
      <c r="D16" s="58">
        <f t="shared" si="2"/>
        <v>0.27108433734939757</v>
      </c>
      <c r="E16" s="52">
        <v>2134</v>
      </c>
      <c r="F16" s="58">
        <f t="shared" si="3"/>
        <v>0.39048490393412627</v>
      </c>
      <c r="G16" s="24">
        <v>1679</v>
      </c>
      <c r="H16" s="20"/>
    </row>
    <row r="17" spans="2:8" s="19" customFormat="1" ht="16.5" thickTop="1" thickBot="1" x14ac:dyDescent="0.25">
      <c r="B17" s="21" t="s">
        <v>11</v>
      </c>
      <c r="C17" s="52">
        <v>2500</v>
      </c>
      <c r="D17" s="58">
        <f t="shared" si="2"/>
        <v>0.2896200185356812</v>
      </c>
      <c r="E17" s="60">
        <v>1222</v>
      </c>
      <c r="F17" s="58">
        <f t="shared" si="3"/>
        <v>0.22360475754803294</v>
      </c>
      <c r="G17" s="24">
        <v>985</v>
      </c>
      <c r="H17" s="20"/>
    </row>
    <row r="18" spans="2:8" s="19" customFormat="1" ht="16.5" thickTop="1" thickBot="1" x14ac:dyDescent="0.25">
      <c r="B18" s="21" t="s">
        <v>12</v>
      </c>
      <c r="C18" s="52">
        <v>7632</v>
      </c>
      <c r="D18" s="58">
        <f t="shared" si="2"/>
        <v>0.88415199258572752</v>
      </c>
      <c r="E18" s="52">
        <v>5030</v>
      </c>
      <c r="F18" s="58">
        <f t="shared" si="3"/>
        <v>0.92040256175663315</v>
      </c>
      <c r="G18" s="24">
        <v>4052</v>
      </c>
      <c r="H18" s="20"/>
    </row>
    <row r="19" spans="2:8" s="19" customFormat="1" ht="16.5" thickTop="1" thickBot="1" x14ac:dyDescent="0.25">
      <c r="B19" s="21" t="s">
        <v>13</v>
      </c>
      <c r="C19" s="52">
        <v>1000</v>
      </c>
      <c r="D19" s="58">
        <f t="shared" si="2"/>
        <v>0.11584800741427248</v>
      </c>
      <c r="E19" s="52">
        <v>435</v>
      </c>
      <c r="F19" s="58">
        <f t="shared" si="3"/>
        <v>7.9597438243366875E-2</v>
      </c>
      <c r="G19" s="48"/>
      <c r="H19" s="20"/>
    </row>
    <row r="20" spans="2:8" s="19" customFormat="1" ht="16.5" thickTop="1" thickBot="1" x14ac:dyDescent="0.25">
      <c r="B20" s="21" t="s">
        <v>14</v>
      </c>
      <c r="C20" s="52">
        <v>8632</v>
      </c>
      <c r="D20" s="58">
        <f t="shared" si="2"/>
        <v>1</v>
      </c>
      <c r="E20" s="52">
        <v>5465</v>
      </c>
      <c r="F20" s="58">
        <f t="shared" si="3"/>
        <v>1</v>
      </c>
      <c r="G20" s="61"/>
      <c r="H20" s="20"/>
    </row>
    <row r="21" spans="2:8" s="19" customFormat="1" ht="16.5" thickTop="1" thickBot="1" x14ac:dyDescent="0.25">
      <c r="B21" s="21" t="s">
        <v>15</v>
      </c>
      <c r="C21" s="52">
        <v>0</v>
      </c>
      <c r="D21" s="58">
        <f t="shared" si="2"/>
        <v>0</v>
      </c>
      <c r="E21" s="52">
        <v>0</v>
      </c>
      <c r="F21" s="58">
        <f t="shared" si="3"/>
        <v>0</v>
      </c>
      <c r="G21" s="22"/>
      <c r="H21" s="20"/>
    </row>
    <row r="22" spans="2:8" s="19" customFormat="1" ht="16.5" thickTop="1" thickBot="1" x14ac:dyDescent="0.25">
      <c r="B22" s="21" t="s">
        <v>16</v>
      </c>
      <c r="C22" s="77">
        <v>8632</v>
      </c>
      <c r="D22" s="78">
        <f t="shared" si="2"/>
        <v>1</v>
      </c>
      <c r="E22" s="77">
        <v>5465</v>
      </c>
      <c r="F22" s="78">
        <f t="shared" si="3"/>
        <v>1</v>
      </c>
      <c r="G22" s="79">
        <v>4300</v>
      </c>
      <c r="H22" s="20"/>
    </row>
    <row r="23" spans="2:8" s="19" customFormat="1" ht="16.5" thickTop="1" thickBot="1" x14ac:dyDescent="0.25">
      <c r="B23" s="21" t="s">
        <v>17</v>
      </c>
      <c r="C23" s="52">
        <v>2221</v>
      </c>
      <c r="D23" s="58">
        <f t="shared" si="2"/>
        <v>0.25729842446709916</v>
      </c>
      <c r="E23" s="52">
        <v>1543</v>
      </c>
      <c r="F23" s="58">
        <f t="shared" si="3"/>
        <v>0.28234217749313817</v>
      </c>
      <c r="G23" s="24">
        <v>1367</v>
      </c>
      <c r="H23" s="20"/>
    </row>
    <row r="24" spans="2:8" s="19" customFormat="1" ht="16.5" thickTop="1" thickBot="1" x14ac:dyDescent="0.25">
      <c r="B24" s="21" t="s">
        <v>18</v>
      </c>
      <c r="C24" s="77">
        <v>2411</v>
      </c>
      <c r="D24" s="78">
        <f t="shared" si="2"/>
        <v>0.27930954587581092</v>
      </c>
      <c r="E24" s="77">
        <v>2285</v>
      </c>
      <c r="F24" s="78">
        <f t="shared" si="3"/>
        <v>0.41811527904849038</v>
      </c>
      <c r="G24" s="79">
        <v>1863</v>
      </c>
      <c r="H24" s="20"/>
    </row>
    <row r="25" spans="2:8" s="19" customFormat="1" ht="15.75" thickTop="1" x14ac:dyDescent="0.2">
      <c r="B25" s="25" t="s">
        <v>19</v>
      </c>
      <c r="C25" s="53">
        <v>4000</v>
      </c>
      <c r="D25" s="59">
        <f t="shared" si="2"/>
        <v>0.46339202965708992</v>
      </c>
      <c r="E25" s="53">
        <v>3500</v>
      </c>
      <c r="F25" s="59">
        <f t="shared" si="3"/>
        <v>0.64043915827996345</v>
      </c>
      <c r="G25" s="62">
        <v>1070</v>
      </c>
      <c r="H25" s="20"/>
    </row>
    <row r="26" spans="2:8" s="19" customFormat="1" ht="15.75" thickBot="1" x14ac:dyDescent="0.25">
      <c r="B26" s="27"/>
      <c r="C26" s="27"/>
      <c r="D26" s="27"/>
      <c r="E26" s="27"/>
      <c r="F26" s="27"/>
      <c r="G26" s="29"/>
      <c r="H26" s="20"/>
    </row>
    <row r="27" spans="2:8" ht="16.5" thickTop="1" thickBot="1" x14ac:dyDescent="0.25">
      <c r="B27" s="30" t="s">
        <v>20</v>
      </c>
      <c r="C27" s="40"/>
      <c r="D27" s="40"/>
      <c r="E27" s="40"/>
      <c r="F27" s="40"/>
      <c r="G27" s="31"/>
      <c r="H27" s="32"/>
    </row>
    <row r="28" spans="2:8" s="19" customFormat="1" ht="16.5" thickTop="1" thickBot="1" x14ac:dyDescent="0.25">
      <c r="B28" s="34" t="s">
        <v>21</v>
      </c>
      <c r="C28" s="28">
        <v>3150</v>
      </c>
      <c r="D28" s="20"/>
      <c r="E28" s="28">
        <v>2814</v>
      </c>
      <c r="F28" s="20"/>
      <c r="G28" s="28">
        <v>2345</v>
      </c>
      <c r="H28" s="20"/>
    </row>
    <row r="29" spans="2:8" s="19" customFormat="1" ht="16.5" thickTop="1" thickBot="1" x14ac:dyDescent="0.25">
      <c r="B29" s="36" t="s">
        <v>22</v>
      </c>
      <c r="C29" s="35">
        <v>120</v>
      </c>
      <c r="D29" s="20"/>
      <c r="E29" s="35">
        <v>87</v>
      </c>
      <c r="F29" s="20"/>
      <c r="G29" s="35">
        <v>112</v>
      </c>
      <c r="H29" s="20"/>
    </row>
    <row r="30" spans="2:8" s="19" customFormat="1" ht="16.5" thickTop="1" thickBot="1" x14ac:dyDescent="0.25">
      <c r="B30" s="36" t="s">
        <v>23</v>
      </c>
      <c r="C30" s="35">
        <v>43</v>
      </c>
      <c r="D30" s="20"/>
      <c r="E30" s="35">
        <v>31</v>
      </c>
      <c r="F30" s="20"/>
      <c r="G30" s="35">
        <v>44</v>
      </c>
      <c r="H30" s="20"/>
    </row>
    <row r="31" spans="2:8" s="19" customFormat="1" ht="16.5" thickTop="1" thickBot="1" x14ac:dyDescent="0.25">
      <c r="B31" s="27"/>
      <c r="C31" s="34"/>
      <c r="D31" s="20"/>
      <c r="E31" s="34"/>
      <c r="F31" s="20"/>
      <c r="G31" s="38"/>
      <c r="H31" s="20"/>
    </row>
    <row r="32" spans="2:8" ht="16.5" thickTop="1" thickBot="1" x14ac:dyDescent="0.25">
      <c r="B32" s="30" t="s">
        <v>24</v>
      </c>
      <c r="C32" s="40"/>
      <c r="D32" s="40"/>
      <c r="E32" s="40"/>
      <c r="F32" s="40"/>
      <c r="G32" s="31"/>
      <c r="H32" s="32"/>
    </row>
    <row r="33" spans="2:8" s="19" customFormat="1" ht="16.5" thickTop="1" thickBot="1" x14ac:dyDescent="0.25">
      <c r="B33" s="34" t="s">
        <v>25</v>
      </c>
      <c r="C33" s="41">
        <v>110</v>
      </c>
      <c r="D33" s="34"/>
      <c r="E33" s="41">
        <v>96</v>
      </c>
      <c r="F33" s="34"/>
      <c r="G33" s="41">
        <v>78</v>
      </c>
      <c r="H33" s="20"/>
    </row>
    <row r="34" spans="2:8" s="19" customFormat="1" ht="16.5" thickTop="1" thickBot="1" x14ac:dyDescent="0.25">
      <c r="B34" s="36" t="s">
        <v>26</v>
      </c>
      <c r="C34" s="41">
        <v>3.5</v>
      </c>
      <c r="D34" s="36">
        <v>5</v>
      </c>
      <c r="E34" s="41">
        <v>3.5</v>
      </c>
      <c r="F34" s="36"/>
      <c r="G34" s="41">
        <v>2.15</v>
      </c>
      <c r="H34" s="20"/>
    </row>
    <row r="35" spans="2:8" s="19" customFormat="1" ht="16.5" thickTop="1" thickBot="1" x14ac:dyDescent="0.25">
      <c r="B35" s="36" t="s">
        <v>27</v>
      </c>
      <c r="C35" s="35">
        <v>0</v>
      </c>
      <c r="D35" s="36"/>
      <c r="E35" s="35">
        <v>0</v>
      </c>
      <c r="F35" s="36"/>
      <c r="G35" s="35">
        <v>0</v>
      </c>
      <c r="H35" s="20"/>
    </row>
    <row r="36" spans="2:8" s="19" customFormat="1" ht="16.5" thickTop="1" thickBot="1" x14ac:dyDescent="0.25">
      <c r="B36" s="42"/>
      <c r="C36" s="43"/>
      <c r="D36" s="42"/>
      <c r="E36" s="43"/>
      <c r="F36" s="42"/>
      <c r="G36" s="43"/>
      <c r="H36" s="20"/>
    </row>
    <row r="37" spans="2:8" ht="16.5" thickTop="1" thickBot="1" x14ac:dyDescent="0.25">
      <c r="B37" s="44"/>
      <c r="C37" s="45"/>
      <c r="D37" s="45"/>
      <c r="E37" s="45"/>
      <c r="F37" s="45"/>
      <c r="G37" s="45"/>
      <c r="H37" s="46"/>
    </row>
    <row r="38" spans="2:8" x14ac:dyDescent="0.2">
      <c r="B38" s="47"/>
      <c r="C38" s="47"/>
      <c r="D38" s="47"/>
      <c r="E38" s="47"/>
      <c r="F38" s="47"/>
      <c r="G38" s="47"/>
      <c r="H38" s="32"/>
    </row>
  </sheetData>
  <mergeCells count="4">
    <mergeCell ref="B3:B4"/>
    <mergeCell ref="B2:G2"/>
    <mergeCell ref="C3:D3"/>
    <mergeCell ref="E3:F3"/>
  </mergeCells>
  <pageMargins left="0.75" right="0.75" top="0.75" bottom="0.5" header="0.5" footer="0.2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Ratios</vt:lpstr>
      <vt:lpstr>Data Sheet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lastModifiedBy>Mishra, Gaurav</cp:lastModifiedBy>
  <cp:lastPrinted>2017-04-29T07:08:30Z</cp:lastPrinted>
  <dcterms:created xsi:type="dcterms:W3CDTF">2017-04-29T07:07:54Z</dcterms:created>
  <dcterms:modified xsi:type="dcterms:W3CDTF">2020-04-09T17:02:31Z</dcterms:modified>
</cp:coreProperties>
</file>