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URAVMISHRA\Desktop\ICAI Webinar\Financial Statement 13.06.19\"/>
    </mc:Choice>
  </mc:AlternateContent>
  <xr:revisionPtr revIDLastSave="0" documentId="13_ncr:1_{1E1892F2-A4EF-4C80-9AEF-33E2A0838BC1}" xr6:coauthVersionLast="44" xr6:coauthVersionMax="44" xr10:uidLastSave="{00000000-0000-0000-0000-000000000000}"/>
  <bookViews>
    <workbookView xWindow="-120" yWindow="-120" windowWidth="20730" windowHeight="11160" activeTab="4" xr2:uid="{00000000-000D-0000-FFFF-FFFF00000000}"/>
  </bookViews>
  <sheets>
    <sheet name="BS" sheetId="5" r:id="rId1"/>
    <sheet name="PL" sheetId="4" r:id="rId2"/>
    <sheet name="Trial Balance" sheetId="1" state="hidden" r:id="rId3"/>
    <sheet name="Trial Balance (Materiality)" sheetId="2" r:id="rId4"/>
    <sheet name="Trial Balance Mapping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0">#REF!</definedName>
    <definedName name="\A">#REF!</definedName>
    <definedName name="\B">#REF!</definedName>
    <definedName name="\c">#REF!</definedName>
    <definedName name="\m">#REF!</definedName>
    <definedName name="\P">#REF!</definedName>
    <definedName name="\Q">#REF!</definedName>
    <definedName name="\r">#REF!</definedName>
    <definedName name="\s">#REF!</definedName>
    <definedName name="\z">#REF!</definedName>
    <definedName name="_______________DAT6">#REF!</definedName>
    <definedName name="______________DAT4">#REF!</definedName>
    <definedName name="______________DAT5">#REF!</definedName>
    <definedName name="______________DAT6">#REF!</definedName>
    <definedName name="_____________DAT1">'[1]Telephone deposits written off'!#REF!</definedName>
    <definedName name="_____________DAT2">'[1]Telephone deposits written off'!#REF!</definedName>
    <definedName name="_____________DAT4">#REF!</definedName>
    <definedName name="_____________DAT5">#REF!</definedName>
    <definedName name="_____________DAT6">#REF!</definedName>
    <definedName name="____________DAT1">'[1]Telephone deposits written off'!#REF!</definedName>
    <definedName name="____________DAT2">'[1]Telephone deposits written off'!#REF!</definedName>
    <definedName name="____________DAT4">#REF!</definedName>
    <definedName name="____________DAT5">#REF!</definedName>
    <definedName name="____________DAT6">#REF!</definedName>
    <definedName name="____________DAT7">'[1]Telephone deposits written off'!#REF!</definedName>
    <definedName name="___________DAT1">'[1]Telephone deposits written off'!#REF!</definedName>
    <definedName name="___________DAT2">'[1]Telephone deposits written off'!#REF!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'[1]Telephone deposits written off'!#REF!</definedName>
    <definedName name="__________DAT1">'[1]Telephone deposits written off'!#REF!</definedName>
    <definedName name="__________DAT2">'[1]Telephone deposits written off'!#REF!</definedName>
    <definedName name="__________DAT3">#REF!</definedName>
    <definedName name="__________DAT4">#REF!</definedName>
    <definedName name="__________DAT5">#REF!</definedName>
    <definedName name="__________DAT6">'[2]Sheet1 (2)'!$E$4:$E$1962</definedName>
    <definedName name="__________DAT7">'[1]Telephone deposits written off'!#REF!</definedName>
    <definedName name="_________DAT1">[3]Sheet1!#REF!</definedName>
    <definedName name="_________DAT2">[3]Sheet1!#REF!</definedName>
    <definedName name="_________DAT3">#REF!</definedName>
    <definedName name="_________DAT4">'[2]Sheet1 (2)'!$C$4:$C$1962</definedName>
    <definedName name="_________DAT5">'[2]Sheet1 (2)'!$D$4:$D$1962</definedName>
    <definedName name="_________DAT6">'[2]Sheet1 (2)'!$E$4:$E$1962</definedName>
    <definedName name="_________DAT7">[3]Sheet1!#REF!</definedName>
    <definedName name="________DAT1">[3]Sheet1!#REF!</definedName>
    <definedName name="________DAT2">[3]Sheet1!#REF!</definedName>
    <definedName name="________DAT3">[3]Sheet1!#REF!</definedName>
    <definedName name="________DAT4">'[2]Sheet1 (2)'!$C$4:$C$1962</definedName>
    <definedName name="________DAT5">'[2]Sheet1 (2)'!$D$4:$D$1962</definedName>
    <definedName name="________DAT6">'[2]Sheet1 (2)'!$E$4:$E$1962</definedName>
    <definedName name="________DAT7">[3]Sheet1!#REF!</definedName>
    <definedName name="________exp2" localSheetId="0" hidden="1">{"VIEW1",#N/A,FALSE,"P&amp;L Account 2001-2002";"VIEW2",#N/A,FALSE,"P&amp;L Account 2001-2002";"VIEW3",#N/A,FALSE,"P&amp;L Account 2001-2002";"VIEW4",#N/A,FALSE,"P&amp;L Account 2001-2002"}</definedName>
    <definedName name="________exp2" hidden="1">{"VIEW1",#N/A,FALSE,"P&amp;L Account 2001-2002";"VIEW2",#N/A,FALSE,"P&amp;L Account 2001-2002";"VIEW3",#N/A,FALSE,"P&amp;L Account 2001-2002";"VIEW4",#N/A,FALSE,"P&amp;L Account 2001-2002"}</definedName>
    <definedName name="________FSE8" localSheetId="0" hidden="1">{"VIEW1",#N/A,FALSE,"P&amp;L Account 2001-2002";"VIEW2",#N/A,FALSE,"P&amp;L Account 2001-2002";"VIEW3",#N/A,FALSE,"P&amp;L Account 2001-2002";"VIEW4",#N/A,FALSE,"P&amp;L Account 2001-2002"}</definedName>
    <definedName name="________FSE8" hidden="1">{"VIEW1",#N/A,FALSE,"P&amp;L Account 2001-2002";"VIEW2",#N/A,FALSE,"P&amp;L Account 2001-2002";"VIEW3",#N/A,FALSE,"P&amp;L Account 2001-2002";"VIEW4",#N/A,FALSE,"P&amp;L Account 2001-2002"}</definedName>
    <definedName name="________key2" hidden="1">#REF!</definedName>
    <definedName name="________NEW1" localSheetId="0" hidden="1">{"VIEW1",#N/A,FALSE,"P&amp;L Account 2001-2002";"VIEW2",#N/A,FALSE,"P&amp;L Account 2001-2002";"VIEW3",#N/A,FALSE,"P&amp;L Account 2001-2002";"VIEW4",#N/A,FALSE,"P&amp;L Account 2001-2002"}</definedName>
    <definedName name="________NEW1" hidden="1">{"VIEW1",#N/A,FALSE,"P&amp;L Account 2001-2002";"VIEW2",#N/A,FALSE,"P&amp;L Account 2001-2002";"VIEW3",#N/A,FALSE,"P&amp;L Account 2001-2002";"VIEW4",#N/A,FALSE,"P&amp;L Account 2001-2002"}</definedName>
    <definedName name="________NEW2" localSheetId="0" hidden="1">{"VIEW1",#N/A,FALSE,"P&amp;L Account 2001-2002";"VIEW2",#N/A,FALSE,"P&amp;L Account 2001-2002";"VIEW3",#N/A,FALSE,"P&amp;L Account 2001-2002";"VIEW4",#N/A,FALSE,"P&amp;L Account 2001-2002"}</definedName>
    <definedName name="________NEW2" hidden="1">{"VIEW1",#N/A,FALSE,"P&amp;L Account 2001-2002";"VIEW2",#N/A,FALSE,"P&amp;L Account 2001-2002";"VIEW3",#N/A,FALSE,"P&amp;L Account 2001-2002";"VIEW4",#N/A,FALSE,"P&amp;L Account 2001-2002"}</definedName>
    <definedName name="________s3" localSheetId="0" hidden="1">{"VIEW1",#N/A,FALSE,"P&amp;L Account 2001-2002";"VIEW2",#N/A,FALSE,"P&amp;L Account 2001-2002";"VIEW3",#N/A,FALSE,"P&amp;L Account 2001-2002";"VIEW4",#N/A,FALSE,"P&amp;L Account 2001-2002"}</definedName>
    <definedName name="________s3" hidden="1">{"VIEW1",#N/A,FALSE,"P&amp;L Account 2001-2002";"VIEW2",#N/A,FALSE,"P&amp;L Account 2001-2002";"VIEW3",#N/A,FALSE,"P&amp;L Account 2001-2002";"VIEW4",#N/A,FALSE,"P&amp;L Account 2001-2002"}</definedName>
    <definedName name="________S5" localSheetId="0" hidden="1">{"VIEW1",#N/A,FALSE,"P&amp;L Account 2001-2002";"VIEW2",#N/A,FALSE,"P&amp;L Account 2001-2002";"VIEW3",#N/A,FALSE,"P&amp;L Account 2001-2002";"VIEW4",#N/A,FALSE,"P&amp;L Account 2001-2002"}</definedName>
    <definedName name="________S5" hidden="1">{"VIEW1",#N/A,FALSE,"P&amp;L Account 2001-2002";"VIEW2",#N/A,FALSE,"P&amp;L Account 2001-2002";"VIEW3",#N/A,FALSE,"P&amp;L Account 2001-2002";"VIEW4",#N/A,FALSE,"P&amp;L Account 2001-2002"}</definedName>
    <definedName name="________vid5" localSheetId="0" hidden="1">{"VIEW1",#N/A,FALSE,"P&amp;L Account 2001-2002";"VIEW2",#N/A,FALSE,"P&amp;L Account 2001-2002";"VIEW3",#N/A,FALSE,"P&amp;L Account 2001-2002";"VIEW4",#N/A,FALSE,"P&amp;L Account 2001-2002"}</definedName>
    <definedName name="________vid5" hidden="1">{"VIEW1",#N/A,FALSE,"P&amp;L Account 2001-2002";"VIEW2",#N/A,FALSE,"P&amp;L Account 2001-2002";"VIEW3",#N/A,FALSE,"P&amp;L Account 2001-2002";"VIEW4",#N/A,FALSE,"P&amp;L Account 2001-2002"}</definedName>
    <definedName name="________vid6" localSheetId="0" hidden="1">{"VIEW1",#N/A,FALSE,"P&amp;L Account 2001-2002";"VIEW2",#N/A,FALSE,"P&amp;L Account 2001-2002";"VIEW3",#N/A,FALSE,"P&amp;L Account 2001-2002";"VIEW4",#N/A,FALSE,"P&amp;L Account 2001-2002"}</definedName>
    <definedName name="________vid6" hidden="1">{"VIEW1",#N/A,FALSE,"P&amp;L Account 2001-2002";"VIEW2",#N/A,FALSE,"P&amp;L Account 2001-2002";"VIEW3",#N/A,FALSE,"P&amp;L Account 2001-2002";"VIEW4",#N/A,FALSE,"P&amp;L Account 2001-2002"}</definedName>
    <definedName name="________VID7" localSheetId="0" hidden="1">{"VIEW1",#N/A,FALSE,"P&amp;L Account 2001-2002";"VIEW2",#N/A,FALSE,"P&amp;L Account 2001-2002";"VIEW3",#N/A,FALSE,"P&amp;L Account 2001-2002";"VIEW4",#N/A,FALSE,"P&amp;L Account 2001-2002"}</definedName>
    <definedName name="________VID7" hidden="1">{"VIEW1",#N/A,FALSE,"P&amp;L Account 2001-2002";"VIEW2",#N/A,FALSE,"P&amp;L Account 2001-2002";"VIEW3",#N/A,FALSE,"P&amp;L Account 2001-2002";"VIEW4",#N/A,FALSE,"P&amp;L Account 2001-2002"}</definedName>
    <definedName name="________VIR5" localSheetId="0" hidden="1">{"VIEW1",#N/A,FALSE,"P&amp;L Account 2001-2002";"VIEW2",#N/A,FALSE,"P&amp;L Account 2001-2002";"VIEW3",#N/A,FALSE,"P&amp;L Account 2001-2002";"VIEW4",#N/A,FALSE,"P&amp;L Account 2001-2002"}</definedName>
    <definedName name="________VIR5" hidden="1">{"VIEW1",#N/A,FALSE,"P&amp;L Account 2001-2002";"VIEW2",#N/A,FALSE,"P&amp;L Account 2001-2002";"VIEW3",#N/A,FALSE,"P&amp;L Account 2001-2002";"VIEW4",#N/A,FALSE,"P&amp;L Account 2001-2002"}</definedName>
    <definedName name="________VIR6" localSheetId="0" hidden="1">{"VIEW1",#N/A,FALSE,"P&amp;L Account 2001-2002";"VIEW2",#N/A,FALSE,"P&amp;L Account 2001-2002";"VIEW3",#N/A,FALSE,"P&amp;L Account 2001-2002";"VIEW4",#N/A,FALSE,"P&amp;L Account 2001-2002"}</definedName>
    <definedName name="________VIR6" hidden="1">{"VIEW1",#N/A,FALSE,"P&amp;L Account 2001-2002";"VIEW2",#N/A,FALSE,"P&amp;L Account 2001-2002";"VIEW3",#N/A,FALSE,"P&amp;L Account 2001-2002";"VIEW4",#N/A,FALSE,"P&amp;L Account 2001-2002"}</definedName>
    <definedName name="_______DAT1">[3]Sheet1!#REF!</definedName>
    <definedName name="_______DAT2">[3]Sheet1!#REF!</definedName>
    <definedName name="_______DAT3">[3]Sheet1!#REF!</definedName>
    <definedName name="_______DAT4">'[2]Sheet1 (2)'!$C$4:$C$1962</definedName>
    <definedName name="_______DAT5">'[2]Sheet1 (2)'!$D$4:$D$1962</definedName>
    <definedName name="_______DAT6">'[2]Sheet1 (2)'!$E$4:$E$1962</definedName>
    <definedName name="_______DAT7">[3]Sheet1!#REF!</definedName>
    <definedName name="_______exp2" localSheetId="0" hidden="1">{"VIEW1",#N/A,FALSE,"P&amp;L Account 2001-2002";"VIEW2",#N/A,FALSE,"P&amp;L Account 2001-2002";"VIEW3",#N/A,FALSE,"P&amp;L Account 2001-2002";"VIEW4",#N/A,FALSE,"P&amp;L Account 2001-2002"}</definedName>
    <definedName name="_______exp2" hidden="1">{"VIEW1",#N/A,FALSE,"P&amp;L Account 2001-2002";"VIEW2",#N/A,FALSE,"P&amp;L Account 2001-2002";"VIEW3",#N/A,FALSE,"P&amp;L Account 2001-2002";"VIEW4",#N/A,FALSE,"P&amp;L Account 2001-2002"}</definedName>
    <definedName name="_______FSE8" localSheetId="0" hidden="1">{"VIEW1",#N/A,FALSE,"P&amp;L Account 2001-2002";"VIEW2",#N/A,FALSE,"P&amp;L Account 2001-2002";"VIEW3",#N/A,FALSE,"P&amp;L Account 2001-2002";"VIEW4",#N/A,FALSE,"P&amp;L Account 2001-2002"}</definedName>
    <definedName name="_______FSE8" hidden="1">{"VIEW1",#N/A,FALSE,"P&amp;L Account 2001-2002";"VIEW2",#N/A,FALSE,"P&amp;L Account 2001-2002";"VIEW3",#N/A,FALSE,"P&amp;L Account 2001-2002";"VIEW4",#N/A,FALSE,"P&amp;L Account 2001-2002"}</definedName>
    <definedName name="_______NEW1" localSheetId="0" hidden="1">{"VIEW1",#N/A,FALSE,"P&amp;L Account 2001-2002";"VIEW2",#N/A,FALSE,"P&amp;L Account 2001-2002";"VIEW3",#N/A,FALSE,"P&amp;L Account 2001-2002";"VIEW4",#N/A,FALSE,"P&amp;L Account 2001-2002"}</definedName>
    <definedName name="_______NEW1" hidden="1">{"VIEW1",#N/A,FALSE,"P&amp;L Account 2001-2002";"VIEW2",#N/A,FALSE,"P&amp;L Account 2001-2002";"VIEW3",#N/A,FALSE,"P&amp;L Account 2001-2002";"VIEW4",#N/A,FALSE,"P&amp;L Account 2001-2002"}</definedName>
    <definedName name="_______NEW2" localSheetId="0" hidden="1">{"VIEW1",#N/A,FALSE,"P&amp;L Account 2001-2002";"VIEW2",#N/A,FALSE,"P&amp;L Account 2001-2002";"VIEW3",#N/A,FALSE,"P&amp;L Account 2001-2002";"VIEW4",#N/A,FALSE,"P&amp;L Account 2001-2002"}</definedName>
    <definedName name="_______NEW2" hidden="1">{"VIEW1",#N/A,FALSE,"P&amp;L Account 2001-2002";"VIEW2",#N/A,FALSE,"P&amp;L Account 2001-2002";"VIEW3",#N/A,FALSE,"P&amp;L Account 2001-2002";"VIEW4",#N/A,FALSE,"P&amp;L Account 2001-2002"}</definedName>
    <definedName name="_______s3" localSheetId="0" hidden="1">{"VIEW1",#N/A,FALSE,"P&amp;L Account 2001-2002";"VIEW2",#N/A,FALSE,"P&amp;L Account 2001-2002";"VIEW3",#N/A,FALSE,"P&amp;L Account 2001-2002";"VIEW4",#N/A,FALSE,"P&amp;L Account 2001-2002"}</definedName>
    <definedName name="_______s3" hidden="1">{"VIEW1",#N/A,FALSE,"P&amp;L Account 2001-2002";"VIEW2",#N/A,FALSE,"P&amp;L Account 2001-2002";"VIEW3",#N/A,FALSE,"P&amp;L Account 2001-2002";"VIEW4",#N/A,FALSE,"P&amp;L Account 2001-2002"}</definedName>
    <definedName name="_______S5" localSheetId="0" hidden="1">{"VIEW1",#N/A,FALSE,"P&amp;L Account 2001-2002";"VIEW2",#N/A,FALSE,"P&amp;L Account 2001-2002";"VIEW3",#N/A,FALSE,"P&amp;L Account 2001-2002";"VIEW4",#N/A,FALSE,"P&amp;L Account 2001-2002"}</definedName>
    <definedName name="_______S5" hidden="1">{"VIEW1",#N/A,FALSE,"P&amp;L Account 2001-2002";"VIEW2",#N/A,FALSE,"P&amp;L Account 2001-2002";"VIEW3",#N/A,FALSE,"P&amp;L Account 2001-2002";"VIEW4",#N/A,FALSE,"P&amp;L Account 2001-2002"}</definedName>
    <definedName name="_______vid5" localSheetId="0" hidden="1">{"VIEW1",#N/A,FALSE,"P&amp;L Account 2001-2002";"VIEW2",#N/A,FALSE,"P&amp;L Account 2001-2002";"VIEW3",#N/A,FALSE,"P&amp;L Account 2001-2002";"VIEW4",#N/A,FALSE,"P&amp;L Account 2001-2002"}</definedName>
    <definedName name="_______vid5" hidden="1">{"VIEW1",#N/A,FALSE,"P&amp;L Account 2001-2002";"VIEW2",#N/A,FALSE,"P&amp;L Account 2001-2002";"VIEW3",#N/A,FALSE,"P&amp;L Account 2001-2002";"VIEW4",#N/A,FALSE,"P&amp;L Account 2001-2002"}</definedName>
    <definedName name="_______vid6" localSheetId="0" hidden="1">{"VIEW1",#N/A,FALSE,"P&amp;L Account 2001-2002";"VIEW2",#N/A,FALSE,"P&amp;L Account 2001-2002";"VIEW3",#N/A,FALSE,"P&amp;L Account 2001-2002";"VIEW4",#N/A,FALSE,"P&amp;L Account 2001-2002"}</definedName>
    <definedName name="_______vid6" hidden="1">{"VIEW1",#N/A,FALSE,"P&amp;L Account 2001-2002";"VIEW2",#N/A,FALSE,"P&amp;L Account 2001-2002";"VIEW3",#N/A,FALSE,"P&amp;L Account 2001-2002";"VIEW4",#N/A,FALSE,"P&amp;L Account 2001-2002"}</definedName>
    <definedName name="_______VID7" localSheetId="0" hidden="1">{"VIEW1",#N/A,FALSE,"P&amp;L Account 2001-2002";"VIEW2",#N/A,FALSE,"P&amp;L Account 2001-2002";"VIEW3",#N/A,FALSE,"P&amp;L Account 2001-2002";"VIEW4",#N/A,FALSE,"P&amp;L Account 2001-2002"}</definedName>
    <definedName name="_______VID7" hidden="1">{"VIEW1",#N/A,FALSE,"P&amp;L Account 2001-2002";"VIEW2",#N/A,FALSE,"P&amp;L Account 2001-2002";"VIEW3",#N/A,FALSE,"P&amp;L Account 2001-2002";"VIEW4",#N/A,FALSE,"P&amp;L Account 2001-2002"}</definedName>
    <definedName name="_______VIR5" localSheetId="0" hidden="1">{"VIEW1",#N/A,FALSE,"P&amp;L Account 2001-2002";"VIEW2",#N/A,FALSE,"P&amp;L Account 2001-2002";"VIEW3",#N/A,FALSE,"P&amp;L Account 2001-2002";"VIEW4",#N/A,FALSE,"P&amp;L Account 2001-2002"}</definedName>
    <definedName name="_______VIR5" hidden="1">{"VIEW1",#N/A,FALSE,"P&amp;L Account 2001-2002";"VIEW2",#N/A,FALSE,"P&amp;L Account 2001-2002";"VIEW3",#N/A,FALSE,"P&amp;L Account 2001-2002";"VIEW4",#N/A,FALSE,"P&amp;L Account 2001-2002"}</definedName>
    <definedName name="_______VIR6" localSheetId="0" hidden="1">{"VIEW1",#N/A,FALSE,"P&amp;L Account 2001-2002";"VIEW2",#N/A,FALSE,"P&amp;L Account 2001-2002";"VIEW3",#N/A,FALSE,"P&amp;L Account 2001-2002";"VIEW4",#N/A,FALSE,"P&amp;L Account 2001-2002"}</definedName>
    <definedName name="_______VIR6" hidden="1">{"VIEW1",#N/A,FALSE,"P&amp;L Account 2001-2002";"VIEW2",#N/A,FALSE,"P&amp;L Account 2001-2002";"VIEW3",#N/A,FALSE,"P&amp;L Account 2001-2002";"VIEW4",#N/A,FALSE,"P&amp;L Account 2001-2002"}</definedName>
    <definedName name="______A3" localSheetId="0" hidden="1">{"VIEW1",#N/A,FALSE,"P&amp;L Account 2001-2002";"VIEW2",#N/A,FALSE,"P&amp;L Account 2001-2002";"VIEW3",#N/A,FALSE,"P&amp;L Account 2001-2002";"VIEW4",#N/A,FALSE,"P&amp;L Account 2001-2002"}</definedName>
    <definedName name="______A3" hidden="1">{"VIEW1",#N/A,FALSE,"P&amp;L Account 2001-2002";"VIEW2",#N/A,FALSE,"P&amp;L Account 2001-2002";"VIEW3",#N/A,FALSE,"P&amp;L Account 2001-2002";"VIEW4",#N/A,FALSE,"P&amp;L Account 2001-2002"}</definedName>
    <definedName name="______AA36" localSheetId="0" hidden="1">{"VIEW1",#N/A,FALSE,"P&amp;L Account 2001-2002";"VIEW2",#N/A,FALSE,"P&amp;L Account 2001-2002";"VIEW3",#N/A,FALSE,"P&amp;L Account 2001-2002";"VIEW4",#N/A,FALSE,"P&amp;L Account 2001-2002"}</definedName>
    <definedName name="______AA36" hidden="1">{"VIEW1",#N/A,FALSE,"P&amp;L Account 2001-2002";"VIEW2",#N/A,FALSE,"P&amp;L Account 2001-2002";"VIEW3",#N/A,FALSE,"P&amp;L Account 2001-2002";"VIEW4",#N/A,FALSE,"P&amp;L Account 2001-2002"}</definedName>
    <definedName name="______DAT1">[3]Sheet1!#REF!</definedName>
    <definedName name="______DAT2">[3]Sheet1!#REF!</definedName>
    <definedName name="______DAT3">[3]Sheet1!#REF!</definedName>
    <definedName name="______DAT4">'[2]Sheet1 (2)'!$C$4:$C$1962</definedName>
    <definedName name="______DAT5">'[2]Sheet1 (2)'!$D$4:$D$1962</definedName>
    <definedName name="______DAT6">'[2]Sheet1 (2)'!$E$4:$E$1962</definedName>
    <definedName name="______DAT7">'[1]Telephone deposits written off'!#REF!</definedName>
    <definedName name="______key2" hidden="1">#REF!</definedName>
    <definedName name="_____ACK2">#REF!</definedName>
    <definedName name="_____col1">#REF!</definedName>
    <definedName name="_____col10">#REF!</definedName>
    <definedName name="_____col11">#REF!</definedName>
    <definedName name="_____col12">#REF!</definedName>
    <definedName name="_____col13">#REF!</definedName>
    <definedName name="_____col2">#REF!</definedName>
    <definedName name="_____col3">#REF!</definedName>
    <definedName name="_____col4">#REF!</definedName>
    <definedName name="_____col5">#REF!</definedName>
    <definedName name="_____col6">#REF!</definedName>
    <definedName name="_____col7">#REF!</definedName>
    <definedName name="_____col8">#REF!</definedName>
    <definedName name="_____col9">#REF!</definedName>
    <definedName name="_____DAT1">'[1]Telephone deposits written off'!#REF!</definedName>
    <definedName name="_____DAT12">'[1]Telephone deposits written off'!#REF!</definedName>
    <definedName name="_____DAT2">'[1]Telephone deposits written off'!#REF!</definedName>
    <definedName name="_____DAT3">#REF!</definedName>
    <definedName name="_____DAT4">'[2]Sheet1 (2)'!$C$4:$C$1962</definedName>
    <definedName name="_____DAT5">'[2]Sheet1 (2)'!$D$4:$D$1962</definedName>
    <definedName name="_____DAT6">'[2]Sheet1 (2)'!$E$4:$E$1962</definedName>
    <definedName name="_____DAT7">'[1]Telephone deposits written off'!#REF!</definedName>
    <definedName name="_____DAT8">#REF!</definedName>
    <definedName name="_____DAT9">#REF!</definedName>
    <definedName name="_____exp2" localSheetId="0" hidden="1">{"VIEW1",#N/A,FALSE,"P&amp;L Account 2001-2002";"VIEW2",#N/A,FALSE,"P&amp;L Account 2001-2002";"VIEW3",#N/A,FALSE,"P&amp;L Account 2001-2002";"VIEW4",#N/A,FALSE,"P&amp;L Account 2001-2002"}</definedName>
    <definedName name="_____exp2" hidden="1">{"VIEW1",#N/A,FALSE,"P&amp;L Account 2001-2002";"VIEW2",#N/A,FALSE,"P&amp;L Account 2001-2002";"VIEW3",#N/A,FALSE,"P&amp;L Account 2001-2002";"VIEW4",#N/A,FALSE,"P&amp;L Account 2001-2002"}</definedName>
    <definedName name="_____FSE8" localSheetId="0" hidden="1">{"VIEW1",#N/A,FALSE,"P&amp;L Account 2001-2002";"VIEW2",#N/A,FALSE,"P&amp;L Account 2001-2002";"VIEW3",#N/A,FALSE,"P&amp;L Account 2001-2002";"VIEW4",#N/A,FALSE,"P&amp;L Account 2001-2002"}</definedName>
    <definedName name="_____FSE8" hidden="1">{"VIEW1",#N/A,FALSE,"P&amp;L Account 2001-2002";"VIEW2",#N/A,FALSE,"P&amp;L Account 2001-2002";"VIEW3",#N/A,FALSE,"P&amp;L Account 2001-2002";"VIEW4",#N/A,FALSE,"P&amp;L Account 2001-2002"}</definedName>
    <definedName name="_____key2" hidden="1">#REF!</definedName>
    <definedName name="_____MAR9091">'[4]TRIAL BALANCE'!#REF!</definedName>
    <definedName name="_____NEW1" localSheetId="0" hidden="1">{"VIEW1",#N/A,FALSE,"P&amp;L Account 2001-2002";"VIEW2",#N/A,FALSE,"P&amp;L Account 2001-2002";"VIEW3",#N/A,FALSE,"P&amp;L Account 2001-2002";"VIEW4",#N/A,FALSE,"P&amp;L Account 2001-2002"}</definedName>
    <definedName name="_____NEW1" hidden="1">{"VIEW1",#N/A,FALSE,"P&amp;L Account 2001-2002";"VIEW2",#N/A,FALSE,"P&amp;L Account 2001-2002";"VIEW3",#N/A,FALSE,"P&amp;L Account 2001-2002";"VIEW4",#N/A,FALSE,"P&amp;L Account 2001-2002"}</definedName>
    <definedName name="_____NEW2" localSheetId="0" hidden="1">{"VIEW1",#N/A,FALSE,"P&amp;L Account 2001-2002";"VIEW2",#N/A,FALSE,"P&amp;L Account 2001-2002";"VIEW3",#N/A,FALSE,"P&amp;L Account 2001-2002";"VIEW4",#N/A,FALSE,"P&amp;L Account 2001-2002"}</definedName>
    <definedName name="_____NEW2" hidden="1">{"VIEW1",#N/A,FALSE,"P&amp;L Account 2001-2002";"VIEW2",#N/A,FALSE,"P&amp;L Account 2001-2002";"VIEW3",#N/A,FALSE,"P&amp;L Account 2001-2002";"VIEW4",#N/A,FALSE,"P&amp;L Account 2001-2002"}</definedName>
    <definedName name="_____PG1">#REF!</definedName>
    <definedName name="_____PG10">#REF!</definedName>
    <definedName name="_____PG2">#REF!</definedName>
    <definedName name="_____pg3">#REF!</definedName>
    <definedName name="_____PG4">#REF!</definedName>
    <definedName name="_____PG5">#REF!</definedName>
    <definedName name="_____PG6">#REF!</definedName>
    <definedName name="_____pg7">#REF!</definedName>
    <definedName name="_____PG8">#REF!</definedName>
    <definedName name="_____pg9">#REF!</definedName>
    <definedName name="_____s3" localSheetId="0" hidden="1">{"VIEW1",#N/A,FALSE,"P&amp;L Account 2001-2002";"VIEW2",#N/A,FALSE,"P&amp;L Account 2001-2002";"VIEW3",#N/A,FALSE,"P&amp;L Account 2001-2002";"VIEW4",#N/A,FALSE,"P&amp;L Account 2001-2002"}</definedName>
    <definedName name="_____s3" hidden="1">{"VIEW1",#N/A,FALSE,"P&amp;L Account 2001-2002";"VIEW2",#N/A,FALSE,"P&amp;L Account 2001-2002";"VIEW3",#N/A,FALSE,"P&amp;L Account 2001-2002";"VIEW4",#N/A,FALSE,"P&amp;L Account 2001-2002"}</definedName>
    <definedName name="_____S5" localSheetId="0" hidden="1">{"VIEW1",#N/A,FALSE,"P&amp;L Account 2001-2002";"VIEW2",#N/A,FALSE,"P&amp;L Account 2001-2002";"VIEW3",#N/A,FALSE,"P&amp;L Account 2001-2002";"VIEW4",#N/A,FALSE,"P&amp;L Account 2001-2002"}</definedName>
    <definedName name="_____S5" hidden="1">{"VIEW1",#N/A,FALSE,"P&amp;L Account 2001-2002";"VIEW2",#N/A,FALSE,"P&amp;L Account 2001-2002";"VIEW3",#N/A,FALSE,"P&amp;L Account 2001-2002";"VIEW4",#N/A,FALSE,"P&amp;L Account 2001-2002"}</definedName>
    <definedName name="_____vid5" localSheetId="0" hidden="1">{"VIEW1",#N/A,FALSE,"P&amp;L Account 2001-2002";"VIEW2",#N/A,FALSE,"P&amp;L Account 2001-2002";"VIEW3",#N/A,FALSE,"P&amp;L Account 2001-2002";"VIEW4",#N/A,FALSE,"P&amp;L Account 2001-2002"}</definedName>
    <definedName name="_____vid5" hidden="1">{"VIEW1",#N/A,FALSE,"P&amp;L Account 2001-2002";"VIEW2",#N/A,FALSE,"P&amp;L Account 2001-2002";"VIEW3",#N/A,FALSE,"P&amp;L Account 2001-2002";"VIEW4",#N/A,FALSE,"P&amp;L Account 2001-2002"}</definedName>
    <definedName name="_____vid6" localSheetId="0" hidden="1">{"VIEW1",#N/A,FALSE,"P&amp;L Account 2001-2002";"VIEW2",#N/A,FALSE,"P&amp;L Account 2001-2002";"VIEW3",#N/A,FALSE,"P&amp;L Account 2001-2002";"VIEW4",#N/A,FALSE,"P&amp;L Account 2001-2002"}</definedName>
    <definedName name="_____vid6" hidden="1">{"VIEW1",#N/A,FALSE,"P&amp;L Account 2001-2002";"VIEW2",#N/A,FALSE,"P&amp;L Account 2001-2002";"VIEW3",#N/A,FALSE,"P&amp;L Account 2001-2002";"VIEW4",#N/A,FALSE,"P&amp;L Account 2001-2002"}</definedName>
    <definedName name="_____VID7" localSheetId="0" hidden="1">{"VIEW1",#N/A,FALSE,"P&amp;L Account 2001-2002";"VIEW2",#N/A,FALSE,"P&amp;L Account 2001-2002";"VIEW3",#N/A,FALSE,"P&amp;L Account 2001-2002";"VIEW4",#N/A,FALSE,"P&amp;L Account 2001-2002"}</definedName>
    <definedName name="_____VID7" hidden="1">{"VIEW1",#N/A,FALSE,"P&amp;L Account 2001-2002";"VIEW2",#N/A,FALSE,"P&amp;L Account 2001-2002";"VIEW3",#N/A,FALSE,"P&amp;L Account 2001-2002";"VIEW4",#N/A,FALSE,"P&amp;L Account 2001-2002"}</definedName>
    <definedName name="_____VIR5" localSheetId="0" hidden="1">{"VIEW1",#N/A,FALSE,"P&amp;L Account 2001-2002";"VIEW2",#N/A,FALSE,"P&amp;L Account 2001-2002";"VIEW3",#N/A,FALSE,"P&amp;L Account 2001-2002";"VIEW4",#N/A,FALSE,"P&amp;L Account 2001-2002"}</definedName>
    <definedName name="_____VIR5" hidden="1">{"VIEW1",#N/A,FALSE,"P&amp;L Account 2001-2002";"VIEW2",#N/A,FALSE,"P&amp;L Account 2001-2002";"VIEW3",#N/A,FALSE,"P&amp;L Account 2001-2002";"VIEW4",#N/A,FALSE,"P&amp;L Account 2001-2002"}</definedName>
    <definedName name="_____VIR6" localSheetId="0" hidden="1">{"VIEW1",#N/A,FALSE,"P&amp;L Account 2001-2002";"VIEW2",#N/A,FALSE,"P&amp;L Account 2001-2002";"VIEW3",#N/A,FALSE,"P&amp;L Account 2001-2002";"VIEW4",#N/A,FALSE,"P&amp;L Account 2001-2002"}</definedName>
    <definedName name="_____VIR6" hidden="1">{"VIEW1",#N/A,FALSE,"P&amp;L Account 2001-2002";"VIEW2",#N/A,FALSE,"P&amp;L Account 2001-2002";"VIEW3",#N/A,FALSE,"P&amp;L Account 2001-2002";"VIEW4",#N/A,FALSE,"P&amp;L Account 2001-2002"}</definedName>
    <definedName name="_____ZZ150">#REF!</definedName>
    <definedName name="____A3" localSheetId="0" hidden="1">{"VIEW1",#N/A,FALSE,"P&amp;L Account 2001-2002";"VIEW2",#N/A,FALSE,"P&amp;L Account 2001-2002";"VIEW3",#N/A,FALSE,"P&amp;L Account 2001-2002";"VIEW4",#N/A,FALSE,"P&amp;L Account 2001-2002"}</definedName>
    <definedName name="____A3" hidden="1">{"VIEW1",#N/A,FALSE,"P&amp;L Account 2001-2002";"VIEW2",#N/A,FALSE,"P&amp;L Account 2001-2002";"VIEW3",#N/A,FALSE,"P&amp;L Account 2001-2002";"VIEW4",#N/A,FALSE,"P&amp;L Account 2001-2002"}</definedName>
    <definedName name="____AA36" localSheetId="0" hidden="1">{"VIEW1",#N/A,FALSE,"P&amp;L Account 2001-2002";"VIEW2",#N/A,FALSE,"P&amp;L Account 2001-2002";"VIEW3",#N/A,FALSE,"P&amp;L Account 2001-2002";"VIEW4",#N/A,FALSE,"P&amp;L Account 2001-2002"}</definedName>
    <definedName name="____AA36" hidden="1">{"VIEW1",#N/A,FALSE,"P&amp;L Account 2001-2002";"VIEW2",#N/A,FALSE,"P&amp;L Account 2001-2002";"VIEW3",#N/A,FALSE,"P&amp;L Account 2001-2002";"VIEW4",#N/A,FALSE,"P&amp;L Account 2001-2002"}</definedName>
    <definedName name="____ACK1">#REF!</definedName>
    <definedName name="____ACK2">#REF!</definedName>
    <definedName name="____col1">#REF!</definedName>
    <definedName name="____col10">#REF!</definedName>
    <definedName name="____col11">#REF!</definedName>
    <definedName name="____col12">#REF!</definedName>
    <definedName name="____col13">#REF!</definedName>
    <definedName name="____col2">#REF!</definedName>
    <definedName name="____col3">#REF!</definedName>
    <definedName name="____col4">#REF!</definedName>
    <definedName name="____col5">#REF!</definedName>
    <definedName name="____col6">#REF!</definedName>
    <definedName name="____col7">#REF!</definedName>
    <definedName name="____col8">#REF!</definedName>
    <definedName name="____col9">#REF!</definedName>
    <definedName name="____DAT1">[3]Sheet1!#REF!</definedName>
    <definedName name="____DAT12">'[1]Telephone deposits written off'!#REF!</definedName>
    <definedName name="____DAT2">[3]Sheet1!#REF!</definedName>
    <definedName name="____DAT3">#REF!</definedName>
    <definedName name="____DAT4">'[2]Sheet1 (2)'!$C$4:$C$1962</definedName>
    <definedName name="____DAT5">'[2]Sheet1 (2)'!$D$4:$D$1962</definedName>
    <definedName name="____DAT6">'[2]Sheet1 (2)'!$E$4:$E$1962</definedName>
    <definedName name="____DAT7">[3]Sheet1!#REF!</definedName>
    <definedName name="____DAT8">#REF!</definedName>
    <definedName name="____DAT9">#REF!</definedName>
    <definedName name="____key2" hidden="1">#REF!</definedName>
    <definedName name="____MAR9091">'[4]TRIAL BALANCE'!#REF!</definedName>
    <definedName name="____PG1">#REF!</definedName>
    <definedName name="____PG10">#REF!</definedName>
    <definedName name="____PG2">#REF!</definedName>
    <definedName name="____pg3">#REF!</definedName>
    <definedName name="____PG4">#REF!</definedName>
    <definedName name="____PG5">#REF!</definedName>
    <definedName name="____PG6">#REF!</definedName>
    <definedName name="____pg7">#REF!</definedName>
    <definedName name="____PG8">#REF!</definedName>
    <definedName name="____pg9">#REF!</definedName>
    <definedName name="____ZZ150">#REF!</definedName>
    <definedName name="___ACK1">#REF!</definedName>
    <definedName name="___ACK2">#REF!</definedName>
    <definedName name="___col1">#REF!</definedName>
    <definedName name="___col10">#REF!</definedName>
    <definedName name="___col11">#REF!</definedName>
    <definedName name="___col12">#REF!</definedName>
    <definedName name="___col13">#REF!</definedName>
    <definedName name="___col2">#REF!</definedName>
    <definedName name="___col3">#REF!</definedName>
    <definedName name="___col4">#REF!</definedName>
    <definedName name="___col5">#REF!</definedName>
    <definedName name="___col6">#REF!</definedName>
    <definedName name="___col7">#REF!</definedName>
    <definedName name="___col8">#REF!</definedName>
    <definedName name="___col9">#REF!</definedName>
    <definedName name="___DAT1">[3]Sheet1!#REF!</definedName>
    <definedName name="___DAT12">'[1]Telephone deposits written off'!#REF!</definedName>
    <definedName name="___DAT2">[3]Sheet1!#REF!</definedName>
    <definedName name="___DAT3">[3]Sheet1!#REF!</definedName>
    <definedName name="___DAT4">'[2]Sheet1 (2)'!$C$4:$C$1962</definedName>
    <definedName name="___DAT5">'[2]Sheet1 (2)'!$D$4:$D$1962</definedName>
    <definedName name="___DAT6">'[2]Sheet1 (2)'!$E$4:$E$1962</definedName>
    <definedName name="___DAT7">[3]Sheet1!#REF!</definedName>
    <definedName name="___DAT8">#REF!</definedName>
    <definedName name="___DAT9">#REF!</definedName>
    <definedName name="___exp2" localSheetId="0" hidden="1">{"VIEW1",#N/A,FALSE,"P&amp;L Account 2001-2002";"VIEW2",#N/A,FALSE,"P&amp;L Account 2001-2002";"VIEW3",#N/A,FALSE,"P&amp;L Account 2001-2002";"VIEW4",#N/A,FALSE,"P&amp;L Account 2001-2002"}</definedName>
    <definedName name="___exp2" hidden="1">{"VIEW1",#N/A,FALSE,"P&amp;L Account 2001-2002";"VIEW2",#N/A,FALSE,"P&amp;L Account 2001-2002";"VIEW3",#N/A,FALSE,"P&amp;L Account 2001-2002";"VIEW4",#N/A,FALSE,"P&amp;L Account 2001-2002"}</definedName>
    <definedName name="___FSE8" localSheetId="0" hidden="1">{"VIEW1",#N/A,FALSE,"P&amp;L Account 2001-2002";"VIEW2",#N/A,FALSE,"P&amp;L Account 2001-2002";"VIEW3",#N/A,FALSE,"P&amp;L Account 2001-2002";"VIEW4",#N/A,FALSE,"P&amp;L Account 2001-2002"}</definedName>
    <definedName name="___FSE8" hidden="1">{"VIEW1",#N/A,FALSE,"P&amp;L Account 2001-2002";"VIEW2",#N/A,FALSE,"P&amp;L Account 2001-2002";"VIEW3",#N/A,FALSE,"P&amp;L Account 2001-2002";"VIEW4",#N/A,FALSE,"P&amp;L Account 2001-2002"}</definedName>
    <definedName name="___INDEX_SHEET___ASAP_Utilities">#REF!</definedName>
    <definedName name="___key2" hidden="1">#REF!</definedName>
    <definedName name="___MAR9091">'[4]TRIAL BALANCE'!#REF!</definedName>
    <definedName name="___NEW1" localSheetId="0" hidden="1">{"VIEW1",#N/A,FALSE,"P&amp;L Account 2001-2002";"VIEW2",#N/A,FALSE,"P&amp;L Account 2001-2002";"VIEW3",#N/A,FALSE,"P&amp;L Account 2001-2002";"VIEW4",#N/A,FALSE,"P&amp;L Account 2001-2002"}</definedName>
    <definedName name="___NEW1" hidden="1">{"VIEW1",#N/A,FALSE,"P&amp;L Account 2001-2002";"VIEW2",#N/A,FALSE,"P&amp;L Account 2001-2002";"VIEW3",#N/A,FALSE,"P&amp;L Account 2001-2002";"VIEW4",#N/A,FALSE,"P&amp;L Account 2001-2002"}</definedName>
    <definedName name="___NEW2" localSheetId="0" hidden="1">{"VIEW1",#N/A,FALSE,"P&amp;L Account 2001-2002";"VIEW2",#N/A,FALSE,"P&amp;L Account 2001-2002";"VIEW3",#N/A,FALSE,"P&amp;L Account 2001-2002";"VIEW4",#N/A,FALSE,"P&amp;L Account 2001-2002"}</definedName>
    <definedName name="___NEW2" hidden="1">{"VIEW1",#N/A,FALSE,"P&amp;L Account 2001-2002";"VIEW2",#N/A,FALSE,"P&amp;L Account 2001-2002";"VIEW3",#N/A,FALSE,"P&amp;L Account 2001-2002";"VIEW4",#N/A,FALSE,"P&amp;L Account 2001-2002"}</definedName>
    <definedName name="___PG1">#REF!</definedName>
    <definedName name="___PG10">#REF!</definedName>
    <definedName name="___PG2">#REF!</definedName>
    <definedName name="___pg3">#REF!</definedName>
    <definedName name="___PG4">#REF!</definedName>
    <definedName name="___PG5">#REF!</definedName>
    <definedName name="___PG6">#REF!</definedName>
    <definedName name="___pg7">#REF!</definedName>
    <definedName name="___PG8">#REF!</definedName>
    <definedName name="___pg9">#REF!</definedName>
    <definedName name="___s3" localSheetId="0" hidden="1">{"VIEW1",#N/A,FALSE,"P&amp;L Account 2001-2002";"VIEW2",#N/A,FALSE,"P&amp;L Account 2001-2002";"VIEW3",#N/A,FALSE,"P&amp;L Account 2001-2002";"VIEW4",#N/A,FALSE,"P&amp;L Account 2001-2002"}</definedName>
    <definedName name="___s3" hidden="1">{"VIEW1",#N/A,FALSE,"P&amp;L Account 2001-2002";"VIEW2",#N/A,FALSE,"P&amp;L Account 2001-2002";"VIEW3",#N/A,FALSE,"P&amp;L Account 2001-2002";"VIEW4",#N/A,FALSE,"P&amp;L Account 2001-2002"}</definedName>
    <definedName name="___S5" localSheetId="0" hidden="1">{"VIEW1",#N/A,FALSE,"P&amp;L Account 2001-2002";"VIEW2",#N/A,FALSE,"P&amp;L Account 2001-2002";"VIEW3",#N/A,FALSE,"P&amp;L Account 2001-2002";"VIEW4",#N/A,FALSE,"P&amp;L Account 2001-2002"}</definedName>
    <definedName name="___S5" hidden="1">{"VIEW1",#N/A,FALSE,"P&amp;L Account 2001-2002";"VIEW2",#N/A,FALSE,"P&amp;L Account 2001-2002";"VIEW3",#N/A,FALSE,"P&amp;L Account 2001-2002";"VIEW4",#N/A,FALSE,"P&amp;L Account 2001-2002"}</definedName>
    <definedName name="___vid5" localSheetId="0" hidden="1">{"VIEW1",#N/A,FALSE,"P&amp;L Account 2001-2002";"VIEW2",#N/A,FALSE,"P&amp;L Account 2001-2002";"VIEW3",#N/A,FALSE,"P&amp;L Account 2001-2002";"VIEW4",#N/A,FALSE,"P&amp;L Account 2001-2002"}</definedName>
    <definedName name="___vid5" hidden="1">{"VIEW1",#N/A,FALSE,"P&amp;L Account 2001-2002";"VIEW2",#N/A,FALSE,"P&amp;L Account 2001-2002";"VIEW3",#N/A,FALSE,"P&amp;L Account 2001-2002";"VIEW4",#N/A,FALSE,"P&amp;L Account 2001-2002"}</definedName>
    <definedName name="___vid6" localSheetId="0" hidden="1">{"VIEW1",#N/A,FALSE,"P&amp;L Account 2001-2002";"VIEW2",#N/A,FALSE,"P&amp;L Account 2001-2002";"VIEW3",#N/A,FALSE,"P&amp;L Account 2001-2002";"VIEW4",#N/A,FALSE,"P&amp;L Account 2001-2002"}</definedName>
    <definedName name="___vid6" hidden="1">{"VIEW1",#N/A,FALSE,"P&amp;L Account 2001-2002";"VIEW2",#N/A,FALSE,"P&amp;L Account 2001-2002";"VIEW3",#N/A,FALSE,"P&amp;L Account 2001-2002";"VIEW4",#N/A,FALSE,"P&amp;L Account 2001-2002"}</definedName>
    <definedName name="___VID7" localSheetId="0" hidden="1">{"VIEW1",#N/A,FALSE,"P&amp;L Account 2001-2002";"VIEW2",#N/A,FALSE,"P&amp;L Account 2001-2002";"VIEW3",#N/A,FALSE,"P&amp;L Account 2001-2002";"VIEW4",#N/A,FALSE,"P&amp;L Account 2001-2002"}</definedName>
    <definedName name="___VID7" hidden="1">{"VIEW1",#N/A,FALSE,"P&amp;L Account 2001-2002";"VIEW2",#N/A,FALSE,"P&amp;L Account 2001-2002";"VIEW3",#N/A,FALSE,"P&amp;L Account 2001-2002";"VIEW4",#N/A,FALSE,"P&amp;L Account 2001-2002"}</definedName>
    <definedName name="___VIR5" localSheetId="0" hidden="1">{"VIEW1",#N/A,FALSE,"P&amp;L Account 2001-2002";"VIEW2",#N/A,FALSE,"P&amp;L Account 2001-2002";"VIEW3",#N/A,FALSE,"P&amp;L Account 2001-2002";"VIEW4",#N/A,FALSE,"P&amp;L Account 2001-2002"}</definedName>
    <definedName name="___VIR5" hidden="1">{"VIEW1",#N/A,FALSE,"P&amp;L Account 2001-2002";"VIEW2",#N/A,FALSE,"P&amp;L Account 2001-2002";"VIEW3",#N/A,FALSE,"P&amp;L Account 2001-2002";"VIEW4",#N/A,FALSE,"P&amp;L Account 2001-2002"}</definedName>
    <definedName name="___VIR6" localSheetId="0" hidden="1">{"VIEW1",#N/A,FALSE,"P&amp;L Account 2001-2002";"VIEW2",#N/A,FALSE,"P&amp;L Account 2001-2002";"VIEW3",#N/A,FALSE,"P&amp;L Account 2001-2002";"VIEW4",#N/A,FALSE,"P&amp;L Account 2001-2002"}</definedName>
    <definedName name="___VIR6" hidden="1">{"VIEW1",#N/A,FALSE,"P&amp;L Account 2001-2002";"VIEW2",#N/A,FALSE,"P&amp;L Account 2001-2002";"VIEW3",#N/A,FALSE,"P&amp;L Account 2001-2002";"VIEW4",#N/A,FALSE,"P&amp;L Account 2001-2002"}</definedName>
    <definedName name="___ZZ150">#REF!</definedName>
    <definedName name="__123Graph_A" hidden="1">'[5]TRIAL BALANCE'!#REF!</definedName>
    <definedName name="__123Graph_B" hidden="1">'[5]TRIAL BALANCE'!#REF!</definedName>
    <definedName name="__123Graph_X" hidden="1">'[5]TRIAL BALANCE'!#REF!</definedName>
    <definedName name="__A3" localSheetId="0" hidden="1">{"VIEW1",#N/A,FALSE,"P&amp;L Account 2001-2002";"VIEW2",#N/A,FALSE,"P&amp;L Account 2001-2002";"VIEW3",#N/A,FALSE,"P&amp;L Account 2001-2002";"VIEW4",#N/A,FALSE,"P&amp;L Account 2001-2002"}</definedName>
    <definedName name="__A3" hidden="1">{"VIEW1",#N/A,FALSE,"P&amp;L Account 2001-2002";"VIEW2",#N/A,FALSE,"P&amp;L Account 2001-2002";"VIEW3",#N/A,FALSE,"P&amp;L Account 2001-2002";"VIEW4",#N/A,FALSE,"P&amp;L Account 2001-2002"}</definedName>
    <definedName name="__AA36" localSheetId="0" hidden="1">{"VIEW1",#N/A,FALSE,"P&amp;L Account 2001-2002";"VIEW2",#N/A,FALSE,"P&amp;L Account 2001-2002";"VIEW3",#N/A,FALSE,"P&amp;L Account 2001-2002";"VIEW4",#N/A,FALSE,"P&amp;L Account 2001-2002"}</definedName>
    <definedName name="__AA36" hidden="1">{"VIEW1",#N/A,FALSE,"P&amp;L Account 2001-2002";"VIEW2",#N/A,FALSE,"P&amp;L Account 2001-2002";"VIEW3",#N/A,FALSE,"P&amp;L Account 2001-2002";"VIEW4",#N/A,FALSE,"P&amp;L Account 2001-2002"}</definedName>
    <definedName name="__ACK1">#REF!</definedName>
    <definedName name="__ACK2">#REF!</definedName>
    <definedName name="__col1">#REF!</definedName>
    <definedName name="__col10">#REF!</definedName>
    <definedName name="__col11">#REF!</definedName>
    <definedName name="__col12">#REF!</definedName>
    <definedName name="__col13">#REF!</definedName>
    <definedName name="__col2">#REF!</definedName>
    <definedName name="__col3">#REF!</definedName>
    <definedName name="__col4">#REF!</definedName>
    <definedName name="__col5">#REF!</definedName>
    <definedName name="__col6">#REF!</definedName>
    <definedName name="__col7">#REF!</definedName>
    <definedName name="__col8">#REF!</definedName>
    <definedName name="__col9">#REF!</definedName>
    <definedName name="__DAT1">[3]Sheet1!#REF!</definedName>
    <definedName name="__DAT12">'[1]Telephone deposits written off'!#REF!</definedName>
    <definedName name="__DAT2">[3]Sheet1!#REF!</definedName>
    <definedName name="__DAT3">[3]Sheet1!#REF!</definedName>
    <definedName name="__DAT4">'[2]Sheet1 (2)'!$C$4:$C$1962</definedName>
    <definedName name="__DAT5">'[2]Sheet1 (2)'!$D$4:$D$1962</definedName>
    <definedName name="__DAT6">'[2]Sheet1 (2)'!$E$4:$E$1962</definedName>
    <definedName name="__DAT7">[3]Sheet1!#REF!</definedName>
    <definedName name="__DAT8">#REF!</definedName>
    <definedName name="__DAT9">#REF!</definedName>
    <definedName name="__exp2" localSheetId="0" hidden="1">{"VIEW1",#N/A,FALSE,"P&amp;L Account 2001-2002";"VIEW2",#N/A,FALSE,"P&amp;L Account 2001-2002";"VIEW3",#N/A,FALSE,"P&amp;L Account 2001-2002";"VIEW4",#N/A,FALSE,"P&amp;L Account 2001-2002"}</definedName>
    <definedName name="__exp2" hidden="1">{"VIEW1",#N/A,FALSE,"P&amp;L Account 2001-2002";"VIEW2",#N/A,FALSE,"P&amp;L Account 2001-2002";"VIEW3",#N/A,FALSE,"P&amp;L Account 2001-2002";"VIEW4",#N/A,FALSE,"P&amp;L Account 2001-2002"}</definedName>
    <definedName name="__FSE8" localSheetId="0" hidden="1">{"VIEW1",#N/A,FALSE,"P&amp;L Account 2001-2002";"VIEW2",#N/A,FALSE,"P&amp;L Account 2001-2002";"VIEW3",#N/A,FALSE,"P&amp;L Account 2001-2002";"VIEW4",#N/A,FALSE,"P&amp;L Account 2001-2002"}</definedName>
    <definedName name="__FSE8" hidden="1">{"VIEW1",#N/A,FALSE,"P&amp;L Account 2001-2002";"VIEW2",#N/A,FALSE,"P&amp;L Account 2001-2002";"VIEW3",#N/A,FALSE,"P&amp;L Account 2001-2002";"VIEW4",#N/A,FALSE,"P&amp;L Account 2001-2002"}</definedName>
    <definedName name="__key2" hidden="1">#REF!</definedName>
    <definedName name="__MAR9091">'[4]TRIAL BALANCE'!#REF!</definedName>
    <definedName name="__NEW1" localSheetId="0" hidden="1">{"VIEW1",#N/A,FALSE,"P&amp;L Account 2001-2002";"VIEW2",#N/A,FALSE,"P&amp;L Account 2001-2002";"VIEW3",#N/A,FALSE,"P&amp;L Account 2001-2002";"VIEW4",#N/A,FALSE,"P&amp;L Account 2001-2002"}</definedName>
    <definedName name="__NEW1" hidden="1">{"VIEW1",#N/A,FALSE,"P&amp;L Account 2001-2002";"VIEW2",#N/A,FALSE,"P&amp;L Account 2001-2002";"VIEW3",#N/A,FALSE,"P&amp;L Account 2001-2002";"VIEW4",#N/A,FALSE,"P&amp;L Account 2001-2002"}</definedName>
    <definedName name="__NEW2" localSheetId="0" hidden="1">{"VIEW1",#N/A,FALSE,"P&amp;L Account 2001-2002";"VIEW2",#N/A,FALSE,"P&amp;L Account 2001-2002";"VIEW3",#N/A,FALSE,"P&amp;L Account 2001-2002";"VIEW4",#N/A,FALSE,"P&amp;L Account 2001-2002"}</definedName>
    <definedName name="__NEW2" hidden="1">{"VIEW1",#N/A,FALSE,"P&amp;L Account 2001-2002";"VIEW2",#N/A,FALSE,"P&amp;L Account 2001-2002";"VIEW3",#N/A,FALSE,"P&amp;L Account 2001-2002";"VIEW4",#N/A,FALSE,"P&amp;L Account 2001-2002"}</definedName>
    <definedName name="__PG1">#REF!</definedName>
    <definedName name="__PG10">#REF!</definedName>
    <definedName name="__PG2">#REF!</definedName>
    <definedName name="__pg3">#REF!</definedName>
    <definedName name="__PG4">#REF!</definedName>
    <definedName name="__PG5">#REF!</definedName>
    <definedName name="__PG6">#REF!</definedName>
    <definedName name="__pg7">#REF!</definedName>
    <definedName name="__PG8">#REF!</definedName>
    <definedName name="__pg9">#REF!</definedName>
    <definedName name="__s3" localSheetId="0" hidden="1">{"VIEW1",#N/A,FALSE,"P&amp;L Account 2001-2002";"VIEW2",#N/A,FALSE,"P&amp;L Account 2001-2002";"VIEW3",#N/A,FALSE,"P&amp;L Account 2001-2002";"VIEW4",#N/A,FALSE,"P&amp;L Account 2001-2002"}</definedName>
    <definedName name="__s3" hidden="1">{"VIEW1",#N/A,FALSE,"P&amp;L Account 2001-2002";"VIEW2",#N/A,FALSE,"P&amp;L Account 2001-2002";"VIEW3",#N/A,FALSE,"P&amp;L Account 2001-2002";"VIEW4",#N/A,FALSE,"P&amp;L Account 2001-2002"}</definedName>
    <definedName name="__S5" localSheetId="0" hidden="1">{"VIEW1",#N/A,FALSE,"P&amp;L Account 2001-2002";"VIEW2",#N/A,FALSE,"P&amp;L Account 2001-2002";"VIEW3",#N/A,FALSE,"P&amp;L Account 2001-2002";"VIEW4",#N/A,FALSE,"P&amp;L Account 2001-2002"}</definedName>
    <definedName name="__S5" hidden="1">{"VIEW1",#N/A,FALSE,"P&amp;L Account 2001-2002";"VIEW2",#N/A,FALSE,"P&amp;L Account 2001-2002";"VIEW3",#N/A,FALSE,"P&amp;L Account 2001-2002";"VIEW4",#N/A,FALSE,"P&amp;L Account 2001-2002"}</definedName>
    <definedName name="__SCH111213">#REF!</definedName>
    <definedName name="__sch1314">#REF!</definedName>
    <definedName name="__SCH1415">#REF!</definedName>
    <definedName name="__SCH1519">#REF!</definedName>
    <definedName name="__SCH2">#REF!</definedName>
    <definedName name="__sch34">#REF!</definedName>
    <definedName name="__vid5" localSheetId="0" hidden="1">{"VIEW1",#N/A,FALSE,"P&amp;L Account 2001-2002";"VIEW2",#N/A,FALSE,"P&amp;L Account 2001-2002";"VIEW3",#N/A,FALSE,"P&amp;L Account 2001-2002";"VIEW4",#N/A,FALSE,"P&amp;L Account 2001-2002"}</definedName>
    <definedName name="__vid5" hidden="1">{"VIEW1",#N/A,FALSE,"P&amp;L Account 2001-2002";"VIEW2",#N/A,FALSE,"P&amp;L Account 2001-2002";"VIEW3",#N/A,FALSE,"P&amp;L Account 2001-2002";"VIEW4",#N/A,FALSE,"P&amp;L Account 2001-2002"}</definedName>
    <definedName name="__vid6" localSheetId="0" hidden="1">{"VIEW1",#N/A,FALSE,"P&amp;L Account 2001-2002";"VIEW2",#N/A,FALSE,"P&amp;L Account 2001-2002";"VIEW3",#N/A,FALSE,"P&amp;L Account 2001-2002";"VIEW4",#N/A,FALSE,"P&amp;L Account 2001-2002"}</definedName>
    <definedName name="__vid6" hidden="1">{"VIEW1",#N/A,FALSE,"P&amp;L Account 2001-2002";"VIEW2",#N/A,FALSE,"P&amp;L Account 2001-2002";"VIEW3",#N/A,FALSE,"P&amp;L Account 2001-2002";"VIEW4",#N/A,FALSE,"P&amp;L Account 2001-2002"}</definedName>
    <definedName name="__VID7" localSheetId="0" hidden="1">{"VIEW1",#N/A,FALSE,"P&amp;L Account 2001-2002";"VIEW2",#N/A,FALSE,"P&amp;L Account 2001-2002";"VIEW3",#N/A,FALSE,"P&amp;L Account 2001-2002";"VIEW4",#N/A,FALSE,"P&amp;L Account 2001-2002"}</definedName>
    <definedName name="__VID7" hidden="1">{"VIEW1",#N/A,FALSE,"P&amp;L Account 2001-2002";"VIEW2",#N/A,FALSE,"P&amp;L Account 2001-2002";"VIEW3",#N/A,FALSE,"P&amp;L Account 2001-2002";"VIEW4",#N/A,FALSE,"P&amp;L Account 2001-2002"}</definedName>
    <definedName name="__VIR5" localSheetId="0" hidden="1">{"VIEW1",#N/A,FALSE,"P&amp;L Account 2001-2002";"VIEW2",#N/A,FALSE,"P&amp;L Account 2001-2002";"VIEW3",#N/A,FALSE,"P&amp;L Account 2001-2002";"VIEW4",#N/A,FALSE,"P&amp;L Account 2001-2002"}</definedName>
    <definedName name="__VIR5" hidden="1">{"VIEW1",#N/A,FALSE,"P&amp;L Account 2001-2002";"VIEW2",#N/A,FALSE,"P&amp;L Account 2001-2002";"VIEW3",#N/A,FALSE,"P&amp;L Account 2001-2002";"VIEW4",#N/A,FALSE,"P&amp;L Account 2001-2002"}</definedName>
    <definedName name="__VIR6" localSheetId="0" hidden="1">{"VIEW1",#N/A,FALSE,"P&amp;L Account 2001-2002";"VIEW2",#N/A,FALSE,"P&amp;L Account 2001-2002";"VIEW3",#N/A,FALSE,"P&amp;L Account 2001-2002";"VIEW4",#N/A,FALSE,"P&amp;L Account 2001-2002"}</definedName>
    <definedName name="__VIR6" hidden="1">{"VIEW1",#N/A,FALSE,"P&amp;L Account 2001-2002";"VIEW2",#N/A,FALSE,"P&amp;L Account 2001-2002";"VIEW3",#N/A,FALSE,"P&amp;L Account 2001-2002";"VIEW4",#N/A,FALSE,"P&amp;L Account 2001-2002"}</definedName>
    <definedName name="__xlnm.Print_Area_1">#REF!</definedName>
    <definedName name="__xlnm.Print_Area_12">#REF!</definedName>
    <definedName name="__xlnm.Print_Area_23">#REF!</definedName>
    <definedName name="__xlnm.Print_Area_31">#REF!</definedName>
    <definedName name="__xlnm.Print_Area_33">#REF!</definedName>
    <definedName name="__xlnm.Print_Area_34">#REF!</definedName>
    <definedName name="__xlnm.Print_Area_35">#REF!</definedName>
    <definedName name="__xlnm.Print_Area_36">#REF!</definedName>
    <definedName name="__xlnm.Print_Area_37">#REF!</definedName>
    <definedName name="__xlnm.Print_Area_38">#REF!</definedName>
    <definedName name="__xlnm.Print_Area_40">#REF!</definedName>
    <definedName name="__xlnm.Print_Area_41">#REF!</definedName>
    <definedName name="__xlnm.Print_Area_5">#N/A</definedName>
    <definedName name="__xlnm.Print_Titles_3">#REF!</definedName>
    <definedName name="__xlnm.Print_Titles_6">#REF!</definedName>
    <definedName name="__xlnm.Print_Titles_8">([6]Sheet7!$A:$A,[6]Sheet7!$5:$7)</definedName>
    <definedName name="__ZZ150">#REF!</definedName>
    <definedName name="_1">#REF!</definedName>
    <definedName name="_1_100000">#REF!</definedName>
    <definedName name="_1A">#REF!</definedName>
    <definedName name="_2">#REF!</definedName>
    <definedName name="_2A">#REF!</definedName>
    <definedName name="_3">#REF!</definedName>
    <definedName name="_3A">#REF!</definedName>
    <definedName name="_4">#REF!</definedName>
    <definedName name="_4A">#REF!</definedName>
    <definedName name="_5">#REF!</definedName>
    <definedName name="_5A">#REF!</definedName>
    <definedName name="_6A">#REF!</definedName>
    <definedName name="_7">#REF!</definedName>
    <definedName name="_7A">#REF!</definedName>
    <definedName name="_8">#REF!</definedName>
    <definedName name="_8A">#REF!</definedName>
    <definedName name="_9">#REF!</definedName>
    <definedName name="_9A">#REF!</definedName>
    <definedName name="_a">#REF!</definedName>
    <definedName name="_A3" localSheetId="0" hidden="1">{"VIEW1",#N/A,FALSE,"P&amp;L Account 2001-2002";"VIEW2",#N/A,FALSE,"P&amp;L Account 2001-2002";"VIEW3",#N/A,FALSE,"P&amp;L Account 2001-2002";"VIEW4",#N/A,FALSE,"P&amp;L Account 2001-2002"}</definedName>
    <definedName name="_A3" hidden="1">{"VIEW1",#N/A,FALSE,"P&amp;L Account 2001-2002";"VIEW2",#N/A,FALSE,"P&amp;L Account 2001-2002";"VIEW3",#N/A,FALSE,"P&amp;L Account 2001-2002";"VIEW4",#N/A,FALSE,"P&amp;L Account 2001-2002"}</definedName>
    <definedName name="_AA36" localSheetId="0" hidden="1">{"VIEW1",#N/A,FALSE,"P&amp;L Account 2001-2002";"VIEW2",#N/A,FALSE,"P&amp;L Account 2001-2002";"VIEW3",#N/A,FALSE,"P&amp;L Account 2001-2002";"VIEW4",#N/A,FALSE,"P&amp;L Account 2001-2002"}</definedName>
    <definedName name="_AA36" hidden="1">{"VIEW1",#N/A,FALSE,"P&amp;L Account 2001-2002";"VIEW2",#N/A,FALSE,"P&amp;L Account 2001-2002";"VIEW3",#N/A,FALSE,"P&amp;L Account 2001-2002";"VIEW4",#N/A,FALSE,"P&amp;L Account 2001-2002"}</definedName>
    <definedName name="_ACK1">#REF!</definedName>
    <definedName name="_ACK2">#REF!</definedName>
    <definedName name="_CAI58_">#REF!</definedName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DAT1">[3]Sheet1!#REF!</definedName>
    <definedName name="_DAT12">'[1]Telephone deposits written off'!#REF!</definedName>
    <definedName name="_DAT2">[3]Sheet1!#REF!</definedName>
    <definedName name="_DAT3">[3]Sheet1!#REF!</definedName>
    <definedName name="_DAT4">'[2]Sheet1 (2)'!$C$4:$C$1962</definedName>
    <definedName name="_DAT5">'[2]Sheet1 (2)'!$D$4:$D$1962</definedName>
    <definedName name="_DAT6">'[2]Sheet1 (2)'!$E$4:$E$1962</definedName>
    <definedName name="_DAT7">[3]Sheet1!#REF!</definedName>
    <definedName name="_DAT8">#REF!</definedName>
    <definedName name="_DAT9">#REF!</definedName>
    <definedName name="_exp2" localSheetId="0" hidden="1">{"VIEW1",#N/A,FALSE,"P&amp;L Account 2001-2002";"VIEW2",#N/A,FALSE,"P&amp;L Account 2001-2002";"VIEW3",#N/A,FALSE,"P&amp;L Account 2001-2002";"VIEW4",#N/A,FALSE,"P&amp;L Account 2001-2002"}</definedName>
    <definedName name="_exp2" hidden="1">{"VIEW1",#N/A,FALSE,"P&amp;L Account 2001-2002";"VIEW2",#N/A,FALSE,"P&amp;L Account 2001-2002";"VIEW3",#N/A,FALSE,"P&amp;L Account 2001-2002";"VIEW4",#N/A,FALSE,"P&amp;L Account 2001-2002"}</definedName>
    <definedName name="_Fill" hidden="1">#REF!</definedName>
    <definedName name="_xlnm._FilterDatabase" localSheetId="2" hidden="1">'Trial Balance'!$8:$511</definedName>
    <definedName name="_xlnm._FilterDatabase" localSheetId="4" hidden="1">'Trial Balance Mapping'!$A$2:$J$419</definedName>
    <definedName name="_FS_R">#REF!</definedName>
    <definedName name="_FSE8" localSheetId="0" hidden="1">{"VIEW1",#N/A,FALSE,"P&amp;L Account 2001-2002";"VIEW2",#N/A,FALSE,"P&amp;L Account 2001-2002";"VIEW3",#N/A,FALSE,"P&amp;L Account 2001-2002";"VIEW4",#N/A,FALSE,"P&amp;L Account 2001-2002"}</definedName>
    <definedName name="_FSE8" hidden="1">{"VIEW1",#N/A,FALSE,"P&amp;L Account 2001-2002";"VIEW2",#N/A,FALSE,"P&amp;L Account 2001-2002";"VIEW3",#N/A,FALSE,"P&amp;L Account 2001-2002";"VIEW4",#N/A,FALSE,"P&amp;L Account 2001-2002"}</definedName>
    <definedName name="_Jan05" localSheetId="0" hidden="1">Main.SAPF4Help()</definedName>
    <definedName name="_Jan05" hidden="1">Main.SAPF4Help()</definedName>
    <definedName name="_Jan06" localSheetId="0" hidden="1">Main.SAPF4Help()</definedName>
    <definedName name="_Jan06" hidden="1">Main.SAPF4Help()</definedName>
    <definedName name="_Key1" hidden="1">#REF!</definedName>
    <definedName name="_Key2" hidden="1">#REF!</definedName>
    <definedName name="_M__RIGHT___DOW">#REF!</definedName>
    <definedName name="_MAR9091">'[4]TRIAL BALANCE'!#REF!</definedName>
    <definedName name="_NEW1" localSheetId="0" hidden="1">{"VIEW1",#N/A,FALSE,"P&amp;L Account 2001-2002";"VIEW2",#N/A,FALSE,"P&amp;L Account 2001-2002";"VIEW3",#N/A,FALSE,"P&amp;L Account 2001-2002";"VIEW4",#N/A,FALSE,"P&amp;L Account 2001-2002"}</definedName>
    <definedName name="_NEW1" hidden="1">{"VIEW1",#N/A,FALSE,"P&amp;L Account 2001-2002";"VIEW2",#N/A,FALSE,"P&amp;L Account 2001-2002";"VIEW3",#N/A,FALSE,"P&amp;L Account 2001-2002";"VIEW4",#N/A,FALSE,"P&amp;L Account 2001-2002"}</definedName>
    <definedName name="_NEW2" localSheetId="0" hidden="1">{"VIEW1",#N/A,FALSE,"P&amp;L Account 2001-2002";"VIEW2",#N/A,FALSE,"P&amp;L Account 2001-2002";"VIEW3",#N/A,FALSE,"P&amp;L Account 2001-2002";"VIEW4",#N/A,FALSE,"P&amp;L Account 2001-2002"}</definedName>
    <definedName name="_NEW2" hidden="1">{"VIEW1",#N/A,FALSE,"P&amp;L Account 2001-2002";"VIEW2",#N/A,FALSE,"P&amp;L Account 2001-2002";"VIEW3",#N/A,FALSE,"P&amp;L Account 2001-2002";"VIEW4",#N/A,FALSE,"P&amp;L Account 2001-2002"}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PG1">#REF!</definedName>
    <definedName name="_PG10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G8">#REF!</definedName>
    <definedName name="_pg9">#REF!</definedName>
    <definedName name="_Regression_Int">1</definedName>
    <definedName name="_RSE1">#REF!</definedName>
    <definedName name="_RSE2">#REF!</definedName>
    <definedName name="_RV_">#REF!</definedName>
    <definedName name="_RV_ESC__LEFT_2">#REF!</definedName>
    <definedName name="_s3" localSheetId="0" hidden="1">{"VIEW1",#N/A,FALSE,"P&amp;L Account 2001-2002";"VIEW2",#N/A,FALSE,"P&amp;L Account 2001-2002";"VIEW3",#N/A,FALSE,"P&amp;L Account 2001-2002";"VIEW4",#N/A,FALSE,"P&amp;L Account 2001-2002"}</definedName>
    <definedName name="_s3" hidden="1">{"VIEW1",#N/A,FALSE,"P&amp;L Account 2001-2002";"VIEW2",#N/A,FALSE,"P&amp;L Account 2001-2002";"VIEW3",#N/A,FALSE,"P&amp;L Account 2001-2002";"VIEW4",#N/A,FALSE,"P&amp;L Account 2001-2002"}</definedName>
    <definedName name="_S5" localSheetId="0" hidden="1">{"VIEW1",#N/A,FALSE,"P&amp;L Account 2001-2002";"VIEW2",#N/A,FALSE,"P&amp;L Account 2001-2002";"VIEW3",#N/A,FALSE,"P&amp;L Account 2001-2002";"VIEW4",#N/A,FALSE,"P&amp;L Account 2001-2002"}</definedName>
    <definedName name="_S5" hidden="1">{"VIEW1",#N/A,FALSE,"P&amp;L Account 2001-2002";"VIEW2",#N/A,FALSE,"P&amp;L Account 2001-2002";"VIEW3",#N/A,FALSE,"P&amp;L Account 2001-2002";"VIEW4",#N/A,FALSE,"P&amp;L Account 2001-2002"}</definedName>
    <definedName name="_SCH1">#REF!</definedName>
    <definedName name="_SCH111213">#REF!</definedName>
    <definedName name="_sch1314">#REF!</definedName>
    <definedName name="_sch1315">#REF!</definedName>
    <definedName name="_SCH1415">#REF!</definedName>
    <definedName name="_SCH1519">#REF!</definedName>
    <definedName name="_SCH2">#REF!</definedName>
    <definedName name="_sch34">#REF!</definedName>
    <definedName name="_sch6">#REF!</definedName>
    <definedName name="_SCH910">#REF!</definedName>
    <definedName name="_Sort" hidden="1">#REF!</definedName>
    <definedName name="_vid5" localSheetId="0" hidden="1">{"VIEW1",#N/A,FALSE,"P&amp;L Account 2001-2002";"VIEW2",#N/A,FALSE,"P&amp;L Account 2001-2002";"VIEW3",#N/A,FALSE,"P&amp;L Account 2001-2002";"VIEW4",#N/A,FALSE,"P&amp;L Account 2001-2002"}</definedName>
    <definedName name="_vid5" hidden="1">{"VIEW1",#N/A,FALSE,"P&amp;L Account 2001-2002";"VIEW2",#N/A,FALSE,"P&amp;L Account 2001-2002";"VIEW3",#N/A,FALSE,"P&amp;L Account 2001-2002";"VIEW4",#N/A,FALSE,"P&amp;L Account 2001-2002"}</definedName>
    <definedName name="_vid6" localSheetId="0" hidden="1">{"VIEW1",#N/A,FALSE,"P&amp;L Account 2001-2002";"VIEW2",#N/A,FALSE,"P&amp;L Account 2001-2002";"VIEW3",#N/A,FALSE,"P&amp;L Account 2001-2002";"VIEW4",#N/A,FALSE,"P&amp;L Account 2001-2002"}</definedName>
    <definedName name="_vid6" hidden="1">{"VIEW1",#N/A,FALSE,"P&amp;L Account 2001-2002";"VIEW2",#N/A,FALSE,"P&amp;L Account 2001-2002";"VIEW3",#N/A,FALSE,"P&amp;L Account 2001-2002";"VIEW4",#N/A,FALSE,"P&amp;L Account 2001-2002"}</definedName>
    <definedName name="_VID7" localSheetId="0" hidden="1">{"VIEW1",#N/A,FALSE,"P&amp;L Account 2001-2002";"VIEW2",#N/A,FALSE,"P&amp;L Account 2001-2002";"VIEW3",#N/A,FALSE,"P&amp;L Account 2001-2002";"VIEW4",#N/A,FALSE,"P&amp;L Account 2001-2002"}</definedName>
    <definedName name="_VID7" hidden="1">{"VIEW1",#N/A,FALSE,"P&amp;L Account 2001-2002";"VIEW2",#N/A,FALSE,"P&amp;L Account 2001-2002";"VIEW3",#N/A,FALSE,"P&amp;L Account 2001-2002";"VIEW4",#N/A,FALSE,"P&amp;L Account 2001-2002"}</definedName>
    <definedName name="_VIR5" localSheetId="0" hidden="1">{"VIEW1",#N/A,FALSE,"P&amp;L Account 2001-2002";"VIEW2",#N/A,FALSE,"P&amp;L Account 2001-2002";"VIEW3",#N/A,FALSE,"P&amp;L Account 2001-2002";"VIEW4",#N/A,FALSE,"P&amp;L Account 2001-2002"}</definedName>
    <definedName name="_VIR5" hidden="1">{"VIEW1",#N/A,FALSE,"P&amp;L Account 2001-2002";"VIEW2",#N/A,FALSE,"P&amp;L Account 2001-2002";"VIEW3",#N/A,FALSE,"P&amp;L Account 2001-2002";"VIEW4",#N/A,FALSE,"P&amp;L Account 2001-2002"}</definedName>
    <definedName name="_VIR6" localSheetId="0" hidden="1">{"VIEW1",#N/A,FALSE,"P&amp;L Account 2001-2002";"VIEW2",#N/A,FALSE,"P&amp;L Account 2001-2002";"VIEW3",#N/A,FALSE,"P&amp;L Account 2001-2002";"VIEW4",#N/A,FALSE,"P&amp;L Account 2001-2002"}</definedName>
    <definedName name="_VIR6" hidden="1">{"VIEW1",#N/A,FALSE,"P&amp;L Account 2001-2002";"VIEW2",#N/A,FALSE,"P&amp;L Account 2001-2002";"VIEW3",#N/A,FALSE,"P&amp;L Account 2001-2002";"VIEW4",#N/A,FALSE,"P&amp;L Account 2001-2002"}</definedName>
    <definedName name="_WGZY">#REF!</definedName>
    <definedName name="_ZZ150">#REF!</definedName>
    <definedName name="a">#REF!</definedName>
    <definedName name="a4a4a4a4a4a" localSheetId="0" hidden="1">{"VIEW1",#N/A,FALSE,"P&amp;L Account 2001-2002";"VIEW2",#N/A,FALSE,"P&amp;L Account 2001-2002";"VIEW3",#N/A,FALSE,"P&amp;L Account 2001-2002";"VIEW4",#N/A,FALSE,"P&amp;L Account 2001-2002"}</definedName>
    <definedName name="a4a4a4a4a4a" hidden="1">{"VIEW1",#N/A,FALSE,"P&amp;L Account 2001-2002";"VIEW2",#N/A,FALSE,"P&amp;L Account 2001-2002";"VIEW3",#N/A,FALSE,"P&amp;L Account 2001-2002";"VIEW4",#N/A,FALSE,"P&amp;L Account 2001-2002"}</definedName>
    <definedName name="aa" localSheetId="0" hidden="1">{#N/A,#N/A,FALSE,"Banksum";#N/A,#N/A,FALSE,"Banksum"}</definedName>
    <definedName name="aa" hidden="1">{#N/A,#N/A,FALSE,"Banksum";#N/A,#N/A,FALSE,"Banksum"}</definedName>
    <definedName name="aaa" hidden="1">#REF!</definedName>
    <definedName name="ab">'[7]Vehicles SOLD'!#REF!</definedName>
    <definedName name="abc" localSheetId="0" hidden="1">{#N/A,#N/A,FALSE,"Banksum";#N/A,#N/A,FALSE,"Banksum"}</definedName>
    <definedName name="abc" hidden="1">{#N/A,#N/A,FALSE,"Banksum";#N/A,#N/A,FALSE,"Banksum"}</definedName>
    <definedName name="abcd">#REF!</definedName>
    <definedName name="abcdefg" localSheetId="0" hidden="1">{"VIEW1",#N/A,FALSE,"P&amp;L Account 2001-2002";"VIEW2",#N/A,FALSE,"P&amp;L Account 2001-2002";"VIEW3",#N/A,FALSE,"P&amp;L Account 2001-2002";"VIEW4",#N/A,FALSE,"P&amp;L Account 2001-2002"}</definedName>
    <definedName name="abcdefg" hidden="1">{"VIEW1",#N/A,FALSE,"P&amp;L Account 2001-2002";"VIEW2",#N/A,FALSE,"P&amp;L Account 2001-2002";"VIEW3",#N/A,FALSE,"P&amp;L Account 2001-2002";"VIEW4",#N/A,FALSE,"P&amp;L Account 2001-2002"}</definedName>
    <definedName name="ABH" localSheetId="0" hidden="1">{"VIEW1",#N/A,FALSE,"P&amp;L Account 2001-2002";"VIEW2",#N/A,FALSE,"P&amp;L Account 2001-2002";"VIEW3",#N/A,FALSE,"P&amp;L Account 2001-2002";"VIEW4",#N/A,FALSE,"P&amp;L Account 2001-2002"}</definedName>
    <definedName name="ABH" hidden="1">{"VIEW1",#N/A,FALSE,"P&amp;L Account 2001-2002";"VIEW2",#N/A,FALSE,"P&amp;L Account 2001-2002";"VIEW3",#N/A,FALSE,"P&amp;L Account 2001-2002";"VIEW4",#N/A,FALSE,"P&amp;L Account 2001-2002"}</definedName>
    <definedName name="ABS" localSheetId="0" hidden="1">{"VIEW1",#N/A,FALSE,"P&amp;L Account 2001-2002";"VIEW2",#N/A,FALSE,"P&amp;L Account 2001-2002";"VIEW3",#N/A,FALSE,"P&amp;L Account 2001-2002";"VIEW4",#N/A,FALSE,"P&amp;L Account 2001-2002"}</definedName>
    <definedName name="ABS" hidden="1">{"VIEW1",#N/A,FALSE,"P&amp;L Account 2001-2002";"VIEW2",#N/A,FALSE,"P&amp;L Account 2001-2002";"VIEW3",#N/A,FALSE,"P&amp;L Account 2001-2002";"VIEW4",#N/A,FALSE,"P&amp;L Account 2001-2002"}</definedName>
    <definedName name="ACK">#REF!</definedName>
    <definedName name="Action">#REF!</definedName>
    <definedName name="Addition">#REF!</definedName>
    <definedName name="AdditionstoVehicles">'[8]Tax Audit Schedule'!$G$58:$G$67</definedName>
    <definedName name="address">[9]Lookups!$B$13:$C$84</definedName>
    <definedName name="address3">[9]Lookups!$H$13:$I$84</definedName>
    <definedName name="ADPI_LOOSE_OIL">'[10]oLD bALANCING'!$A$738</definedName>
    <definedName name="ADPI_PACKED_OIL">'[10]oLD bALANCING'!$A$795</definedName>
    <definedName name="af" hidden="1">#REF!</definedName>
    <definedName name="AFF" localSheetId="0" hidden="1">{"VIEW1",#N/A,FALSE,"P&amp;L Account 2001-2002";"VIEW2",#N/A,FALSE,"P&amp;L Account 2001-2002";"VIEW3",#N/A,FALSE,"P&amp;L Account 2001-2002";"VIEW4",#N/A,FALSE,"P&amp;L Account 2001-2002"}</definedName>
    <definedName name="AFF" hidden="1">{"VIEW1",#N/A,FALSE,"P&amp;L Account 2001-2002";"VIEW2",#N/A,FALSE,"P&amp;L Account 2001-2002";"VIEW3",#N/A,FALSE,"P&amp;L Account 2001-2002";"VIEW4",#N/A,FALSE,"P&amp;L Account 2001-2002"}</definedName>
    <definedName name="ALKHSHDKJHALKFJW" localSheetId="0" hidden="1">{"VIEW1",#N/A,FALSE,"P&amp;L Account 2001-2002";"VIEW2",#N/A,FALSE,"P&amp;L Account 2001-2002";"VIEW3",#N/A,FALSE,"P&amp;L Account 2001-2002";"VIEW4",#N/A,FALSE,"P&amp;L Account 2001-2002"}</definedName>
    <definedName name="ALKHSHDKJHALKFJW" hidden="1">{"VIEW1",#N/A,FALSE,"P&amp;L Account 2001-2002";"VIEW2",#N/A,FALSE,"P&amp;L Account 2001-2002";"VIEW3",#N/A,FALSE,"P&amp;L Account 2001-2002";"VIEW4",#N/A,FALSE,"P&amp;L Account 2001-2002"}</definedName>
    <definedName name="all">#REF!</definedName>
    <definedName name="alp">#REF!</definedName>
    <definedName name="AMIT" localSheetId="0" hidden="1">{"VIEW1",#N/A,FALSE,"P&amp;L Account 2001-2002";"VIEW2",#N/A,FALSE,"P&amp;L Account 2001-2002";"VIEW3",#N/A,FALSE,"P&amp;L Account 2001-2002";"VIEW4",#N/A,FALSE,"P&amp;L Account 2001-2002"}</definedName>
    <definedName name="AMIT" hidden="1">{"VIEW1",#N/A,FALSE,"P&amp;L Account 2001-2002";"VIEW2",#N/A,FALSE,"P&amp;L Account 2001-2002";"VIEW3",#N/A,FALSE,"P&amp;L Account 2001-2002";"VIEW4",#N/A,FALSE,"P&amp;L Account 2001-2002"}</definedName>
    <definedName name="Amount">'[11]TB30.04.06 (2)'!$E$2:$E$54</definedName>
    <definedName name="ann" localSheetId="0" hidden="1">{#N/A,#N/A,FALSE,"Banksum";#N/A,#N/A,FALSE,"Banksum"}</definedName>
    <definedName name="ann" hidden="1">{#N/A,#N/A,FALSE,"Banksum";#N/A,#N/A,FALSE,"Banksum"}</definedName>
    <definedName name="Ann_12">#REF!</definedName>
    <definedName name="Ann_13">#REF!</definedName>
    <definedName name="Ann_17">#REF!</definedName>
    <definedName name="Ann_18">#REF!</definedName>
    <definedName name="Ann_6">[12]Consolidated!#REF!</definedName>
    <definedName name="ANNEXURE1">#REF!</definedName>
    <definedName name="ANNEXURE2">#REF!</definedName>
    <definedName name="Annx1" localSheetId="0" hidden="1">{#N/A,#N/A,FALSE,"Banksum";#N/A,#N/A,FALSE,"Banksum"}</definedName>
    <definedName name="Annx1" hidden="1">{#N/A,#N/A,FALSE,"Banksum";#N/A,#N/A,FALSE,"Banksum"}</definedName>
    <definedName name="approach">#REF!</definedName>
    <definedName name="APR" localSheetId="0" hidden="1">{"VIEW1",#N/A,FALSE,"P&amp;L Account 2001-2002";"VIEW2",#N/A,FALSE,"P&amp;L Account 2001-2002";"VIEW3",#N/A,FALSE,"P&amp;L Account 2001-2002";"VIEW4",#N/A,FALSE,"P&amp;L Account 2001-2002"}</definedName>
    <definedName name="APR" hidden="1">{"VIEW1",#N/A,FALSE,"P&amp;L Account 2001-2002";"VIEW2",#N/A,FALSE,"P&amp;L Account 2001-2002";"VIEW3",#N/A,FALSE,"P&amp;L Account 2001-2002";"VIEW4",#N/A,FALSE,"P&amp;L Account 2001-2002"}</definedName>
    <definedName name="aps" localSheetId="0" hidden="1">{"VIEW1",#N/A,FALSE,"P&amp;L Account 2001-2002";"VIEW2",#N/A,FALSE,"P&amp;L Account 2001-2002";"VIEW3",#N/A,FALSE,"P&amp;L Account 2001-2002";"VIEW4",#N/A,FALSE,"P&amp;L Account 2001-2002"}</definedName>
    <definedName name="aps" hidden="1">{"VIEW1",#N/A,FALSE,"P&amp;L Account 2001-2002";"VIEW2",#N/A,FALSE,"P&amp;L Account 2001-2002";"VIEW3",#N/A,FALSE,"P&amp;L Account 2001-2002";"VIEW4",#N/A,FALSE,"P&amp;L Account 2001-2002"}</definedName>
    <definedName name="area">#REF!</definedName>
    <definedName name="area1">#REF!</definedName>
    <definedName name="area2">#REF!</definedName>
    <definedName name="area3">#REF!</definedName>
    <definedName name="Arvind">#REF!</definedName>
    <definedName name="AS" localSheetId="0" hidden="1">{"VIEW1",#N/A,FALSE,"P&amp;L Account 2001-2002";"VIEW2",#N/A,FALSE,"P&amp;L Account 2001-2002";"VIEW3",#N/A,FALSE,"P&amp;L Account 2001-2002";"VIEW4",#N/A,FALSE,"P&amp;L Account 2001-2002"}</definedName>
    <definedName name="AS" hidden="1">{"VIEW1",#N/A,FALSE,"P&amp;L Account 2001-2002";"VIEW2",#N/A,FALSE,"P&amp;L Account 2001-2002";"VIEW3",#N/A,FALSE,"P&amp;L Account 2001-2002";"VIEW4",#N/A,FALSE,"P&amp;L Account 2001-2002"}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as" localSheetId="0" hidden="1">{#N/A,#N/A,FALSE,"Banksum";#N/A,#N/A,FALSE,"Banksum"}</definedName>
    <definedName name="asas" hidden="1">{#N/A,#N/A,FALSE,"Banksum";#N/A,#N/A,FALSE,"Banksum"}</definedName>
    <definedName name="ASD" localSheetId="0" hidden="1">{"VIEW1",#N/A,FALSE,"P&amp;L Account 2001-2002";"VIEW2",#N/A,FALSE,"P&amp;L Account 2001-2002";"VIEW3",#N/A,FALSE,"P&amp;L Account 2001-2002";"VIEW4",#N/A,FALSE,"P&amp;L Account 2001-2002"}</definedName>
    <definedName name="ASD" hidden="1">{"VIEW1",#N/A,FALSE,"P&amp;L Account 2001-2002";"VIEW2",#N/A,FALSE,"P&amp;L Account 2001-2002";"VIEW3",#N/A,FALSE,"P&amp;L Account 2001-2002";"VIEW4",#N/A,FALSE,"P&amp;L Account 2001-2002"}</definedName>
    <definedName name="asdasd">#REF!</definedName>
    <definedName name="ASDFDS" localSheetId="0" hidden="1">{"VIEW1",#N/A,FALSE,"P&amp;L Account 2001-2002";"VIEW2",#N/A,FALSE,"P&amp;L Account 2001-2002";"VIEW3",#N/A,FALSE,"P&amp;L Account 2001-2002";"VIEW4",#N/A,FALSE,"P&amp;L Account 2001-2002"}</definedName>
    <definedName name="ASDFDS" hidden="1">{"VIEW1",#N/A,FALSE,"P&amp;L Account 2001-2002";"VIEW2",#N/A,FALSE,"P&amp;L Account 2001-2002";"VIEW3",#N/A,FALSE,"P&amp;L Account 2001-2002";"VIEW4",#N/A,FALSE,"P&amp;L Account 2001-2002"}</definedName>
    <definedName name="ASDFDSG" localSheetId="0" hidden="1">{"VIEW1",#N/A,FALSE,"P&amp;L Account 2001-2002";"VIEW2",#N/A,FALSE,"P&amp;L Account 2001-2002";"VIEW3",#N/A,FALSE,"P&amp;L Account 2001-2002";"VIEW4",#N/A,FALSE,"P&amp;L Account 2001-2002"}</definedName>
    <definedName name="ASDFDSG" hidden="1">{"VIEW1",#N/A,FALSE,"P&amp;L Account 2001-2002";"VIEW2",#N/A,FALSE,"P&amp;L Account 2001-2002";"VIEW3",#N/A,FALSE,"P&amp;L Account 2001-2002";"VIEW4",#N/A,FALSE,"P&amp;L Account 2001-2002"}</definedName>
    <definedName name="ASDFSD" localSheetId="0" hidden="1">{"VIEW1",#N/A,FALSE,"P&amp;L Account 2001-2002";"VIEW2",#N/A,FALSE,"P&amp;L Account 2001-2002";"VIEW3",#N/A,FALSE,"P&amp;L Account 2001-2002";"VIEW4",#N/A,FALSE,"P&amp;L Account 2001-2002"}</definedName>
    <definedName name="ASDFSD" hidden="1">{"VIEW1",#N/A,FALSE,"P&amp;L Account 2001-2002";"VIEW2",#N/A,FALSE,"P&amp;L Account 2001-2002";"VIEW3",#N/A,FALSE,"P&amp;L Account 2001-2002";"VIEW4",#N/A,FALSE,"P&amp;L Account 2001-2002"}</definedName>
    <definedName name="asdfsdf">#REF!</definedName>
    <definedName name="ASDG" localSheetId="0" hidden="1">{"VIEW1",#N/A,FALSE,"P&amp;L Account 2001-2002";"VIEW2",#N/A,FALSE,"P&amp;L Account 2001-2002";"VIEW3",#N/A,FALSE,"P&amp;L Account 2001-2002";"VIEW4",#N/A,FALSE,"P&amp;L Account 2001-2002"}</definedName>
    <definedName name="ASDG" hidden="1">{"VIEW1",#N/A,FALSE,"P&amp;L Account 2001-2002";"VIEW2",#N/A,FALSE,"P&amp;L Account 2001-2002";"VIEW3",#N/A,FALSE,"P&amp;L Account 2001-2002";"VIEW4",#N/A,FALSE,"P&amp;L Account 2001-2002"}</definedName>
    <definedName name="ASDGASDG" localSheetId="0" hidden="1">{"VIEW1",#N/A,FALSE,"P&amp;L Account 2001-2002";"VIEW2",#N/A,FALSE,"P&amp;L Account 2001-2002";"VIEW3",#N/A,FALSE,"P&amp;L Account 2001-2002";"VIEW4",#N/A,FALSE,"P&amp;L Account 2001-2002"}</definedName>
    <definedName name="ASDGASDG" hidden="1">{"VIEW1",#N/A,FALSE,"P&amp;L Account 2001-2002";"VIEW2",#N/A,FALSE,"P&amp;L Account 2001-2002";"VIEW3",#N/A,FALSE,"P&amp;L Account 2001-2002";"VIEW4",#N/A,FALSE,"P&amp;L Account 2001-2002"}</definedName>
    <definedName name="ASDGASG" localSheetId="0" hidden="1">{"VIEW1",#N/A,FALSE,"P&amp;L Account 2001-2002";"VIEW2",#N/A,FALSE,"P&amp;L Account 2001-2002";"VIEW3",#N/A,FALSE,"P&amp;L Account 2001-2002";"VIEW4",#N/A,FALSE,"P&amp;L Account 2001-2002"}</definedName>
    <definedName name="ASDGASG" hidden="1">{"VIEW1",#N/A,FALSE,"P&amp;L Account 2001-2002";"VIEW2",#N/A,FALSE,"P&amp;L Account 2001-2002";"VIEW3",#N/A,FALSE,"P&amp;L Account 2001-2002";"VIEW4",#N/A,FALSE,"P&amp;L Account 2001-2002"}</definedName>
    <definedName name="ASDGS" localSheetId="0" hidden="1">{"VIEW1",#N/A,FALSE,"P&amp;L Account 2001-2002";"VIEW2",#N/A,FALSE,"P&amp;L Account 2001-2002";"VIEW3",#N/A,FALSE,"P&amp;L Account 2001-2002";"VIEW4",#N/A,FALSE,"P&amp;L Account 2001-2002"}</definedName>
    <definedName name="ASDGS" hidden="1">{"VIEW1",#N/A,FALSE,"P&amp;L Account 2001-2002";"VIEW2",#N/A,FALSE,"P&amp;L Account 2001-2002";"VIEW3",#N/A,FALSE,"P&amp;L Account 2001-2002";"VIEW4",#N/A,FALSE,"P&amp;L Account 2001-2002"}</definedName>
    <definedName name="ASDGSG" localSheetId="0" hidden="1">{"VIEW1",#N/A,FALSE,"P&amp;L Account 2001-2002";"VIEW2",#N/A,FALSE,"P&amp;L Account 2001-2002";"VIEW3",#N/A,FALSE,"P&amp;L Account 2001-2002";"VIEW4",#N/A,FALSE,"P&amp;L Account 2001-2002"}</definedName>
    <definedName name="ASDGSG" hidden="1">{"VIEW1",#N/A,FALSE,"P&amp;L Account 2001-2002";"VIEW2",#N/A,FALSE,"P&amp;L Account 2001-2002";"VIEW3",#N/A,FALSE,"P&amp;L Account 2001-2002";"VIEW4",#N/A,FALSE,"P&amp;L Account 2001-2002"}</definedName>
    <definedName name="ASDGV" localSheetId="0" hidden="1">{"VIEW1",#N/A,FALSE,"P&amp;L Account 2001-2002";"VIEW2",#N/A,FALSE,"P&amp;L Account 2001-2002";"VIEW3",#N/A,FALSE,"P&amp;L Account 2001-2002";"VIEW4",#N/A,FALSE,"P&amp;L Account 2001-2002"}</definedName>
    <definedName name="ASDGV" hidden="1">{"VIEW1",#N/A,FALSE,"P&amp;L Account 2001-2002";"VIEW2",#N/A,FALSE,"P&amp;L Account 2001-2002";"VIEW3",#N/A,FALSE,"P&amp;L Account 2001-2002";"VIEW4",#N/A,FALSE,"P&amp;L Account 2001-2002"}</definedName>
    <definedName name="ASE" localSheetId="0" hidden="1">{"VIEW1",#N/A,FALSE,"P&amp;L Account 2001-2002";"VIEW2",#N/A,FALSE,"P&amp;L Account 2001-2002";"VIEW3",#N/A,FALSE,"P&amp;L Account 2001-2002";"VIEW4",#N/A,FALSE,"P&amp;L Account 2001-2002"}</definedName>
    <definedName name="ASE" hidden="1">{"VIEW1",#N/A,FALSE,"P&amp;L Account 2001-2002";"VIEW2",#N/A,FALSE,"P&amp;L Account 2001-2002";"VIEW3",#N/A,FALSE,"P&amp;L Account 2001-2002";"VIEW4",#N/A,FALSE,"P&amp;L Account 2001-2002"}</definedName>
    <definedName name="asf" localSheetId="0" hidden="1">{"VIEW1",#N/A,FALSE,"P&amp;L Account 2001-2002";"VIEW2",#N/A,FALSE,"P&amp;L Account 2001-2002";"VIEW3",#N/A,FALSE,"P&amp;L Account 2001-2002";"VIEW4",#N/A,FALSE,"P&amp;L Account 2001-2002"}</definedName>
    <definedName name="asf" hidden="1">{"VIEW1",#N/A,FALSE,"P&amp;L Account 2001-2002";"VIEW2",#N/A,FALSE,"P&amp;L Account 2001-2002";"VIEW3",#N/A,FALSE,"P&amp;L Account 2001-2002";"VIEW4",#N/A,FALSE,"P&amp;L Account 2001-2002"}</definedName>
    <definedName name="ASFDSG" localSheetId="0" hidden="1">{"VIEW1",#N/A,FALSE,"P&amp;L Account 2001-2002";"VIEW2",#N/A,FALSE,"P&amp;L Account 2001-2002";"VIEW3",#N/A,FALSE,"P&amp;L Account 2001-2002";"VIEW4",#N/A,FALSE,"P&amp;L Account 2001-2002"}</definedName>
    <definedName name="ASFDSG" hidden="1">{"VIEW1",#N/A,FALSE,"P&amp;L Account 2001-2002";"VIEW2",#N/A,FALSE,"P&amp;L Account 2001-2002";"VIEW3",#N/A,FALSE,"P&amp;L Account 2001-2002";"VIEW4",#N/A,FALSE,"P&amp;L Account 2001-2002"}</definedName>
    <definedName name="ASFGF" localSheetId="0" hidden="1">{"VIEW1",#N/A,FALSE,"P&amp;L Account 2001-2002";"VIEW2",#N/A,FALSE,"P&amp;L Account 2001-2002";"VIEW3",#N/A,FALSE,"P&amp;L Account 2001-2002";"VIEW4",#N/A,FALSE,"P&amp;L Account 2001-2002"}</definedName>
    <definedName name="ASFGF" hidden="1">{"VIEW1",#N/A,FALSE,"P&amp;L Account 2001-2002";"VIEW2",#N/A,FALSE,"P&amp;L Account 2001-2002";"VIEW3",#N/A,FALSE,"P&amp;L Account 2001-2002";"VIEW4",#N/A,FALSE,"P&amp;L Account 2001-2002"}</definedName>
    <definedName name="ASG" localSheetId="0" hidden="1">{"VIEW1",#N/A,FALSE,"P&amp;L Account 2001-2002";"VIEW2",#N/A,FALSE,"P&amp;L Account 2001-2002";"VIEW3",#N/A,FALSE,"P&amp;L Account 2001-2002";"VIEW4",#N/A,FALSE,"P&amp;L Account 2001-2002"}</definedName>
    <definedName name="ASG" hidden="1">{"VIEW1",#N/A,FALSE,"P&amp;L Account 2001-2002";"VIEW2",#N/A,FALSE,"P&amp;L Account 2001-2002";"VIEW3",#N/A,FALSE,"P&amp;L Account 2001-2002";"VIEW4",#N/A,FALSE,"P&amp;L Account 2001-2002"}</definedName>
    <definedName name="ASIA_PLASTIC_in_KUSD">#REF!</definedName>
    <definedName name="ASOK" localSheetId="0" hidden="1">{"VIEW1",#N/A,FALSE,"P&amp;L Account 2001-2002";"VIEW2",#N/A,FALSE,"P&amp;L Account 2001-2002";"VIEW3",#N/A,FALSE,"P&amp;L Account 2001-2002";"VIEW4",#N/A,FALSE,"P&amp;L Account 2001-2002"}</definedName>
    <definedName name="ASOK" hidden="1">{"VIEW1",#N/A,FALSE,"P&amp;L Account 2001-2002";"VIEW2",#N/A,FALSE,"P&amp;L Account 2001-2002";"VIEW3",#N/A,FALSE,"P&amp;L Account 2001-2002";"VIEW4",#N/A,FALSE,"P&amp;L Account 2001-2002"}</definedName>
    <definedName name="AsstYr">[13]Masters!$C$34</definedName>
    <definedName name="ATE" localSheetId="0" hidden="1">{"VIEW1",#N/A,FALSE,"P&amp;L Account 2001-2002";"VIEW2",#N/A,FALSE,"P&amp;L Account 2001-2002";"VIEW3",#N/A,FALSE,"P&amp;L Account 2001-2002";"VIEW4",#N/A,FALSE,"P&amp;L Account 2001-2002"}</definedName>
    <definedName name="ATE" hidden="1">{"VIEW1",#N/A,FALSE,"P&amp;L Account 2001-2002";"VIEW2",#N/A,FALSE,"P&amp;L Account 2001-2002";"VIEW3",#N/A,FALSE,"P&amp;L Account 2001-2002";"VIEW4",#N/A,FALSE,"P&amp;L Account 2001-2002"}</definedName>
    <definedName name="AU">#REF!</definedName>
    <definedName name="aug" localSheetId="0" hidden="1">{"VIEW1",#N/A,FALSE,"P&amp;L Account 2001-2002";"VIEW2",#N/A,FALSE,"P&amp;L Account 2001-2002";"VIEW3",#N/A,FALSE,"P&amp;L Account 2001-2002";"VIEW4",#N/A,FALSE,"P&amp;L Account 2001-2002"}</definedName>
    <definedName name="aug" hidden="1">{"VIEW1",#N/A,FALSE,"P&amp;L Account 2001-2002";"VIEW2",#N/A,FALSE,"P&amp;L Account 2001-2002";"VIEW3",#N/A,FALSE,"P&amp;L Account 2001-2002";"VIEW4",#N/A,FALSE,"P&amp;L Account 2001-2002"}</definedName>
    <definedName name="axedoc">#REF!</definedName>
    <definedName name="AY">#REF!</definedName>
    <definedName name="B">'[14]#REF'!$B:$C</definedName>
    <definedName name="B2L" localSheetId="0" hidden="1">{"VIEW1",#N/A,FALSE,"P&amp;L Account 2001-2002";"VIEW2",#N/A,FALSE,"P&amp;L Account 2001-2002";"VIEW3",#N/A,FALSE,"P&amp;L Account 2001-2002";"VIEW4",#N/A,FALSE,"P&amp;L Account 2001-2002"}</definedName>
    <definedName name="B2L" hidden="1">{"VIEW1",#N/A,FALSE,"P&amp;L Account 2001-2002";"VIEW2",#N/A,FALSE,"P&amp;L Account 2001-2002";"VIEW3",#N/A,FALSE,"P&amp;L Account 2001-2002";"VIEW4",#N/A,FALSE,"P&amp;L Account 2001-2002"}</definedName>
    <definedName name="B2R" localSheetId="0" hidden="1">{"VIEW1",#N/A,FALSE,"P&amp;L Account 2001-2002";"VIEW2",#N/A,FALSE,"P&amp;L Account 2001-2002";"VIEW3",#N/A,FALSE,"P&amp;L Account 2001-2002";"VIEW4",#N/A,FALSE,"P&amp;L Account 2001-2002"}</definedName>
    <definedName name="B2R" hidden="1">{"VIEW1",#N/A,FALSE,"P&amp;L Account 2001-2002";"VIEW2",#N/A,FALSE,"P&amp;L Account 2001-2002";"VIEW3",#N/A,FALSE,"P&amp;L Account 2001-2002";"VIEW4",#N/A,FALSE,"P&amp;L Account 2001-2002"}</definedName>
    <definedName name="balance_sheet">#REF!</definedName>
    <definedName name="Balsht">#REF!</definedName>
    <definedName name="bankbook">#REF!</definedName>
    <definedName name="BARBER" localSheetId="0" hidden="1">{"VIEW1",#N/A,FALSE,"P&amp;L Account 2001-2002";"VIEW2",#N/A,FALSE,"P&amp;L Account 2001-2002";"VIEW3",#N/A,FALSE,"P&amp;L Account 2001-2002";"VIEW4",#N/A,FALSE,"P&amp;L Account 2001-2002"}</definedName>
    <definedName name="BARBER" hidden="1">{"VIEW1",#N/A,FALSE,"P&amp;L Account 2001-2002";"VIEW2",#N/A,FALSE,"P&amp;L Account 2001-2002";"VIEW3",#N/A,FALSE,"P&amp;L Account 2001-2002";"VIEW4",#N/A,FALSE,"P&amp;L Account 2001-2002"}</definedName>
    <definedName name="bb">'[15]BRP&amp;L'!#REF!</definedName>
    <definedName name="BC" localSheetId="0" hidden="1">{"VIEW1",#N/A,FALSE,"P&amp;L Account 2001-2002";"VIEW2",#N/A,FALSE,"P&amp;L Account 2001-2002";"VIEW3",#N/A,FALSE,"P&amp;L Account 2001-2002";"VIEW4",#N/A,FALSE,"P&amp;L Account 2001-2002"}</definedName>
    <definedName name="BC" hidden="1">{"VIEW1",#N/A,FALSE,"P&amp;L Account 2001-2002";"VIEW2",#N/A,FALSE,"P&amp;L Account 2001-2002";"VIEW3",#N/A,FALSE,"P&amp;L Account 2001-2002";"VIEW4",#N/A,FALSE,"P&amp;L Account 2001-2002"}</definedName>
    <definedName name="BD" localSheetId="0" hidden="1">{"VIEW1",#N/A,FALSE,"P&amp;L Account 2001-2002";"VIEW2",#N/A,FALSE,"P&amp;L Account 2001-2002";"VIEW3",#N/A,FALSE,"P&amp;L Account 2001-2002";"VIEW4",#N/A,FALSE,"P&amp;L Account 2001-2002"}</definedName>
    <definedName name="BD" hidden="1">{"VIEW1",#N/A,FALSE,"P&amp;L Account 2001-2002";"VIEW2",#N/A,FALSE,"P&amp;L Account 2001-2002";"VIEW3",#N/A,FALSE,"P&amp;L Account 2001-2002";"VIEW4",#N/A,FALSE,"P&amp;L Account 2001-2002"}</definedName>
    <definedName name="BDC" localSheetId="0" hidden="1">{"VIEW1",#N/A,FALSE,"P&amp;L Account 2001-2002";"VIEW2",#N/A,FALSE,"P&amp;L Account 2001-2002";"VIEW3",#N/A,FALSE,"P&amp;L Account 2001-2002";"VIEW4",#N/A,FALSE,"P&amp;L Account 2001-2002"}</definedName>
    <definedName name="BDC" hidden="1">{"VIEW1",#N/A,FALSE,"P&amp;L Account 2001-2002";"VIEW2",#N/A,FALSE,"P&amp;L Account 2001-2002";"VIEW3",#N/A,FALSE,"P&amp;L Account 2001-2002";"VIEW4",#N/A,FALSE,"P&amp;L Account 2001-2002"}</definedName>
    <definedName name="BG_Del" hidden="1">15</definedName>
    <definedName name="BG_Ins" hidden="1">4</definedName>
    <definedName name="BG_Mod" hidden="1">6</definedName>
    <definedName name="BL" localSheetId="0" hidden="1">{"VIEW1",#N/A,FALSE,"P&amp;L Account 2001-2002";"VIEW2",#N/A,FALSE,"P&amp;L Account 2001-2002";"VIEW3",#N/A,FALSE,"P&amp;L Account 2001-2002";"VIEW4",#N/A,FALSE,"P&amp;L Account 2001-2002"}</definedName>
    <definedName name="BL" hidden="1">{"VIEW1",#N/A,FALSE,"P&amp;L Account 2001-2002";"VIEW2",#N/A,FALSE,"P&amp;L Account 2001-2002";"VIEW3",#N/A,FALSE,"P&amp;L Account 2001-2002";"VIEW4",#N/A,FALSE,"P&amp;L Account 2001-2002"}</definedName>
    <definedName name="br">'[16]Ann I'!$A$4</definedName>
    <definedName name="brk">#REF!</definedName>
    <definedName name="bs">#REF!</definedName>
    <definedName name="BSDATA">#REF!</definedName>
    <definedName name="BSDateSF">[13]Masters!$C$28</definedName>
    <definedName name="bsdiff">#REF!</definedName>
    <definedName name="BSPRN">#REF!</definedName>
    <definedName name="BuiltIn_Print_Area">#REF!</definedName>
    <definedName name="BuiltIn_Print_Area___0">#REF!</definedName>
    <definedName name="Businessindia">#REF!</definedName>
    <definedName name="c__usr_infotech_accounts_april99_xls">#REF!</definedName>
    <definedName name="ca">#REF!</definedName>
    <definedName name="CAP" localSheetId="0" hidden="1">{"VIEW1",#N/A,FALSE,"P&amp;L Account 2001-2002";"VIEW2",#N/A,FALSE,"P&amp;L Account 2001-2002";"VIEW3",#N/A,FALSE,"P&amp;L Account 2001-2002";"VIEW4",#N/A,FALSE,"P&amp;L Account 2001-2002"}</definedName>
    <definedName name="CAP" hidden="1">{"VIEW1",#N/A,FALSE,"P&amp;L Account 2001-2002";"VIEW2",#N/A,FALSE,"P&amp;L Account 2001-2002";"VIEW3",#N/A,FALSE,"P&amp;L Account 2001-2002";"VIEW4",#N/A,FALSE,"P&amp;L Account 2001-2002"}</definedName>
    <definedName name="CapitalGains_exempt_PrintArea">#REF!</definedName>
    <definedName name="CapitalGains_taxable_PrintArea">#REF!</definedName>
    <definedName name="CAPS" localSheetId="0" hidden="1">{"VIEW1",#N/A,FALSE,"P&amp;L Account 2001-2002";"VIEW2",#N/A,FALSE,"P&amp;L Account 2001-2002";"VIEW3",#N/A,FALSE,"P&amp;L Account 2001-2002";"VIEW4",#N/A,FALSE,"P&amp;L Account 2001-2002"}</definedName>
    <definedName name="CAPS" hidden="1">{"VIEW1",#N/A,FALSE,"P&amp;L Account 2001-2002";"VIEW2",#N/A,FALSE,"P&amp;L Account 2001-2002";"VIEW3",#N/A,FALSE,"P&amp;L Account 2001-2002";"VIEW4",#N/A,FALSE,"P&amp;L Account 2001-2002"}</definedName>
    <definedName name="Carrieraircon">#REF!</definedName>
    <definedName name="cashbook">#REF!</definedName>
    <definedName name="cashflow" localSheetId="0" hidden="1">{"VIEW1",#N/A,FALSE,"P&amp;L Account 2001-2002";"VIEW2",#N/A,FALSE,"P&amp;L Account 2001-2002";"VIEW3",#N/A,FALSE,"P&amp;L Account 2001-2002";"VIEW4",#N/A,FALSE,"P&amp;L Account 2001-2002"}</definedName>
    <definedName name="cashflow" hidden="1">{"VIEW1",#N/A,FALSE,"P&amp;L Account 2001-2002";"VIEW2",#N/A,FALSE,"P&amp;L Account 2001-2002";"VIEW3",#N/A,FALSE,"P&amp;L Account 2001-2002";"VIEW4",#N/A,FALSE,"P&amp;L Account 2001-2002"}</definedName>
    <definedName name="CBV" localSheetId="0" hidden="1">{"VIEW1",#N/A,FALSE,"P&amp;L Account 2001-2002";"VIEW2",#N/A,FALSE,"P&amp;L Account 2001-2002";"VIEW3",#N/A,FALSE,"P&amp;L Account 2001-2002";"VIEW4",#N/A,FALSE,"P&amp;L Account 2001-2002"}</definedName>
    <definedName name="CBV" hidden="1">{"VIEW1",#N/A,FALSE,"P&amp;L Account 2001-2002";"VIEW2",#N/A,FALSE,"P&amp;L Account 2001-2002";"VIEW3",#N/A,FALSE,"P&amp;L Account 2001-2002";"VIEW4",#N/A,FALSE,"P&amp;L Account 2001-2002"}</definedName>
    <definedName name="CCC" localSheetId="0" hidden="1">{"VIEW1",#N/A,FALSE,"P&amp;L Account 2001-2002";"VIEW2",#N/A,FALSE,"P&amp;L Account 2001-2002";"VIEW3",#N/A,FALSE,"P&amp;L Account 2001-2002";"VIEW4",#N/A,FALSE,"P&amp;L Account 2001-2002"}</definedName>
    <definedName name="CCC" hidden="1">{"VIEW1",#N/A,FALSE,"P&amp;L Account 2001-2002";"VIEW2",#N/A,FALSE,"P&amp;L Account 2001-2002";"VIEW3",#N/A,FALSE,"P&amp;L Account 2001-2002";"VIEW4",#N/A,FALSE,"P&amp;L Account 2001-2002"}</definedName>
    <definedName name="cccc" localSheetId="0" hidden="1">{"VIEW1",#N/A,FALSE,"P&amp;L Account 2001-2002";"VIEW2",#N/A,FALSE,"P&amp;L Account 2001-2002";"VIEW3",#N/A,FALSE,"P&amp;L Account 2001-2002";"VIEW4",#N/A,FALSE,"P&amp;L Account 2001-2002"}</definedName>
    <definedName name="cccc" hidden="1">{"VIEW1",#N/A,FALSE,"P&amp;L Account 2001-2002";"VIEW2",#N/A,FALSE,"P&amp;L Account 2001-2002";"VIEW3",#N/A,FALSE,"P&amp;L Account 2001-2002";"VIEW4",#N/A,FALSE,"P&amp;L Account 2001-2002"}</definedName>
    <definedName name="cf">#REF!</definedName>
    <definedName name="cfvv">[3]Sheet1!#REF!</definedName>
    <definedName name="CHINA_PLASTIC_in_KUSD">#REF!</definedName>
    <definedName name="chl_candy">#REF!</definedName>
    <definedName name="chl_gum">#REF!</definedName>
    <definedName name="chut" localSheetId="0" hidden="1">{"VIEW1",#N/A,FALSE,"P&amp;L Account 2001-2002";"VIEW2",#N/A,FALSE,"P&amp;L Account 2001-2002";"VIEW3",#N/A,FALSE,"P&amp;L Account 2001-2002";"VIEW4",#N/A,FALSE,"P&amp;L Account 2001-2002"}</definedName>
    <definedName name="chut" hidden="1">{"VIEW1",#N/A,FALSE,"P&amp;L Account 2001-2002";"VIEW2",#N/A,FALSE,"P&amp;L Account 2001-2002";"VIEW3",#N/A,FALSE,"P&amp;L Account 2001-2002";"VIEW4",#N/A,FALSE,"P&amp;L Account 2001-2002"}</definedName>
    <definedName name="chutya" localSheetId="0" hidden="1">{"VIEW1",#N/A,FALSE,"P&amp;L Account 2001-2002";"VIEW2",#N/A,FALSE,"P&amp;L Account 2001-2002";"VIEW3",#N/A,FALSE,"P&amp;L Account 2001-2002";"VIEW4",#N/A,FALSE,"P&amp;L Account 2001-2002"}</definedName>
    <definedName name="chutya" hidden="1">{"VIEW1",#N/A,FALSE,"P&amp;L Account 2001-2002";"VIEW2",#N/A,FALSE,"P&amp;L Account 2001-2002";"VIEW3",#N/A,FALSE,"P&amp;L Account 2001-2002";"VIEW4",#N/A,FALSE,"P&amp;L Account 2001-2002"}</definedName>
    <definedName name="cla">#REF!</definedName>
    <definedName name="Client">"Client"</definedName>
    <definedName name="Client_Grade">"C"</definedName>
    <definedName name="CLUBS">#REF!</definedName>
    <definedName name="co">'[17]Ann I'!$A$2</definedName>
    <definedName name="Co_Tax_Audit_Schedule_Final">#REF!</definedName>
    <definedName name="Co_Tax_Audit_Schedule_Working">#REF!</definedName>
    <definedName name="CoAdd">[13]Masters!$C$4</definedName>
    <definedName name="CodeNr">'[18]Anlage 1'!$B$7</definedName>
    <definedName name="codes">#REF!</definedName>
    <definedName name="comm">#REF!</definedName>
    <definedName name="COMP">#REF!</definedName>
    <definedName name="COMPARISION">#REF!</definedName>
    <definedName name="Computers">#REF!</definedName>
    <definedName name="CoName">[13]Masters!$C$3</definedName>
    <definedName name="coos" localSheetId="0" hidden="1">{"VIEW1",#N/A,FALSE,"P&amp;L Account 2001-2002";"VIEW2",#N/A,FALSE,"P&amp;L Account 2001-2002";"VIEW3",#N/A,FALSE,"P&amp;L Account 2001-2002";"VIEW4",#N/A,FALSE,"P&amp;L Account 2001-2002"}</definedName>
    <definedName name="coos" hidden="1">{"VIEW1",#N/A,FALSE,"P&amp;L Account 2001-2002";"VIEW2",#N/A,FALSE,"P&amp;L Account 2001-2002";"VIEW3",#N/A,FALSE,"P&amp;L Account 2001-2002";"VIEW4",#N/A,FALSE,"P&amp;L Account 2001-2002"}</definedName>
    <definedName name="COOST" localSheetId="0" hidden="1">{"VIEW1",#N/A,FALSE,"P&amp;L Account 2001-2002";"VIEW2",#N/A,FALSE,"P&amp;L Account 2001-2002";"VIEW3",#N/A,FALSE,"P&amp;L Account 2001-2002";"VIEW4",#N/A,FALSE,"P&amp;L Account 2001-2002"}</definedName>
    <definedName name="COOST" hidden="1">{"VIEW1",#N/A,FALSE,"P&amp;L Account 2001-2002";"VIEW2",#N/A,FALSE,"P&amp;L Account 2001-2002";"VIEW3",#N/A,FALSE,"P&amp;L Account 2001-2002";"VIEW4",#N/A,FALSE,"P&amp;L Account 2001-2002"}</definedName>
    <definedName name="COST">#REF!</definedName>
    <definedName name="cost_calcn">#REF!</definedName>
    <definedName name="CoStatus">[13]Masters!$C$7</definedName>
    <definedName name="COUNTRY">#REF!</definedName>
    <definedName name="Cumulative5">'[11]TB30.04.06 (2)'!#REF!</definedName>
    <definedName name="Cumulative6">'[11]TB30.04.06 (2)'!#REF!</definedName>
    <definedName name="Cumulative7">'[11]TB30.04.06 (2)'!#REF!</definedName>
    <definedName name="Cumulative8">'[11]TB30.04.06 (2)'!#REF!</definedName>
    <definedName name="CumulativeE">'[11]TB30.04.06 (2)'!#REF!</definedName>
    <definedName name="CumulativeF">'[11]TB30.04.06 (2)'!#REF!</definedName>
    <definedName name="CumulativeG">'[11]TB30.04.06 (2)'!#REF!</definedName>
    <definedName name="CumulativeH">'[11]TB30.04.06 (2)'!#REF!</definedName>
    <definedName name="cur_mth">#REF!</definedName>
    <definedName name="CURRENCY">#REF!</definedName>
    <definedName name="currpr" localSheetId="0" hidden="1">{"VIEW1",#N/A,FALSE,"P&amp;L Account 2001-2002";"VIEW2",#N/A,FALSE,"P&amp;L Account 2001-2002";"VIEW3",#N/A,FALSE,"P&amp;L Account 2001-2002";"VIEW4",#N/A,FALSE,"P&amp;L Account 2001-2002"}</definedName>
    <definedName name="currpr" hidden="1">{"VIEW1",#N/A,FALSE,"P&amp;L Account 2001-2002";"VIEW2",#N/A,FALSE,"P&amp;L Account 2001-2002";"VIEW3",#N/A,FALSE,"P&amp;L Account 2001-2002";"VIEW4",#N/A,FALSE,"P&amp;L Account 2001-2002"}</definedName>
    <definedName name="Customer_Address">"Rm 2409, 24/F Winsor House"</definedName>
    <definedName name="Customer_City">"Causeway Bay, Hong KOng"</definedName>
    <definedName name="Customer_Name">"Trend_Micro_HK_Limited"</definedName>
    <definedName name="Customer_State">"Hong KOng"</definedName>
    <definedName name="Customer_ZIP">"sdf"</definedName>
    <definedName name="CY_lik_Equity">#REF!</definedName>
    <definedName name="CY_lik_Income">#REF!</definedName>
    <definedName name="CY_lik_Liabs">#REF!</definedName>
    <definedName name="CY_lik_RetEarn_bf">#REF!</definedName>
    <definedName name="CY_tx_all_Equity">#REF!</definedName>
    <definedName name="CY_tx_all_Income">#REF!</definedName>
    <definedName name="CY_tx_all_Liabs">#REF!</definedName>
    <definedName name="CY_tx_all_RetEarn_bf">#REF!</definedName>
    <definedName name="CY_tx_knw_Equity">#REF!</definedName>
    <definedName name="CY_tx_knw_Income">#REF!</definedName>
    <definedName name="CY_tx_knw_Liabs">#REF!</definedName>
    <definedName name="CY_tx_knw_RetEarn_bf">#REF!</definedName>
    <definedName name="CY_tx_lik_Equity">#REF!</definedName>
    <definedName name="CY_tx_lik_Income">#REF!</definedName>
    <definedName name="CY_tx_lik_Liabs">#REF!</definedName>
    <definedName name="CY_tx_lik_RetEarn_bf">#REF!</definedName>
    <definedName name="D">#REF!</definedName>
    <definedName name="daily" localSheetId="0" hidden="1">{"VIEW1",#N/A,FALSE,"P&amp;L Account 2001-2002";"VIEW2",#N/A,FALSE,"P&amp;L Account 2001-2002";"VIEW3",#N/A,FALSE,"P&amp;L Account 2001-2002";"VIEW4",#N/A,FALSE,"P&amp;L Account 2001-2002"}</definedName>
    <definedName name="daily" hidden="1">{"VIEW1",#N/A,FALSE,"P&amp;L Account 2001-2002";"VIEW2",#N/A,FALSE,"P&amp;L Account 2001-2002";"VIEW3",#N/A,FALSE,"P&amp;L Account 2001-2002";"VIEW4",#N/A,FALSE,"P&amp;L Account 2001-2002"}</definedName>
    <definedName name="DAILY.22.03.10" localSheetId="0" hidden="1">{"VIEW1",#N/A,FALSE,"P&amp;L Account 2001-2002";"VIEW2",#N/A,FALSE,"P&amp;L Account 2001-2002";"VIEW3",#N/A,FALSE,"P&amp;L Account 2001-2002";"VIEW4",#N/A,FALSE,"P&amp;L Account 2001-2002"}</definedName>
    <definedName name="DAILY.22.03.10" hidden="1">{"VIEW1",#N/A,FALSE,"P&amp;L Account 2001-2002";"VIEW2",#N/A,FALSE,"P&amp;L Account 2001-2002";"VIEW3",#N/A,FALSE,"P&amp;L Account 2001-2002";"VIEW4",#N/A,FALSE,"P&amp;L Account 2001-2002"}</definedName>
    <definedName name="DAILY.23.10" localSheetId="0" hidden="1">{"VIEW1",#N/A,FALSE,"P&amp;L Account 2001-2002";"VIEW2",#N/A,FALSE,"P&amp;L Account 2001-2002";"VIEW3",#N/A,FALSE,"P&amp;L Account 2001-2002";"VIEW4",#N/A,FALSE,"P&amp;L Account 2001-2002"}</definedName>
    <definedName name="DAILY.23.10" hidden="1">{"VIEW1",#N/A,FALSE,"P&amp;L Account 2001-2002";"VIEW2",#N/A,FALSE,"P&amp;L Account 2001-2002";"VIEW3",#N/A,FALSE,"P&amp;L Account 2001-2002";"VIEW4",#N/A,FALSE,"P&amp;L Account 2001-2002"}</definedName>
    <definedName name="DAILY13.05.10" localSheetId="0" hidden="1">{"VIEW1",#N/A,FALSE,"P&amp;L Account 2001-2002";"VIEW2",#N/A,FALSE,"P&amp;L Account 2001-2002";"VIEW3",#N/A,FALSE,"P&amp;L Account 2001-2002";"VIEW4",#N/A,FALSE,"P&amp;L Account 2001-2002"}</definedName>
    <definedName name="DAILY13.05.10" hidden="1">{"VIEW1",#N/A,FALSE,"P&amp;L Account 2001-2002";"VIEW2",#N/A,FALSE,"P&amp;L Account 2001-2002";"VIEW3",#N/A,FALSE,"P&amp;L Account 2001-2002";"VIEW4",#N/A,FALSE,"P&amp;L Account 2001-2002"}</definedName>
    <definedName name="Data">OFFSET('[19]FAR (old)'!$A$2,0,0,COUNTA('[19]FAR (old)'!$A$1:$A$65536),COUNTA('[19]FAR (old)'!$A$2:$IV$2))</definedName>
    <definedName name="_xlnm.Database">#REF!</definedName>
    <definedName name="DateRange">"1998.10.01 To 1998.10.31"</definedName>
    <definedName name="Daxal" localSheetId="0" hidden="1">{"VIEW1",#N/A,FALSE,"P&amp;L Account 2001-2002";"VIEW2",#N/A,FALSE,"P&amp;L Account 2001-2002";"VIEW3",#N/A,FALSE,"P&amp;L Account 2001-2002";"VIEW4",#N/A,FALSE,"P&amp;L Account 2001-2002"}</definedName>
    <definedName name="Daxal" hidden="1">{"VIEW1",#N/A,FALSE,"P&amp;L Account 2001-2002";"VIEW2",#N/A,FALSE,"P&amp;L Account 2001-2002";"VIEW3",#N/A,FALSE,"P&amp;L Account 2001-2002";"VIEW4",#N/A,FALSE,"P&amp;L Account 2001-2002"}</definedName>
    <definedName name="DD" localSheetId="0" hidden="1">{"VIEW1",#N/A,FALSE,"P&amp;L Account 2001-2002";"VIEW2",#N/A,FALSE,"P&amp;L Account 2001-2002";"VIEW3",#N/A,FALSE,"P&amp;L Account 2001-2002";"VIEW4",#N/A,FALSE,"P&amp;L Account 2001-2002"}</definedName>
    <definedName name="DD" hidden="1">{"VIEW1",#N/A,FALSE,"P&amp;L Account 2001-2002";"VIEW2",#N/A,FALSE,"P&amp;L Account 2001-2002";"VIEW3",#N/A,FALSE,"P&amp;L Account 2001-2002";"VIEW4",#N/A,FALSE,"P&amp;L Account 2001-2002"}</definedName>
    <definedName name="ddq">#REF!</definedName>
    <definedName name="DEC" localSheetId="0" hidden="1">{"VIEW1",#N/A,FALSE,"P&amp;L Account 2001-2002";"VIEW2",#N/A,FALSE,"P&amp;L Account 2001-2002";"VIEW3",#N/A,FALSE,"P&amp;L Account 2001-2002";"VIEW4",#N/A,FALSE,"P&amp;L Account 2001-2002"}</definedName>
    <definedName name="DEC" hidden="1">{"VIEW1",#N/A,FALSE,"P&amp;L Account 2001-2002";"VIEW2",#N/A,FALSE,"P&amp;L Account 2001-2002";"VIEW3",#N/A,FALSE,"P&amp;L Account 2001-2002";"VIEW4",#N/A,FALSE,"P&amp;L Account 2001-2002"}</definedName>
    <definedName name="DEP">#REF!</definedName>
    <definedName name="Depot_Exports">'[10]oLD bALANCING'!$A$110</definedName>
    <definedName name="Depot_Extension">'[10]oLD bALANCING'!$A$137</definedName>
    <definedName name="Depot_Flexi">'[10]oLD bALANCING'!$A$56</definedName>
    <definedName name="Depot_Kerala">'[10]oLD bALANCING'!$A$83</definedName>
    <definedName name="Depot_Rigids">'[10]oLD bALANCING'!$A$29</definedName>
    <definedName name="DEPR_PARENT">#REF!</definedName>
    <definedName name="depreciation">'[20]BS - 2002-03'!$A$1:$J$64</definedName>
    <definedName name="DEPREN">#REF!</definedName>
    <definedName name="DF" localSheetId="0" hidden="1">{"VIEW1",#N/A,FALSE,"P&amp;L Account 2001-2002";"VIEW2",#N/A,FALSE,"P&amp;L Account 2001-2002";"VIEW3",#N/A,FALSE,"P&amp;L Account 2001-2002";"VIEW4",#N/A,FALSE,"P&amp;L Account 2001-2002"}</definedName>
    <definedName name="DF" hidden="1">{"VIEW1",#N/A,FALSE,"P&amp;L Account 2001-2002";"VIEW2",#N/A,FALSE,"P&amp;L Account 2001-2002";"VIEW3",#N/A,FALSE,"P&amp;L Account 2001-2002";"VIEW4",#N/A,FALSE,"P&amp;L Account 2001-2002"}</definedName>
    <definedName name="DFVSDG" localSheetId="0" hidden="1">{"VIEW1",#N/A,FALSE,"P&amp;L Account 2001-2002";"VIEW2",#N/A,FALSE,"P&amp;L Account 2001-2002";"VIEW3",#N/A,FALSE,"P&amp;L Account 2001-2002";"VIEW4",#N/A,FALSE,"P&amp;L Account 2001-2002"}</definedName>
    <definedName name="DFVSDG" hidden="1">{"VIEW1",#N/A,FALSE,"P&amp;L Account 2001-2002";"VIEW2",#N/A,FALSE,"P&amp;L Account 2001-2002";"VIEW3",#N/A,FALSE,"P&amp;L Account 2001-2002";"VIEW4",#N/A,FALSE,"P&amp;L Account 2001-2002"}</definedName>
    <definedName name="dgfdg">[21]schedule!#REF!</definedName>
    <definedName name="diff">#REF!</definedName>
    <definedName name="DIFF._ON_EXPORTS">#REF!</definedName>
    <definedName name="dinesh" localSheetId="0" hidden="1">{"VIEW1",#N/A,FALSE,"P&amp;L Account 2001-2002";"VIEW2",#N/A,FALSE,"P&amp;L Account 2001-2002";"VIEW3",#N/A,FALSE,"P&amp;L Account 2001-2002";"VIEW4",#N/A,FALSE,"P&amp;L Account 2001-2002"}</definedName>
    <definedName name="dinesh" hidden="1">{"VIEW1",#N/A,FALSE,"P&amp;L Account 2001-2002";"VIEW2",#N/A,FALSE,"P&amp;L Account 2001-2002";"VIEW3",#N/A,FALSE,"P&amp;L Account 2001-2002";"VIEW4",#N/A,FALSE,"P&amp;L Account 2001-2002"}</definedName>
    <definedName name="discount.rate">#REF!</definedName>
    <definedName name="divisionwise">#REF!</definedName>
    <definedName name="dkk" localSheetId="0" hidden="1">{"VIEW1",#N/A,FALSE,"P&amp;L Account 2001-2002";"VIEW2",#N/A,FALSE,"P&amp;L Account 2001-2002";"VIEW3",#N/A,FALSE,"P&amp;L Account 2001-2002";"VIEW4",#N/A,FALSE,"P&amp;L Account 2001-2002"}</definedName>
    <definedName name="dkk" hidden="1">{"VIEW1",#N/A,FALSE,"P&amp;L Account 2001-2002";"VIEW2",#N/A,FALSE,"P&amp;L Account 2001-2002";"VIEW3",#N/A,FALSE,"P&amp;L Account 2001-2002";"VIEW4",#N/A,FALSE,"P&amp;L Account 2001-2002"}</definedName>
    <definedName name="Dnyanesh" hidden="1">#REF!</definedName>
    <definedName name="DPR" localSheetId="0" hidden="1">{"VIEW1",#N/A,FALSE,"P&amp;L Account 2001-2002";"VIEW2",#N/A,FALSE,"P&amp;L Account 2001-2002";"VIEW3",#N/A,FALSE,"P&amp;L Account 2001-2002";"VIEW4",#N/A,FALSE,"P&amp;L Account 2001-2002"}</definedName>
    <definedName name="DPR" hidden="1">{"VIEW1",#N/A,FALSE,"P&amp;L Account 2001-2002";"VIEW2",#N/A,FALSE,"P&amp;L Account 2001-2002";"VIEW3",#N/A,FALSE,"P&amp;L Account 2001-2002";"VIEW4",#N/A,FALSE,"P&amp;L Account 2001-2002"}</definedName>
    <definedName name="ds" localSheetId="0" hidden="1">{#N/A,#N/A,FALSE,"Banksum";#N/A,#N/A,FALSE,"Banksum"}</definedName>
    <definedName name="ds" hidden="1">{#N/A,#N/A,FALSE,"Banksum";#N/A,#N/A,FALSE,"Banksum"}</definedName>
    <definedName name="dsad">[22]schedule!#REF!</definedName>
    <definedName name="DSF" localSheetId="0" hidden="1">{"VIEW1",#N/A,FALSE,"P&amp;L Account 2001-2002";"VIEW2",#N/A,FALSE,"P&amp;L Account 2001-2002";"VIEW3",#N/A,FALSE,"P&amp;L Account 2001-2002";"VIEW4",#N/A,FALSE,"P&amp;L Account 2001-2002"}</definedName>
    <definedName name="DSF" hidden="1">{"VIEW1",#N/A,FALSE,"P&amp;L Account 2001-2002";"VIEW2",#N/A,FALSE,"P&amp;L Account 2001-2002";"VIEW3",#N/A,FALSE,"P&amp;L Account 2001-2002";"VIEW4",#N/A,FALSE,"P&amp;L Account 2001-2002"}</definedName>
    <definedName name="E">#REF!</definedName>
    <definedName name="EE" localSheetId="0" hidden="1">{"VIEW1",#N/A,FALSE,"P&amp;L Account 2001-2002";"VIEW2",#N/A,FALSE,"P&amp;L Account 2001-2002";"VIEW3",#N/A,FALSE,"P&amp;L Account 2001-2002";"VIEW4",#N/A,FALSE,"P&amp;L Account 2001-2002"}</definedName>
    <definedName name="EE" hidden="1">{"VIEW1",#N/A,FALSE,"P&amp;L Account 2001-2002";"VIEW2",#N/A,FALSE,"P&amp;L Account 2001-2002";"VIEW3",#N/A,FALSE,"P&amp;L Account 2001-2002";"VIEW4",#N/A,FALSE,"P&amp;L Account 2001-2002"}</definedName>
    <definedName name="EFD" localSheetId="0" hidden="1">{"VIEW1",#N/A,FALSE,"P&amp;L Account 2001-2002";"VIEW2",#N/A,FALSE,"P&amp;L Account 2001-2002";"VIEW3",#N/A,FALSE,"P&amp;L Account 2001-2002";"VIEW4",#N/A,FALSE,"P&amp;L Account 2001-2002"}</definedName>
    <definedName name="EFD" hidden="1">{"VIEW1",#N/A,FALSE,"P&amp;L Account 2001-2002";"VIEW2",#N/A,FALSE,"P&amp;L Account 2001-2002";"VIEW3",#N/A,FALSE,"P&amp;L Account 2001-2002";"VIEW4",#N/A,FALSE,"P&amp;L Account 2001-2002"}</definedName>
    <definedName name="ER" localSheetId="0" hidden="1">{"VIEW1",#N/A,FALSE,"P&amp;L Account 2001-2002";"VIEW2",#N/A,FALSE,"P&amp;L Account 2001-2002";"VIEW3",#N/A,FALSE,"P&amp;L Account 2001-2002";"VIEW4",#N/A,FALSE,"P&amp;L Account 2001-2002"}</definedName>
    <definedName name="ER" hidden="1">{"VIEW1",#N/A,FALSE,"P&amp;L Account 2001-2002";"VIEW2",#N/A,FALSE,"P&amp;L Account 2001-2002";"VIEW3",#N/A,FALSE,"P&amp;L Account 2001-2002";"VIEW4",#N/A,FALSE,"P&amp;L Account 2001-2002"}</definedName>
    <definedName name="est">#REF!</definedName>
    <definedName name="euwqtyeuiwqetyqwr" localSheetId="0" hidden="1">{#N/A,#N/A,FALSE,"Banksum";#N/A,#N/A,FALSE,"Banksum"}</definedName>
    <definedName name="euwqtyeuiwqetyqwr" hidden="1">{#N/A,#N/A,FALSE,"Banksum";#N/A,#N/A,FALSE,"Banksum"}</definedName>
    <definedName name="EV__LASTREFTIME__" hidden="1">40674.6332291667</definedName>
    <definedName name="ewewew" localSheetId="0" hidden="1">{#N/A,#N/A,FALSE,"Banksum";#N/A,#N/A,FALSE,"Banksum"}</definedName>
    <definedName name="ewewew" hidden="1">{#N/A,#N/A,FALSE,"Banksum";#N/A,#N/A,FALSE,"Banksum"}</definedName>
    <definedName name="ewqjekwq" localSheetId="0" hidden="1">{#N/A,#N/A,FALSE,"Banksum";#N/A,#N/A,FALSE,"Banksum"}</definedName>
    <definedName name="ewqjekwq" hidden="1">{#N/A,#N/A,FALSE,"Banksum";#N/A,#N/A,FALSE,"Banksum"}</definedName>
    <definedName name="EX_RATE">#REF!</definedName>
    <definedName name="Excel_BuiltIn__FilterDatabase_3">#REF!</definedName>
    <definedName name="Excel_BuiltIn_Database_0">[23]rm!#REF!</definedName>
    <definedName name="exchange_rate">#REF!</definedName>
    <definedName name="EXEL" localSheetId="0" hidden="1">{"VIEW1",#N/A,FALSE,"P&amp;L Account 2001-2002";"VIEW2",#N/A,FALSE,"P&amp;L Account 2001-2002";"VIEW3",#N/A,FALSE,"P&amp;L Account 2001-2002";"VIEW4",#N/A,FALSE,"P&amp;L Account 2001-2002"}</definedName>
    <definedName name="EXEL" hidden="1">{"VIEW1",#N/A,FALSE,"P&amp;L Account 2001-2002";"VIEW2",#N/A,FALSE,"P&amp;L Account 2001-2002";"VIEW3",#N/A,FALSE,"P&amp;L Account 2001-2002";"VIEW4",#N/A,FALSE,"P&amp;L Account 2001-2002"}</definedName>
    <definedName name="EXPORTS1" localSheetId="0" hidden="1">{"VIEW1",#N/A,FALSE,"P&amp;L Account 2001-2002";"VIEW2",#N/A,FALSE,"P&amp;L Account 2001-2002";"VIEW3",#N/A,FALSE,"P&amp;L Account 2001-2002";"VIEW4",#N/A,FALSE,"P&amp;L Account 2001-2002"}</definedName>
    <definedName name="EXPORTS1" hidden="1">{"VIEW1",#N/A,FALSE,"P&amp;L Account 2001-2002";"VIEW2",#N/A,FALSE,"P&amp;L Account 2001-2002";"VIEW3",#N/A,FALSE,"P&amp;L Account 2001-2002";"VIEW4",#N/A,FALSE,"P&amp;L Account 2001-2002"}</definedName>
    <definedName name="EXPORTSMAIL" localSheetId="0" hidden="1">{"VIEW1",#N/A,FALSE,"P&amp;L Account 2001-2002";"VIEW2",#N/A,FALSE,"P&amp;L Account 2001-2002";"VIEW3",#N/A,FALSE,"P&amp;L Account 2001-2002";"VIEW4",#N/A,FALSE,"P&amp;L Account 2001-2002"}</definedName>
    <definedName name="EXPORTSMAIL" hidden="1">{"VIEW1",#N/A,FALSE,"P&amp;L Account 2001-2002";"VIEW2",#N/A,FALSE,"P&amp;L Account 2001-2002";"VIEW3",#N/A,FALSE,"P&amp;L Account 2001-2002";"VIEW4",#N/A,FALSE,"P&amp;L Account 2001-2002"}</definedName>
    <definedName name="ExternalData1">#REF!</definedName>
    <definedName name="_xlnm.Extract">[24]schedule!#REF!</definedName>
    <definedName name="F1_Server">"Server Name"</definedName>
    <definedName name="F1_Server_1">"HK-CILLIN"</definedName>
    <definedName name="F1_Server_2">""</definedName>
    <definedName name="F1_Server_3">""</definedName>
    <definedName name="F1_Server_4">""</definedName>
    <definedName name="F1_Server_5">""</definedName>
    <definedName name="F1_Service">"Service "</definedName>
    <definedName name="F1_Service_1">"InterScan NT"</definedName>
    <definedName name="F1_Service_2">""</definedName>
    <definedName name="F1_Service_3">""</definedName>
    <definedName name="F1_Service_4">""</definedName>
    <definedName name="F1_Service_5">""</definedName>
    <definedName name="F1_Virus">"# of Viruses "</definedName>
    <definedName name="F1_virus_1">"1"</definedName>
    <definedName name="F1_virus_2">""</definedName>
    <definedName name="F1_virus_3">""</definedName>
    <definedName name="F1_virus_4">""</definedName>
    <definedName name="F1_virus_5">""</definedName>
    <definedName name="F3_Machine">"Machine Name"</definedName>
    <definedName name="F3_Machine_1">""</definedName>
    <definedName name="F3_Machine_2">""</definedName>
    <definedName name="F3_Machine_3">""</definedName>
    <definedName name="F3_Machine_4">""</definedName>
    <definedName name="F3_Machine_5">""</definedName>
    <definedName name="F3_Virus_1">""</definedName>
    <definedName name="F3_Virus_2">""</definedName>
    <definedName name="F3_Virus_3">""</definedName>
    <definedName name="F3_Virus_4">""</definedName>
    <definedName name="F3_Virus_5">""</definedName>
    <definedName name="F3_Viruses">"# of Viruses "</definedName>
    <definedName name="FA">#REF!</definedName>
    <definedName name="FAA">#REF!</definedName>
    <definedName name="Factbuild">#REF!</definedName>
    <definedName name="fd">#REF!</definedName>
    <definedName name="ffgfdg" localSheetId="0" hidden="1">{"VIEW1",#N/A,FALSE,"P&amp;L Account 2001-2002";"VIEW2",#N/A,FALSE,"P&amp;L Account 2001-2002";"VIEW3",#N/A,FALSE,"P&amp;L Account 2001-2002";"VIEW4",#N/A,FALSE,"P&amp;L Account 2001-2002"}</definedName>
    <definedName name="ffgfdg" hidden="1">{"VIEW1",#N/A,FALSE,"P&amp;L Account 2001-2002";"VIEW2",#N/A,FALSE,"P&amp;L Account 2001-2002";"VIEW3",#N/A,FALSE,"P&amp;L Account 2001-2002";"VIEW4",#N/A,FALSE,"P&amp;L Account 2001-2002"}</definedName>
    <definedName name="FFGSGDSAGF" localSheetId="0" hidden="1">{"VIEW1",#N/A,FALSE,"P&amp;L Account 2001-2002";"VIEW2",#N/A,FALSE,"P&amp;L Account 2001-2002";"VIEW3",#N/A,FALSE,"P&amp;L Account 2001-2002";"VIEW4",#N/A,FALSE,"P&amp;L Account 2001-2002"}</definedName>
    <definedName name="FFGSGDSAGF" hidden="1">{"VIEW1",#N/A,FALSE,"P&amp;L Account 2001-2002";"VIEW2",#N/A,FALSE,"P&amp;L Account 2001-2002";"VIEW3",#N/A,FALSE,"P&amp;L Account 2001-2002";"VIEW4",#N/A,FALSE,"P&amp;L Account 2001-2002"}</definedName>
    <definedName name="Figure_1_Comment">""</definedName>
    <definedName name="Figure_1_Head">"Virus Entry Point Analysis ( Server )"</definedName>
    <definedName name="Figure_2_Head">"Overall Score"</definedName>
    <definedName name="Figure_3_Comment">""</definedName>
    <definedName name="Figure_3_Head">"Virus Entry Point Analysis ( Client )"</definedName>
    <definedName name="Figure_4_Comment">" 
"</definedName>
    <definedName name="Figure_4_Head">"Daily Virus Count"</definedName>
    <definedName name="Figure_5_Comment">" 
"</definedName>
    <definedName name="Figure_5_Head">"Virus Type Analysis"</definedName>
    <definedName name="Figure_6_Comment">" 
"</definedName>
    <definedName name="Figure_6_Head">"Common Viruses"</definedName>
    <definedName name="Figure_7_Comment">" 
"</definedName>
    <definedName name="Figure_7_Head">"Virus Source Analysis"</definedName>
    <definedName name="Figure_8_Comment">" 
"</definedName>
    <definedName name="Figure_8_Head">"Virus Destination Analysis"</definedName>
    <definedName name="FileServer">"File Server"</definedName>
    <definedName name="FileServer_Grade">"C"</definedName>
    <definedName name="Finolexcables">#REF!</definedName>
    <definedName name="Format" hidden="1">#REF!</definedName>
    <definedName name="frt" localSheetId="0" hidden="1">{#N/A,#N/A,FALSE,"Banksum";#N/A,#N/A,FALSE,"Banksum"}</definedName>
    <definedName name="frt" hidden="1">{#N/A,#N/A,FALSE,"Banksum";#N/A,#N/A,FALSE,"Banksum"}</definedName>
    <definedName name="FSE" localSheetId="0" hidden="1">{"VIEW1",#N/A,FALSE,"P&amp;L Account 2001-2002";"VIEW2",#N/A,FALSE,"P&amp;L Account 2001-2002";"VIEW3",#N/A,FALSE,"P&amp;L Account 2001-2002";"VIEW4",#N/A,FALSE,"P&amp;L Account 2001-2002"}</definedName>
    <definedName name="FSE" hidden="1">{"VIEW1",#N/A,FALSE,"P&amp;L Account 2001-2002";"VIEW2",#N/A,FALSE,"P&amp;L Account 2001-2002";"VIEW3",#N/A,FALSE,"P&amp;L Account 2001-2002";"VIEW4",#N/A,FALSE,"P&amp;L Account 2001-2002"}</definedName>
    <definedName name="Furniture">#REF!</definedName>
    <definedName name="FY">[25]Cap!$H$3</definedName>
    <definedName name="g" localSheetId="0" hidden="1">{"VIEW1",#N/A,FALSE,"P&amp;L Account 2001-2002";"VIEW2",#N/A,FALSE,"P&amp;L Account 2001-2002";"VIEW3",#N/A,FALSE,"P&amp;L Account 2001-2002";"VIEW4",#N/A,FALSE,"P&amp;L Account 2001-2002"}</definedName>
    <definedName name="g" hidden="1">{"VIEW1",#N/A,FALSE,"P&amp;L Account 2001-2002";"VIEW2",#N/A,FALSE,"P&amp;L Account 2001-2002";"VIEW3",#N/A,FALSE,"P&amp;L Account 2001-2002";"VIEW4",#N/A,FALSE,"P&amp;L Account 2001-2002"}</definedName>
    <definedName name="g_total">#REF!</definedName>
    <definedName name="gand" localSheetId="0" hidden="1">{"VIEW1",#N/A,FALSE,"P&amp;L Account 2001-2002";"VIEW2",#N/A,FALSE,"P&amp;L Account 2001-2002";"VIEW3",#N/A,FALSE,"P&amp;L Account 2001-2002";"VIEW4",#N/A,FALSE,"P&amp;L Account 2001-2002"}</definedName>
    <definedName name="gand" hidden="1">{"VIEW1",#N/A,FALSE,"P&amp;L Account 2001-2002";"VIEW2",#N/A,FALSE,"P&amp;L Account 2001-2002";"VIEW3",#N/A,FALSE,"P&amp;L Account 2001-2002";"VIEW4",#N/A,FALSE,"P&amp;L Account 2001-2002"}</definedName>
    <definedName name="GEShip">#REF!</definedName>
    <definedName name="gf" localSheetId="0" hidden="1">{#N/A,#N/A,FALSE,"Banksum";#N/A,#N/A,FALSE,"Banksum"}</definedName>
    <definedName name="gf" hidden="1">{#N/A,#N/A,FALSE,"Banksum";#N/A,#N/A,FALSE,"Banksum"}</definedName>
    <definedName name="gfdjgfdj" hidden="1">#REF!</definedName>
    <definedName name="ggf" localSheetId="0" hidden="1">{#N/A,#N/A,FALSE,"Banksum";#N/A,#N/A,FALSE,"Banksum"}</definedName>
    <definedName name="ggf" hidden="1">{#N/A,#N/A,FALSE,"Banksum";#N/A,#N/A,FALSE,"Banksum"}</definedName>
    <definedName name="GGGG" localSheetId="0" hidden="1">{"VIEW1",#N/A,FALSE,"P&amp;L Account 2001-2002";"VIEW2",#N/A,FALSE,"P&amp;L Account 2001-2002";"VIEW3",#N/A,FALSE,"P&amp;L Account 2001-2002";"VIEW4",#N/A,FALSE,"P&amp;L Account 2001-2002"}</definedName>
    <definedName name="GGGG" hidden="1">{"VIEW1",#N/A,FALSE,"P&amp;L Account 2001-2002";"VIEW2",#N/A,FALSE,"P&amp;L Account 2001-2002";"VIEW3",#N/A,FALSE,"P&amp;L Account 2001-2002";"VIEW4",#N/A,FALSE,"P&amp;L Account 2001-2002"}</definedName>
    <definedName name="ghjkfgdch" localSheetId="0" hidden="1">{"VIEW1",#N/A,FALSE,"P&amp;L Account 2001-2002";"VIEW2",#N/A,FALSE,"P&amp;L Account 2001-2002";"VIEW3",#N/A,FALSE,"P&amp;L Account 2001-2002";"VIEW4",#N/A,FALSE,"P&amp;L Account 2001-2002"}</definedName>
    <definedName name="ghjkfgdch" hidden="1">{"VIEW1",#N/A,FALSE,"P&amp;L Account 2001-2002";"VIEW2",#N/A,FALSE,"P&amp;L Account 2001-2002";"VIEW3",#N/A,FALSE,"P&amp;L Account 2001-2002";"VIEW4",#N/A,FALSE,"P&amp;L Account 2001-2002"}</definedName>
    <definedName name="GOA_COPRA">'[10]oLD bALANCING'!$A$1092</definedName>
    <definedName name="GOA_COPRA_CAKE">'[10]oLD bALANCING'!$A$1116</definedName>
    <definedName name="GOA_LOOSE_OIL">'[10]oLD bALANCING'!$A$1134</definedName>
    <definedName name="GOA_PACKED_OIL">'[10]oLD bALANCING'!$A$1193</definedName>
    <definedName name="goldie">#REF!</definedName>
    <definedName name="golia">#REF!</definedName>
    <definedName name="Grade">"C"</definedName>
    <definedName name="Grade_Level">"Grade "</definedName>
    <definedName name="Grasim">#REF!</definedName>
    <definedName name="Gross_Margin___Rs_M">#REF!</definedName>
    <definedName name="Group">'[11]TB30.04.06 (2)'!$D$2:$D$54</definedName>
    <definedName name="grptb">#REF!</definedName>
    <definedName name="gvsg">#REF!</definedName>
    <definedName name="hhc">#REF!</definedName>
    <definedName name="HHH" localSheetId="0" hidden="1">{"VIEW1",#N/A,FALSE,"P&amp;L Account 2001-2002";"VIEW2",#N/A,FALSE,"P&amp;L Account 2001-2002";"VIEW3",#N/A,FALSE,"P&amp;L Account 2001-2002";"VIEW4",#N/A,FALSE,"P&amp;L Account 2001-2002"}</definedName>
    <definedName name="HHH" hidden="1">{"VIEW1",#N/A,FALSE,"P&amp;L Account 2001-2002";"VIEW2",#N/A,FALSE,"P&amp;L Account 2001-2002";"VIEW3",#N/A,FALSE,"P&amp;L Account 2001-2002";"VIEW4",#N/A,FALSE,"P&amp;L Account 2001-2002"}</definedName>
    <definedName name="hjhuyg" localSheetId="0" hidden="1">{"VIEW1",#N/A,FALSE,"P&amp;L Account 2001-2002";"VIEW2",#N/A,FALSE,"P&amp;L Account 2001-2002";"VIEW3",#N/A,FALSE,"P&amp;L Account 2001-2002";"VIEW4",#N/A,FALSE,"P&amp;L Account 2001-2002"}</definedName>
    <definedName name="hjhuyg" hidden="1">{"VIEW1",#N/A,FALSE,"P&amp;L Account 2001-2002";"VIEW2",#N/A,FALSE,"P&amp;L Account 2001-2002";"VIEW3",#N/A,FALSE,"P&amp;L Account 2001-2002";"VIEW4",#N/A,FALSE,"P&amp;L Account 2001-2002"}</definedName>
    <definedName name="hjm">#REF!</definedName>
    <definedName name="ICICI">#REF!</definedName>
    <definedName name="INDIA_PLASTIC_in_KUSD">#REF!</definedName>
    <definedName name="Indianhotels">#REF!</definedName>
    <definedName name="Innovmarine">#REF!</definedName>
    <definedName name="int234B">#REF!</definedName>
    <definedName name="int234C">#REF!</definedName>
    <definedName name="InternetProtection">"Internet Protection"</definedName>
    <definedName name="InternetProtection_Grade">"C"</definedName>
    <definedName name="INVEST1">#REF!</definedName>
    <definedName name="INVEST2">'[26]Sch 6'!#REF!</definedName>
    <definedName name="invest3">#REF!</definedName>
    <definedName name="iou">#REF!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FAMILY_RES_DOM_FFIEC" hidden="1">"c15269"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BS_AFS_AMORT_COST_FFIEC" hidden="1">"c20499"</definedName>
    <definedName name="IQ_ABS_AFS_FAIR_VAL_FFIEC" hidden="1">"c20464"</definedName>
    <definedName name="IQ_ABS_AVAIL_SALE_FFIEC" hidden="1">"c12802"</definedName>
    <definedName name="IQ_ABS_FFIEC" hidden="1">"c12788"</definedName>
    <definedName name="IQ_ABS_HTM_AMORT_COST_FFIEC" hidden="1">"c20447"</definedName>
    <definedName name="IQ_ABS_HTM_FAIR_VAL_FFIEC" hidden="1">"c20482"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ING_FFIEC" hidden="1">"c13054"</definedName>
    <definedName name="IQ_ACCOUNTING_STANDARD_CIQ_COL" hidden="1">"c11739"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EREST_RECEIVABLE_FFIEC" hidden="1">"c12842"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AMORT_GW" hidden="1">"c17749"</definedName>
    <definedName name="IQ_ACCUM_AMORT_INTAN_ASSETS" hidden="1">"c17747"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"c16174"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S_NON_ACCRUAL_ASSET_DURING_QTR_FFIEC" hidden="1">"c15349"</definedName>
    <definedName name="IQ_ADJ_AVG_BANK_ASSETS" hidden="1">"c2671"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CM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URITIES_TIER_1_FFIEC" hidden="1">"c13343"</definedName>
    <definedName name="IQ_AG_PROD_FARM_LOANS_DOM_QUARTERLY_AVG_FFIEC" hidden="1">"c15477"</definedName>
    <definedName name="IQ_AGENCY_INVEST_SECURITIES_FFIEC" hidden="1">"c13458"</definedName>
    <definedName name="IQ_AGG_BANK_OVER_TOTAL" hidden="1">"c24684"</definedName>
    <definedName name="IQ_AGG_BANK_SHARES" hidden="1">"c24686"</definedName>
    <definedName name="IQ_AGG_BANK_VALUE" hidden="1">"c24685"</definedName>
    <definedName name="IQ_AGG_COMPANY_FOUNDATION_OVER_TOTAL" hidden="1">"c13769"</definedName>
    <definedName name="IQ_AGG_COMPANY_FOUNDATION_SHARES" hidden="1">"c13783"</definedName>
    <definedName name="IQ_AGG_COMPANY_FOUNDATION_VALUE" hidden="1">"c13776"</definedName>
    <definedName name="IQ_AGG_CORPORATE_OVER_TOTAL" hidden="1">"c13767"</definedName>
    <definedName name="IQ_AGG_CORPORATE_SHARES" hidden="1">"c13781"</definedName>
    <definedName name="IQ_AGG_CORPORATE_VALUE" hidden="1">"c13774"</definedName>
    <definedName name="IQ_AGG_ENDOWMENT_OVER_TOTAL" hidden="1">"c24678"</definedName>
    <definedName name="IQ_AGG_ENDOWMENT_SHARES" hidden="1">"c24680"</definedName>
    <definedName name="IQ_AGG_ENDOWMENT_VALUE" hidden="1">"c24679"</definedName>
    <definedName name="IQ_AGG_ESOP_OVER_TOTAL" hidden="1">"c13768"</definedName>
    <definedName name="IQ_AGG_ESOP_SHARES" hidden="1">"c13782"</definedName>
    <definedName name="IQ_AGG_ESOP_VALUE" hidden="1">"c13775"</definedName>
    <definedName name="IQ_AGG_FAMILY_OVER_TOTAL" hidden="1">"c24687"</definedName>
    <definedName name="IQ_AGG_FAMILY_SHARES" hidden="1">"c24689"</definedName>
    <definedName name="IQ_AGG_FAMILY_VALUE" hidden="1">"c24688"</definedName>
    <definedName name="IQ_AGG_FOUNDATION_SHARES" hidden="1">"c24731"</definedName>
    <definedName name="IQ_AGG_FOUNDATION_VALUE" hidden="1">"c24732"</definedName>
    <definedName name="IQ_AGG_HEDGEFUND_OVER_TOTAL" hidden="1">"c13771"</definedName>
    <definedName name="IQ_AGG_HEDGEFUND_SHARES" hidden="1">"c13785"</definedName>
    <definedName name="IQ_AGG_HEDGEFUND_VALUE" hidden="1">"c13778"</definedName>
    <definedName name="IQ_AGG_INSIDER_OVER_TOTAL" hidden="1">"c1581"</definedName>
    <definedName name="IQ_AGG_INSIDER_SHARES" hidden="1">"c13780"</definedName>
    <definedName name="IQ_AGG_INSIDER_VALUE" hidden="1">"c13773"</definedName>
    <definedName name="IQ_AGG_INSTITUTION_HEDGEFUND_OVER_TOTAL" hidden="1">"c24711"</definedName>
    <definedName name="IQ_AGG_INSTITUTION_HEDGEFUND_SHARES" hidden="1">"c24713"</definedName>
    <definedName name="IQ_AGG_INSTITUTION_HEDGEFUND_VALUE" hidden="1">"c24712"</definedName>
    <definedName name="IQ_AGG_INSTITUTION_SOVEREIGN_OVER_TOTAL" hidden="1">"c24717"</definedName>
    <definedName name="IQ_AGG_INSTITUTION_SOVEREIGN_SHARES" hidden="1">"c24719"</definedName>
    <definedName name="IQ_AGG_INSTITUTION_SOVEREIGN_VALUE" hidden="1">"c24718"</definedName>
    <definedName name="IQ_AGG_INSTITUTION_UNCLASSIFIED_OVER_TOTAL" hidden="1">"c24696"</definedName>
    <definedName name="IQ_AGG_INSTITUTION_UNCLASSIFIED_SHARES" hidden="1">"c24698"</definedName>
    <definedName name="IQ_AGG_INSTITUTION_UNCLASSIFIED_VALUE" hidden="1">"c24697"</definedName>
    <definedName name="IQ_AGG_INSTITUTION_VC_PE_OVER_TOTAL" hidden="1">"c24714"</definedName>
    <definedName name="IQ_AGG_INSTITUTION_VC_PE_SHARES" hidden="1">"c24716"</definedName>
    <definedName name="IQ_AGG_INSTITUTION_VC_PE_VALUE" hidden="1">"c24715"</definedName>
    <definedName name="IQ_AGG_INSTITUTIONAL_OVER_TOTAL" hidden="1">"c1580"</definedName>
    <definedName name="IQ_AGG_INSTITUTIONAL_SHARES" hidden="1">"c13779"</definedName>
    <definedName name="IQ_AGG_INSTITUTIONAL_VALUE" hidden="1">"c13772"</definedName>
    <definedName name="IQ_AGG_INSURANCE_OVER_TOTAL" hidden="1">"c24681"</definedName>
    <definedName name="IQ_AGG_INSURANCE_SHARES" hidden="1">"c24683"</definedName>
    <definedName name="IQ_AGG_INSURANCE_VALUE" hidden="1">"c24682"</definedName>
    <definedName name="IQ_AGG_MONEY_MANAGERS_OVER_TOTAL" hidden="1">"c24669"</definedName>
    <definedName name="IQ_AGG_MONEY_MANAGERS_SHARES" hidden="1">"c24671"</definedName>
    <definedName name="IQ_AGG_MONEY_MANAGERS_VALUE" hidden="1">"c24670"</definedName>
    <definedName name="IQ_AGG_OTHER_OVER_TOTAL" hidden="1">"c13770"</definedName>
    <definedName name="IQ_AGG_OTHER_SHARES" hidden="1">"c13784"</definedName>
    <definedName name="IQ_AGG_OTHER_VALUE" hidden="1">"c13777"</definedName>
    <definedName name="IQ_AGG_PENSION_OVER_TOTAL" hidden="1">"c24675"</definedName>
    <definedName name="IQ_AGG_PENSION_SHARES" hidden="1">"c24677"</definedName>
    <definedName name="IQ_AGG_PENSION_VALUE" hidden="1">"c24676"</definedName>
    <definedName name="IQ_AGG_SOVEREIGN_OVER_TOTAL" hidden="1">"c24690"</definedName>
    <definedName name="IQ_AGG_SOVEREIGN_SHARES" hidden="1">"c24692"</definedName>
    <definedName name="IQ_AGG_SOVEREIGN_VALUE" hidden="1">"c24691"</definedName>
    <definedName name="IQ_AGG_STATE_OVER_TOTAL" hidden="1">"c24705"</definedName>
    <definedName name="IQ_AGG_STATE_SHARES" hidden="1">"c24707"</definedName>
    <definedName name="IQ_AGG_STATE_VALUE" hidden="1">"c24706"</definedName>
    <definedName name="IQ_AGG_STRATEGIC_CORP_PRIVATE_OVER_TOTAL" hidden="1">"c24702"</definedName>
    <definedName name="IQ_AGG_STRATEGIC_CORP_PRIVATE_SHARES" hidden="1">"c24704"</definedName>
    <definedName name="IQ_AGG_STRATEGIC_CORP_PRIVATE_VALUE" hidden="1">"c24703"</definedName>
    <definedName name="IQ_AGG_STRATEGIC_CORP_PUBLIC_OVER_TOTAL" hidden="1">"c24699"</definedName>
    <definedName name="IQ_AGG_STRATEGIC_CORP_PUBLIC_SHARES" hidden="1">"c24701"</definedName>
    <definedName name="IQ_AGG_STRATEGIC_CORP_PUBLIC_VALUE" hidden="1">"c24700"</definedName>
    <definedName name="IQ_AGG_STRATEGIC_HEDGEFUND_OVER_TOTAL" hidden="1">"c24726"</definedName>
    <definedName name="IQ_AGG_STRATEGIC_HEDGEFUND_SHARES" hidden="1">"c24728"</definedName>
    <definedName name="IQ_AGG_STRATEGIC_HEDGEFUND_VALUE" hidden="1">"c24727"</definedName>
    <definedName name="IQ_AGG_STRATEGIC_OVER_TOTAL" hidden="1">"c24708"</definedName>
    <definedName name="IQ_AGG_STRATEGIC_SHARES" hidden="1">"c24710"</definedName>
    <definedName name="IQ_AGG_STRATEGIC_SWF_OVER_TOTAL" hidden="1">"c24723"</definedName>
    <definedName name="IQ_AGG_STRATEGIC_SWF_SHARES" hidden="1">"c24725"</definedName>
    <definedName name="IQ_AGG_STRATEGIC_SWF_VALUE" hidden="1">"c24724"</definedName>
    <definedName name="IQ_AGG_STRATEGIC_VALUE" hidden="1">"c24709"</definedName>
    <definedName name="IQ_AGG_STRATEGIC_VC_PE_OVER_TOTAL" hidden="1">"c24720"</definedName>
    <definedName name="IQ_AGG_STRATEGIC_VC_PE_SHARES" hidden="1">"c24722"</definedName>
    <definedName name="IQ_AGG_STRATEGIC_VC_PE_VALUE" hidden="1">"c24721"</definedName>
    <definedName name="IQ_AGG_VC_PE_OVER_TOTAL" hidden="1">"c24672"</definedName>
    <definedName name="IQ_AGG_VC_PE_SHARES" hidden="1">"c24674"</definedName>
    <definedName name="IQ_AGG_VC_PE_VALUE" hidden="1">"c24673"</definedName>
    <definedName name="IQ_AGRICULTURAL_GROSS_LOANS_FFIEC" hidden="1">"c13413"</definedName>
    <definedName name="IQ_AGRICULTURAL_LOANS_FOREIGN_FFIEC" hidden="1">"c13481"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IRCRAFT_RENT" hidden="1">"c17872"</definedName>
    <definedName name="IQ_ALL_OTHER_DEPOSITS_FOREIGN_DEP_FFIEC" hidden="1">"c15347"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RECOV_FFIEC" hidden="1">"c13205"</definedName>
    <definedName name="IQ_ALL_OTHER_TRADING_LIABILITIES_DOM_FFIEC" hidden="1">"c12942"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ABLE_T2_CAPITAL_FFIEC" hidden="1">"c13150"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MORT_EXP_IMPAIRMENT_OTHER_INTANGIBLE_ASSETS_FFIEC" hidden="1">"c13026"</definedName>
    <definedName name="IQ_AMORTIZATION" hidden="1">"c1591"</definedName>
    <definedName name="IQ_AMOUNT_FINANCIAL_LOC_CONVEYED_FFIEC" hidden="1">"c13250"</definedName>
    <definedName name="IQ_AMOUNT_PERFORMANCE_LOC_CONVEYED_FFIEC" hidden="1">"c13252"</definedName>
    <definedName name="IQ_ANALYST_EMAIL" hidden="1">"c13738"</definedName>
    <definedName name="IQ_ANALYST_NAME" hidden="1">"c13736"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P" hidden="1">"c32"</definedName>
    <definedName name="IQ_AP_BNK" hidden="1">"c33"</definedName>
    <definedName name="IQ_AP_BR" hidden="1">"c34"</definedName>
    <definedName name="IQ_AP_CM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PLICABLE_INCOME_TAXES_FTE_FFIEC" hidden="1">"c13853"</definedName>
    <definedName name="IQ_AR" hidden="1">"c40"</definedName>
    <definedName name="IQ_AR_BR" hidden="1">"c41"</definedName>
    <definedName name="IQ_AR_CM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"c16134"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KPRICE" hidden="1">"c13927"</definedName>
    <definedName name="IQ_ASSET_MANAGED_GROWTH_RATE" hidden="1">"c20434"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CM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CM" hidden="1">"c50"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FAIR_VALUE" hidden="1">"c13843"</definedName>
    <definedName name="IQ_ASSETS_LEVEL_1" hidden="1">"c13839"</definedName>
    <definedName name="IQ_ASSETS_LEVEL_2" hidden="1">"c13840"</definedName>
    <definedName name="IQ_ASSETS_LEVEL_3" hidden="1">"c13841"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OPER_LEASE_DEPR" hidden="1">"c2070"</definedName>
    <definedName name="IQ_ASSETS_OPER_LEASE_GROSS" hidden="1">"c2071"</definedName>
    <definedName name="IQ_ASSETS_REPRICE_ASSETS_TOT_FFIEC" hidden="1">"c13454"</definedName>
    <definedName name="IQ_ASSETS_UNDER_ADMINISTRATION" hidden="1">"c20432"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ACQUISITIONS_TRANSFERS" hidden="1">"c20415"</definedName>
    <definedName name="IQ_AUM_AVERAGE" hidden="1">"c20418"</definedName>
    <definedName name="IQ_AUM_BOP" hidden="1">"c20409"</definedName>
    <definedName name="IQ_AUM_CASH_FLOWS_DIVIDENDS" hidden="1">"c20413"</definedName>
    <definedName name="IQ_AUM_DOMESTIC" hidden="1">"c20400"</definedName>
    <definedName name="IQ_AUM_EOP" hidden="1">"c20417"</definedName>
    <definedName name="IQ_AUM_EQUITY_FUNDS" hidden="1">"c10039"</definedName>
    <definedName name="IQ_AUM_FEE_EARNING" hidden="1">"c20402"</definedName>
    <definedName name="IQ_AUM_FIXED_INCOME_FUNDS" hidden="1">"c10040"</definedName>
    <definedName name="IQ_AUM_FOREIGN" hidden="1">"c20401"</definedName>
    <definedName name="IQ_AUM_HIGH_NET_WORTH" hidden="1">"c20398"</definedName>
    <definedName name="IQ_AUM_INFLOWS" hidden="1">"c20410"</definedName>
    <definedName name="IQ_AUM_INSTITUTIONAL" hidden="1">"c20396"</definedName>
    <definedName name="IQ_AUM_INSTITUTIONAL_CUSTOMERS" hidden="1">"c20405"</definedName>
    <definedName name="IQ_AUM_MARKET_APPRECIATION_DEPRECIATION" hidden="1">"c20414"</definedName>
    <definedName name="IQ_AUM_MONEY_MARKET_FUNDS" hidden="1">"c10041"</definedName>
    <definedName name="IQ_AUM_NET_CHANGE" hidden="1">"c20419"</definedName>
    <definedName name="IQ_AUM_NET_INFLOWS_OUTFLOWS" hidden="1">"c20412"</definedName>
    <definedName name="IQ_AUM_NON_FEE_EARNING" hidden="1">"c20403"</definedName>
    <definedName name="IQ_AUM_OTHER" hidden="1">"c10042"</definedName>
    <definedName name="IQ_AUM_OTHER_ADJUSTMENTS" hidden="1">"c20416"</definedName>
    <definedName name="IQ_AUM_OTHER_CLIENTS" hidden="1">"c20399"</definedName>
    <definedName name="IQ_AUM_OTHER_CUSTOMERS" hidden="1">"c20407"</definedName>
    <definedName name="IQ_AUM_OUTFLOWS" hidden="1">"c20411"</definedName>
    <definedName name="IQ_AUM_PRIVATE_EQUITY" hidden="1">"c20394"</definedName>
    <definedName name="IQ_AUM_REAL_ESTATE" hidden="1">"c20395"</definedName>
    <definedName name="IQ_AUM_RETAIL" hidden="1">"c20397"</definedName>
    <definedName name="IQ_AUM_RETAIL_CUSTOMERS" hidden="1">"c20404"</definedName>
    <definedName name="IQ_AUM_SME_CUSTOMERS" hidden="1">"c20406"</definedName>
    <definedName name="IQ_AUM_TOTAL_CUSTOMERS" hidden="1">"c20408"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SALE_SEC_FFIEC" hidden="1">"c12791"</definedName>
    <definedName name="IQ_AVERAGE_DEPOSITS" hidden="1">"c15256"</definedName>
    <definedName name="IQ_AVERAGE_INTEREST_BEARING_DEPOSITS" hidden="1">"c15254"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_CIQ" hidden="1">"c4984"</definedName>
    <definedName name="IQ_AVG_INDUSTRY_REC_CIQ_COL" hidden="1">"c11631"</definedName>
    <definedName name="IQ_AVG_INDUSTRY_REC_NO_CIQ_COL" hidden="1">"c11630"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PORTFOLIO_DURATION" hidden="1">"c17693"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REV_PER_TRADE" hidden="1">"c20431"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UNUSED" hidden="1">"c7473"</definedName>
    <definedName name="IQ_BALANCE_GOODS_FC_UNUSED" hidden="1">"c7693"</definedName>
    <definedName name="IQ_BALANCE_GOODS_POP_FC_UNUSED" hidden="1">"c7913"</definedName>
    <definedName name="IQ_BALANCE_GOODS_POP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UNUSED" hidden="1">"c7253"</definedName>
    <definedName name="IQ_BALANCE_SERV_APR_FC_UNUSED" hidden="1">"c8355"</definedName>
    <definedName name="IQ_BALANCE_SERV_APR_UNUSED" hidden="1">"c7475"</definedName>
    <definedName name="IQ_BALANCE_SERV_FC_UNUSED" hidden="1">"c7695"</definedName>
    <definedName name="IQ_BALANCE_SERV_POP_FC_UNUSED" hidden="1">"c7915"</definedName>
    <definedName name="IQ_BALANCE_SERV_POP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UNUSED" hidden="1">"c7477"</definedName>
    <definedName name="IQ_BALANCE_TRADE_FC_UNUSED" hidden="1">"c7697"</definedName>
    <definedName name="IQ_BALANCE_TRADE_POP_FC_UNUSED" hidden="1">"c7917"</definedName>
    <definedName name="IQ_BALANCE_TRADE_POP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UNUSED" hidden="1">"c7257"</definedName>
    <definedName name="IQ_BANK_DEBT" hidden="1">"c2544"</definedName>
    <definedName name="IQ_BANK_DEBT_PCT" hidden="1">"c2545"</definedName>
    <definedName name="IQ_BANK_LOAN_LIST" hidden="1">"c13507"</definedName>
    <definedName name="IQ_BANKING_FEES_OPERATING_INC_FFIEC" hidden="1">"c13386"</definedName>
    <definedName name="IQ_BANKS_FOREIGN_COUNTRIES_NON_TRANS_ACCTS_FFIEC" hidden="1">"c15326"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WEIGHT" hidden="1">"c87"</definedName>
    <definedName name="IQ_BASIC_WEIGHT_GUIDANCE" hidden="1">"c4141"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DPRICE" hidden="1">"c13926"</definedName>
    <definedName name="IQ_BIG_INT_BEAR_CD" hidden="1">"c11749"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LIST" hidden="1">"c13505"</definedName>
    <definedName name="IQ_BOP" hidden="1">"c20560"</definedName>
    <definedName name="IQ_BOP_BALANCE_ON_CURRENT_ACCOUNT" hidden="1">"c20561"</definedName>
    <definedName name="IQ_BOP_BALANCE_ON_GOODS" hidden="1">"c20562"</definedName>
    <definedName name="IQ_BOP_BALANCE_ON_GOODS_SERVICES" hidden="1">"c20563"</definedName>
    <definedName name="IQ_BOP_BALANCE_ON_INCOME" hidden="1">"c20564"</definedName>
    <definedName name="IQ_BOP_BALANCE_ON_SERVICES" hidden="1">"c20565"</definedName>
    <definedName name="IQ_BOP_CAPITAL_TRANSACTION_NET" hidden="1">"c20566"</definedName>
    <definedName name="IQ_BOP_CURRENT_TRANSFER_GOVERNMENT_GRANTS" hidden="1">"c20567"</definedName>
    <definedName name="IQ_BOP_CURRENT_TRANSFER_GOVERNMENT_PENSIONS" hidden="1">"c20568"</definedName>
    <definedName name="IQ_BOP_CURRENT_TRANSFER_NET" hidden="1">"c20569"</definedName>
    <definedName name="IQ_BOP_CURRENT_TRANSFER_PRIVATE_TRANSFER" hidden="1">"c20570"</definedName>
    <definedName name="IQ_BOP_EXPORTS_AND_RECEIPTS" hidden="1">"c20571"</definedName>
    <definedName name="IQ_BOP_EXPORTS_GOODS" hidden="1">"c20572"</definedName>
    <definedName name="IQ_BOP_EXPORTS_GOODS_SERVICES" hidden="1">"c20573"</definedName>
    <definedName name="IQ_BOP_EXPORTS_SERVICES" hidden="1">"c20574"</definedName>
    <definedName name="IQ_BOP_EXPORTS_SERVICES_FARES" hidden="1">"c20575"</definedName>
    <definedName name="IQ_BOP_EXPORTS_SERVICES_GOVERNMENT_MISC" hidden="1">"c20576"</definedName>
    <definedName name="IQ_BOP_EXPORTS_SERVICES_MILITARY_SALES_CONTRACTS" hidden="1">"c20577"</definedName>
    <definedName name="IQ_BOP_EXPORTS_SERVICES_OTHER" hidden="1">"c20578"</definedName>
    <definedName name="IQ_BOP_EXPORTS_SERVICES_ROYALTIES" hidden="1">"c20579"</definedName>
    <definedName name="IQ_BOP_EXPORTS_SERVICES_TRANSPORTATION" hidden="1">"c20580"</definedName>
    <definedName name="IQ_BOP_EXPORTS_SERVICES_TRAVEL" hidden="1">"c20581"</definedName>
    <definedName name="IQ_BOP_FOREIGN_ASSETS" hidden="1">"c20582"</definedName>
    <definedName name="IQ_BOP_FOREIGN_ASSETS_OFFICIAL" hidden="1">"c20583"</definedName>
    <definedName name="IQ_BOP_FOREIGN_ASSETS_OFFICIAL_BANK_LIABILITIES" hidden="1">"c20584"</definedName>
    <definedName name="IQ_BOP_FOREIGN_ASSETS_OFFICIAL_GOVT_LIABILITIES" hidden="1">"c20585"</definedName>
    <definedName name="IQ_BOP_FOREIGN_ASSETS_OFFICIAL_GOVT_SECURITIES" hidden="1">"c20586"</definedName>
    <definedName name="IQ_BOP_FOREIGN_ASSETS_OFFICIAL_GOVT_SECURITIES_OTHER" hidden="1">"c20587"</definedName>
    <definedName name="IQ_BOP_FOREIGN_ASSETS_OFFICIAL_OTHER" hidden="1">"c20588"</definedName>
    <definedName name="IQ_BOP_FOREIGN_ASSETS_OFFICIAL_TREASURIES" hidden="1">"c20589"</definedName>
    <definedName name="IQ_BOP_FOREIGN_ASSETS_OTHER" hidden="1">"c20590"</definedName>
    <definedName name="IQ_BOP_FOREIGN_ASSETS_OTHER_BANK_LIABILITIES" hidden="1">"c20591"</definedName>
    <definedName name="IQ_BOP_FOREIGN_ASSETS_OTHER_CURRENCY" hidden="1">"c20592"</definedName>
    <definedName name="IQ_BOP_FOREIGN_ASSETS_OTHER_DIRECT_INVEST" hidden="1">"c20593"</definedName>
    <definedName name="IQ_BOP_FOREIGN_ASSETS_OTHER_LIABILITIES_TO_FOREIGNERS" hidden="1">"c20594"</definedName>
    <definedName name="IQ_BOP_FOREIGN_ASSETS_OTHER_SECURITIES" hidden="1">"c20595"</definedName>
    <definedName name="IQ_BOP_FOREIGN_ASSETS_OTHER_TREASURIES" hidden="1">"c20596"</definedName>
    <definedName name="IQ_BOP_IMPORTS_AND_PAYMENTS" hidden="1">"c20597"</definedName>
    <definedName name="IQ_BOP_IMPORTS_GOODS" hidden="1">"c20598"</definedName>
    <definedName name="IQ_BOP_IMPORTS_GOODS_SERVICES" hidden="1">"c20599"</definedName>
    <definedName name="IQ_BOP_IMPORTS_SERVICES" hidden="1">"c20600"</definedName>
    <definedName name="IQ_BOP_IMPORTS_SERVICES_DEF_EXPENDITURES" hidden="1">"c20601"</definedName>
    <definedName name="IQ_BOP_IMPORTS_SERVICES_FARES" hidden="1">"c20602"</definedName>
    <definedName name="IQ_BOP_IMPORTS_SERVICES_GOVERNMENT_MISC" hidden="1">"c20603"</definedName>
    <definedName name="IQ_BOP_IMPORTS_SERVICES_OTHER" hidden="1">"c20604"</definedName>
    <definedName name="IQ_BOP_IMPORTS_SERVICES_ROYALTIES" hidden="1">"c20605"</definedName>
    <definedName name="IQ_BOP_IMPORTS_SERVICES_TRANSPORTATION" hidden="1">"c20606"</definedName>
    <definedName name="IQ_BOP_IMPORTS_SERVICES_TRAVEL" hidden="1">"c20607"</definedName>
    <definedName name="IQ_BOP_PAYMENTS" hidden="1">"c20608"</definedName>
    <definedName name="IQ_BOP_PAYMENTS_DIRECT_INVEST" hidden="1">"c20609"</definedName>
    <definedName name="IQ_BOP_PAYMENTS_EMPLOYEE_COMPENSATION" hidden="1">"c20610"</definedName>
    <definedName name="IQ_BOP_PAYMENTS_FOREGN_OWNED_ASSETS" hidden="1">"c20611"</definedName>
    <definedName name="IQ_BOP_PAYMENTS_GOVT" hidden="1">"c20612"</definedName>
    <definedName name="IQ_BOP_PAYMENTS_OTHER" hidden="1">"c20613"</definedName>
    <definedName name="IQ_BOP_RECEIPTS" hidden="1">"c20614"</definedName>
    <definedName name="IQ_BOP_RECEIPTS_DIRECT_INVEST" hidden="1">"c20615"</definedName>
    <definedName name="IQ_BOP_RECEIPTS_EMPLOYEE_COMPENSATION" hidden="1">"c20616"</definedName>
    <definedName name="IQ_BOP_RECEIPTS_GOVT" hidden="1">"c20617"</definedName>
    <definedName name="IQ_BOP_RECEIPTS_OTHER" hidden="1">"c20618"</definedName>
    <definedName name="IQ_BOP_RECEIPTS_US_ASSETS_ABROAD" hidden="1">"c20619"</definedName>
    <definedName name="IQ_BOP_STATISTICAL_DISCREPANCY" hidden="1">"c20620"</definedName>
    <definedName name="IQ_BOP_US_ASSETS_ABROAD" hidden="1">"c20621"</definedName>
    <definedName name="IQ_BOP_US_GOVT_ASSETS" hidden="1">"c20622"</definedName>
    <definedName name="IQ_BOP_US_GOVT_ASSETS_FX" hidden="1">"c20623"</definedName>
    <definedName name="IQ_BOP_US_GOVT_ASSETS_US_CREDITS" hidden="1">"c20624"</definedName>
    <definedName name="IQ_BOP_US_GOVT_ASSETS_US_CREDITS_REPAYMENTS" hidden="1">"c20625"</definedName>
    <definedName name="IQ_BOP_US_PRIVATE_ASSETS" hidden="1">"c20626"</definedName>
    <definedName name="IQ_BOP_US_PRIVATE_ASSETS_CLAIMS_BANKS_BROKERS" hidden="1">"c20627"</definedName>
    <definedName name="IQ_BOP_US_PRIVATE_ASSETS_CLAIMS_ON_FOREIGNERS" hidden="1">"c20628"</definedName>
    <definedName name="IQ_BOP_US_PRIVATE_ASSETS_DIRECT_INVEST" hidden="1">"c20629"</definedName>
    <definedName name="IQ_BOP_US_PRIVATE_ASSETS_FOREIGN_SECURITIES" hidden="1">"c20630"</definedName>
    <definedName name="IQ_BOP_US_RESERVE_ASSETS" hidden="1">"c20631"</definedName>
    <definedName name="IQ_BOP_US_RESERVE_ASSETS_DRAWING_RIGHTS" hidden="1">"c20632"</definedName>
    <definedName name="IQ_BOP_US_RESERVE_ASSETS_FX" hidden="1">"c20633"</definedName>
    <definedName name="IQ_BOP_US_RESERVE_ASSETS_GOLD" hidden="1">"c20634"</definedName>
    <definedName name="IQ_BOP_US_RESERVE_ASSETS_IMF_RESERVES" hidden="1">"c20635"</definedName>
    <definedName name="IQ_BORROWED_MONEY_QUARTERLY_AVG_FFIEC" hidden="1">"c13091"</definedName>
    <definedName name="IQ_BORROWINGS_LESS_1YR_ASSETS_TOT_FFIEC" hidden="1">"c13450"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UDGET_BALANCE_APR_FC_UNUSED" hidden="1">"c8359"</definedName>
    <definedName name="IQ_BUDGET_BALANCE_APR_UNUSED" hidden="1">"c7479"</definedName>
    <definedName name="IQ_BUDGET_BALANCE_FC_UNUSED" hidden="1">"c7699"</definedName>
    <definedName name="IQ_BUDGET_BALANCE_POP_FC_UNUSED" hidden="1">"c7919"</definedName>
    <definedName name="IQ_BUDGET_BALANCE_POP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YOY_FC_UNUSED" hidden="1">"c8139"</definedName>
    <definedName name="IQ_BUDGET_BALANCE_YOY_UNUSED" hidden="1">"c7259"</definedName>
    <definedName name="IQ_BUDGET_RECEIPTS_APR_FC_UNUSED" hidden="1">"c8361"</definedName>
    <definedName name="IQ_BUDGET_RECEIPTS_APR_UNUSED" hidden="1">"c7481"</definedName>
    <definedName name="IQ_BUDGET_RECEIPTS_FC_UNUSED" hidden="1">"c7701"</definedName>
    <definedName name="IQ_BUDGET_RECEIPTS_POP_FC_UNUSED" hidden="1">"c7921"</definedName>
    <definedName name="IQ_BUDGET_RECEIPTS_POP_UNUSED" hidden="1">"c7041"</definedName>
    <definedName name="IQ_BUDGET_RECEIPTS_UNUSED" hidden="1">"c6821"</definedName>
    <definedName name="IQ_BUDGET_RECEIPTS_YOY_FC_UNUSED" hidden="1">"c8141"</definedName>
    <definedName name="IQ_BUDGET_RECEIPTS_YOY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ACT_OR_EST_CIQ_COL" hidden="1">"c11715"</definedName>
    <definedName name="IQ_BV_OVER_SHARES" hidden="1">"c1349"</definedName>
    <definedName name="IQ_BV_SHARE" hidden="1">"c100"</definedName>
    <definedName name="IQ_BV_SHARE_ACT_OR_EST_CIQ_COL" hidden="1">"c11719"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"c16151"</definedName>
    <definedName name="IQ_CABLE_ARPU_ANALOG" hidden="1">"c16146"</definedName>
    <definedName name="IQ_CABLE_ARPU_BASIC" hidden="1">"c16148"</definedName>
    <definedName name="IQ_CABLE_ARPU_BBAND" hidden="1">"c16150"</definedName>
    <definedName name="IQ_CABLE_ARPU_DIG" hidden="1">"c16147"</definedName>
    <definedName name="IQ_CABLE_ARPU_PHONE" hidden="1">"c16149"</definedName>
    <definedName name="IQ_CABLE_BASIC_PENETRATION" hidden="1">"c16130"</definedName>
    <definedName name="IQ_CABLE_BBAND_PENETRATION" hidden="1">"c16131"</definedName>
    <definedName name="IQ_CABLE_BBAND_PENETRATION_THP" hidden="1">"c16132"</definedName>
    <definedName name="IQ_CABLE_CHURN" hidden="1">"c16156"</definedName>
    <definedName name="IQ_CABLE_CHURN_BASIC" hidden="1">"c16153"</definedName>
    <definedName name="IQ_CABLE_CHURN_BBAND" hidden="1">"c16155"</definedName>
    <definedName name="IQ_CABLE_CHURN_DIG" hidden="1">"c16152"</definedName>
    <definedName name="IQ_CABLE_CHURN_PHONE" hidden="1">"c16154"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"c16145"</definedName>
    <definedName name="IQ_CABLE_OTHER_REV" hidden="1">"c16164"</definedName>
    <definedName name="IQ_CABLE_PHONE_PENETRATION" hidden="1">"c16133"</definedName>
    <definedName name="IQ_CABLE_PROGRAMMING_COSTS" hidden="1">"c16144"</definedName>
    <definedName name="IQ_CABLE_REV_ADVERT" hidden="1">"c16162"</definedName>
    <definedName name="IQ_CABLE_REV_ANALOG" hidden="1">"c16157"</definedName>
    <definedName name="IQ_CABLE_REV_BASIC" hidden="1">"c16159"</definedName>
    <definedName name="IQ_CABLE_REV_BBAND" hidden="1">"c16160"</definedName>
    <definedName name="IQ_CABLE_REV_COMMERCIAL" hidden="1">"c16163"</definedName>
    <definedName name="IQ_CABLE_REV_DIG" hidden="1">"c16158"</definedName>
    <definedName name="IQ_CABLE_REV_PHONE" hidden="1">"c16161"</definedName>
    <definedName name="IQ_CABLE_RGU" hidden="1">"c16143"</definedName>
    <definedName name="IQ_CABLE_SUBS_ANALOG" hidden="1">"c16135"</definedName>
    <definedName name="IQ_CABLE_SUBS_BASIC" hidden="1">"c16137"</definedName>
    <definedName name="IQ_CABLE_SUBS_BBAND" hidden="1">"c16138"</definedName>
    <definedName name="IQ_CABLE_SUBS_BUNDLED" hidden="1">"c16141"</definedName>
    <definedName name="IQ_CABLE_SUBS_BUS_PHONE" hidden="1">"c15773"</definedName>
    <definedName name="IQ_CABLE_SUBS_DIG" hidden="1">"c16136"</definedName>
    <definedName name="IQ_CABLE_SUBS_LONG_DIST_PHONE" hidden="1">"c15775"</definedName>
    <definedName name="IQ_CABLE_SUBS_NON_VIDEO" hidden="1">"c16140"</definedName>
    <definedName name="IQ_CABLE_SUBS_PHONE" hidden="1">"c16139"</definedName>
    <definedName name="IQ_CABLE_SUBS_RES_PHONE" hidden="1">"c15772"</definedName>
    <definedName name="IQ_CABLE_SUBS_SATELITE" hidden="1">"c15771"</definedName>
    <definedName name="IQ_CABLE_SUBS_TOTAL" hidden="1">"c16142"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"c16165"</definedName>
    <definedName name="IQ_CAL_Q" hidden="1">"c101"</definedName>
    <definedName name="IQ_CAL_Q_EST" hidden="1">"c6796"</definedName>
    <definedName name="IQ_CAL_Q_EST_CIQ" hidden="1">"c6808"</definedName>
    <definedName name="IQ_CAL_Q_EST_CIQ_COL" hidden="1">"c11743"</definedName>
    <definedName name="IQ_CAL_Y" hidden="1">"c102"</definedName>
    <definedName name="IQ_CAL_Y_EST" hidden="1">"c6797"</definedName>
    <definedName name="IQ_CAL_Y_EST_CIQ" hidden="1">"c6809"</definedName>
    <definedName name="IQ_CAL_Y_EST_CIQ_COL" hidden="1">"c11744"</definedName>
    <definedName name="IQ_CALC_TYPE_BS" hidden="1">"c3086"</definedName>
    <definedName name="IQ_CALC_TYPE_CF" hidden="1">"c3085"</definedName>
    <definedName name="IQ_CALC_TYPE_IS" hidden="1">"c3084"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_CIQ_COL" hidden="1">"c11718"</definedName>
    <definedName name="IQ_CAPEX_BNK" hidden="1">"c110"</definedName>
    <definedName name="IQ_CAPEX_BR" hidden="1">"c111"</definedName>
    <definedName name="IQ_CAPEX_CM" hidden="1">"c111"</definedName>
    <definedName name="IQ_CAPEX_FIN" hidden="1">"c112"</definedName>
    <definedName name="IQ_CAPEX_GUIDANCE_CIQ" hidden="1">"c4562"</definedName>
    <definedName name="IQ_CAPEX_GUIDANCE_CIQ_COL" hidden="1">"c11211"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GUIDANCE_CIQ" hidden="1">"c4632"</definedName>
    <definedName name="IQ_CAPEX_LOW_GUIDANCE_CIQ_COL" hidden="1">"c11281"</definedName>
    <definedName name="IQ_CAPEX_PCT_REV" hidden="1">"c19144"</definedName>
    <definedName name="IQ_CAPEX_UTI" hidden="1">"c114"</definedName>
    <definedName name="IQ_CAPITAL_ALLOCATION_ADJUSTMENT_FOREIGN_FFIEC" hidden="1">"c15389"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_CIQ" hidden="1">"c4566"</definedName>
    <definedName name="IQ_CASH_FLOW_ACT_OR_EST_CIQ_COL" hidden="1">"c11215"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OREIGN_BRANCH_OTHER_US_BANKS_FFIEC" hidden="1">"c15282"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_CIQ" hidden="1">"c4576"</definedName>
    <definedName name="IQ_CASH_OPER_ACT_OR_EST_CIQ_COL" hidden="1">"c11225"</definedName>
    <definedName name="IQ_CASH_OPER_AP" hidden="1">"c8888"</definedName>
    <definedName name="IQ_CASH_OPER_AP_ABS" hidden="1">"c8907"</definedName>
    <definedName name="IQ_CASH_OPER_GUIDANCE_CIQ" hidden="1">"c4577"</definedName>
    <definedName name="IQ_CASH_OPER_GUIDANCE_CIQ_COL" hidden="1">"c11226"</definedName>
    <definedName name="IQ_CASH_OPER_HIGH_GUIDANCE_CIQ" hidden="1">"c4597"</definedName>
    <definedName name="IQ_CASH_OPER_HIGH_GUIDANCE_CIQ_COL" hidden="1">"c11246"</definedName>
    <definedName name="IQ_CASH_OPER_LOW_GUIDANCE_CIQ" hidden="1">"c4637"</definedName>
    <definedName name="IQ_CASH_OPER_LOW_GUIDANCE_CIQ_COL" hidden="1">"c11286"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RUCTURED_PRODUCTS_AFS_AMORT_COST_FFIEC" hidden="1">"c20500"</definedName>
    <definedName name="IQ_CASH_STRUCTURED_PRODUCTS_AFS_FAIR_VAL_FFIEC" hidden="1">"c20465"</definedName>
    <definedName name="IQ_CASH_STRUCTURED_PRODUCTS_AVAIL_SALE_FFIEC" hidden="1">"c15263"</definedName>
    <definedName name="IQ_CASH_STRUCTURED_PRODUCTS_FFIEC" hidden="1">"c15260"</definedName>
    <definedName name="IQ_CASH_STRUCTURED_PRODUCTS_HTM_AMORT_COST_FFIEC" hidden="1">"c20448"</definedName>
    <definedName name="IQ_CASH_STRUCTURED_PRODUCTS_HTM_FAIR_VAL_FFIEC" hidden="1">"c20483"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ATASTROPHIC_LOSSES" hidden="1">"c17694"</definedName>
    <definedName name="IQ_CDS_DERIVATIVES_BENEFICIARY_FFIEC" hidden="1">"c13119"</definedName>
    <definedName name="IQ_CDS_DERIVATIVES_GUARANTOR_FFIEC" hidden="1">"c13112"</definedName>
    <definedName name="IQ_CDS_LIST" hidden="1">"c13510"</definedName>
    <definedName name="IQ_CDS_LOAN_LIST" hidden="1">"c13518"</definedName>
    <definedName name="IQ_CDS_SENIOR_LIST" hidden="1">"c13508"</definedName>
    <definedName name="IQ_CDS_SUB_LIST" hidden="1">"c13509"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ACT_OR_EST_CIQ_COL" hidden="1">"c11708"</definedName>
    <definedName name="IQ_CFPS_GUIDANCE_CIQ" hidden="1">"c4782"</definedName>
    <definedName name="IQ_CFPS_GUIDANCE_CIQ_COL" hidden="1">"c11429"</definedName>
    <definedName name="IQ_CFPS_HIGH_GUIDANCE_CIQ" hidden="1">"c4579"</definedName>
    <definedName name="IQ_CFPS_HIGH_GUIDANCE_CIQ_COL" hidden="1">"c11228"</definedName>
    <definedName name="IQ_CFPS_LOW_GUIDANCE_CIQ" hidden="1">"c4619"</definedName>
    <definedName name="IQ_CFPS_LOW_GUIDANCE_CIQ_COL" hidden="1">"c11268"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CM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CM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UNUSED" hidden="1">"c7620"</definedName>
    <definedName name="IQ_CHANGE_INVENT_REAL_FC_UNUSED" hidden="1">"c7840"</definedName>
    <definedName name="IQ_CHANGE_INVENT_REAL_POP_FC_UNUSED" hidden="1">"c8060"</definedName>
    <definedName name="IQ_CHANGE_INVENT_REAL_POP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CM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CM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K" hidden="1">"c20384"</definedName>
    <definedName name="IQ_CIP" hidden="1">"c17551"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D_END_1_4_FAM_LOANS_TOT_LOANS_FFIEC" hidden="1">"c13866"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PRICE" hidden="1">"c174"</definedName>
    <definedName name="IQ_CLOSEPRICE_ADJ" hidden="1">"c2115"</definedName>
    <definedName name="IQ_CLOSEPRICE_RT" hidden="1">"CLOSE"</definedName>
    <definedName name="IQ_CMBS_ISSUED_AFS_AMORT_COST_FFIEC" hidden="1">"c20497"</definedName>
    <definedName name="IQ_CMBS_ISSUED_AFS_FAIR_VAL_FFIEC" hidden="1">"c20462"</definedName>
    <definedName name="IQ_CMBS_ISSUED_AVAIL_SALE_FFIEC" hidden="1">"c12800"</definedName>
    <definedName name="IQ_CMBS_ISSUED_FFIEC" hidden="1">"c12786"</definedName>
    <definedName name="IQ_CMBS_ISSUED_HTM_AMORT_COST_FFIEC" hidden="1">"c20445"</definedName>
    <definedName name="IQ_CMBS_ISSUED_HTM_FAIR_VAL_FFIEC" hidden="1">"c20480"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M_TARGET_PRICE" hidden="1">"c13606"</definedName>
    <definedName name="IQ_COM_TARGET_PRICE_CIQ" hidden="1">"c13599"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RE_FARM_LOANS_TOT_LOANS_FFIEC" hidden="1">"c13872"</definedName>
    <definedName name="IQ_COMM_RE_NONFARM_NONRES_TOT_LOANS_FFIEC" hidden="1">"c13871"</definedName>
    <definedName name="IQ_COMMERCIAL_DOM" hidden="1">"c177"</definedName>
    <definedName name="IQ_COMMERCIAL_FIRE_WRITTEN" hidden="1">"c178"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ON_ACCRUAL_FFIEC" hidden="1">"c13323"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ISK_BASED_FFIEC" hidden="1">"c13431"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GROSS_LOANS_FFIEC" hidden="1">"c13400"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SELL_SEC_OTHER_OFF_BS_FFIEC" hidden="1">"c13129"</definedName>
    <definedName name="IQ_COMMODITY_EXPOSURE_FFIEC" hidden="1">"c13061"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CM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CM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"c13596"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CM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FFIEC" hidden="1">"c12876"</definedName>
    <definedName name="IQ_COMP_BENEFITS" hidden="1">"c213"</definedName>
    <definedName name="IQ_COMPANY_ADDRESS" hidden="1">"c214"</definedName>
    <definedName name="IQ_COMPANY_ID" hidden="1">"c3513"</definedName>
    <definedName name="IQ_COMPANY_ID_QUICK_MATCH" hidden="1">"c16227"</definedName>
    <definedName name="IQ_COMPANY_NAME" hidden="1">"c215"</definedName>
    <definedName name="IQ_COMPANY_NAME_LONG" hidden="1">"c1585"</definedName>
    <definedName name="IQ_COMPANY_NAME_QUICK_MATCH" hidden="1">"c16228"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ITUENTS_NAME" hidden="1">"c19192"</definedName>
    <definedName name="IQ_CONSTRUCTION_LAND_DEV_DOM_FFIEC" hidden="1">"c15267"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TOTAL_LOANS" hidden="1">"c15711"</definedName>
    <definedName name="IQ_CONSTRUCTION_RISK_BASED_FFIEC" hidden="1">"c13422"</definedName>
    <definedName name="IQ_CONSULTING_FFIEC" hidden="1">"c13055"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LOANS_LL_REC_DOM_FFIEC" hidden="1">"c12911"</definedName>
    <definedName name="IQ_CONSUMER_LOANS_TOT_LOANS_FFIEC" hidden="1">"c13875"</definedName>
    <definedName name="IQ_CONSUMER_LOANS_TOTAL_LOANS" hidden="1">"c15712"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LIABILITIES" hidden="1">"c18873"</definedName>
    <definedName name="IQ_CONTINGENT_RENTAL" hidden="1">"c17746"</definedName>
    <definedName name="IQ_CONTRACT_AMOUNT" hidden="1">"c13933"</definedName>
    <definedName name="IQ_CONTRACT_DETAILS" hidden="1">"c15555"</definedName>
    <definedName name="IQ_CONTRACT_MONTH" hidden="1">"c13934"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_UNIT" hidden="1">"c13932"</definedName>
    <definedName name="IQ_CONTRACT_YEAR" hidden="1">"c13935"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PCT" hidden="1">"c2537"</definedName>
    <definedName name="IQ_COO_ID" hidden="1">"c15222"</definedName>
    <definedName name="IQ_COO_NAME" hidden="1">"c15221"</definedName>
    <definedName name="IQ_CORE_DEPOSITS_ASSETS_TOT_FFIEC" hidden="1">"c13442"</definedName>
    <definedName name="IQ_CORE_DEPOSITS_FFIEC" hidden="1">"c13862"</definedName>
    <definedName name="IQ_CORE_DEPOSITS_TOT_DEPOSITS_FFIEC" hidden="1">"c13911"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UNUSED" hidden="1">"c7501"</definedName>
    <definedName name="IQ_CORP_GOODS_PRICE_INDEX_FC_UNUSED" hidden="1">"c7721"</definedName>
    <definedName name="IQ_CORP_GOODS_PRICE_INDEX_POP_FC_UNUSED" hidden="1">"c7941"</definedName>
    <definedName name="IQ_CORP_GOODS_PRICE_INDEX_POP_UNUSED" hidden="1">"c7061"</definedName>
    <definedName name="IQ_CORP_GOODS_PRICE_INDEX_UNUSED" hidden="1">"c6841"</definedName>
    <definedName name="IQ_CORP_GOODS_PRICE_INDEX_YOY_FC_UNUSED" hidden="1">"c8161"</definedName>
    <definedName name="IQ_CORP_GOODS_PRICE_INDEX_YOY_UNUSED" hidden="1">"c7281"</definedName>
    <definedName name="IQ_CORP_PROFIT" hidden="1">"c20636"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FTER_TAXES" hidden="1">"c20637"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TAXES" hidden="1">"c20638"</definedName>
    <definedName name="IQ_CORP_PROFITS_YOY" hidden="1">"c7283"</definedName>
    <definedName name="IQ_CORP_PROFITS_YOY_FC" hidden="1">"c8163"</definedName>
    <definedName name="IQ_CORPORATE_OVER_TOTAL" hidden="1">"c24733"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DEPOSITS_FFIEC" hidden="1">"c13489"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VERAGE_RATIO" hidden="1">"c15243"</definedName>
    <definedName name="IQ_COVERED_POPS" hidden="1">"c16173"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PI_YOY_PCT" hidden="1">"c20639"</definedName>
    <definedName name="IQ_CPI_YOY_PCT_FC" hidden="1">"c20640"</definedName>
    <definedName name="IQ_CQ" hidden="1">5000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NON_ACCRUAL_FFIEC" hidden="1">"c13324"</definedName>
    <definedName name="IQ_CREDIT_CARD_LOANS_RECOV_FFIEC" hidden="1">"c13202"</definedName>
    <definedName name="IQ_CREDIT_CARD_RISK_BASED_FFIEC" hidden="1">"c13433"</definedName>
    <definedName name="IQ_CREDIT_CARDS_CONSUMER_LOANS_FFIEC" hidden="1">"c12822"</definedName>
    <definedName name="IQ_CREDIT_CARDS_LL_REC_FFIEC" hidden="1">"c12889"</definedName>
    <definedName name="IQ_CREDIT_CARDS_LOANS_TRADING_DOM_FFIEC" hidden="1">"c12933"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ULATIVE_PREFERREDS_T2_FFIEC" hidden="1">"c13145"</definedName>
    <definedName name="IQ_CUMULATIVE_SPLIT_FACTOR" hidden="1">"c2094"</definedName>
    <definedName name="IQ_CURR_ACCT_BALANCE" hidden="1">"c20641"</definedName>
    <definedName name="IQ_CURR_ACCT_BALANCE_APR_FC_UNUSED" hidden="1">"c8387"</definedName>
    <definedName name="IQ_CURR_ACCT_BALANCE_APR_UNUSED" hidden="1">"c7507"</definedName>
    <definedName name="IQ_CURR_ACCT_BALANCE_FC_UNUSED" hidden="1">"c7727"</definedName>
    <definedName name="IQ_CURR_ACCT_BALANCE_PCT" hidden="1">"c6846"</definedName>
    <definedName name="IQ_CURR_ACCT_BALANCE_PCT_FC" hidden="1">"c7726"</definedName>
    <definedName name="IQ_CURR_ACCT_BALANCE_PCT_GDP" hidden="1">"c20642"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CM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CM" hidden="1">"c1567"</definedName>
    <definedName name="IQ_CURRENT_PORT_DEBT_DERIVATIVES" hidden="1">"c17742"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T_PREMISE_EQUIP_CABLE_INVEST" hidden="1">"c15801"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CM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CM" hidden="1">"c248"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CM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CM" hidden="1">"c260"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RT" hidden="1">"c20427"</definedName>
    <definedName name="IQ_DATA_PROCESSING_EXP_FFIEC" hidden="1">"c13047"</definedName>
    <definedName name="IQ_DATA_SET" hidden="1">"c19244"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CREASE_INT_EXPENSE_FFIEC" hidden="1">"c13064"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CM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CM" hidden="1">"c288"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CM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CM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CM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TOT_DEPOSITS_FFIEC" hidden="1">"c13902"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S_100K_MORE_ASSETS_TOT_FFIEC" hidden="1">"c13444"</definedName>
    <definedName name="IQ_DEPOSITS_DOM_FFIEC" hidden="1">"c12850"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INTEREST_SECURITIES" hidden="1">"c5509"</definedName>
    <definedName name="IQ_DEPOSITS_LESS_100K_COMMERCIAL_BANK_SUBS_FFIEC" hidden="1">"c12948"</definedName>
    <definedName name="IQ_DEPOSITS_LEVEL_1_FFIEC" hidden="1">"c13221"</definedName>
    <definedName name="IQ_DEPOSITS_LEVEL_2_FFIEC" hidden="1">"c13229"</definedName>
    <definedName name="IQ_DEPOSITS_LEVEL_3_FFIEC" hidden="1">"c13237"</definedName>
    <definedName name="IQ_DEPOSITS_MORE_100K_COMMERCIAL_BANK_SUBS_FFIEC" hidden="1">"c12949"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CURRENT" hidden="1">"c17744"</definedName>
    <definedName name="IQ_DERIVATIVE_ASSETS_FAIR_VALUE_TOT_FFIEC" hidden="1">"c15403"</definedName>
    <definedName name="IQ_DERIVATIVE_ASSETS_LEVEL_1_FFIEC" hidden="1">"c15425"</definedName>
    <definedName name="IQ_DERIVATIVE_ASSETS_LEVEL_2_FFIEC" hidden="1">"c15438"</definedName>
    <definedName name="IQ_DERIVATIVE_ASSETS_LEVEL_3_FFIEC" hidden="1">"c15451"</definedName>
    <definedName name="IQ_DERIVATIVE_ASSETS_LT" hidden="1">"c17745"</definedName>
    <definedName name="IQ_DERIVATIVE_LIAB_CURRENT" hidden="1">"c17873"</definedName>
    <definedName name="IQ_DERIVATIVE_LIAB_NON_CURRENT" hidden="1">"c17874"</definedName>
    <definedName name="IQ_DERIVATIVE_LIABILITIES_FAIR_VALUE_TOT_FFIEC" hidden="1">"c15407"</definedName>
    <definedName name="IQ_DERIVATIVE_LIABILITIES_LEVEL_1_FFIEC" hidden="1">"c15429"</definedName>
    <definedName name="IQ_DERIVATIVE_LIABILITIES_LEVEL_2_FFIEC" hidden="1">"c15442"</definedName>
    <definedName name="IQ_DERIVATIVE_LIABILITIES_LEVEL_3_FFIEC" hidden="1">"c15455"</definedName>
    <definedName name="IQ_DERIVATIVE_TRADING_ASSETS" hidden="1">"c17875"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LUT_WEIGHT_GUIDANCE" hidden="1">"c4270"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_CIQ" hidden="1">"c4803"</definedName>
    <definedName name="IQ_DISTRIBUTABLE_CASH_ACT_OR_EST_CIQ_COL" hidden="1">"c11450"</definedName>
    <definedName name="IQ_DISTRIBUTABLE_CASH_GUIDANCE_CIQ" hidden="1">"c4804"</definedName>
    <definedName name="IQ_DISTRIBUTABLE_CASH_GUIDANCE_CIQ_COL" hidden="1">"c11451"</definedName>
    <definedName name="IQ_DISTRIBUTABLE_CASH_HIGH_GUIDANCE_CIQ" hidden="1">"c4610"</definedName>
    <definedName name="IQ_DISTRIBUTABLE_CASH_HIGH_GUIDANCE_CIQ_COL" hidden="1">"c11259"</definedName>
    <definedName name="IQ_DISTRIBUTABLE_CASH_LOW_GUIDANCE_CIQ" hidden="1">"c4650"</definedName>
    <definedName name="IQ_DISTRIBUTABLE_CASH_LOW_GUIDANCE_CIQ_COL" hidden="1">"c11299"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_CIQ" hidden="1">"c4811"</definedName>
    <definedName name="IQ_DISTRIBUTABLE_CASH_SHARE_ACT_OR_EST_CIQ_COL" hidden="1">"c11458"</definedName>
    <definedName name="IQ_DISTRIBUTABLE_CASH_SHARE_GUIDANCE_CIQ" hidden="1">"c4812"</definedName>
    <definedName name="IQ_DISTRIBUTABLE_CASH_SHARE_GUIDANCE_CIQ_COL" hidden="1">"c11459"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GUIDANCE_CIQ" hidden="1">"c4651"</definedName>
    <definedName name="IQ_DISTRIBUTABLE_CASH_SHARE_LOW_GUIDANCE_CIQ_COL" hidden="1">"c11300"</definedName>
    <definedName name="IQ_DISTRIBUTABLE_CASH_SHARES_BASIC" hidden="1">"c16189"</definedName>
    <definedName name="IQ_DISTRIBUTABLE_CASH_SHARES_DILUTED" hidden="1">"c16190"</definedName>
    <definedName name="IQ_DISTRIBUTABLE_CASH_STANDARDIZED" hidden="1">"c20435"</definedName>
    <definedName name="IQ_DIV_AMOUNT" hidden="1">"c3041"</definedName>
    <definedName name="IQ_DIV_AMOUNT_LIST" hidden="1">"c17417"</definedName>
    <definedName name="IQ_DIV_PAYMENT_DATE" hidden="1">"c2205"</definedName>
    <definedName name="IQ_DIV_PAYMENT_DATE_LIST" hidden="1">"c17418"</definedName>
    <definedName name="IQ_DIV_PAYMENT_TYPE" hidden="1">"c12752"</definedName>
    <definedName name="IQ_DIV_PAYMENT_TYPE_LIST" hidden="1">"c17419"</definedName>
    <definedName name="IQ_DIV_RECORD_DATE" hidden="1">"c2204"</definedName>
    <definedName name="IQ_DIV_RECORD_DATE_LIST" hidden="1">"c17420"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FIEC" hidden="1">"c12969"</definedName>
    <definedName name="IQ_DIVIDENDS_DECLARED_PREFERRED_FFIEC" hidden="1">"c12968"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_CIQ_COL" hidden="1">"c11709"</definedName>
    <definedName name="IQ_DPS_GUIDANCE_CIQ" hidden="1">"c4827"</definedName>
    <definedName name="IQ_DPS_GUIDANCE_CIQ_COL" hidden="1">"c11474"</definedName>
    <definedName name="IQ_DPS_HIGH_GUIDANCE_CIQ" hidden="1">"c4580"</definedName>
    <definedName name="IQ_DPS_HIGH_GUIDANCE_CIQ_COL" hidden="1">"c11229"</definedName>
    <definedName name="IQ_DPS_LOW_GUIDANCE_CIQ" hidden="1">"c4620"</definedName>
    <definedName name="IQ_DPS_LOW_GUIDANCE_CIQ_COL" hidden="1">"c11269"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QUARTERLY_AVG_FFIEC" hidden="1">"c13086"</definedName>
    <definedName name="IQ_EARNING_ASSETS_REPRICE_ASSETS_TOT_FFIEC" hidden="1">"c13451"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CO_FFIEC" hidden="1">"c13032"</definedName>
    <definedName name="IQ_EARNINGS_CONT_OPS_HOMEBUILDING_SALES" hidden="1">"c15817"</definedName>
    <definedName name="IQ_EARNINGS_COVERAGE_LOSSES_FFIEC" hidden="1">"c13351"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_CIQ_COL" hidden="1">"c11710"</definedName>
    <definedName name="IQ_EBIT_EQ_INC" hidden="1">"c3498"</definedName>
    <definedName name="IQ_EBIT_EQ_INC_EXCL_SBC" hidden="1">"c3502"</definedName>
    <definedName name="IQ_EBIT_EXCL_SBC" hidden="1">"c3082"</definedName>
    <definedName name="IQ_EBIT_GUIDANCE_CIQ" hidden="1">"c4828"</definedName>
    <definedName name="IQ_EBIT_GUIDANCE_CIQ_COL" hidden="1">"c11475"</definedName>
    <definedName name="IQ_EBIT_GW_ACT_OR_EST_CIQ_COL" hidden="1">"c11478"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OVER_IE" hidden="1">"c1369"</definedName>
    <definedName name="IQ_EBIT_SBC_ACT_OR_EST_CIQ" hidden="1">"c4841"</definedName>
    <definedName name="IQ_EBIT_SBC_ACT_OR_EST_CIQ_COL" hidden="1">"c11488"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_CIQ" hidden="1">"c4845"</definedName>
    <definedName name="IQ_EBIT_SBC_GW_ACT_OR_EST_CIQ_COL" hidden="1">"c11492"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CIQ_COL" hidden="1">"c11707"</definedName>
    <definedName name="IQ_EBITDA_CAPEX" hidden="1">"c19143"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DOWN_2MONTH" hidden="1">"c16297"</definedName>
    <definedName name="IQ_EBITDA_EST_DOWN_2MONTH_CIQ" hidden="1">"c16621"</definedName>
    <definedName name="IQ_EBITDA_EST_DOWN_3MONTH" hidden="1">"c16301"</definedName>
    <definedName name="IQ_EBITDA_EST_DOWN_3MONTH_CIQ" hidden="1">"c16625"</definedName>
    <definedName name="IQ_EBITDA_EST_DOWN_MONTH" hidden="1">"c16293"</definedName>
    <definedName name="IQ_EBITDA_EST_DOWN_MONTH_CIQ" hidden="1">"c16617"</definedName>
    <definedName name="IQ_EBITDA_EST_NOTE" hidden="1">"c17503"</definedName>
    <definedName name="IQ_EBITDA_EST_NOTE_CIQ" hidden="1">"c17456"</definedName>
    <definedName name="IQ_EBITDA_EST_NUM_ANALYSTS_2MONTH" hidden="1">"c16295"</definedName>
    <definedName name="IQ_EBITDA_EST_NUM_ANALYSTS_2MONTH_CIQ" hidden="1">"c16619"</definedName>
    <definedName name="IQ_EBITDA_EST_NUM_ANALYSTS_3MONTH" hidden="1">"c16299"</definedName>
    <definedName name="IQ_EBITDA_EST_NUM_ANALYSTS_3MONTH_CIQ" hidden="1">"c16623"</definedName>
    <definedName name="IQ_EBITDA_EST_NUM_ANALYSTS_MONTH" hidden="1">"c16291"</definedName>
    <definedName name="IQ_EBITDA_EST_NUM_ANALYSTS_MONTH_CIQ" hidden="1">"c16615"</definedName>
    <definedName name="IQ_EBITDA_EST_TOTAL_REVISED_2MONTH" hidden="1">"c16298"</definedName>
    <definedName name="IQ_EBITDA_EST_TOTAL_REVISED_2MONTH_CIQ" hidden="1">"c16622"</definedName>
    <definedName name="IQ_EBITDA_EST_TOTAL_REVISED_3MONTH" hidden="1">"c16302"</definedName>
    <definedName name="IQ_EBITDA_EST_TOTAL_REVISED_3MONTH_CIQ" hidden="1">"c16626"</definedName>
    <definedName name="IQ_EBITDA_EST_TOTAL_REVISED_MONTH" hidden="1">"c16294"</definedName>
    <definedName name="IQ_EBITDA_EST_TOTAL_REVISED_MONTH_CIQ" hidden="1">"c16618"</definedName>
    <definedName name="IQ_EBITDA_EST_UP_2MONTH" hidden="1">"c16296"</definedName>
    <definedName name="IQ_EBITDA_EST_UP_2MONTH_CIQ" hidden="1">"c16620"</definedName>
    <definedName name="IQ_EBITDA_EST_UP_3MONTH" hidden="1">"c16300"</definedName>
    <definedName name="IQ_EBITDA_EST_UP_3MONTH_CIQ" hidden="1">"c16624"</definedName>
    <definedName name="IQ_EBITDA_EST_UP_MONTH" hidden="1">"c16292"</definedName>
    <definedName name="IQ_EBITDA_EST_UP_MONTH_CIQ" hidden="1">"c16616"</definedName>
    <definedName name="IQ_EBITDA_EXCL_SBC" hidden="1">"c3081"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NUM_EST" hidden="1">"c374"</definedName>
    <definedName name="IQ_EBITDA_NUM_EST_CIQ" hidden="1">"c3626"</definedName>
    <definedName name="IQ_EBITDA_OVER_TOTAL_IE" hidden="1">"c1371"</definedName>
    <definedName name="IQ_EBITDA_SBC_ACT_OR_EST_CIQ" hidden="1">"c4862"</definedName>
    <definedName name="IQ_EBITDA_SBC_ACT_OR_EST_CIQ_COL" hidden="1">"c11509"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TDDEV_EST" hidden="1">"c375"</definedName>
    <definedName name="IQ_EBITDA_STDDEV_EST_CIQ" hidden="1">"c3627"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CM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CM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_CIQ" hidden="1">"c4870"</definedName>
    <definedName name="IQ_EBT_GAAP_GUIDANCE_CIQ_COL" hidden="1">"c11517"</definedName>
    <definedName name="IQ_EBT_GAAP_HIGH_GUIDANCE_CIQ" hidden="1">"c4586"</definedName>
    <definedName name="IQ_EBT_GAAP_HIGH_GUIDANCE_CIQ_COL" hidden="1">"c11235"</definedName>
    <definedName name="IQ_EBT_GAAP_LOW_GUIDANCE_CIQ" hidden="1">"c4626"</definedName>
    <definedName name="IQ_EBT_GAAP_LOW_GUIDANCE_CIQ_COL" hidden="1">"c11275"</definedName>
    <definedName name="IQ_EBT_GUIDANCE_CIQ" hidden="1">"c4871"</definedName>
    <definedName name="IQ_EBT_GUIDANCE_CIQ_COL" hidden="1">"c11518"</definedName>
    <definedName name="IQ_EBT_GW_GUIDANCE_CIQ" hidden="1">"c4872"</definedName>
    <definedName name="IQ_EBT_GW_GUIDANCE_CIQ_COL" hidden="1">"c11519"</definedName>
    <definedName name="IQ_EBT_GW_HIGH_GUIDANCE_CIQ" hidden="1">"c4587"</definedName>
    <definedName name="IQ_EBT_GW_HIGH_GUIDANCE_CIQ_COL" hidden="1">"c11236"</definedName>
    <definedName name="IQ_EBT_GW_LOW_GUIDANCE_CIQ" hidden="1">"c4627"</definedName>
    <definedName name="IQ_EBT_GW_LOW_GUIDANCE_CIQ_COL" hidden="1">"c11276"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_CIQ" hidden="1">"c4875"</definedName>
    <definedName name="IQ_EBT_SBC_ACT_OR_EST_CIQ_COL" hidden="1">"c11522"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_CIQ" hidden="1">"c4879"</definedName>
    <definedName name="IQ_EBT_SBC_GW_ACT_OR_EST_CIQ_COL" hidden="1">"c11526"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39_UNUSED" hidden="1">"c6839"</definedName>
    <definedName name="IQ_ECO_METRIC_6896_UNUSED" hidden="1">"c6896"</definedName>
    <definedName name="IQ_ECO_METRIC_6897_UNUSED" hidden="1">"c6897"</definedName>
    <definedName name="IQ_ECO_METRIC_6927" hidden="1">"c6927"</definedName>
    <definedName name="IQ_ECO_METRIC_6988_UNUSED" hidden="1">"c6988"</definedName>
    <definedName name="IQ_ECO_METRIC_7045_UNUSED" hidden="1">"c7045"</definedName>
    <definedName name="IQ_ECO_METRIC_7059_UNUSED" hidden="1">"c7059"</definedName>
    <definedName name="IQ_ECO_METRIC_7116_UNUSED" hidden="1">"c7116"</definedName>
    <definedName name="IQ_ECO_METRIC_7117_UNUSED" hidden="1">"c7117"</definedName>
    <definedName name="IQ_ECO_METRIC_7147" hidden="1">"c7147"</definedName>
    <definedName name="IQ_ECO_METRIC_7208_UNUSED" hidden="1">"c7208"</definedName>
    <definedName name="IQ_ECO_METRIC_7265_UNUSED" hidden="1">"c7265"</definedName>
    <definedName name="IQ_ECO_METRIC_7279_UNUSED" hidden="1">"c7279"</definedName>
    <definedName name="IQ_ECO_METRIC_7336_UNUSED" hidden="1">"c7336"</definedName>
    <definedName name="IQ_ECO_METRIC_7337_UNUSED" hidden="1">"c7337"</definedName>
    <definedName name="IQ_ECO_METRIC_7367" hidden="1">"c7367"</definedName>
    <definedName name="IQ_ECO_METRIC_7428_UNUSED" hidden="1">"c7428"</definedName>
    <definedName name="IQ_ECO_METRIC_7556_UNUSED" hidden="1">"c7556"</definedName>
    <definedName name="IQ_ECO_METRIC_7557_UNUSED" hidden="1">"c7557"</definedName>
    <definedName name="IQ_ECO_METRIC_7587" hidden="1">"c7587"</definedName>
    <definedName name="IQ_ECO_METRIC_7648_UNUSED" hidden="1">"c7648"</definedName>
    <definedName name="IQ_ECO_METRIC_7704" hidden="1">"c7704"</definedName>
    <definedName name="IQ_ECO_METRIC_7705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76_UNUSED" hidden="1">"c7776"</definedName>
    <definedName name="IQ_ECO_METRIC_7777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96_UNUSED" hidden="1">"c7996"</definedName>
    <definedName name="IQ_ECO_METRIC_7997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216_UNUSED" hidden="1">"c8216"</definedName>
    <definedName name="IQ_ECO_METRIC_8217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7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"c16242"</definedName>
    <definedName name="IQ_ECS_NUM_SHAREHOLDERS_ABS" hidden="1">"c16243"</definedName>
    <definedName name="IQ_ECS_NUM_SHAREHOLDERS_BENEFICIAL_BS_DATE" hidden="1">"c16234"</definedName>
    <definedName name="IQ_ECS_NUM_SHAREHOLDERS_BENEFICIAL_BS_DATE_ABS" hidden="1">"c16235"</definedName>
    <definedName name="IQ_ECS_NUM_SHAREHOLDERS_BENEFICIAL_BS_DATE_OTHER" hidden="1">"c16236"</definedName>
    <definedName name="IQ_ECS_NUM_SHAREHOLDERS_BENEFICIAL_BS_DATE_OTHER_ABS" hidden="1">"c16237"</definedName>
    <definedName name="IQ_ECS_NUM_SHAREHOLDERS_BENEFICIAL_FILING_DATE" hidden="1">"c16230"</definedName>
    <definedName name="IQ_ECS_NUM_SHAREHOLDERS_BENEFICIAL_FILING_DATE_ABS" hidden="1">"c16231"</definedName>
    <definedName name="IQ_ECS_NUM_SHAREHOLDERS_BENEFICIAL_FILING_DATE_OTHER" hidden="1">"c16232"</definedName>
    <definedName name="IQ_ECS_NUM_SHAREHOLDERS_BENEFICIAL_FILING_DATE_OTHER_ABS" hidden="1">"c16233"</definedName>
    <definedName name="IQ_ECS_NUM_SHAREHOLDERS_BS_DATE" hidden="1">"c16238"</definedName>
    <definedName name="IQ_ECS_NUM_SHAREHOLDERS_BS_DATE_ABS" hidden="1">"c16239"</definedName>
    <definedName name="IQ_ECS_NUM_SHAREHOLDERS_BS_DATE_OTHER" hidden="1">"c16240"</definedName>
    <definedName name="IQ_ECS_NUM_SHAREHOLDERS_BS_DATE_OTHER_ABS" hidden="1">"c16241"</definedName>
    <definedName name="IQ_ECS_NUM_SHAREHOLDERS_FILING_DATE" hidden="1">"c5584"</definedName>
    <definedName name="IQ_ECS_NUM_SHAREHOLDERS_FILING_DATE_ABS" hidden="1">"c5598"</definedName>
    <definedName name="IQ_ECS_NUM_SHAREHOLDERS_FILING_DATE_OTHER" hidden="1">"c15615"</definedName>
    <definedName name="IQ_ECS_NUM_SHAREHOLDERS_FILING_DATE_OTHER_ABS" hidden="1">"c15632"</definedName>
    <definedName name="IQ_ECS_NUM_SHAREHOLDERS_OTHER" hidden="1">"c16244"</definedName>
    <definedName name="IQ_ECS_NUM_SHAREHOLDERS_OTHER_ABS" hidden="1">"c16245"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FFECT_SPECIAL_CHARGE" hidden="1">"c1595"</definedName>
    <definedName name="IQ_EFFECT_TAX_RATE" hidden="1">"c1899"</definedName>
    <definedName name="IQ_EFFICIENCY_RATIO" hidden="1">"c391"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MPLOYMENT_YOY" hidden="1">"c20643"</definedName>
    <definedName name="IQ_ENERGY_CRUDE_STOCK" hidden="1">"c20644"</definedName>
    <definedName name="IQ_ENERGY_FUEL_OIL_STOCK" hidden="1">"c20645"</definedName>
    <definedName name="IQ_ENERGY_GASOLINE_AVERAGE" hidden="1">"c20646"</definedName>
    <definedName name="IQ_ENERGY_GASOLINE_STOCK" hidden="1">"c20647"</definedName>
    <definedName name="IQ_ENERGY_PROPANE_STOCK" hidden="1">"c20648"</definedName>
    <definedName name="IQ_ENERGY_WTI_SPOT" hidden="1">"c20649"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CIQ_COL" hidden="1">"c11705"</definedName>
    <definedName name="IQ_EPS_AP" hidden="1">"c8880"</definedName>
    <definedName name="IQ_EPS_AP_ABS" hidden="1">"c8899"</definedName>
    <definedName name="IQ_EPS_EST" hidden="1">"c399"</definedName>
    <definedName name="IQ_EPS_EST_BOTTOM_UP_CIQ" hidden="1">"c12026"</definedName>
    <definedName name="IQ_EPS_EST_CIQ" hidden="1">"c4994"</definedName>
    <definedName name="IQ_EPS_EST_DOWN_2MONTH" hidden="1">"c16309"</definedName>
    <definedName name="IQ_EPS_EST_DOWN_2MONTH_CIQ" hidden="1">"c16633"</definedName>
    <definedName name="IQ_EPS_EST_DOWN_3MONTH" hidden="1">"c16313"</definedName>
    <definedName name="IQ_EPS_EST_DOWN_3MONTH_CIQ" hidden="1">"c16637"</definedName>
    <definedName name="IQ_EPS_EST_DOWN_MONTH" hidden="1">"c16305"</definedName>
    <definedName name="IQ_EPS_EST_DOWN_MONTH_CIQ" hidden="1">"c16629"</definedName>
    <definedName name="IQ_EPS_EST_NOTE" hidden="1">"c17504"</definedName>
    <definedName name="IQ_EPS_EST_NOTE_CIQ" hidden="1">"c17457"</definedName>
    <definedName name="IQ_EPS_EST_NUM_ANALYSTS_2MONTH" hidden="1">"c16307"</definedName>
    <definedName name="IQ_EPS_EST_NUM_ANALYSTS_2MONTH_CIQ" hidden="1">"c16631"</definedName>
    <definedName name="IQ_EPS_EST_NUM_ANALYSTS_3MONTH" hidden="1">"c16311"</definedName>
    <definedName name="IQ_EPS_EST_NUM_ANALYSTS_3MONTH_CIQ" hidden="1">"c16635"</definedName>
    <definedName name="IQ_EPS_EST_NUM_ANALYSTS_MONTH" hidden="1">"c16303"</definedName>
    <definedName name="IQ_EPS_EST_NUM_ANALYSTS_MONTH_CIQ" hidden="1">"c16627"</definedName>
    <definedName name="IQ_EPS_EST_TOTAL_REVISED_2MONTH" hidden="1">"c16310"</definedName>
    <definedName name="IQ_EPS_EST_TOTAL_REVISED_2MONTH_CIQ" hidden="1">"c16634"</definedName>
    <definedName name="IQ_EPS_EST_TOTAL_REVISED_3MONTH" hidden="1">"c16314"</definedName>
    <definedName name="IQ_EPS_EST_TOTAL_REVISED_3MONTH_CIQ" hidden="1">"c16638"</definedName>
    <definedName name="IQ_EPS_EST_TOTAL_REVISED_MONTH" hidden="1">"c16306"</definedName>
    <definedName name="IQ_EPS_EST_TOTAL_REVISED_MONTH_CIQ" hidden="1">"c16630"</definedName>
    <definedName name="IQ_EPS_EST_UP_2MONTH" hidden="1">"c16308"</definedName>
    <definedName name="IQ_EPS_EST_UP_2MONTH_CIQ" hidden="1">"c16632"</definedName>
    <definedName name="IQ_EPS_EST_UP_3MONTH" hidden="1">"c16312"</definedName>
    <definedName name="IQ_EPS_EST_UP_3MONTH_CIQ" hidden="1">"c16636"</definedName>
    <definedName name="IQ_EPS_EST_UP_MONTH" hidden="1">"c16304"</definedName>
    <definedName name="IQ_EPS_EST_UP_MONTH_CIQ" hidden="1">"c16628"</definedName>
    <definedName name="IQ_EPS_EXCL_GUIDANCE_CIQ" hidden="1">"c4893"</definedName>
    <definedName name="IQ_EPS_EXCL_GUIDANCE_CIQ_COL" hidden="1">"c11540"</definedName>
    <definedName name="IQ_EPS_EXCL_HIGH_GUIDANCE_CIQ" hidden="1">"c4894"</definedName>
    <definedName name="IQ_EPS_EXCL_HIGH_GUIDANCE_CIQ_COL" hidden="1">"c11541"</definedName>
    <definedName name="IQ_EPS_EXCL_LOW_GUIDANCE_CIQ" hidden="1">"c4616"</definedName>
    <definedName name="IQ_EPS_EXCL_LOW_GUIDANCE_CIQ_COL" hidden="1">"c11265"</definedName>
    <definedName name="IQ_EPS_GAAP_GUIDANCE_CIQ" hidden="1">"c4895"</definedName>
    <definedName name="IQ_EPS_GAAP_GUIDANCE_CIQ_COL" hidden="1">"c11542"</definedName>
    <definedName name="IQ_EPS_GAAP_HIGH_GUIDANCE_CIQ" hidden="1">"c4896"</definedName>
    <definedName name="IQ_EPS_GAAP_HIGH_GUIDANCE_CIQ_COL" hidden="1">"c11543"</definedName>
    <definedName name="IQ_EPS_GAAP_LOW_GUIDANCE_CIQ" hidden="1">"c4617"</definedName>
    <definedName name="IQ_EPS_GAAP_LOW_GUIDANCE_CIQ_COL" hidden="1">"c11266"</definedName>
    <definedName name="IQ_EPS_GROWTH_GUIDANCE_CIQ" hidden="1">"c32283"</definedName>
    <definedName name="IQ_EPS_GROWTH_GUIDANCE_CIQ_COL" hidden="1">"c32286"</definedName>
    <definedName name="IQ_EPS_GROWTH_HIGH_GUIDANCE_CIQ" hidden="1">"c32284"</definedName>
    <definedName name="IQ_EPS_GROWTH_HIGH_GUIDANCE_CIQ_COL" hidden="1">"c32287"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_CIQ" hidden="1">"c12028"</definedName>
    <definedName name="IQ_EPS_GW_EST_CIQ" hidden="1">"c4723"</definedName>
    <definedName name="IQ_EPS_GW_EST_DOWN_2MONTH" hidden="1">"c16465"</definedName>
    <definedName name="IQ_EPS_GW_EST_DOWN_2MONTH_CIQ" hidden="1">"c16753"</definedName>
    <definedName name="IQ_EPS_GW_EST_DOWN_3MONTH" hidden="1">"c16469"</definedName>
    <definedName name="IQ_EPS_GW_EST_DOWN_3MONTH_CIQ" hidden="1">"c16757"</definedName>
    <definedName name="IQ_EPS_GW_EST_DOWN_MONTH" hidden="1">"c16461"</definedName>
    <definedName name="IQ_EPS_GW_EST_DOWN_MONTH_CIQ" hidden="1">"c16749"</definedName>
    <definedName name="IQ_EPS_GW_EST_NOTE" hidden="1">"c17524"</definedName>
    <definedName name="IQ_EPS_GW_EST_NOTE_CIQ" hidden="1">"c17477"</definedName>
    <definedName name="IQ_EPS_GW_EST_NUM_ANALYSTS_2MONTH" hidden="1">"c16463"</definedName>
    <definedName name="IQ_EPS_GW_EST_NUM_ANALYSTS_2MONTH_CIQ" hidden="1">"c16751"</definedName>
    <definedName name="IQ_EPS_GW_EST_NUM_ANALYSTS_3MONTH" hidden="1">"c16467"</definedName>
    <definedName name="IQ_EPS_GW_EST_NUM_ANALYSTS_3MONTH_CIQ" hidden="1">"c16755"</definedName>
    <definedName name="IQ_EPS_GW_EST_NUM_ANALYSTS_MONTH" hidden="1">"c16459"</definedName>
    <definedName name="IQ_EPS_GW_EST_NUM_ANALYSTS_MONTH_CIQ" hidden="1">"c16747"</definedName>
    <definedName name="IQ_EPS_GW_EST_TOTAL_REVISED_2MONTH" hidden="1">"c16466"</definedName>
    <definedName name="IQ_EPS_GW_EST_TOTAL_REVISED_2MONTH_CIQ" hidden="1">"c16754"</definedName>
    <definedName name="IQ_EPS_GW_EST_TOTAL_REVISED_3MONTH" hidden="1">"c16470"</definedName>
    <definedName name="IQ_EPS_GW_EST_TOTAL_REVISED_3MONTH_CIQ" hidden="1">"c16758"</definedName>
    <definedName name="IQ_EPS_GW_EST_TOTAL_REVISED_MONTH" hidden="1">"c16462"</definedName>
    <definedName name="IQ_EPS_GW_EST_TOTAL_REVISED_MONTH_CIQ" hidden="1">"c16750"</definedName>
    <definedName name="IQ_EPS_GW_EST_UP_2MONTH" hidden="1">"c16464"</definedName>
    <definedName name="IQ_EPS_GW_EST_UP_2MONTH_CIQ" hidden="1">"c16752"</definedName>
    <definedName name="IQ_EPS_GW_EST_UP_3MONTH" hidden="1">"c16468"</definedName>
    <definedName name="IQ_EPS_GW_EST_UP_3MONTH_CIQ" hidden="1">"c16756"</definedName>
    <definedName name="IQ_EPS_GW_EST_UP_MONTH" hidden="1">"c16460"</definedName>
    <definedName name="IQ_EPS_GW_EST_UP_MONTH_CIQ" hidden="1">"c16748"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NUM_EST" hidden="1">"c1741"</definedName>
    <definedName name="IQ_EPS_GW_NUM_EST_CIQ" hidden="1">"c4727"</definedName>
    <definedName name="IQ_EPS_GW_STDDEV_EST" hidden="1">"c1742"</definedName>
    <definedName name="IQ_EPS_GW_STDDEV_EST_CIQ" hidden="1">"c4728"</definedName>
    <definedName name="IQ_EPS_HIGH_EST" hidden="1">"c400"</definedName>
    <definedName name="IQ_EPS_HIGH_EST_CIQ" hidden="1">"c4995"</definedName>
    <definedName name="IQ_EPS_LOW_EST" hidden="1">"c401"</definedName>
    <definedName name="IQ_EPS_LOW_EST_CIQ" hidden="1">"c4996"</definedName>
    <definedName name="IQ_EPS_MEDIAN_EST" hidden="1">"c1661"</definedName>
    <definedName name="IQ_EPS_MEDIAN_EST_CIQ" hidden="1">"c4997"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BOTTOM_UP_CIQ" hidden="1">"c12027"</definedName>
    <definedName name="IQ_EPS_NORM_EST_CIQ" hidden="1">"c4667"</definedName>
    <definedName name="IQ_EPS_NORM_EST_DOWN_2MONTH" hidden="1">"c16597"</definedName>
    <definedName name="IQ_EPS_NORM_EST_DOWN_2MONTH_CIQ" hidden="1">"c16861"</definedName>
    <definedName name="IQ_EPS_NORM_EST_DOWN_3MONTH" hidden="1">"c16601"</definedName>
    <definedName name="IQ_EPS_NORM_EST_DOWN_3MONTH_CIQ" hidden="1">"c16865"</definedName>
    <definedName name="IQ_EPS_NORM_EST_DOWN_MONTH" hidden="1">"c16593"</definedName>
    <definedName name="IQ_EPS_NORM_EST_DOWN_MONTH_CIQ" hidden="1">"c16857"</definedName>
    <definedName name="IQ_EPS_NORM_EST_NOTE" hidden="1">"c17505"</definedName>
    <definedName name="IQ_EPS_NORM_EST_NOTE_CIQ" hidden="1">"c17458"</definedName>
    <definedName name="IQ_EPS_NORM_EST_NUM_ANALYSTS_2MONTH" hidden="1">"c16595"</definedName>
    <definedName name="IQ_EPS_NORM_EST_NUM_ANALYSTS_2MONTH_CIQ" hidden="1">"c16859"</definedName>
    <definedName name="IQ_EPS_NORM_EST_NUM_ANALYSTS_3MONTH" hidden="1">"c16599"</definedName>
    <definedName name="IQ_EPS_NORM_EST_NUM_ANALYSTS_3MONTH_CIQ" hidden="1">"c16863"</definedName>
    <definedName name="IQ_EPS_NORM_EST_NUM_ANALYSTS_MONTH" hidden="1">"c16591"</definedName>
    <definedName name="IQ_EPS_NORM_EST_NUM_ANALYSTS_MONTH_CIQ" hidden="1">"c16855"</definedName>
    <definedName name="IQ_EPS_NORM_EST_TOTAL_REVISED_2MONTH" hidden="1">"c16598"</definedName>
    <definedName name="IQ_EPS_NORM_EST_TOTAL_REVISED_2MONTH_CIQ" hidden="1">"c16862"</definedName>
    <definedName name="IQ_EPS_NORM_EST_TOTAL_REVISED_3MONTH" hidden="1">"c16602"</definedName>
    <definedName name="IQ_EPS_NORM_EST_TOTAL_REVISED_3MONTH_CIQ" hidden="1">"c16866"</definedName>
    <definedName name="IQ_EPS_NORM_EST_TOTAL_REVISED_MONTH" hidden="1">"c16594"</definedName>
    <definedName name="IQ_EPS_NORM_EST_TOTAL_REVISED_MONTH_CIQ" hidden="1">"c16858"</definedName>
    <definedName name="IQ_EPS_NORM_EST_UP_2MONTH" hidden="1">"c16596"</definedName>
    <definedName name="IQ_EPS_NORM_EST_UP_2MONTH_CIQ" hidden="1">"c16860"</definedName>
    <definedName name="IQ_EPS_NORM_EST_UP_3MONTH" hidden="1">"c16600"</definedName>
    <definedName name="IQ_EPS_NORM_EST_UP_3MONTH_CIQ" hidden="1">"c16864"</definedName>
    <definedName name="IQ_EPS_NORM_EST_UP_MONTH" hidden="1">"c16592"</definedName>
    <definedName name="IQ_EPS_NORM_EST_UP_MONTH_CIQ" hidden="1">"c16856"</definedName>
    <definedName name="IQ_EPS_NORM_HIGH_EST" hidden="1">"c2228"</definedName>
    <definedName name="IQ_EPS_NORM_HIGH_EST_CIQ" hidden="1">"c4669"</definedName>
    <definedName name="IQ_EPS_NORM_LOW_EST" hidden="1">"c2229"</definedName>
    <definedName name="IQ_EPS_NORM_LOW_EST_CIQ" hidden="1">"c4670"</definedName>
    <definedName name="IQ_EPS_NORM_MEDIAN_EST" hidden="1">"c2227"</definedName>
    <definedName name="IQ_EPS_NORM_MEDIAN_EST_CIQ" hidden="1">"c4668"</definedName>
    <definedName name="IQ_EPS_NORM_NUM_EST" hidden="1">"c2230"</definedName>
    <definedName name="IQ_EPS_NORM_NUM_EST_CIQ" hidden="1">"c4671"</definedName>
    <definedName name="IQ_EPS_NORM_STDDEV_EST" hidden="1">"c2231"</definedName>
    <definedName name="IQ_EPS_NORM_STDDEV_EST_CIQ" hidden="1">"c4672"</definedName>
    <definedName name="IQ_EPS_NUM_EST" hidden="1">"c402"</definedName>
    <definedName name="IQ_EPS_NUM_EST_CIQ" hidden="1">"c4992"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_CIQ" hidden="1">"c12029"</definedName>
    <definedName name="IQ_EPS_REPORTED_EST_CIQ" hidden="1">"c4730"</definedName>
    <definedName name="IQ_EPS_REPORTED_EST_DOWN_2MONTH" hidden="1">"c16477"</definedName>
    <definedName name="IQ_EPS_REPORTED_EST_DOWN_2MONTH_CIQ" hidden="1">"c16765"</definedName>
    <definedName name="IQ_EPS_REPORTED_EST_DOWN_3MONTH" hidden="1">"c16481"</definedName>
    <definedName name="IQ_EPS_REPORTED_EST_DOWN_3MONTH_CIQ" hidden="1">"c16769"</definedName>
    <definedName name="IQ_EPS_REPORTED_EST_DOWN_MONTH" hidden="1">"c16473"</definedName>
    <definedName name="IQ_EPS_REPORTED_EST_DOWN_MONTH_CIQ" hidden="1">"c16761"</definedName>
    <definedName name="IQ_EPS_REPORTED_EST_NOTE" hidden="1">"c17517"</definedName>
    <definedName name="IQ_EPS_REPORTED_EST_NOTE_CIQ" hidden="1">"c17470"</definedName>
    <definedName name="IQ_EPS_REPORTED_EST_NUM_ANALYSTS_2MONTH" hidden="1">"c16475"</definedName>
    <definedName name="IQ_EPS_REPORTED_EST_NUM_ANALYSTS_2MONTH_CIQ" hidden="1">"c16763"</definedName>
    <definedName name="IQ_EPS_REPORTED_EST_NUM_ANALYSTS_3MONTH" hidden="1">"c16479"</definedName>
    <definedName name="IQ_EPS_REPORTED_EST_NUM_ANALYSTS_3MONTH_CIQ" hidden="1">"c16767"</definedName>
    <definedName name="IQ_EPS_REPORTED_EST_NUM_ANALYSTS_MONTH" hidden="1">"c16471"</definedName>
    <definedName name="IQ_EPS_REPORTED_EST_NUM_ANALYSTS_MONTH_CIQ" hidden="1">"c16759"</definedName>
    <definedName name="IQ_EPS_REPORTED_EST_TOTAL_REVISED_2MONTH" hidden="1">"c16478"</definedName>
    <definedName name="IQ_EPS_REPORTED_EST_TOTAL_REVISED_2MONTH_CIQ" hidden="1">"c16766"</definedName>
    <definedName name="IQ_EPS_REPORTED_EST_TOTAL_REVISED_3MONTH" hidden="1">"c16482"</definedName>
    <definedName name="IQ_EPS_REPORTED_EST_TOTAL_REVISED_3MONTH_CIQ" hidden="1">"c16770"</definedName>
    <definedName name="IQ_EPS_REPORTED_EST_TOTAL_REVISED_MONTH" hidden="1">"c16474"</definedName>
    <definedName name="IQ_EPS_REPORTED_EST_TOTAL_REVISED_MONTH_CIQ" hidden="1">"c16762"</definedName>
    <definedName name="IQ_EPS_REPORTED_EST_UP_2MONTH" hidden="1">"c16476"</definedName>
    <definedName name="IQ_EPS_REPORTED_EST_UP_2MONTH_CIQ" hidden="1">"c16764"</definedName>
    <definedName name="IQ_EPS_REPORTED_EST_UP_3MONTH" hidden="1">"c16480"</definedName>
    <definedName name="IQ_EPS_REPORTED_EST_UP_3MONTH_CIQ" hidden="1">"c16768"</definedName>
    <definedName name="IQ_EPS_REPORTED_EST_UP_MONTH" hidden="1">"c16472"</definedName>
    <definedName name="IQ_EPS_REPORTED_EST_UP_MONTH_CIQ" hidden="1">"c16760"</definedName>
    <definedName name="IQ_EPS_REPORTED_HIGH_EST" hidden="1">"c1746"</definedName>
    <definedName name="IQ_EPS_REPORTED_HIGH_EST_CIQ" hidden="1">"c4732"</definedName>
    <definedName name="IQ_EPS_REPORTED_LOW_EST" hidden="1">"c1747"</definedName>
    <definedName name="IQ_EPS_REPORTED_LOW_EST_CIQ" hidden="1">"c4733"</definedName>
    <definedName name="IQ_EPS_REPORTED_MEDIAN_EST" hidden="1">"c1745"</definedName>
    <definedName name="IQ_EPS_REPORTED_MEDIAN_EST_CIQ" hidden="1">"c4731"</definedName>
    <definedName name="IQ_EPS_REPORTED_NUM_EST" hidden="1">"c1748"</definedName>
    <definedName name="IQ_EPS_REPORTED_NUM_EST_CIQ" hidden="1">"c4734"</definedName>
    <definedName name="IQ_EPS_REPORTED_STDDEV_EST" hidden="1">"c1749"</definedName>
    <definedName name="IQ_EPS_REPORTED_STDDEV_EST_CIQ" hidden="1">"c4735"</definedName>
    <definedName name="IQ_EPS_SBC_ACT_OR_EST_CIQ" hidden="1">"c4901"</definedName>
    <definedName name="IQ_EPS_SBC_ACT_OR_EST_CIQ_COL" hidden="1">"c11548"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_CIQ" hidden="1">"c4905"</definedName>
    <definedName name="IQ_EPS_SBC_GW_ACT_OR_EST_CIQ_COL" hidden="1">"c11552"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TDDEV_EST" hidden="1">"c403"</definedName>
    <definedName name="IQ_EPS_STDDEV_EST_CIQ" hidden="1">"c4993"</definedName>
    <definedName name="IQ_EQUITY_AFFIL" hidden="1">"c1451"</definedName>
    <definedName name="IQ_EQUITY_AP" hidden="1">"c8887"</definedName>
    <definedName name="IQ_EQUITY_AP_ABS" hidden="1">"c8906"</definedName>
    <definedName name="IQ_EQUITY_ASKPRICE" hidden="1">"c17798"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BIDPRICE" hidden="1">"c17797"</definedName>
    <definedName name="IQ_EQUITY_CAPITAL_QUARTERLY_AVG_FFIEC" hidden="1">"c13092"</definedName>
    <definedName name="IQ_EQUITY_ENDING_FFIEC" hidden="1">"c12973"</definedName>
    <definedName name="IQ_EQUITY_INDEX_EXPOSURE_FFIEC" hidden="1">"c13060"</definedName>
    <definedName name="IQ_EQUITY_LIST" hidden="1">"c15158"</definedName>
    <definedName name="IQ_EQUITY_METHOD" hidden="1">"c404"</definedName>
    <definedName name="IQ_EQUITY_MIDPRICE" hidden="1">"c17799"</definedName>
    <definedName name="IQ_EQUITY_NAME_AP" hidden="1">"c8925"</definedName>
    <definedName name="IQ_EQUITY_NAME_AP_ABS" hidden="1">"c8944"</definedName>
    <definedName name="IQ_EQUITY_SEC_FAIR_VALUE_AFS_AMORT_COST_FFIEC" hidden="1">"c20505"</definedName>
    <definedName name="IQ_EQUITY_SEC_FAIR_VALUE_AFS_FAIR_VAL_FFIEC" hidden="1">"c20470"</definedName>
    <definedName name="IQ_EQUITY_SEC_FAIR_VALUE_FFIEC" hidden="1">"c12805"</definedName>
    <definedName name="IQ_EQUITY_SEC_INVEST_SECURITIES_FFIEC" hidden="1">"c13463"</definedName>
    <definedName name="IQ_EQUITY_SECURITIES_QUARTERLY_AVG_FFIEC" hidden="1">"c15474"</definedName>
    <definedName name="IQ_EQUITY_SECURITIES_WITHOUT_FAIR_VALUES_FFIEC" hidden="1">"c12846"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OP_DEBT" hidden="1">"c1597"</definedName>
    <definedName name="IQ_ESOP_DEBT_GUARANTEED_FFIEC" hidden="1">"c12971"</definedName>
    <definedName name="IQ_ESOP_OVER_TOTAL" hidden="1">"c24734"</definedName>
    <definedName name="IQ_EST_ACT_DISTRIBUTABLE_CASH_CIQ_COL" hidden="1">"c11568"</definedName>
    <definedName name="IQ_EST_ACT_EBITDA" hidden="1">"c1664"</definedName>
    <definedName name="IQ_EST_ACT_EBITDA_CIQ" hidden="1">"c3667"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NORM" hidden="1">"c2232"</definedName>
    <definedName name="IQ_EST_ACT_EPS_NORM_CIQ" hidden="1">"c4673"</definedName>
    <definedName name="IQ_EST_ACT_EPS_REPORTED" hidden="1">"c1750"</definedName>
    <definedName name="IQ_EST_ACT_EPS_REPORTED_CIQ" hidden="1">"c4736"</definedName>
    <definedName name="IQ_EST_ACT_FFO_CIQ_COL" hidden="1">"c11579"</definedName>
    <definedName name="IQ_EST_ACT_REV" hidden="1">"c2113"</definedName>
    <definedName name="IQ_EST_ACT_REV_CIQ" hidden="1">"c3666"</definedName>
    <definedName name="IQ_EST_CASH_FLOW_DIFF_CIQ_COL" hidden="1">"c11213"</definedName>
    <definedName name="IQ_EST_CASH_FLOW_SURPRISE_PERCENT_CIQ_COL" hidden="1">"c11222"</definedName>
    <definedName name="IQ_EST_CASH_OPER_DIFF_CIQ_COL" hidden="1">"c11223"</definedName>
    <definedName name="IQ_EST_CASH_OPER_SURPRISE_PERCENT_CIQ_COL" hidden="1">"c11421"</definedName>
    <definedName name="IQ_EST_CURRENCY" hidden="1">"c2140"</definedName>
    <definedName name="IQ_EST_CURRENCY_CIQ" hidden="1">"c4769"</definedName>
    <definedName name="IQ_EST_DATE" hidden="1">"c1634"</definedName>
    <definedName name="IQ_EST_DATE_CIQ" hidden="1">"c4770"</definedName>
    <definedName name="IQ_EST_DISTRIBUTABLE_CASH_DIFF_CIQ_COL" hidden="1">"c11448"</definedName>
    <definedName name="IQ_EST_DISTRIBUTABLE_CASH_GROWTH_1YR_CIQ_COL" hidden="1">"c11585"</definedName>
    <definedName name="IQ_EST_DISTRIBUTABLE_CASH_GROWTH_2YR_CIQ_COL" hidden="1">"c11586"</definedName>
    <definedName name="IQ_EST_DISTRIBUTABLE_CASH_GROWTH_Q_1YR_CIQ_COL" hidden="1">"c11587"</definedName>
    <definedName name="IQ_EST_DISTRIBUTABLE_CASH_SEQ_GROWTH_Q_CIQ_COL" hidden="1">"c11588"</definedName>
    <definedName name="IQ_EST_DISTRIBUTABLE_CASH_SHARE_DIFF_CIQ_COL" hidden="1">"c11456"</definedName>
    <definedName name="IQ_EST_DISTRIBUTABLE_CASH_SHARE_GROWTH_1YR_CIQ_COL" hidden="1">"c11589"</definedName>
    <definedName name="IQ_EST_DISTRIBUTABLE_CASH_SHARE_GROWTH_2YR_CIQ_COL" hidden="1">"c11590"</definedName>
    <definedName name="IQ_EST_DISTRIBUTABLE_CASH_SHARE_GROWTH_Q_1YR_CIQ_COL" hidden="1">"c11591"</definedName>
    <definedName name="IQ_EST_DISTRIBUTABLE_CASH_SHARE_SEQ_GROWTH_Q_CIQ_COL" hidden="1">"c11592"</definedName>
    <definedName name="IQ_EST_DISTRIBUTABLE_CASH_SHARE_SURPRISE_PERCENT_CIQ_COL" hidden="1">"c11465"</definedName>
    <definedName name="IQ_EST_DISTRIBUTABLE_CASH_SURPRISE_PERCENT_CIQ_COL" hidden="1">"c11467"</definedName>
    <definedName name="IQ_EST_EBIT_GW_DIFF_CIQ_COL" hidden="1">"c11476"</definedName>
    <definedName name="IQ_EST_EBIT_GW_SURPRISE_PERCENT_CIQ_COL" hidden="1">"c11485"</definedName>
    <definedName name="IQ_EST_EBIT_SBC_DIFF_CIQ_COL" hidden="1">"c11486"</definedName>
    <definedName name="IQ_EST_EBIT_SBC_GW_DIFF_CIQ_COL" hidden="1">"c11490"</definedName>
    <definedName name="IQ_EST_EBIT_SBC_GW_SURPRISE_PERCENT_CIQ_COL" hidden="1">"c11499"</definedName>
    <definedName name="IQ_EST_EBIT_SBC_SURPRISE_PERCENT_CIQ_COL" hidden="1">"c11505"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BC_DIFF_CIQ_COL" hidden="1">"c11507"</definedName>
    <definedName name="IQ_EST_EBITDA_SBC_SURPRISE_PERCENT_CIQ_COL" hidden="1">"c11516"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BT_SBC_DIFF_CIQ_COL" hidden="1">"c11520"</definedName>
    <definedName name="IQ_EST_EBT_SBC_GW_DIFF_CIQ_COL" hidden="1">"c11524"</definedName>
    <definedName name="IQ_EST_EBT_SBC_GW_SURPRISE_PERCENT_CIQ_COL" hidden="1">"c11533"</definedName>
    <definedName name="IQ_EST_EBT_SBC_SURPRISE_PERCENT_CIQ_COL" hidden="1">"c11539"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_CIQ" hidden="1">"c12024"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W_DIFF" hidden="1">"c1891"</definedName>
    <definedName name="IQ_EST_EPS_GW_DIFF_CIQ" hidden="1">"c4761"</definedName>
    <definedName name="IQ_EST_EPS_GW_SURPRISE_PERCENT" hidden="1">"c1892"</definedName>
    <definedName name="IQ_EST_EPS_GW_SURPRISE_PERCENT_CIQ" hidden="1">"c4762"</definedName>
    <definedName name="IQ_EST_EPS_NORM_DIFF" hidden="1">"c2247"</definedName>
    <definedName name="IQ_EST_EPS_NORM_DIFF_CIQ" hidden="1">"c4745"</definedName>
    <definedName name="IQ_EST_EPS_NORM_SURPRISE_PERCENT" hidden="1">"c2248"</definedName>
    <definedName name="IQ_EST_EPS_NORM_SURPRISE_PERCENT_CIQ" hidden="1">"c4746"</definedName>
    <definedName name="IQ_EST_EPS_REPORT_DIFF" hidden="1">"c1893"</definedName>
    <definedName name="IQ_EST_EPS_REPORT_DIFF_CIQ" hidden="1">"c4763"</definedName>
    <definedName name="IQ_EST_EPS_REPORT_SURPRISE_PERCENT" hidden="1">"c1894"</definedName>
    <definedName name="IQ_EST_EPS_REPORT_SURPRISE_PERCENT_CIQ" hidden="1">"c4764"</definedName>
    <definedName name="IQ_EST_EPS_SBC_DIFF_CIQ_COL" hidden="1">"c11546"</definedName>
    <definedName name="IQ_EST_EPS_SBC_GW_DIFF_CIQ_COL" hidden="1">"c11550"</definedName>
    <definedName name="IQ_EST_EPS_SBC_GW_SURPRISE_PERCENT_CIQ_COL" hidden="1">"c11559"</definedName>
    <definedName name="IQ_EST_EPS_SBC_SURPRISE_PERCENT_CIQ_COL" hidden="1">"c11565"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AIR_VALUE_MORT_SERVICING_ASSETS_FFIEC" hidden="1">"c12956"</definedName>
    <definedName name="IQ_EST_FFO_ADJ_DIFF_CIQ_COL" hidden="1">"c11605"</definedName>
    <definedName name="IQ_EST_FFO_ADJ_GROWTH_1YR_CIQ_COL" hidden="1">"c11593"</definedName>
    <definedName name="IQ_EST_FFO_ADJ_GROWTH_2YR_CIQ_COL" hidden="1">"c11594"</definedName>
    <definedName name="IQ_EST_FFO_ADJ_GROWTH_Q_1YR_CIQ_COL" hidden="1">"c11595"</definedName>
    <definedName name="IQ_EST_FFO_ADJ_SEQ_GROWTH_Q_CIQ_COL" hidden="1">"c11596"</definedName>
    <definedName name="IQ_EST_FFO_ADJ_SURPRISE_PERCENT_CIQ_COL" hidden="1">"c11614"</definedName>
    <definedName name="IQ_EST_FFO_DIFF_CIQ_COL" hidden="1">"c11616"</definedName>
    <definedName name="IQ_EST_FFO_GROWTH_1YR_CIQ_COL" hidden="1">"c11597"</definedName>
    <definedName name="IQ_EST_FFO_GROWTH_2YR_CIQ_COL" hidden="1">"c11598"</definedName>
    <definedName name="IQ_EST_FFO_GROWTH_Q_1YR_CIQ_COL" hidden="1">"c11599"</definedName>
    <definedName name="IQ_EST_FFO_SEQ_GROWTH_Q_CIQ_COL" hidden="1">"c11600"</definedName>
    <definedName name="IQ_EST_FFO_SURPRISE_PERCENT_CIQ_COL" hidden="1">"c11629"</definedName>
    <definedName name="IQ_EST_FOOTNOTE" hidden="1">"c4540"</definedName>
    <definedName name="IQ_EST_FOOTNOTE_CIQ" hidden="1">"c12022"</definedName>
    <definedName name="IQ_EST_MAINT_CAPEX_DIFF_CIQ_COL" hidden="1">"c11632"</definedName>
    <definedName name="IQ_EST_MAINT_CAPEX_GROWTH_1YR_CIQ_COL" hidden="1">"c11601"</definedName>
    <definedName name="IQ_EST_MAINT_CAPEX_GROWTH_2YR_CIQ_COL" hidden="1">"c11602"</definedName>
    <definedName name="IQ_EST_MAINT_CAPEX_GROWTH_Q_1YR_CIQ_COL" hidden="1">"c11603"</definedName>
    <definedName name="IQ_EST_MAINT_CAPEX_SEQ_GROWTH_Q_CIQ_COL" hidden="1">"c11604"</definedName>
    <definedName name="IQ_EST_MAINT_CAPEX_SURPRISE_PERCENT_CIQ_COL" hidden="1">"c11650"</definedName>
    <definedName name="IQ_EST_NEXT_EARNINGS_DATE" hidden="1">"c13591"</definedName>
    <definedName name="IQ_EST_NI_SBC_DIFF_CIQ_COL" hidden="1">"c11657"</definedName>
    <definedName name="IQ_EST_NI_SBC_GW_DIFF_CIQ_COL" hidden="1">"c11661"</definedName>
    <definedName name="IQ_EST_NI_SBC_GW_SURPRISE_PERCENT_CIQ_COL" hidden="1">"c11670"</definedName>
    <definedName name="IQ_EST_NI_SBC_SURPRISE_PERCENT_CIQ_COL" hidden="1">"c11676"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PERIOD_ID" hidden="1">"c13923"</definedName>
    <definedName name="IQ_EST_RECURRING_PROFIT_SHARE_DIFF_CIQ_COL" hidden="1">"c11690"</definedName>
    <definedName name="IQ_EST_RECURRING_PROFIT_SHARE_SURPRISE_PERCENT_CIQ_COL" hidden="1">"c11700"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EL_DATA_METHOD" hidden="1">"c16229"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IRATION_DATE" hidden="1">"c13930"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_USD" hidden="1">"c20650"</definedName>
    <definedName name="IQ_EXPORTS_APR_FC_UNUSED" hidden="1">"c8401"</definedName>
    <definedName name="IQ_EXPORTS_APR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UNUSED" hidden="1">"c7632"</definedName>
    <definedName name="IQ_EXPORTS_GOODS_REAL_SAAR_FC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UNUSED" hidden="1">"c7192"</definedName>
    <definedName name="IQ_EXPORTS_GOODS_REAL_SAAR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UNUSED" hidden="1">"c7636"</definedName>
    <definedName name="IQ_EXPORTS_SERVICES_REAL_SAAR_FC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UNUSED" hidden="1">"c7196"</definedName>
    <definedName name="IQ_EXPORTS_SERVICES_REAL_SAAR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CM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ITEMS_FFIEC" hidden="1">"c13033"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TOT_LOANS_FFIEC" hidden="1">"c13870"</definedName>
    <definedName name="IQ_FARMLAND_DOM_FFIEC" hidden="1">"c15268"</definedName>
    <definedName name="IQ_FDI_INFLOWS" hidden="1">"c20651"</definedName>
    <definedName name="IQ_FDI_NET" hidden="1">"c20652"</definedName>
    <definedName name="IQ_FDI_OUTFLOWS" hidden="1">"c20653"</definedName>
    <definedName name="IQ_FDIC" hidden="1">"c417"</definedName>
    <definedName name="IQ_FDIC_CERT_NUMBER_FFIEC" hidden="1">"c20507"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SOLD_SEC_PURCHASED_RESELL_FFIEC" hidden="1">"c15488"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QUARTERLY_AVG_FFIEC" hidden="1">"c13090"</definedName>
    <definedName name="IQ_FED_FUNDS_SOLD_DOM_FFIEC" hidden="1">"c12806"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DJ_ACT_OR_EST_CIQ" hidden="1">"c4960"</definedName>
    <definedName name="IQ_FFO_ADJ_ACT_OR_EST_CIQ_COL" hidden="1">"c11607"</definedName>
    <definedName name="IQ_FFO_ADJ_GUIDANCE_CIQ" hidden="1">"c4961"</definedName>
    <definedName name="IQ_FFO_ADJ_GUIDANCE_CIQ_COL" hidden="1">"c11608"</definedName>
    <definedName name="IQ_FFO_ADJ_HIGH_GUIDANCE_CIQ" hidden="1">"c4614"</definedName>
    <definedName name="IQ_FFO_ADJ_HIGH_GUIDANCE_CIQ_COL" hidden="1">"c11263"</definedName>
    <definedName name="IQ_FFO_ADJ_LOW_GUIDANCE_CIQ" hidden="1">"c4654"</definedName>
    <definedName name="IQ_FFO_ADJ_LOW_GUIDANCE_CIQ_COL" hidden="1">"c11303"</definedName>
    <definedName name="IQ_FFO_DILUTED" hidden="1">"c16186"</definedName>
    <definedName name="IQ_FFO_EST_CIQ_COL" hidden="1">"c11617"</definedName>
    <definedName name="IQ_FFO_GUIDANCE_CIQ" hidden="1">"c4968"</definedName>
    <definedName name="IQ_FFO_GUIDANCE_CIQ_COL" hidden="1">"c11615"</definedName>
    <definedName name="IQ_FFO_HIGH_EST_CIQ_COL" hidden="1">"c11624"</definedName>
    <definedName name="IQ_FFO_HIGH_GUIDANCE_CIQ" hidden="1">"c4596"</definedName>
    <definedName name="IQ_FFO_HIGH_GUIDANCE_CIQ_COL" hidden="1">"c11245"</definedName>
    <definedName name="IQ_FFO_LOW_EST_CIQ_COL" hidden="1">"c11625"</definedName>
    <definedName name="IQ_FFO_LOW_GUIDANCE_CIQ" hidden="1">"c4636"</definedName>
    <definedName name="IQ_FFO_LOW_GUIDANCE_CIQ_COL" hidden="1">"c11285"</definedName>
    <definedName name="IQ_FFO_MEDIAN_EST_CIQ_COL" hidden="1">"c11626"</definedName>
    <definedName name="IQ_FFO_NUM_EST_CIQ_COL" hidden="1">"c11627"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_CIQ" hidden="1">"c4971"</definedName>
    <definedName name="IQ_FFO_SHARE_ACT_OR_EST_CIQ_COL" hidden="1">"c11618"</definedName>
    <definedName name="IQ_FFO_SHARE_GUIDANCE_CIQ" hidden="1">"c4976"</definedName>
    <definedName name="IQ_FFO_SHARE_GUIDANCE_CIQ_COL" hidden="1">"c11623"</definedName>
    <definedName name="IQ_FFO_SHARE_HIGH_GUIDANCE_CIQ" hidden="1">"c4615"</definedName>
    <definedName name="IQ_FFO_SHARE_HIGH_GUIDANCE_CIQ_COL" hidden="1">"c11264"</definedName>
    <definedName name="IQ_FFO_SHARE_LOW_GUIDANCE_CIQ" hidden="1">"c4655"</definedName>
    <definedName name="IQ_FFO_SHARE_LOW_GUIDANCE_CIQ_COL" hidden="1">"c11304"</definedName>
    <definedName name="IQ_FFO_SHARES_BASIC" hidden="1">"c16185"</definedName>
    <definedName name="IQ_FFO_SHARES_DILUTED" hidden="1">"c16187"</definedName>
    <definedName name="IQ_FFO_STDDEV_EST_CIQ_COL" hidden="1">"c11628"</definedName>
    <definedName name="IQ_FFO_TOTAL_REVENUE" hidden="1">"c16060"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INCOME_OPERATING_INC_FFIEC" hidden="1">"c13383"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ARCHITECTURE" hidden="1">"c20386"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ANCE_ID" hidden="1">"c13921"</definedName>
    <definedName name="IQ_FIN_PERIOD_ID" hidden="1">"c13920"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BALANCE_PCT_GDP" hidden="1">"c20654"</definedName>
    <definedName name="IQ_FISCAL_Q" hidden="1">"c440"</definedName>
    <definedName name="IQ_FISCAL_Q_EST" hidden="1">"c6794"</definedName>
    <definedName name="IQ_FISCAL_Q_EST_CIQ" hidden="1">"c6806"</definedName>
    <definedName name="IQ_FISCAL_Q_EST_CIQ_COL" hidden="1">"c11741"</definedName>
    <definedName name="IQ_FISCAL_Y" hidden="1">"c441"</definedName>
    <definedName name="IQ_FISCAL_Y_EST" hidden="1">"c6795"</definedName>
    <definedName name="IQ_FISCAL_Y_EST_CIQ" hidden="1">"c6807"</definedName>
    <definedName name="IQ_FISCAL_Y_EST_CIQ_COL" hidden="1">"c11742"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UNUSED" hidden="1">"c7530"</definedName>
    <definedName name="IQ_FIXED_INVEST_FC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UNUSED" hidden="1">"c7090"</definedName>
    <definedName name="IQ_FIXED_INVEST_REAL_APR_FC_UNUSED" hidden="1">"c8518"</definedName>
    <definedName name="IQ_FIXED_INVEST_REAL_APR_UNUSED" hidden="1">"c7638"</definedName>
    <definedName name="IQ_FIXED_INVEST_REAL_FC_UNUSED" hidden="1">"c7858"</definedName>
    <definedName name="IQ_FIXED_INVEST_REAL_POP_FC_UNUSED" hidden="1">"c8078"</definedName>
    <definedName name="IQ_FIXED_INVEST_REAL_POP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UNUSED" hidden="1">"c7310"</definedName>
    <definedName name="IQ_FIXED_RATE_DEBT" hidden="1">"c17894"</definedName>
    <definedName name="IQ_FIXED_RATE_DEBT_PCT" hidden="1">"c18008"</definedName>
    <definedName name="IQ_FLOAT" hidden="1">"c17421"</definedName>
    <definedName name="IQ_FLOAT_PERCENT" hidden="1">"c1575"</definedName>
    <definedName name="IQ_FORECLOSED_PROP_GNMA_LOANS_FFIEC" hidden="1">"c15272"</definedName>
    <definedName name="IQ_FOREIGN_BANKS_DUE_30_89_FFIEC" hidden="1">"c13269"</definedName>
    <definedName name="IQ_FOREIGN_BANKS_DUE_90_FFIEC" hidden="1">"c13295"</definedName>
    <definedName name="IQ_FOREIGN_BANKS_NON_ACCRUAL_FFIEC" hidden="1">"c13321"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TOT_FFIEC" hidden="1">"c13486"</definedName>
    <definedName name="IQ_FOREIGN_DEPOSITS_TOTAL_DEPOSITS" hidden="1">"c15719"</definedName>
    <definedName name="IQ_FOREIGN_EXCHANGE" hidden="1">"c1376"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"c24735"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ND_ANALYSIS" hidden="1">"c19198"</definedName>
    <definedName name="IQ_FUND_AUTHORIZED_SALE" hidden="1">"c19199"</definedName>
    <definedName name="IQ_FUND_BENCHMARK" hidden="1">"c19200"</definedName>
    <definedName name="IQ_FUND_BENCHMARK_ID" hidden="1">"c19201"</definedName>
    <definedName name="IQ_FUND_DISCOUNT_OR_PREMIUM" hidden="1">"c19242"</definedName>
    <definedName name="IQ_FUND_FEE_INC_NON_INT_INC_FFIEC" hidden="1">"c13493"</definedName>
    <definedName name="IQ_FUND_GEOGRAPHIC_MANDATE" hidden="1">"c19195"</definedName>
    <definedName name="IQ_FUND_MARKET_CAP_EMPHASIS" hidden="1">"c19197"</definedName>
    <definedName name="IQ_FUND_NAV" hidden="1">"c15225"</definedName>
    <definedName name="IQ_FUND_PRIMARY_ADVISOR" hidden="1">"c19091"</definedName>
    <definedName name="IQ_FUND_SECTOR_EMPHASIS" hidden="1">"c19196"</definedName>
    <definedName name="IQ_FUND_VEHICLE_TYPE" hidden="1">"c19194"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CONTRACT_LIST" hidden="1">"c17682"</definedName>
    <definedName name="IQ_FUTURES_NAME" hidden="1">"c13936"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FIEC" hidden="1">"c13125"</definedName>
    <definedName name="IQ_FX_EXPOSURE_FFIEC" hidden="1">"c13059"</definedName>
    <definedName name="IQ_FX_RATE" hidden="1">"c20655"</definedName>
    <definedName name="IQ_FX_RATE_FC" hidden="1">"c20656"</definedName>
    <definedName name="IQ_FX_RESERVES" hidden="1">"c20657"</definedName>
    <definedName name="IQ_FX_RESERVES_PCT_GDP" hidden="1">"c20658"</definedName>
    <definedName name="IQ_FX_RESERVES_PCT_GDP_FC" hidden="1">"c20659"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COMBINED_RATIO" hidden="1">"c2781"</definedName>
    <definedName name="IQ_GAAP_COMBINED_RATIO_EXCL_CL" hidden="1">"c2782"</definedName>
    <definedName name="IQ_GAAP_EST_CIQ" hidden="1">"c13924"</definedName>
    <definedName name="IQ_GAAP_EXPENSE_RATIO" hidden="1">"c2780"</definedName>
    <definedName name="IQ_GAAP_IS" hidden="1">"c6194"</definedName>
    <definedName name="IQ_GAAP_LOSS" hidden="1">"c2779"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CM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CM" hidden="1">"c454"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CM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CM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CM" hidden="1">"c1464"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CM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OODWILL_FFIEC" hidden="1">"c12836"</definedName>
    <definedName name="IQ_GOODWILL_IMPAIRMENT_FFIEC" hidden="1">"c13025"</definedName>
    <definedName name="IQ_GOODWILL_NET" hidden="1">"c1380"</definedName>
    <definedName name="IQ_GOVT_CAPITAL_TRANSFER_PAYMENTS" hidden="1">"c20660"</definedName>
    <definedName name="IQ_GOVT_CAPITAL_TRANSFER_RECEIPTS" hidden="1">"c20661"</definedName>
    <definedName name="IQ_GOVT_CONSUM_FIXED_CAPITAL" hidden="1">"c20663"</definedName>
    <definedName name="IQ_GOVT_CONTRIBUTIONS_SOCIAL_INSURANCE" hidden="1">"c20664"</definedName>
    <definedName name="IQ_GOVT_CURRENT_EXPENDITURES" hidden="1">"c20665"</definedName>
    <definedName name="IQ_GOVT_CURRENT_RECEIPTS" hidden="1">"c20666"</definedName>
    <definedName name="IQ_GOVT_ENTERPRISE_SURPLUS" hidden="1">"c20667"</definedName>
    <definedName name="IQ_GOVT_EXPENDITURES" hidden="1">"c20668"</definedName>
    <definedName name="IQ_GOVT_EXPENDITURES_FEDERAL" hidden="1">"c20669"</definedName>
    <definedName name="IQ_GOVT_GROSS_INVEST" hidden="1">"c20673"</definedName>
    <definedName name="IQ_GOVT_GROSS_INVEST_EQUIP" hidden="1">"c20674"</definedName>
    <definedName name="IQ_GOVT_GROSS_INVEST_FEDERAL" hidden="1">"c20676"</definedName>
    <definedName name="IQ_GOVT_GROSS_INVEST_FEDERAL_DEF_EQUIP" hidden="1">"c20679"</definedName>
    <definedName name="IQ_GOVT_GROSS_INVEST_FEDERAL_DEFENSE_STRUCTURES" hidden="1">"c20677"</definedName>
    <definedName name="IQ_GOVT_GROSS_INVEST_FEDERAL_EQUIP" hidden="1">"c20680"</definedName>
    <definedName name="IQ_GOVT_GROSS_INVEST_FEDERAL_NONDEF_EQUIP" hidden="1">"c20682"</definedName>
    <definedName name="IQ_GOVT_GROSS_INVEST_FEDERAL_NONDEFENSE_STRUCTURES" hidden="1">"c24741"</definedName>
    <definedName name="IQ_GOVT_GROSS_INVEST_FEDERAL_STRUCTURES" hidden="1">"c20683"</definedName>
    <definedName name="IQ_GOVT_GROSS_INVEST_STATE_LOCAL_EQUIP" hidden="1">"c20685"</definedName>
    <definedName name="IQ_GOVT_GROSS_INVEST_STATE_LOCAL_STRUCTURES" hidden="1">"c20686"</definedName>
    <definedName name="IQ_GOVT_GROSS_INVEST_STRUCTURES" hidden="1">"c20687"</definedName>
    <definedName name="IQ_GOVT_INTEREST_PAYMENTS" hidden="1">"c20688"</definedName>
    <definedName name="IQ_GOVT_INTEREST_PAYMENTS_PERSON" hidden="1">"c20689"</definedName>
    <definedName name="IQ_GOVT_INTEREST_PAYMENTS_WORLD" hidden="1">"c20690"</definedName>
    <definedName name="IQ_GOVT_NET_BORROWING" hidden="1">"c20691"</definedName>
    <definedName name="IQ_GOVT_NET_PURCHASE_NONPRODUCED_ASSETS" hidden="1">"c20692"</definedName>
    <definedName name="IQ_GOVT_NET_SAVING" hidden="1">"c20693"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AL_EXPENDITURES" hidden="1">"c20694"</definedName>
    <definedName name="IQ_GOVT_REAL_EXPENDITURES_FEDERAL" hidden="1">"c20695"</definedName>
    <definedName name="IQ_GOVT_REAL_GROSS_INVEST" hidden="1">"c20699"</definedName>
    <definedName name="IQ_GOVT_REAL_GROSS_INVEST_EQUIP" hidden="1">"c20700"</definedName>
    <definedName name="IQ_GOVT_REAL_GROSS_INVEST_FEDERAL" hidden="1">"c20701"</definedName>
    <definedName name="IQ_GOVT_REAL_GROSS_INVEST_FEDERAL_DEF_EQUIP" hidden="1">"c20704"</definedName>
    <definedName name="IQ_GOVT_REAL_GROSS_INVEST_FEDERAL_DEFENSE_STRUCTURES" hidden="1">"c20702"</definedName>
    <definedName name="IQ_GOVT_REAL_GROSS_INVEST_FEDERAL_EQUIP" hidden="1">"c20705"</definedName>
    <definedName name="IQ_GOVT_REAL_GROSS_INVEST_FEDERAL_NONDEF_EQUIP" hidden="1">"c20707"</definedName>
    <definedName name="IQ_GOVT_REAL_GROSS_INVEST_FEDERAL_NONDEFENSE_STRUCTURES" hidden="1">"c24742"</definedName>
    <definedName name="IQ_GOVT_REAL_GROSS_INVEST_FEDERAL_STRUCTURES" hidden="1">"c20708"</definedName>
    <definedName name="IQ_GOVT_REAL_GROSS_INVEST_STATE_LOCAL_EQUIP" hidden="1">"c20710"</definedName>
    <definedName name="IQ_GOVT_REAL_GROSS_INVEST_STATE_LOCAL_STRUCTURES" hidden="1">"c20711"</definedName>
    <definedName name="IQ_GOVT_REAL_GROSS_INVEST_STRUCTURES" hidden="1">"c20712"</definedName>
    <definedName name="IQ_GOVT_REAL_RECEIPTS_CONSUM_INVEST_RESIDUAL" hidden="1">"c20717"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ASSETS" hidden="1">"c20719"</definedName>
    <definedName name="IQ_GOVT_RECEIPTS_ASSETS_DIVIDENDS" hidden="1">"c20720"</definedName>
    <definedName name="IQ_GOVT_RECEIPTS_ASSETS_INTEREST" hidden="1">"c20721"</definedName>
    <definedName name="IQ_GOVT_RECEIPTS_ASSETS_RENT" hidden="1">"c20722"</definedName>
    <definedName name="IQ_GOVT_RECEIPTS_EXPENSITURES_OTHER" hidden="1">"c20728"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TRANSFER" hidden="1">"c20729"</definedName>
    <definedName name="IQ_GOVT_RECEIPTS_TRANSFER_BUSINESS" hidden="1">"c20730"</definedName>
    <definedName name="IQ_GOVT_RECEIPTS_TRANSFER_PERSONAL" hidden="1">"c20731"</definedName>
    <definedName name="IQ_GOVT_RECEIPTS_YOY" hidden="1">"c7317"</definedName>
    <definedName name="IQ_GOVT_RECEIPTS_YOY_FC" hidden="1">"c8197"</definedName>
    <definedName name="IQ_GOVT_SOCIAL_BENEFITS" hidden="1">"c20732"</definedName>
    <definedName name="IQ_GOVT_SOCIAL_BENEFITS_PERSONS" hidden="1">"c20733"</definedName>
    <definedName name="IQ_GOVT_SOCIAL_BENEFITS_WORLD" hidden="1">"c20734"</definedName>
    <definedName name="IQ_GOVT_SOCIAL_INSURANCE_FUNDS" hidden="1">"c20735"</definedName>
    <definedName name="IQ_GOVT_SUBSIDIES" hidden="1">"c20736"</definedName>
    <definedName name="IQ_GOVT_TAX_RECEIPTS" hidden="1">"c20737"</definedName>
    <definedName name="IQ_GOVT_TAX_RECEIPTS_CORPORATE" hidden="1">"c20738"</definedName>
    <definedName name="IQ_GOVT_TAX_RECEIPTS_CORPORATE_FED_RESERVE" hidden="1">"c20739"</definedName>
    <definedName name="IQ_GOVT_TAX_RECEIPTS_CORPORATE_OTHER" hidden="1">"c20740"</definedName>
    <definedName name="IQ_GOVT_TAX_RECEIPTS_CUSTOMS" hidden="1">"c20741"</definedName>
    <definedName name="IQ_GOVT_TAX_RECEIPTS_EXCISE" hidden="1">"c20742"</definedName>
    <definedName name="IQ_GOVT_TAX_RECEIPTS_PERSONAL" hidden="1">"c20743"</definedName>
    <definedName name="IQ_GOVT_TAX_RECEIPTS_PRODUCTION_IMPORTS" hidden="1">"c20744"</definedName>
    <definedName name="IQ_GOVT_TAX_RECEIPTS_WORLD" hidden="1">"c20745"</definedName>
    <definedName name="IQ_GOVT_TOTAL_EXPENDITURES" hidden="1">"c20746"</definedName>
    <definedName name="IQ_GOVT_TOTAL_RECEIPTS" hidden="1">"c20747"</definedName>
    <definedName name="IQ_GOVT_TRANSFER_PAYMENTS" hidden="1">"c20748"</definedName>
    <definedName name="IQ_GOVT_TRANSFER_PAYMENTS_OTHER" hidden="1">"c20749"</definedName>
    <definedName name="IQ_GOVT_TRANSFER_PAYMENTS_OTHER_STATE_LOCAL" hidden="1">"c20750"</definedName>
    <definedName name="IQ_GOVT_TRANSFER_PAYMENTS_OTHER_WORLD" hidden="1">"c20751"</definedName>
    <definedName name="IQ_GOVT_WAGE_ACCRUAL" hidden="1">"c20752"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"c17750"</definedName>
    <definedName name="IQ_GROSS_INTAN_ASSETS" hidden="1">"c17748"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VKEY" hidden="1">"c15590"</definedName>
    <definedName name="IQ_GVKEY_OTHER" hidden="1">"c15633"</definedName>
    <definedName name="IQ_GW" hidden="1">"c530"</definedName>
    <definedName name="IQ_GW_AMORT_BR" hidden="1">"c532"</definedName>
    <definedName name="IQ_GW_AMORT_CM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CM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CM" hidden="1">"c1470"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"c24736"</definedName>
    <definedName name="IQ_HEDGING_ACTIVITIES" hidden="1">"c17899"</definedName>
    <definedName name="IQ_HEDGING_ACTIVITIES_PCT" hidden="1">"c18013"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S_AFRICA_MIDEAST_PERCENT" hidden="1">"c19235"</definedName>
    <definedName name="IQ_HOLDINGS_AFRICA_MIDEAST_VALUE" hidden="1">"c19234"</definedName>
    <definedName name="IQ_HOLDINGS_ASIA_PERCENT" hidden="1">"c19233"</definedName>
    <definedName name="IQ_HOLDINGS_ASIA_VALUE" hidden="1">"c19232"</definedName>
    <definedName name="IQ_HOLDINGS_CONSUMER_DISCRETIONARY_PERCENT" hidden="1">"c19213"</definedName>
    <definedName name="IQ_HOLDINGS_CONSUMER_DISCRETIONARY_VALUE" hidden="1">"c19212"</definedName>
    <definedName name="IQ_HOLDINGS_CONSUMER_STAPLES_PERCENT" hidden="1">"c19219"</definedName>
    <definedName name="IQ_HOLDINGS_CONSUMER_STAPLES_VALUE" hidden="1">"c19218"</definedName>
    <definedName name="IQ_HOLDINGS_ENERGY_PERCENT" hidden="1">"c19215"</definedName>
    <definedName name="IQ_HOLDINGS_ENERGY_VALUE" hidden="1">"c19214"</definedName>
    <definedName name="IQ_HOLDINGS_EUROPE_PERCENT" hidden="1">"c19229"</definedName>
    <definedName name="IQ_HOLDINGS_EUROPE_VALUE" hidden="1">"c19228"</definedName>
    <definedName name="IQ_HOLDINGS_FINANCIALS_PERCENT" hidden="1">"c19209"</definedName>
    <definedName name="IQ_HOLDINGS_FINANCIALS_VALUE" hidden="1">"c19208"</definedName>
    <definedName name="IQ_HOLDINGS_HEALTHCARE_PERCENT" hidden="1">"c19211"</definedName>
    <definedName name="IQ_HOLDINGS_HEALTHCARE_VALUE" hidden="1">"c19210"</definedName>
    <definedName name="IQ_HOLDINGS_INDUSTRIALS_PERCENT" hidden="1">"c19217"</definedName>
    <definedName name="IQ_HOLDINGS_INDUSTRIALS_VALUE" hidden="1">"c19216"</definedName>
    <definedName name="IQ_HOLDINGS_IT_PERCENT" hidden="1">"c19207"</definedName>
    <definedName name="IQ_HOLDINGS_IT_VALUE" hidden="1">"c19206"</definedName>
    <definedName name="IQ_HOLDINGS_LATIN_CARIBBEAN_PERCENT" hidden="1">"c19231"</definedName>
    <definedName name="IQ_HOLDINGS_LATIN_CARIBBEAN_VALUE" hidden="1">"c19230"</definedName>
    <definedName name="IQ_HOLDINGS_MATERIALS_PERCENT" hidden="1">"c19223"</definedName>
    <definedName name="IQ_HOLDINGS_MATERIALS_VALUE" hidden="1">"c19222"</definedName>
    <definedName name="IQ_HOLDINGS_TELECOMM_PERCENT" hidden="1">"c19221"</definedName>
    <definedName name="IQ_HOLDINGS_TELECOMM_VALUE" hidden="1">"c19220"</definedName>
    <definedName name="IQ_HOLDINGS_US_CANADA_PERCENT" hidden="1">"c19227"</definedName>
    <definedName name="IQ_HOLDINGS_US_CANADA_VALUE" hidden="1">"c19226"</definedName>
    <definedName name="IQ_HOLDINGS_UTILITIES_PERCENT" hidden="1">"c19225"</definedName>
    <definedName name="IQ_HOLDINGS_UTILITIES_VALUE" hidden="1">"c19224"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30YR_MORTGAGE" hidden="1">"c20753"</definedName>
    <definedName name="IQ_HOUSING_COMPLETION" hidden="1">"c20754"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UNUSED" hidden="1">"c7542"</definedName>
    <definedName name="IQ_HOUSING_COMPLETIONS_SINGLE_FAM_FC_UNUSED" hidden="1">"c7762"</definedName>
    <definedName name="IQ_HOUSING_COMPLETIONS_SINGLE_FAM_POP_FC_UNUSED" hidden="1">"c7982"</definedName>
    <definedName name="IQ_HOUSING_COMPLETIONS_SINGLE_FAM_POP_UNUSED" hidden="1">"c7102"</definedName>
    <definedName name="IQ_HOUSING_COMPLETIONS_SINGLE_FAM_UNUSED" hidden="1">"c6882"</definedName>
    <definedName name="IQ_HOUSING_COMPLETIONS_SINGLE_FAM_YOY_FC_UNUSED" hidden="1">"c8202"</definedName>
    <definedName name="IQ_HOUSING_COMPLETIONS_SINGLE_FAM_YOY_UNUSED" hidden="1">"c7322"</definedName>
    <definedName name="IQ_HOUSING_COMPLETIONS_YOY" hidden="1">"c7321"</definedName>
    <definedName name="IQ_HOUSING_COMPLETIONS_YOY_FC" hidden="1">"c8201"</definedName>
    <definedName name="IQ_HOUSING_CONSTRUCTION_PERMITS" hidden="1">"c20755"</definedName>
    <definedName name="IQ_HOUSING_CONSTRUCTION_PRIVATE" hidden="1">"c20756"</definedName>
    <definedName name="IQ_HOUSING_EXISTING_HOME_SALES" hidden="1">"c20757"</definedName>
    <definedName name="IQ_HOUSING_HOMEOWNER_VACANCY" hidden="1">"c20758"</definedName>
    <definedName name="IQ_HOUSING_HOMEOWNERSHIP_RATE" hidden="1">"c20759"</definedName>
    <definedName name="IQ_HOUSING_MEDIAN_SALES_PRICE" hidden="1">"c20760"</definedName>
    <definedName name="IQ_HOUSING_NEW_HOME_SALES" hidden="1">"c20761"</definedName>
    <definedName name="IQ_HOUSING_PENDING_HOME_SALE_INDEX" hidden="1">"c20762"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RENTAL_VACANCY" hidden="1">"c20763"</definedName>
    <definedName name="IQ_HOUSING_START" hidden="1">"c20764"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URITIES_TIER_1_FFIEC" hidden="1">"c13342"</definedName>
    <definedName name="IQ_HYBRID_CAPITAL" hidden="1">"c15245"</definedName>
    <definedName name="IQ_HYBRID_STRUCTURED_PRODUCTS_AFS_AMORT_COST_FFIEC" hidden="1">"c20502"</definedName>
    <definedName name="IQ_HYBRID_STRUCTURED_PRODUCTS_AFS_FAIR_VAL_FFIEC" hidden="1">"c20467"</definedName>
    <definedName name="IQ_HYBRID_STRUCTURED_PRODUCTS_AVAIL_SALE_FFIEC" hidden="1">"c15265"</definedName>
    <definedName name="IQ_HYBRID_STRUCTURED_PRODUCTS_FFIEC" hidden="1">"c15262"</definedName>
    <definedName name="IQ_HYBRID_STRUCTURED_PRODUCTS_HTM_AMORT_COST_FFIEC" hidden="1">"c20450"</definedName>
    <definedName name="IQ_HYBRID_STRUCTURED_PRODUCTS_HTM_FAIR_VAL_FFIEC" hidden="1">"c20485"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UNUSED" hidden="1">"c7643"</definedName>
    <definedName name="IQ_IMPORTS_GOODS_REAL_SAAR_FC_UNUSED" hidden="1">"c7863"</definedName>
    <definedName name="IQ_IMPORTS_GOODS_REAL_SAAR_POP_FC_UNUSED" hidden="1">"c8083"</definedName>
    <definedName name="IQ_IMPORTS_GOODS_REAL_SAAR_POP_UNUSED" hidden="1">"c7203"</definedName>
    <definedName name="IQ_IMPORTS_GOODS_REAL_SAAR_UNUSED" hidden="1">"c6983"</definedName>
    <definedName name="IQ_IMPORTS_GOODS_REAL_SAAR_YOY_FC_UNUSED" hidden="1">"c8303"</definedName>
    <definedName name="IQ_IMPORTS_GOODS_REAL_SAAR_YOY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UNUSED" hidden="1">"c7549"</definedName>
    <definedName name="IQ_IMPORTS_GOODS_SERVICES_FC_UNUSED" hidden="1">"c7769"</definedName>
    <definedName name="IQ_IMPORTS_GOODS_SERVICES_POP_FC_UNUSED" hidden="1">"c7989"</definedName>
    <definedName name="IQ_IMPORTS_GOODS_SERVICES_POP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UNUSED" hidden="1">"c7644"</definedName>
    <definedName name="IQ_IMPORTS_GOODS_SERVICES_REAL_SAAR_FC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UNUSED" hidden="1">"c7204"</definedName>
    <definedName name="IQ_IMPORTS_GOODS_SERVICES_REAL_SAAR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ORTS_USD" hidden="1">"c20765"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CM" hidden="1">"c550"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OME_CHECKS_FFIEC" hidden="1">"c13040"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TAX_FOREIGN_FFIEC" hidden="1">"c15391"</definedName>
    <definedName name="IQ_INCOME_TAXES_FFIEC" hidden="1">"c13030"</definedName>
    <definedName name="IQ_INCREASE_INT_INCOME_FFIEC" hidden="1">"c13063"</definedName>
    <definedName name="IQ_IND_PROD_INDEX_GROWTH" hidden="1">"c20766"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PROVIDED_DIVIDEND" hidden="1">"c19252"</definedName>
    <definedName name="IQ_INDEX_SHARES" hidden="1">"c19193"</definedName>
    <definedName name="IQ_INDEX_TYPE" hidden="1">"c15223"</definedName>
    <definedName name="IQ_INDEXCONSTITUENT_CLOSEPRICE" hidden="1">"c19241"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GROSS_LOANS_FFIEC" hidden="1">"c13411"</definedName>
    <definedName name="IQ_INDIVIDUALS_RISK_BASED_FFIEC" hidden="1">"c13432"</definedName>
    <definedName name="IQ_INDUSTRIAL_AUTO_SALES_DOMESTIC" hidden="1">"c20767"</definedName>
    <definedName name="IQ_INDUSTRIAL_AUTO_SALES_FOREIGN" hidden="1">"c20768"</definedName>
    <definedName name="IQ_INDUSTRIAL_AUTO_SALES_TOTAL" hidden="1">"c20769"</definedName>
    <definedName name="IQ_INDUSTRIAL_CAPACITY_UTILIZATION" hidden="1">"c20770"</definedName>
    <definedName name="IQ_INDUSTRIAL_IPI" hidden="1">"c20771"</definedName>
    <definedName name="IQ_INDUSTRIAL_MV_ASSEMBLIES_AUTO" hidden="1">"c20772"</definedName>
    <definedName name="IQ_INDUSTRIAL_MV_ASSEMBLIES_TOTAL" hidden="1">"c20773"</definedName>
    <definedName name="IQ_INDUSTRIAL_MV_ASSEMBLIES_TRUCKS" hidden="1">"c20774"</definedName>
    <definedName name="IQ_INDUSTRIAL_MV_ASSEMBLIES_TRUCKS_HEAVY" hidden="1">"c20775"</definedName>
    <definedName name="IQ_INDUSTRIAL_MV_ASSEMBLIES_TRUCKS_LIGHT" hidden="1">"c20776"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CPI_APPAREL" hidden="1">"c20777"</definedName>
    <definedName name="IQ_INFLATION_CPI_EDUCATION" hidden="1">"c20778"</definedName>
    <definedName name="IQ_INFLATION_CPI_FOOD" hidden="1">"c20779"</definedName>
    <definedName name="IQ_INFLATION_CPI_HOUSING" hidden="1">"c20780"</definedName>
    <definedName name="IQ_INFLATION_CPI_MEDICAL" hidden="1">"c20781"</definedName>
    <definedName name="IQ_INFLATION_CPI_OTHER" hidden="1">"c20782"</definedName>
    <definedName name="IQ_INFLATION_CPI_RECREATION" hidden="1">"c20783"</definedName>
    <definedName name="IQ_INFLATION_CPI_TRANSPORTATION" hidden="1">"c20784"</definedName>
    <definedName name="IQ_INFLATION_CPI_TRANSPORTATION_PUBLIC" hidden="1">"c20785"</definedName>
    <definedName name="IQ_INFLATION_CPI_URBAN_ALL" hidden="1">"c20786"</definedName>
    <definedName name="IQ_INFLATION_PPI_FINISHED_GOODS" hidden="1">"c20787"</definedName>
    <definedName name="IQ_INFLATION_PPI_FINISHED_GOODS_EX_FOOD_ENERGY" hidden="1">"c20788"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CM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CIQID" hidden="1">"c19101"</definedName>
    <definedName name="IQ_INSIDER_DERIVATIVES" hidden="1">"c19102"</definedName>
    <definedName name="IQ_INSIDER_NAME" hidden="1">"c19100"</definedName>
    <definedName name="IQ_INSIDER_OVER_TOTAL" hidden="1">"c24737"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_TYPE" hidden="1">"c24730"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"c24738"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UR_RECEIV" hidden="1">"c1600"</definedName>
    <definedName name="IQ_INSURANCE_REINSURANCE_UNDERWRITING_INCOME_FFIEC" hidden="1">"c13008"</definedName>
    <definedName name="IQ_INSURANCE_REV_OPERATING_INC_FFIEC" hidden="1">"c13387"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EXP_AVG_ASSETS_FFIEC" hidden="1">"c13357"</definedName>
    <definedName name="IQ_INT_EXP_BR" hidden="1">"c586"</definedName>
    <definedName name="IQ_INT_EXP_CM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UTI" hidden="1">"c592"</definedName>
    <definedName name="IQ_INT_EXPENSE_AVG_ASSET" hidden="1">"c15705"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INC_AVG_ASSETS_FFIEC" hidden="1">"c13356"</definedName>
    <definedName name="IQ_INT_INC_BR" hidden="1">"c593"</definedName>
    <definedName name="IQ_INT_INC_CM" hidden="1">"c593"</definedName>
    <definedName name="IQ_INT_INC_DUE_DEPOSITORY_INSTITUTIONS_FFIEC" hidden="1">"c12981"</definedName>
    <definedName name="IQ_INT_INC_EARNING_ASSETS_FFIEC" hidden="1">"c13375"</definedName>
    <definedName name="IQ_INT_INC_FED_FUNDS_SOLD_FFIEC" hidden="1">"c12987"</definedName>
    <definedName name="IQ_INT_INC_FIN" hidden="1">"c594"</definedName>
    <definedName name="IQ_INT_INC_INVEST" hidden="1">"c595"</definedName>
    <definedName name="IQ_INT_INC_LOANS" hidden="1">"c596"</definedName>
    <definedName name="IQ_INT_INC_RE" hidden="1">"c6225"</definedName>
    <definedName name="IQ_INT_INC_REIT" hidden="1">"c597"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ANGIBLES_NET" hidden="1">"c1407"</definedName>
    <definedName name="IQ_INTEL_EPS_EST" hidden="1">"c24729"</definedName>
    <definedName name="IQ_INTERBANK_RATIO" hidden="1">"c19134"</definedName>
    <definedName name="IQ_INTEREST_ACCRUED_ON_DEPOSITS_DOM_FFIEC" hidden="1">"c15277"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TRANS_DOM_QUARTERLY_AVG_FFIEC" hidden="1">"c15484"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NAL_ALLOCATIONS_INC_EXP_FOREIGN_FFIEC" hidden="1">"c15394"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_REL_ID" hidden="1">"c15220"</definedName>
    <definedName name="IQ_INV_REL_NAME" hidden="1">"c15219"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BREAKUP_ASSET_MBS" hidden="1">"c17796"</definedName>
    <definedName name="IQ_INVEST_BREAKUP_COMMON" hidden="1">"c17687"</definedName>
    <definedName name="IQ_INVEST_BREAKUP_CORP_DEBT" hidden="1">"c17684"</definedName>
    <definedName name="IQ_INVEST_BREAKUP_CORP_EQUITY" hidden="1">"c17689"</definedName>
    <definedName name="IQ_INVEST_BREAKUP_NON_US_GOVT" hidden="1">"c17794"</definedName>
    <definedName name="IQ_INVEST_BREAKUP_NOT_CLASSIFIED" hidden="1">"c17690"</definedName>
    <definedName name="IQ_INVEST_BREAKUP_OTHER_FIXED" hidden="1">"c17685"</definedName>
    <definedName name="IQ_INVEST_BREAKUP_PREFERRED" hidden="1">"c17688"</definedName>
    <definedName name="IQ_INVEST_BREAKUP_PUBLIC_UTIL_DEBT" hidden="1">"c17683"</definedName>
    <definedName name="IQ_INVEST_BREAKUP_STATE_MUNI" hidden="1">"c17795"</definedName>
    <definedName name="IQ_INVEST_BREAKUP_TOTAL_FIXED" hidden="1">"c17686"</definedName>
    <definedName name="IQ_INVEST_BREAKUP_TOTAL_INVEST" hidden="1">"c17691"</definedName>
    <definedName name="IQ_INVEST_BREAKUP_US_GOVT" hidden="1">"c17793"</definedName>
    <definedName name="IQ_INVEST_CREDIT_QUAL_AMORT_TYPE_1" hidden="1">"c17785"</definedName>
    <definedName name="IQ_INVEST_CREDIT_QUAL_AMORT_TYPE_1_PCT" hidden="1">"c17844"</definedName>
    <definedName name="IQ_INVEST_CREDIT_QUAL_AMORT_TYPE_2" hidden="1">"c17786"</definedName>
    <definedName name="IQ_INVEST_CREDIT_QUAL_AMORT_TYPE_2_PCT" hidden="1">"c17845"</definedName>
    <definedName name="IQ_INVEST_CREDIT_QUAL_AMORT_TYPE_3" hidden="1">"c17787"</definedName>
    <definedName name="IQ_INVEST_CREDIT_QUAL_AMORT_TYPE_3_PCT" hidden="1">"c17846"</definedName>
    <definedName name="IQ_INVEST_CREDIT_QUAL_AMORT_TYPE_4" hidden="1">"c17788"</definedName>
    <definedName name="IQ_INVEST_CREDIT_QUAL_AMORT_TYPE_4_PCT" hidden="1">"c17847"</definedName>
    <definedName name="IQ_INVEST_CREDIT_QUAL_AMORT_TYPE_5" hidden="1">"c17789"</definedName>
    <definedName name="IQ_INVEST_CREDIT_QUAL_AMORT_TYPE_5_PCT" hidden="1">"c17848"</definedName>
    <definedName name="IQ_INVEST_CREDIT_QUAL_AMORT_TYPE_6" hidden="1">"c17790"</definedName>
    <definedName name="IQ_INVEST_CREDIT_QUAL_AMORT_TYPE_6_PCT" hidden="1">"c17849"</definedName>
    <definedName name="IQ_INVEST_CREDIT_QUAL_AMORT_TYPE_OTHER" hidden="1">"c17791"</definedName>
    <definedName name="IQ_INVEST_CREDIT_QUAL_AMORT_TYPE_OTHER_PCT" hidden="1">"c17850"</definedName>
    <definedName name="IQ_INVEST_CREDIT_QUAL_AMORT_TYPE_TOTAL_FIXED" hidden="1">"c17792"</definedName>
    <definedName name="IQ_INVEST_CREDIT_QUAL_CV_TYPE_1" hidden="1">"c17769"</definedName>
    <definedName name="IQ_INVEST_CREDIT_QUAL_CV_TYPE_1_PCT" hidden="1">"c17830"</definedName>
    <definedName name="IQ_INVEST_CREDIT_QUAL_CV_TYPE_2" hidden="1">"c17770"</definedName>
    <definedName name="IQ_INVEST_CREDIT_QUAL_CV_TYPE_2_PCT" hidden="1">"c17831"</definedName>
    <definedName name="IQ_INVEST_CREDIT_QUAL_CV_TYPE_3" hidden="1">"c17771"</definedName>
    <definedName name="IQ_INVEST_CREDIT_QUAL_CV_TYPE_3_PCT" hidden="1">"c17832"</definedName>
    <definedName name="IQ_INVEST_CREDIT_QUAL_CV_TYPE_4" hidden="1">"c17772"</definedName>
    <definedName name="IQ_INVEST_CREDIT_QUAL_CV_TYPE_4_PCT" hidden="1">"c17833"</definedName>
    <definedName name="IQ_INVEST_CREDIT_QUAL_CV_TYPE_5" hidden="1">"c17773"</definedName>
    <definedName name="IQ_INVEST_CREDIT_QUAL_CV_TYPE_5_PCT" hidden="1">"c17834"</definedName>
    <definedName name="IQ_INVEST_CREDIT_QUAL_CV_TYPE_6" hidden="1">"c17774"</definedName>
    <definedName name="IQ_INVEST_CREDIT_QUAL_CV_TYPE_6_PCT" hidden="1">"c17835"</definedName>
    <definedName name="IQ_INVEST_CREDIT_QUAL_CV_TYPE_OTHER" hidden="1">"c17775"</definedName>
    <definedName name="IQ_INVEST_CREDIT_QUAL_CV_TYPE_OTHER_PCT" hidden="1">"c17836"</definedName>
    <definedName name="IQ_INVEST_CREDIT_QUAL_CV_TYPE_TOTAL_FIXED" hidden="1">"c17776"</definedName>
    <definedName name="IQ_INVEST_CREDIT_QUAL_FV_TYPE_1" hidden="1">"c17777"</definedName>
    <definedName name="IQ_INVEST_CREDIT_QUAL_FV_TYPE_1_PCT" hidden="1">"c17837"</definedName>
    <definedName name="IQ_INVEST_CREDIT_QUAL_FV_TYPE_2" hidden="1">"c17778"</definedName>
    <definedName name="IQ_INVEST_CREDIT_QUAL_FV_TYPE_2_PCT" hidden="1">"c17838"</definedName>
    <definedName name="IQ_INVEST_CREDIT_QUAL_FV_TYPE_3" hidden="1">"c17779"</definedName>
    <definedName name="IQ_INVEST_CREDIT_QUAL_FV_TYPE_3_PCT" hidden="1">"c17839"</definedName>
    <definedName name="IQ_INVEST_CREDIT_QUAL_FV_TYPE_4" hidden="1">"c17780"</definedName>
    <definedName name="IQ_INVEST_CREDIT_QUAL_FV_TYPE_4_PCT" hidden="1">"c17840"</definedName>
    <definedName name="IQ_INVEST_CREDIT_QUAL_FV_TYPE_5" hidden="1">"c17781"</definedName>
    <definedName name="IQ_INVEST_CREDIT_QUAL_FV_TYPE_5_PCT" hidden="1">"c17841"</definedName>
    <definedName name="IQ_INVEST_CREDIT_QUAL_FV_TYPE_6" hidden="1">"c17782"</definedName>
    <definedName name="IQ_INVEST_CREDIT_QUAL_FV_TYPE_6_PCT" hidden="1">"c17842"</definedName>
    <definedName name="IQ_INVEST_CREDIT_QUAL_FV_TYPE_OTHER" hidden="1">"c17783"</definedName>
    <definedName name="IQ_INVEST_CREDIT_QUAL_FV_TYPE_OTHER_PCT" hidden="1">"c17843"</definedName>
    <definedName name="IQ_INVEST_CREDIT_QUAL_FV_TYPE_TOTAL_FIXED" hidden="1">"c17784"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DETAIL_AVAIL_SALE" hidden="1">"c17692"</definedName>
    <definedName name="IQ_INVEST_DETAIL_AVAIL_SALE_AMORT" hidden="1">"c17810"</definedName>
    <definedName name="IQ_INVEST_DETAIL_HELD_MATURITY" hidden="1">"c17807"</definedName>
    <definedName name="IQ_INVEST_DETAIL_OTHER" hidden="1">"c17809"</definedName>
    <definedName name="IQ_INVEST_DETAIL_TRADING" hidden="1">"c17808"</definedName>
    <definedName name="IQ_INVEST_DETAIL_TRADING_AMORT" hidden="1">"c17811"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CM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AT_AMORT_1_5_YR" hidden="1">"c17764"</definedName>
    <definedName name="IQ_INVEST_MAT_AMORT_1_5_YR_PCT" hidden="1">"c17825"</definedName>
    <definedName name="IQ_INVEST_MAT_AMORT_1_YR" hidden="1">"c17763"</definedName>
    <definedName name="IQ_INVEST_MAT_AMORT_1_YR_PCT" hidden="1">"c17824"</definedName>
    <definedName name="IQ_INVEST_MAT_AMORT_5_10_YR" hidden="1">"c17765"</definedName>
    <definedName name="IQ_INVEST_MAT_AMORT_5_10_YR_PCT" hidden="1">"c17826"</definedName>
    <definedName name="IQ_INVEST_MAT_AMORT_AFTER_10_YR" hidden="1">"c17766"</definedName>
    <definedName name="IQ_INVEST_MAT_AMORT_AFTER_10_YR_PCT" hidden="1">"c17827"</definedName>
    <definedName name="IQ_INVEST_MAT_AMORT_ASSET_MBS" hidden="1">"c17767"</definedName>
    <definedName name="IQ_INVEST_MAT_AMORT_ASSET_MBS_PCT" hidden="1">"c17828"</definedName>
    <definedName name="IQ_INVEST_MAT_AMORT_OTHER_FIXED" hidden="1">"c17768"</definedName>
    <definedName name="IQ_INVEST_MAT_AMORT_OTHER_FIXED_PCT" hidden="1">"c17829"</definedName>
    <definedName name="IQ_INVEST_MAT_CV_1_5_YR" hidden="1">"c17752"</definedName>
    <definedName name="IQ_INVEST_MAT_CV_1_5_YR_PCT" hidden="1">"c17813"</definedName>
    <definedName name="IQ_INVEST_MAT_CV_1_YR" hidden="1">"c17751"</definedName>
    <definedName name="IQ_INVEST_MAT_CV_1_YR_PCT" hidden="1">"c17812"</definedName>
    <definedName name="IQ_INVEST_MAT_CV_5_10_YR" hidden="1">"c17753"</definedName>
    <definedName name="IQ_INVEST_MAT_CV_5_10_YR_PCT" hidden="1">"c17814"</definedName>
    <definedName name="IQ_INVEST_MAT_CV_AFTER_10_YR" hidden="1">"c17754"</definedName>
    <definedName name="IQ_INVEST_MAT_CV_AFTER_10_YR_PCT" hidden="1">"c17815"</definedName>
    <definedName name="IQ_INVEST_MAT_CV_ASSET_MBS" hidden="1">"c17755"</definedName>
    <definedName name="IQ_INVEST_MAT_CV_ASSET_MBS_PCT" hidden="1">"c17816"</definedName>
    <definedName name="IQ_INVEST_MAT_CV_OTHER_FIXED" hidden="1">"c17756"</definedName>
    <definedName name="IQ_INVEST_MAT_CV_OTHER_FIXED_PCT" hidden="1">"c17817"</definedName>
    <definedName name="IQ_INVEST_MAT_FV_1_5_YR" hidden="1">"c17758"</definedName>
    <definedName name="IQ_INVEST_MAT_FV_1_5_YR_PCT" hidden="1">"c17819"</definedName>
    <definedName name="IQ_INVEST_MAT_FV_1_YR" hidden="1">"c17757"</definedName>
    <definedName name="IQ_INVEST_MAT_FV_1_YR_PCT" hidden="1">"c17818"</definedName>
    <definedName name="IQ_INVEST_MAT_FV_5_10_YR" hidden="1">"c17759"</definedName>
    <definedName name="IQ_INVEST_MAT_FV_5_10_YR_PCT" hidden="1">"c17820"</definedName>
    <definedName name="IQ_INVEST_MAT_FV_AFTER_10_YR" hidden="1">"c17760"</definedName>
    <definedName name="IQ_INVEST_MAT_FV_AFTER_10_YR_PCT" hidden="1">"c17821"</definedName>
    <definedName name="IQ_INVEST_MAT_FV_ASSET_MBS" hidden="1">"c17761"</definedName>
    <definedName name="IQ_INVEST_MAT_FV_ASSET_MBS_PCT" hidden="1">"c17822"</definedName>
    <definedName name="IQ_INVEST_MAT_FV_OTHER_FIXED" hidden="1">"c17762"</definedName>
    <definedName name="IQ_INVEST_MAT_FV_OTHER_FIXED_PCT" hidden="1">"c17823"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CM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ADVISOR" hidden="1">"c19236"</definedName>
    <definedName name="IQ_INVESTMENT_ADVISOR_ID" hidden="1">"c19237"</definedName>
    <definedName name="IQ_INVESTMENT_ADVISOR_PRIMARY" hidden="1">"c19239"</definedName>
    <definedName name="IQ_INVESTMENT_ADVISOR_PRIMARY_ID" hidden="1">"c19240"</definedName>
    <definedName name="IQ_INVESTMENT_ADVISOR_REL" hidden="1">"c19238"</definedName>
    <definedName name="IQ_INVESTMENT_BANKING_BROKERAGE_FEES_FFIEC" hidden="1">"c13627"</definedName>
    <definedName name="IQ_INVESTMENT_BANKING_FEES_COMMISSIONS_FFIEC" hidden="1">"c13006"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NVESTORS_ALL" hidden="1">"c20509"</definedName>
    <definedName name="IQ_INVESTORS_ALL_COVER" hidden="1">"c20510"</definedName>
    <definedName name="IQ_INVESTORS_ALL_ID" hidden="1">"C20508"</definedName>
    <definedName name="IQ_INVESTORS_ALL_REL" hidden="1">"c20511"</definedName>
    <definedName name="IQ_INVESTORS_ALL_STAKE" hidden="1">"c20512"</definedName>
    <definedName name="IQ_INVESTORS_CURR" hidden="1">"c20514"</definedName>
    <definedName name="IQ_INVESTORS_CURR_COVER" hidden="1">"c20515"</definedName>
    <definedName name="IQ_INVESTORS_CURR_ID" hidden="1">"c20513"</definedName>
    <definedName name="IQ_INVESTORS_CURR_RECENT_AMOUNT" hidden="1">"c20516"</definedName>
    <definedName name="IQ_INVESTORS_CURR_REL" hidden="1">"c20517"</definedName>
    <definedName name="IQ_INVESTORS_CURR_STAKE" hidden="1">"c20518"</definedName>
    <definedName name="IQ_INVESTORS_CURR_TRANSACTION_DATE" hidden="1">"c20519"</definedName>
    <definedName name="IQ_INVESTORS_CURR_TRANSACTION_ID" hidden="1">"c20520"</definedName>
    <definedName name="IQ_INVESTORS_PENDING" hidden="1">"c20522"</definedName>
    <definedName name="IQ_INVESTORS_PENDING_COVER" hidden="1">"c20523"</definedName>
    <definedName name="IQ_INVESTORS_PENDING_ID" hidden="1">"c20521"</definedName>
    <definedName name="IQ_INVESTORS_PENDING_REL" hidden="1">"c20524"</definedName>
    <definedName name="IQ_INVESTORS_PENDING_STAKE" hidden="1">"c20525"</definedName>
    <definedName name="IQ_INVESTORS_PRIOR" hidden="1">"c20526"</definedName>
    <definedName name="IQ_INVESTORS_PRIOR_ID" hidden="1">"c20527"</definedName>
    <definedName name="IQ_IPRD" hidden="1">"c644"</definedName>
    <definedName name="IQ_IPRD_SUPPLE" hidden="1">"c13813"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UNUSED" hidden="1">"c7563"</definedName>
    <definedName name="IQ_ISM_SERVICES_FC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UNUSED" hidden="1">"c7123"</definedName>
    <definedName name="IQ_ISM_SERVICES_UNUSED" hidden="1">"c6903"</definedName>
    <definedName name="IQ_ISM_SERVICES_YOY_FC_UNUSED" hidden="1">"c8223"</definedName>
    <definedName name="IQ_ISM_SERVICES_YOY_UNUSED" hidden="1">"c7343"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LABOR_BENEFITS_CIVILIANS" hidden="1">"c20789"</definedName>
    <definedName name="IQ_LABOR_BENEFITS_GOVT" hidden="1">"c20790"</definedName>
    <definedName name="IQ_LABOR_BENEFITS_PRIVATE_INDUSTRY" hidden="1">"c20791"</definedName>
    <definedName name="IQ_LABOR_COMP_CIVILIANS" hidden="1">"c20792"</definedName>
    <definedName name="IQ_LABOR_COMP_GOVT" hidden="1">"c20793"</definedName>
    <definedName name="IQ_LABOR_COMP_PRIVATE_INDUSTRY" hidden="1">"c20794"</definedName>
    <definedName name="IQ_LABOR_NONFARM_PAYROLL" hidden="1">"c20795"</definedName>
    <definedName name="IQ_LABOR_UNEMPLOYMENT_CLAIMS" hidden="1">"c20796"</definedName>
    <definedName name="IQ_LABOR_UNEMPLOYMENT_CLAIMS_4WEEK" hidden="1">"c20797"</definedName>
    <definedName name="IQ_LABOR_UNEMPLOYMENT_RATE" hidden="1">"c20798"</definedName>
    <definedName name="IQ_LABOR_UNEMPLOYMENT_RATE_PCT_INSURED" hidden="1">"c20799"</definedName>
    <definedName name="IQ_LABOR_WAGES_CIVILIANS" hidden="1">"c20800"</definedName>
    <definedName name="IQ_LABOR_WAGES_GOVT" hidden="1">"c20801"</definedName>
    <definedName name="IQ_LABOR_WAGES_PRIVATE_INDUSTRY" hidden="1">"c20802"</definedName>
    <definedName name="IQ_LAND" hidden="1">"c645"</definedName>
    <definedName name="IQ_LAND_MINERAL_RIGHTS_TO_PPE_GROSS_COAL" hidden="1">"c15949"</definedName>
    <definedName name="IQ_LAND_MINERAL_RIGHTS_TO_PPE_NET_COAL" hidden="1">"c15950"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TRANSACTION" hidden="1">"c18886"</definedName>
    <definedName name="IQ_LATESTK" hidden="1">1000</definedName>
    <definedName name="IQ_LATESTQ" hidden="1">500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DOM_FFIEC" hidden="1">"c12915"</definedName>
    <definedName name="IQ_LEASE_FINANCING_RECEIVABLES_QUARTERLY_AVG_FFIEC" hidden="1">"c15483"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HOLD_IMPROVEMENT" hidden="1">"c17549"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CM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"c16172"</definedName>
    <definedName name="IQ_LICENSED_WIRELESS_POPS" hidden="1">"c2123"</definedName>
    <definedName name="IQ_LIFE_EARNED" hidden="1">"c2739"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CORE_FUNDING_FFIEC" hidden="1">"c13339"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ME_INVENTORY" hidden="1">"c24740"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LEASE_RECEIV" hidden="1">"c657"</definedName>
    <definedName name="IQ_LOAN_LOSS" hidden="1">"c1386"</definedName>
    <definedName name="IQ_LOAN_LOSS_ALLOWANCE_NON_PERF_ASSETS_FFIEC" hidden="1">"c13912"</definedName>
    <definedName name="IQ_LOAN_LOSS_PROVISION_FOREIGN_FFIEC" hidden="1">"c15382"</definedName>
    <definedName name="IQ_LOAN_LOSSES_AVERAGE_LOANS_FFIEC" hidden="1">"c13350"</definedName>
    <definedName name="IQ_LOAN_SERVICE_REV" hidden="1">"c658"</definedName>
    <definedName name="IQ_LOANS_AGRICULTURAL_PROD_LL_REC_FFIEC" hidden="1">"c12886"</definedName>
    <definedName name="IQ_LOANS_CF" hidden="1">"c659"</definedName>
    <definedName name="IQ_LOANS_CF_BNK" hidden="1">"c660"</definedName>
    <definedName name="IQ_LOANS_CF_BR" hidden="1">"c661"</definedName>
    <definedName name="IQ_LOANS_CF_CM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_US_LL_REC_FFIEC" hidden="1">"c12884"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INDIVIDUALS_FOREIGN_FFIEC" hidden="1">"c13480"</definedName>
    <definedName name="IQ_LOANS_LEASES_ASSETS_TOT_FFIEC" hidden="1">"c13437"</definedName>
    <definedName name="IQ_LOANS_LEASES_FAIR_VALUE_TOT_FFIEC" hidden="1">"c13209"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LEVEL_1_FFIEC" hidden="1">"c13217"</definedName>
    <definedName name="IQ_LOANS_LEASES_LEVEL_2_FFIEC" hidden="1">"c13225"</definedName>
    <definedName name="IQ_LOANS_LEASES_LEVEL_3_FFIEC" hidden="1">"c13233"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OC_ASSETS_TOT_FFIEC" hidden="1">"c13441"</definedName>
    <definedName name="IQ_LOANS_PAST_DUE" hidden="1">"c667"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CONSTRUCTION_TRADING_DOM_FFIEC" hidden="1">"c12925"</definedName>
    <definedName name="IQ_LOANS_SECURED_FARMLAND_TRADING_DOM_FFIEC" hidden="1">"c12926"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US_INST_CHARGE_OFFS_FFIEC" hidden="1">"c13175"</definedName>
    <definedName name="IQ_LOANS_US_INST_RECOV_FFIEC" hidden="1">"c13197"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VAIL_SALE_EQUITY_SEC_T1_FFIEC" hidden="1">"c13132"</definedName>
    <definedName name="IQ_LOSS_LOSS_EXP" hidden="1">"c672"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CM" hidden="1">"c676"</definedName>
    <definedName name="IQ_LT_DEBT_DERIVATIVES" hidden="1">"c17743"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CM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CM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INVEST" hidden="1">"c697"</definedName>
    <definedName name="IQ_LT_INVEST_BR" hidden="1">"c698"</definedName>
    <definedName name="IQ_LT_INVEST_CM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CRO_SURVEY_BUSINESS_BAROMETER" hidden="1">"c20803"</definedName>
    <definedName name="IQ_MACRO_SURVEY_BUSINESS_CONDITION" hidden="1">"c20804"</definedName>
    <definedName name="IQ_MACRO_SURVEY_BUSINESS_CONDITIONS" hidden="1">"c20805"</definedName>
    <definedName name="IQ_MACRO_SURVEY_CONSUMER_COMFORT" hidden="1">"c20806"</definedName>
    <definedName name="IQ_MACRO_SURVEY_CONSUMER_CONFIDENCE" hidden="1">"c20807"</definedName>
    <definedName name="IQ_MACRO_SURVEY_CONSUMER_SENTIMENT" hidden="1">"c20808"</definedName>
    <definedName name="IQ_MACRO_SURVEY_ISM_NONMANUFACTURING" hidden="1">"c20809"</definedName>
    <definedName name="IQ_MACRO_SURVEY_ISM_PMI" hidden="1">"c20810"</definedName>
    <definedName name="IQ_MACRO_SURVEY_LEADING_INDICATOR" hidden="1">"c20811"</definedName>
    <definedName name="IQ_MACRO_SURVEY_PMAC_DIFFUSION" hidden="1">"c20812"</definedName>
    <definedName name="IQ_MAINT_CAPEX" hidden="1">"c2947"</definedName>
    <definedName name="IQ_MAINT_CAPEX_ACT_OR_EST_CIQ" hidden="1">"c4987"</definedName>
    <definedName name="IQ_MAINT_CAPEX_ACT_OR_EST_CIQ_COL" hidden="1">"c11634"</definedName>
    <definedName name="IQ_MAINT_CAPEX_GUIDANCE_CIQ" hidden="1">"c4988"</definedName>
    <definedName name="IQ_MAINT_CAPEX_GUIDANCE_CIQ_COL" hidden="1">"c11635"</definedName>
    <definedName name="IQ_MAINT_CAPEX_HIGH_GUIDANCE_CIQ" hidden="1">"c4609"</definedName>
    <definedName name="IQ_MAINT_CAPEX_HIGH_GUIDANCE_CIQ_COL" hidden="1">"c11258"</definedName>
    <definedName name="IQ_MAINT_CAPEX_LOW_GUIDANCE_CIQ" hidden="1">"c4649"</definedName>
    <definedName name="IQ_MAINT_CAPEX_LOW_GUIDANCE_CIQ_COL" hidden="1">"c11298"</definedName>
    <definedName name="IQ_MAINT_REPAIR" hidden="1">"c2087"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NUFACTURING_INV_APPAREL" hidden="1">"c20813"</definedName>
    <definedName name="IQ_MANUFACTURING_INV_BEVERAGE" hidden="1">"c20814"</definedName>
    <definedName name="IQ_MANUFACTURING_INV_CHEMICALS" hidden="1">"c20815"</definedName>
    <definedName name="IQ_MANUFACTURING_INV_COMPUTER" hidden="1">"c20816"</definedName>
    <definedName name="IQ_MANUFACTURING_INV_DUR" hidden="1">"c20817"</definedName>
    <definedName name="IQ_MANUFACTURING_INV_DUR_MISC" hidden="1">"c20818"</definedName>
    <definedName name="IQ_MANUFACTURING_INV_ELECTRIC" hidden="1">"c20819"</definedName>
    <definedName name="IQ_MANUFACTURING_INV_FAB_METALS" hidden="1">"c20820"</definedName>
    <definedName name="IQ_MANUFACTURING_INV_FOOD" hidden="1">"c20821"</definedName>
    <definedName name="IQ_MANUFACTURING_INV_FURNITURE" hidden="1">"c20822"</definedName>
    <definedName name="IQ_MANUFACTURING_INV_LEATHER" hidden="1">"c20823"</definedName>
    <definedName name="IQ_MANUFACTURING_INV_MACHINERY" hidden="1">"c20824"</definedName>
    <definedName name="IQ_MANUFACTURING_INV_MINERAL" hidden="1">"c20825"</definedName>
    <definedName name="IQ_MANUFACTURING_INV_NONDUR" hidden="1">"c20826"</definedName>
    <definedName name="IQ_MANUFACTURING_INV_PAPER" hidden="1">"c20827"</definedName>
    <definedName name="IQ_MANUFACTURING_INV_PETROLEUM" hidden="1">"c20828"</definedName>
    <definedName name="IQ_MANUFACTURING_INV_PLASTICS" hidden="1">"c20829"</definedName>
    <definedName name="IQ_MANUFACTURING_INV_PRIMARY_METALS" hidden="1">"c20830"</definedName>
    <definedName name="IQ_MANUFACTURING_INV_PRINTING" hidden="1">"c20831"</definedName>
    <definedName name="IQ_MANUFACTURING_INV_SALES_RATIO" hidden="1">"c20832"</definedName>
    <definedName name="IQ_MANUFACTURING_INV_TEXTILE_MILLS" hidden="1">"c20833"</definedName>
    <definedName name="IQ_MANUFACTURING_INV_TEXTILE_PRODUCTS" hidden="1">"c20834"</definedName>
    <definedName name="IQ_MANUFACTURING_INV_TOTAL" hidden="1">"c20835"</definedName>
    <definedName name="IQ_MANUFACTURING_INV_TRANSPORTATION" hidden="1">"c20836"</definedName>
    <definedName name="IQ_MANUFACTURING_INV_WOOD" hidden="1">"c20837"</definedName>
    <definedName name="IQ_MANUFACTURING_NEW_ORDERS" hidden="1">"c20838"</definedName>
    <definedName name="IQ_MANUFACTURING_NEW_ORDERS_COMPUTERS" hidden="1">"c20839"</definedName>
    <definedName name="IQ_MANUFACTURING_NEW_ORDERS_DUR" hidden="1">"c20840"</definedName>
    <definedName name="IQ_MANUFACTURING_NEW_ORDERS_ELECTRIC" hidden="1">"c20841"</definedName>
    <definedName name="IQ_MANUFACTURING_NEW_ORDERS_FAB_METALS" hidden="1">"c20842"</definedName>
    <definedName name="IQ_MANUFACTURING_NEW_ORDERS_FURNITURE" hidden="1">"c20843"</definedName>
    <definedName name="IQ_MANUFACTURING_NEW_ORDERS_MACHINERY" hidden="1">"c20844"</definedName>
    <definedName name="IQ_MANUFACTURING_NEW_ORDERS_METALS" hidden="1">"c20845"</definedName>
    <definedName name="IQ_MANUFACTURING_NEW_ORDERS_NONDUR" hidden="1">"c20846"</definedName>
    <definedName name="IQ_MANUFACTURING_NEW_ORDERS_TRANSPORTATION" hidden="1">"c20847"</definedName>
    <definedName name="IQ_MANUFACTURING_SHIPMENTS_APPAREL" hidden="1">"c20848"</definedName>
    <definedName name="IQ_MANUFACTURING_SHIPMENTS_BEVERAGE" hidden="1">"c20849"</definedName>
    <definedName name="IQ_MANUFACTURING_SHIPMENTS_CHEMICALS" hidden="1">"c20850"</definedName>
    <definedName name="IQ_MANUFACTURING_SHIPMENTS_DUR" hidden="1">"c20851"</definedName>
    <definedName name="IQ_MANUFACTURING_SHIPMENTS_DUR_COMPUTER" hidden="1">"c20852"</definedName>
    <definedName name="IQ_MANUFACTURING_SHIPMENTS_DUR_ELECTRIC" hidden="1">"c20853"</definedName>
    <definedName name="IQ_MANUFACTURING_SHIPMENTS_DUR_FAB_METALS" hidden="1">"c20854"</definedName>
    <definedName name="IQ_MANUFACTURING_SHIPMENTS_DUR_FURNITURE" hidden="1">"c20855"</definedName>
    <definedName name="IQ_MANUFACTURING_SHIPMENTS_DUR_MACHINERY" hidden="1">"c20856"</definedName>
    <definedName name="IQ_MANUFACTURING_SHIPMENTS_DUR_MINERALS" hidden="1">"c20857"</definedName>
    <definedName name="IQ_MANUFACTURING_SHIPMENTS_DUR_MISC" hidden="1">"c20858"</definedName>
    <definedName name="IQ_MANUFACTURING_SHIPMENTS_DUR_PRIM_METALS" hidden="1">"c20859"</definedName>
    <definedName name="IQ_MANUFACTURING_SHIPMENTS_DUR_TRANSPORTATION" hidden="1">"c20860"</definedName>
    <definedName name="IQ_MANUFACTURING_SHIPMENTS_DUR_WOOD" hidden="1">"c20861"</definedName>
    <definedName name="IQ_MANUFACTURING_SHIPMENTS_FOOD" hidden="1">"c20862"</definedName>
    <definedName name="IQ_MANUFACTURING_SHIPMENTS_LEATHER" hidden="1">"c20863"</definedName>
    <definedName name="IQ_MANUFACTURING_SHIPMENTS_NONDUR" hidden="1">"c20864"</definedName>
    <definedName name="IQ_MANUFACTURING_SHIPMENTS_PAPER" hidden="1">"c20865"</definedName>
    <definedName name="IQ_MANUFACTURING_SHIPMENTS_PETROLEUM" hidden="1">"c20866"</definedName>
    <definedName name="IQ_MANUFACTURING_SHIPMENTS_PLASTICS" hidden="1">"c20867"</definedName>
    <definedName name="IQ_MANUFACTURING_SHIPMENTS_PRINTING" hidden="1">"c20868"</definedName>
    <definedName name="IQ_MANUFACTURING_SHIPMENTS_TEXTILE_MILLS" hidden="1">"c20869"</definedName>
    <definedName name="IQ_MANUFACTURING_SHIPMENTS_TEXTILE_PRODUCTS" hidden="1">"c20870"</definedName>
    <definedName name="IQ_MANUFACTURING_SHIPMENTS_TOTAL" hidden="1">"c20871"</definedName>
    <definedName name="IQ_MANUFACTURING_UNFILLED_ORDERS" hidden="1">"c20872"</definedName>
    <definedName name="IQ_MANUFACTURING_UNFILLED_ORDERS_COMPUTERS" hidden="1">"c20873"</definedName>
    <definedName name="IQ_MANUFACTURING_UNFILLED_ORDERS_DUR" hidden="1">"c20874"</definedName>
    <definedName name="IQ_MANUFACTURING_UNFILLED_ORDERS_ELECTRIC" hidden="1">"c20875"</definedName>
    <definedName name="IQ_MANUFACTURING_UNFILLED_ORDERS_FAB_METALS" hidden="1">"c20876"</definedName>
    <definedName name="IQ_MANUFACTURING_UNFILLED_ORDERS_FURNITURE" hidden="1">"c20877"</definedName>
    <definedName name="IQ_MANUFACTURING_UNFILLED_ORDERS_MACHINERY" hidden="1">"c20878"</definedName>
    <definedName name="IQ_MANUFACTURING_UNFILLED_ORDERS_METALS" hidden="1">"c20879"</definedName>
    <definedName name="IQ_MANUFACTURING_UNFILLED_ORDERS_TRANSPORTATION" hidden="1">"c20880"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PROMOTION_EXPENSE" hidden="1">"c16035"</definedName>
    <definedName name="IQ_MATERIALS_SUPPLES_INVENTORY_COAL" hidden="1">"c15942"</definedName>
    <definedName name="IQ_MBS_INVEST_SECURITIES_FFIEC" hidden="1">"c13460"</definedName>
    <definedName name="IQ_MBS_OTHER_ISSUED_FNMA_HTM_AMORT_COST_FFIEC" hidden="1">"c20444"</definedName>
    <definedName name="IQ_MBS_OTHER_ISSUED_FNMA_HTM_FAIR_VAL_FFIEC" hidden="1">"c20479"</definedName>
    <definedName name="IQ_MBS_OTHER_ISSUED_FNMA_OTHERS_AFS_AMORT_COST_FFIEC" hidden="1">"c20496"</definedName>
    <definedName name="IQ_MBS_OTHER_ISSUED_FNMA_OTHERS_AFS_FAIR_VAL_FFIEC" hidden="1">"c20461"</definedName>
    <definedName name="IQ_MBS_OTHER_ISSUED_FNMA_OTHERS_AVAIL_SALE_FFIEC" hidden="1">"c12799"</definedName>
    <definedName name="IQ_MBS_OTHER_ISSUED_FNMA_OTHERS_FFIEC" hidden="1">"c12785"</definedName>
    <definedName name="IQ_MBS_PASS_THROUGH_FNMA_AFS_AMORT_COST_FFIEC" hidden="1">"c20494"</definedName>
    <definedName name="IQ_MBS_PASS_THROUGH_FNMA_AFS_FAIR_VAL_FFIEC" hidden="1">"c20459"</definedName>
    <definedName name="IQ_MBS_PASS_THROUGH_FNMA_AVAIL_SALE_FFIEC" hidden="1">"c12797"</definedName>
    <definedName name="IQ_MBS_PASS_THROUGH_FNMA_FFIEC" hidden="1">"c12783"</definedName>
    <definedName name="IQ_MBS_PASS_THROUGH_FNMA_HTM_AMORT_COST_FFIEC" hidden="1">"c20442"</definedName>
    <definedName name="IQ_MBS_PASS_THROUGH_FNMA_HTM_FAIR_VAL_FFIEC" hidden="1">"c20477"</definedName>
    <definedName name="IQ_MBS_PASS_THROUGH_GNMA_AFS_AMORT_COST_FFIEC" hidden="1">"c20493"</definedName>
    <definedName name="IQ_MBS_PASS_THROUGH_GNMA_AFS_FAIR_VAL_FFIEC" hidden="1">"c20458"</definedName>
    <definedName name="IQ_MBS_PASS_THROUGH_GNMA_AVAIL_SALE_FFIEC" hidden="1">"c12796"</definedName>
    <definedName name="IQ_MBS_PASS_THROUGH_GNMA_FFIEC" hidden="1">"c12782"</definedName>
    <definedName name="IQ_MBS_PASS_THROUGH_GNMA_HTM_AMORT_COST_FFIEC" hidden="1">"c20441"</definedName>
    <definedName name="IQ_MBS_PASS_THROUGH_GNMA_HTM_FAIR_VAL_FFIEC" hidden="1">"c20476"</definedName>
    <definedName name="IQ_MBS_PASS_THROUGH_ISSUED_FNMA_GNMA_TRADING_DOM_FFIEC" hidden="1">"c12921"</definedName>
    <definedName name="IQ_MBS_PASS_THROUGH_OTHER_AFS_AMORT_COST_FFIEC" hidden="1">"c20495"</definedName>
    <definedName name="IQ_MBS_PASS_THROUGH_OTHER_AFS_FAIR_VAL_FFIEC" hidden="1">"c20460"</definedName>
    <definedName name="IQ_MBS_PASS_THROUGH_OTHER_AVAIL_SALE_FFIEC" hidden="1">"c12798"</definedName>
    <definedName name="IQ_MBS_PASS_THROUGH_OTHER_FFIEC" hidden="1">"c12784"</definedName>
    <definedName name="IQ_MBS_PASS_THROUGH_OTHER_HTM_AMORT_COST_FFIEC" hidden="1">"c20443"</definedName>
    <definedName name="IQ_MBS_PASS_THROUGH_OTHER_HTM_FAIR_VAL_FFIEC" hidden="1">"c20478"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UNUSED" hidden="1">"c7580"</definedName>
    <definedName name="IQ_MEDIAN_NEW_HOME_SALES_FC_UNUSED" hidden="1">"c7800"</definedName>
    <definedName name="IQ_MEDIAN_NEW_HOME_SALES_POP_FC_UNUSED" hidden="1">"c8020"</definedName>
    <definedName name="IQ_MEDIAN_NEW_HOME_SALES_POP_UNUSED" hidden="1">"c7140"</definedName>
    <definedName name="IQ_MEDIAN_NEW_HOME_SALES_UNUSED" hidden="1">"c6920"</definedName>
    <definedName name="IQ_MEDIAN_NEW_HOME_SALES_YOY_FC_UNUSED" hidden="1">"c8240"</definedName>
    <definedName name="IQ_MEDIAN_NEW_HOME_SALES_YOY_UNUSED" hidden="1">"c7360"</definedName>
    <definedName name="IQ_MEDIAN_TARGET_PRICE" hidden="1">"c1650"</definedName>
    <definedName name="IQ_MEDIAN_TARGET_PRICE_CIQ" hidden="1">"c4658"</definedName>
    <definedName name="IQ_MEDIUM_SULFUR_CONTENT_RESERVES_COAL" hidden="1">"c15926"</definedName>
    <definedName name="IQ_MEDIUM_SULFURE_RESERVES_TO_TOTAL_RESERVES_COAL" hidden="1">"c15962"</definedName>
    <definedName name="IQ_MERGER" hidden="1">"c713"</definedName>
    <definedName name="IQ_MERGER_BNK" hidden="1">"c714"</definedName>
    <definedName name="IQ_MERGER_BR" hidden="1">"c715"</definedName>
    <definedName name="IQ_MERGER_CM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CM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BS_FFIEC" hidden="1">"c12874"</definedName>
    <definedName name="IQ_MINORITY_INT_FFIEC" hidden="1">"c13031"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CM" hidden="1">"c729"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ONEY_MARKET_ACCOUNTS_COMMERCIAL_BANK_SUBS_FFIEC" hidden="1">"c12947"</definedName>
    <definedName name="IQ_MONEY_MARKET_ACCOUNTS_OTHER_INSTITUTIONS_FFIEC" hidden="1">"c12952"</definedName>
    <definedName name="IQ_MONEY_MKT_DEPOSITS_TOTAL_DEPOSITS" hidden="1">"c15720"</definedName>
    <definedName name="IQ_MONEY_MKT_SAVINGS_ACCT_DEPOSITS_TOTAL_DEPOSITS" hidden="1">"c15722"</definedName>
    <definedName name="IQ_MONEY_SUPPLY_M1" hidden="1">"c20881"</definedName>
    <definedName name="IQ_MONEY_SUPPLY_M2" hidden="1">"c20882"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DEBT_UNDER_CAPITAL_LEASES_FFIEC" hidden="1">"c15276"</definedName>
    <definedName name="IQ_MORTGAGE_SERV_RIGHTS" hidden="1">"c2242"</definedName>
    <definedName name="IQ_MORTGAGE_SERVICING_ASSETS_FFIEC" hidden="1">"c12838"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LOANS_GROSS_LOANS_FFIEC" hidden="1">"c13404"</definedName>
    <definedName name="IQ_MULTIFAMILY_LOANS_RISK_BASED_FFIEC" hidden="1">"c13425"</definedName>
    <definedName name="IQ_MULTIFAMILY_RES_DOM_FFIEC" hidden="1">"c15270"</definedName>
    <definedName name="IQ_MUNICIPAL_INVEST_SECURITIES_FFIEC" hidden="1">"c13459"</definedName>
    <definedName name="IQ_MUTUAL_FUND_ACQUISITIONS_OTHER" hidden="1">"c20425"</definedName>
    <definedName name="IQ_MUTUAL_FUND_APPRECIATION_DEPRECIATION" hidden="1">"c20424"</definedName>
    <definedName name="IQ_MUTUAL_FUND_BOP" hidden="1">"c20420"</definedName>
    <definedName name="IQ_MUTUAL_FUND_EOP" hidden="1">"c20426"</definedName>
    <definedName name="IQ_MUTUAL_FUND_LIST" hidden="1">"c19092"</definedName>
    <definedName name="IQ_MUTUAL_FUND_NET_SALES" hidden="1">"c20423"</definedName>
    <definedName name="IQ_MUTUAL_FUND_REDEMPTIONS" hidden="1">"c20422"</definedName>
    <definedName name="IQ_MUTUAL_FUND_SALES" hidden="1">"c20421"</definedName>
    <definedName name="IQ_NAMES_REVISION_DATE_" hidden="1">40189.4486111111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TURAL_RESOURCES_COST" hidden="1">"c17550"</definedName>
    <definedName name="IQ_NAV_RE" hidden="1">"c15996"</definedName>
    <definedName name="IQ_NAV_SHARE_EST_NOTE" hidden="1">"c17522"</definedName>
    <definedName name="IQ_NAV_SHARE_EST_NOTE_CIQ" hidden="1">"c17475"</definedName>
    <definedName name="IQ_NAV_SHARE_RE" hidden="1">"c16011"</definedName>
    <definedName name="IQ_NCLS_CLOSED_END_1_4_FAM_LOANS_TOT_LOANS_FFIEC" hidden="1">"c13891"</definedName>
    <definedName name="IQ_NCLS_COMM_IND_LOANS_TOT_LOANS_FFIEC" hidden="1">"c13898"</definedName>
    <definedName name="IQ_NCLS_COMM_RE_FARM_LOANS_TOT_LOANS_FFIEC" hidden="1">"c13897"</definedName>
    <definedName name="IQ_NCLS_COMM_RE_NONFARM_NONRES_TOT_LOANS_FFIEC" hidden="1">"c13896"</definedName>
    <definedName name="IQ_NCLS_CONST_LAND_DEV_LOANS_TOT_LOANS_FFIEC" hidden="1">"c13890"</definedName>
    <definedName name="IQ_NCLS_CONSUMER_LOANS_TOT_LOANS_FFIEC" hidden="1">"c13899"</definedName>
    <definedName name="IQ_NCLS_FARM_LOANS_TOT_LOANS_FFIEC" hidden="1">"c13895"</definedName>
    <definedName name="IQ_NCLS_HOME_EQUITY_LOANS_TOT_LOANS_FFIEC" hidden="1">"c13892"</definedName>
    <definedName name="IQ_NCLS_MULTIFAM_5_LOANS_TOT_LOANS_FFIEC" hidden="1">"c13894"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OS_CLOSED_END_1_4_FAM_LOANS_TOT_LOANS_FFIEC" hidden="1">"c13879"</definedName>
    <definedName name="IQ_NCOS_COMM_IND_LOANS_TOT_LOANS_FFIEC" hidden="1">"c13886"</definedName>
    <definedName name="IQ_NCOS_COMM_RE_FARM_LOANS_TOT_LOANS_FFIEC" hidden="1">"c13885"</definedName>
    <definedName name="IQ_NCOS_COMM_RE_NONFARM_NONRES_TOT_LOANS_FFIEC" hidden="1">"c13884"</definedName>
    <definedName name="IQ_NCOS_CONST_LAND_DEV_LOANS_TOT_LOANS_FFIEC" hidden="1">"c13878"</definedName>
    <definedName name="IQ_NCOS_CONSUMER_LOANS_TOT_LOANS_FFIEC" hidden="1">"c13887"</definedName>
    <definedName name="IQ_NCOS_FARM_LOANS_TOT_LOANS_FFIEC" hidden="1">"c13883"</definedName>
    <definedName name="IQ_NCOS_HOME_EQUITY_LOANS_TOT_LOANS_FFIEC" hidden="1">"c13880"</definedName>
    <definedName name="IQ_NCOS_MULTIFAM_5_LOANS_TOT_LOANS_FFIEC" hidden="1">"c13882"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EARBY_CONTRACT_ID" hidden="1">"c14328"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_CIQ_COL" hidden="1">"c11717"</definedName>
    <definedName name="IQ_NET_DEBT_EBITDA" hidden="1">"c750"</definedName>
    <definedName name="IQ_NET_DEBT_EBITDA_CAPEX" hidden="1">"c2949"</definedName>
    <definedName name="IQ_NET_DEBT_GUIDANCE_CIQ" hidden="1">"c5005"</definedName>
    <definedName name="IQ_NET_DEBT_GUIDANCE_CIQ_COL" hidden="1">"c11652"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CM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GUIDANCE_CIQ" hidden="1">"c4633"</definedName>
    <definedName name="IQ_NET_DEBT_LOW_GUIDANCE_CIQ_COL" hidden="1">"c11282"</definedName>
    <definedName name="IQ_NET_EARNED" hidden="1">"c2734"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PREMISES_FIXED_ASSETS_EXP_FFIEC" hidden="1">"c15372"</definedName>
    <definedName name="IQ_NET_GAIN_SALE_PREMISES_FIXED_ASSETS_INC_FFIEC" hidden="1">"c15369"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HOMEBUILDING_SALES" hidden="1">"c15818"</definedName>
    <definedName name="IQ_NET_INCOME_LH_FFIEC" hidden="1">"c13110"</definedName>
    <definedName name="IQ_NET_INCOME_PC_FFIEC" hidden="1">"c13103"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CM" hidden="1">"c765"</definedName>
    <definedName name="IQ_NET_INT_INC_FIN" hidden="1">"c766"</definedName>
    <definedName name="IQ_NET_INT_INC_TOTAL_REV" hidden="1">"c767"</definedName>
    <definedName name="IQ_NET_INT_INCOME_AVG_ASSET" hidden="1">"c15706"</definedName>
    <definedName name="IQ_NET_INT_INCOME_FFIEC" hidden="1">"c13001"</definedName>
    <definedName name="IQ_NET_INT_INCOME_FTE_FFIEC" hidden="1">"c13036"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DEPOSITS_FFIEC" hidden="1">"c13340"</definedName>
    <definedName name="IQ_NET_LOANS_EQUITY_FFIEC" hidden="1">"c13347"</definedName>
    <definedName name="IQ_NET_LOANS_TOTAL_DEPOSITS" hidden="1">"c779"</definedName>
    <definedName name="IQ_NET_LOSSES" hidden="1">"c15873"</definedName>
    <definedName name="IQ_NET_NEW_CLIENT_ASSETS" hidden="1">"c20430"</definedName>
    <definedName name="IQ_NET_NONINTEREST_INC_EXP_INTERNATIONAL_OPS_FFIEC" hidden="1">"c15387"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RENTAL_EXP_FN" hidden="1">"c780"</definedName>
    <definedName name="IQ_NET_SECURITIZATION_INC_FOREIGN_FFIEC" hidden="1">"c15379"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ONTRACT_ID" hidden="1">"c13928"</definedName>
    <definedName name="IQ_NEXT_DIV_AMOUNT" hidden="1">"c17414"</definedName>
    <definedName name="IQ_NEXT_DIV_PAYMENT_DATE" hidden="1">"c17413"</definedName>
    <definedName name="IQ_NEXT_DIV_PAYMENT_TYPE" hidden="1">"c17415"</definedName>
    <definedName name="IQ_NEXT_DIV_RECORD_DATE" hidden="1">"c17412"</definedName>
    <definedName name="IQ_NEXT_EARNINGS_DATE" hidden="1">"c13592"</definedName>
    <definedName name="IQ_NEXT_XDIV_DATE" hidden="1">"c17411"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_CIQ_COL" hidden="1">"c11712"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FFIEC" hidden="1">"c13034"</definedName>
    <definedName name="IQ_NI_GAAP_GUIDANCE_CIQ" hidden="1">"c5008"</definedName>
    <definedName name="IQ_NI_GAAP_GUIDANCE_CIQ_COL" hidden="1">"c11655"</definedName>
    <definedName name="IQ_NI_GAAP_HIGH_GUIDANCE_CIQ" hidden="1">"c4589"</definedName>
    <definedName name="IQ_NI_GAAP_HIGH_GUIDANCE_CIQ_COL" hidden="1">"c11238"</definedName>
    <definedName name="IQ_NI_GAAP_LOW_GUIDANCE_CIQ" hidden="1">"c4629"</definedName>
    <definedName name="IQ_NI_GAAP_LOW_GUIDANCE_CIQ_COL" hidden="1">"c11278"</definedName>
    <definedName name="IQ_NI_GUIDANCE_CIQ" hidden="1">"c5007"</definedName>
    <definedName name="IQ_NI_GUIDANCE_CIQ_COL" hidden="1">"c11654"</definedName>
    <definedName name="IQ_NI_GW_GUIDANCE_CIQ" hidden="1">"c5009"</definedName>
    <definedName name="IQ_NI_GW_GUIDANCE_CIQ_COL" hidden="1">"c11656"</definedName>
    <definedName name="IQ_NI_GW_HIGH_GUIDANCE_CIQ" hidden="1">"c4590"</definedName>
    <definedName name="IQ_NI_GW_HIGH_GUIDANCE_CIQ_COL" hidden="1">"c11239"</definedName>
    <definedName name="IQ_NI_GW_LOW_GUIDANCE_CIQ" hidden="1">"c4630"</definedName>
    <definedName name="IQ_NI_GW_LOW_GUIDANCE_CIQ_COL" hidden="1">"c11279"</definedName>
    <definedName name="IQ_NI_HIGH_GUIDANCE_CIQ" hidden="1">"c4588"</definedName>
    <definedName name="IQ_NI_HIGH_GUIDANCE_CIQ_COL" hidden="1">"c11237"</definedName>
    <definedName name="IQ_NI_LOW_GUIDANCE_CIQ" hidden="1">"c4628"</definedName>
    <definedName name="IQ_NI_LOW_GUIDANCE_CIQ_COL" hidden="1">"c11277"</definedName>
    <definedName name="IQ_NI_MARGIN" hidden="1">"c794"</definedName>
    <definedName name="IQ_NI_NON_CONTROLLING_INTERESTS_FFIEC" hidden="1">"c15366"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_CIQ" hidden="1">"c5012"</definedName>
    <definedName name="IQ_NI_SBC_ACT_OR_EST_CIQ_COL" hidden="1">"c11659"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_CIQ" hidden="1">"c5016"</definedName>
    <definedName name="IQ_NI_SBC_GW_ACT_OR_EST_CIQ_COL" hidden="1">"c11663"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M_DOMESTIC_PURCHASES" hidden="1">"c20883"</definedName>
    <definedName name="IQ_NOM_EXPORT" hidden="1">"c20884"</definedName>
    <definedName name="IQ_NOM_EXPORT_GOODS" hidden="1">"c20885"</definedName>
    <definedName name="IQ_NOM_EXPORT_INCOME" hidden="1">"c20886"</definedName>
    <definedName name="IQ_NOM_EXPORT_SERVICES" hidden="1">"c20887"</definedName>
    <definedName name="IQ_NOM_GDP" hidden="1">"c20888"</definedName>
    <definedName name="IQ_NOM_GDP_RESIDUAL" hidden="1">"c20889"</definedName>
    <definedName name="IQ_NOM_GNP" hidden="1">"c20890"</definedName>
    <definedName name="IQ_NOM_GOVT_CONSUM_INVEST" hidden="1">"c20891"</definedName>
    <definedName name="IQ_NOM_GOVT_CONSUM_INVEST_DEF" hidden="1">"c20892"</definedName>
    <definedName name="IQ_NOM_GOVT_CONSUM_INVEST_DEF_CONSUM" hidden="1">"c20893"</definedName>
    <definedName name="IQ_NOM_GOVT_CONSUM_INVEST_DEF_INVEST" hidden="1">"c20894"</definedName>
    <definedName name="IQ_NOM_GOVT_CONSUM_INVEST_FEDERAL" hidden="1">"c20895"</definedName>
    <definedName name="IQ_NOM_GOVT_CONSUM_INVEST_NONDEF" hidden="1">"c20896"</definedName>
    <definedName name="IQ_NOM_GOVT_CONSUM_INVEST_NONDEF_CONSUM" hidden="1">"c20897"</definedName>
    <definedName name="IQ_NOM_GOVT_CONSUM_INVEST_NONDEF_INVEST" hidden="1">"c20898"</definedName>
    <definedName name="IQ_NOM_GOVT_CONSUM_INVEST_STATE_LOCAL" hidden="1">"c20899"</definedName>
    <definedName name="IQ_NOM_GOVT_CONSUM_INVEST_STATE_LOCAL_CONSUM" hidden="1">"c20900"</definedName>
    <definedName name="IQ_NOM_GOVT_CONSUM_INVEST_STATE_LOCAL_INVEST" hidden="1">"c20901"</definedName>
    <definedName name="IQ_NOM_IMPORT" hidden="1">"c20902"</definedName>
    <definedName name="IQ_NOM_IMPORT_GOODS" hidden="1">"c20903"</definedName>
    <definedName name="IQ_NOM_IMPORT_INCOME" hidden="1">"c20904"</definedName>
    <definedName name="IQ_NOM_IMPORT_SERVICES" hidden="1">"c20905"</definedName>
    <definedName name="IQ_NOM_NET_DOMESTIC_PRODUCTION" hidden="1">"c20906"</definedName>
    <definedName name="IQ_NOM_NET_EXPORT" hidden="1">"c20907"</definedName>
    <definedName name="IQ_NOM_PCE" hidden="1">"c20908"</definedName>
    <definedName name="IQ_NOM_PCE_CLOTHING" hidden="1">"c20909"</definedName>
    <definedName name="IQ_NOM_PCE_DUR_GOODS" hidden="1">"c20910"</definedName>
    <definedName name="IQ_NOM_PCE_DUR_GOODS_OTHER" hidden="1">"c20911"</definedName>
    <definedName name="IQ_NOM_PCE_FINANCIAL" hidden="1">"c20912"</definedName>
    <definedName name="IQ_NOM_PCE_FOOD_ACCOMADATIONS" hidden="1">"c20913"</definedName>
    <definedName name="IQ_NOM_PCE_FOOD_BEVERAGE" hidden="1">"c20914"</definedName>
    <definedName name="IQ_NOM_PCE_FURNISHINGS" hidden="1">"c20915"</definedName>
    <definedName name="IQ_NOM_PCE_GAS" hidden="1">"c20916"</definedName>
    <definedName name="IQ_NOM_PCE_GOOD" hidden="1">"c20917"</definedName>
    <definedName name="IQ_NOM_PCE_HEALTH_CARE" hidden="1">"c20918"</definedName>
    <definedName name="IQ_NOM_PCE_HOUSEHOLD_CONSUM" hidden="1">"c20919"</definedName>
    <definedName name="IQ_NOM_PCE_HOUSEHOLD_CONSUM_OTHER" hidden="1">"c20920"</definedName>
    <definedName name="IQ_NOM_PCE_HOUSING" hidden="1">"c20921"</definedName>
    <definedName name="IQ_NOM_PCE_MOTOR_VEHICLE" hidden="1">"c20922"</definedName>
    <definedName name="IQ_NOM_PCE_NONDUR_GOODS" hidden="1">"c20923"</definedName>
    <definedName name="IQ_NOM_PCE_NONDUR_GOODS_OTHER" hidden="1">"c20924"</definedName>
    <definedName name="IQ_NOM_PCE_NONPROFIT_CONSUM" hidden="1">"c20925"</definedName>
    <definedName name="IQ_NOM_PCE_NONPROFIT_OUTPUT" hidden="1">"c20926"</definedName>
    <definedName name="IQ_NOM_PCE_NONPROFIT_RECEIPTS" hidden="1">"c20927"</definedName>
    <definedName name="IQ_NOM_PCE_RECREATION_GOODS" hidden="1">"c20928"</definedName>
    <definedName name="IQ_NOM_PCE_RECREATION_SERVICES" hidden="1">"c20929"</definedName>
    <definedName name="IQ_NOM_PCE_SERVICES" hidden="1">"c20930"</definedName>
    <definedName name="IQ_NOM_PCE_TRANSPORTATION" hidden="1">"c20931"</definedName>
    <definedName name="IQ_NOM_PRIVATE_INVEST" hidden="1">"c20932"</definedName>
    <definedName name="IQ_NOM_PRIVATE_INVEST_EQUIP" hidden="1">"c20933"</definedName>
    <definedName name="IQ_NOM_PRIVATE_INVEST_EQUIP_OTHER" hidden="1">"c20934"</definedName>
    <definedName name="IQ_NOM_PRIVATE_INVEST_FIXED" hidden="1">"c20935"</definedName>
    <definedName name="IQ_NOM_PRIVATE_INVEST_INDUSTRIAL_EQUIP" hidden="1">"c20936"</definedName>
    <definedName name="IQ_NOM_PRIVATE_INVEST_INFO_EQUIP" hidden="1">"c20937"</definedName>
    <definedName name="IQ_NOM_PRIVATE_INVEST_INFO_EQUIP_COMPUTERS" hidden="1">"c20938"</definedName>
    <definedName name="IQ_NOM_PRIVATE_INVEST_INFO_EQUIP_OTHER" hidden="1">"c20939"</definedName>
    <definedName name="IQ_NOM_PRIVATE_INVEST_INFO_EQUIP_SOFTWARE" hidden="1">"c20940"</definedName>
    <definedName name="IQ_NOM_PRIVATE_INVEST_NONRES" hidden="1">"c20941"</definedName>
    <definedName name="IQ_NOM_PRIVATE_INVEST_PRIVATE_INV_CHANGE" hidden="1">"c20942"</definedName>
    <definedName name="IQ_NOM_PRIVATE_INVEST_PRIVATE_INV_FARMS" hidden="1">"c20943"</definedName>
    <definedName name="IQ_NOM_PRIVATE_INVEST_PRIVATE_INV_NONFARMS" hidden="1">"c20944"</definedName>
    <definedName name="IQ_NOM_PRIVATE_INVEST_RES" hidden="1">"c20945"</definedName>
    <definedName name="IQ_NOM_PRIVATE_INVEST_STRUCTURES" hidden="1">"c20946"</definedName>
    <definedName name="IQ_NOM_PRIVATE_INVEST_TRANSPORTATION_EQUIP" hidden="1">"c20947"</definedName>
    <definedName name="IQ_NOM_SALES_TO_DOMESTIC_PURCHASES" hidden="1">"c20948"</definedName>
    <definedName name="IQ_NOMINAL_GDP" hidden="1">"c20949"</definedName>
    <definedName name="IQ_NOMINAL_GDP_FC" hidden="1">"c20950"</definedName>
    <definedName name="IQ_NOMINAL_GDP_PER_CAPITA" hidden="1">"c20951"</definedName>
    <definedName name="IQ_NOMINAL_GDP_PER_CAPITA_FC" hidden="1">"c20952"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"c11750"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VG_ASSETS_FFIEC" hidden="1">"c18878"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OPERATING_INC_FFIEC" hidden="1">"c13382"</definedName>
    <definedName name="IQ_NON_INT_INCOME_AVG_ASSET" hidden="1">"c15707"</definedName>
    <definedName name="IQ_NON_INT_INCOME_FFIEC" hidden="1">"c13017"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CASH_FFIEC" hidden="1">"c12774"</definedName>
    <definedName name="IQ_NONINTEREST_INC_FOREIGN_FFIEC" hidden="1">"c15376"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UNUSED" hidden="1">"c7588"</definedName>
    <definedName name="IQ_NONRES_FIXED_INVEST_PRIV_FC_UNUSED" hidden="1">"c7808"</definedName>
    <definedName name="IQ_NONRES_FIXED_INVEST_PRIV_POP_FC_UNUSED" hidden="1">"c8028"</definedName>
    <definedName name="IQ_NONRES_FIXED_INVEST_PRIV_POP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T_DERIVATIVES_BENEFICIARY_FFIEC" hidden="1">"c13118"</definedName>
    <definedName name="IQ_NOTIONAL_AMT_DERIVATIVES_GUARANTOR_FFIEC" hidden="1">"c13111"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BER_ADRHOLDERS" hidden="1">"c1970"</definedName>
    <definedName name="IQ_NUMBER_CELL_SITES" hidden="1">"c15762"</definedName>
    <definedName name="IQ_NUMBER_DAYS" hidden="1">"c1904"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NUMBER_TRADES_EXECUTED" hidden="1">"c20428"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CCUPANCY_CONSOL" hidden="1">"c8840"</definedName>
    <definedName name="IQ_OCCUPANCY_EXP_AVG_ASSETS_FFIEC" hidden="1">"c13372"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ECD_LEAD_INDICATOR" hidden="1">"c20953"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ITY_RESERVES_GAS" hidden="1">"c2050"</definedName>
    <definedName name="IQ_OG_EQUITY_RESERVES_NGL" hidden="1">"c2921"</definedName>
    <definedName name="IQ_OG_EQUITY_RESERVES_OIL" hidden="1">"c2038"</definedName>
    <definedName name="IQ_OG_EQUTY_RESERVES_GAS" hidden="1">"c20387"</definedName>
    <definedName name="IQ_OG_EQUTY_RESERVES_NGL" hidden="1">"c20388"</definedName>
    <definedName name="IQ_OG_EQUTY_RESERVES_OIL" hidden="1">"c20389"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_INTEREST" hidden="1">"c13931"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CM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FFIEC" hidden="1">"c12831"</definedName>
    <definedName name="IQ_OREO_FOREIGN_FFIEC" hidden="1">"c15273"</definedName>
    <definedName name="IQ_OREO_OTHER_FFIEC" hidden="1">"c12833"</definedName>
    <definedName name="IQ_ORGANIC_GROWTH_RATE" hidden="1">"c20429"</definedName>
    <definedName name="IQ_OTHER_ADDITIONS_T1_FFIEC" hidden="1">"c13142"</definedName>
    <definedName name="IQ_OTHER_ADDITIONS_T2_FFIEC" hidden="1">"c13148"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CM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CM" hidden="1">"c862"</definedName>
    <definedName name="IQ_OTHER_ASSETS_FFIEC" hidden="1">"c12848"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TOTAL_FFIEC" hidden="1">"c12841"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CM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CM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FIEC" hidden="1">"c12970"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NON_ACCRUAL_FFIEC" hidden="1">"c13312"</definedName>
    <definedName name="IQ_OTHER_CONSTRUCTION_LOANS_UNUSED_FFIEC" hidden="1">"c13245"</definedName>
    <definedName name="IQ_OTHER_CONSTRUCTION_RISK_BASED_FFIEC" hidden="1">"c13424"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FS_AMORT_COST_FFIEC" hidden="1">"c20503"</definedName>
    <definedName name="IQ_OTHER_DEBT_SEC_DOM_AFS_FAIR_VAL_FFIEC" hidden="1">"c20468"</definedName>
    <definedName name="IQ_OTHER_DEBT_SEC_DOM_AVAIL_SALE_FFIEC" hidden="1">"c12803"</definedName>
    <definedName name="IQ_OTHER_DEBT_SEC_FOREIGN_AFS_AMORT_COST_FFIEC" hidden="1">"c20504"</definedName>
    <definedName name="IQ_OTHER_DEBT_SEC_FOREIGN_AFS_FAIR_VAL_FFIEC" hidden="1">"c20469"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DOM_HTM_AMORT_COST_FFIEC" hidden="1">"c20451"</definedName>
    <definedName name="IQ_OTHER_DEBT_SECURITIES_DOM_HTM_FAIR_VAL_FFIEC" hidden="1">"c20486"</definedName>
    <definedName name="IQ_OTHER_DEBT_SECURITIES_FOREIGN_FFIEC" hidden="1">"c12790"</definedName>
    <definedName name="IQ_OTHER_DEBT_SECURITIES_FOREIGN_HTM_AMORT_COST_FFIEC" hidden="1">"c20452"</definedName>
    <definedName name="IQ_OTHER_DEBT_SECURITIES_FOREIGN_HTM_FAIR_VAL_FFIEC" hidden="1">"c20487"</definedName>
    <definedName name="IQ_OTHER_DEBT_SECURITIES_QUARTERLY_AVG_FFIEC" hidden="1">"c15473"</definedName>
    <definedName name="IQ_OTHER_DEDUCTIONS_LEVERAGE_RATIO_FFIEC" hidden="1">"c13158"</definedName>
    <definedName name="IQ_OTHER_DEP" hidden="1">"c885"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EARNING" hidden="1">"c1609"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S_FFIEC" hidden="1">"c12880"</definedName>
    <definedName name="IQ_OTHER_EQUITY_CM" hidden="1">"c888"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CM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CM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PREMIUMS_FFIEC" hidden="1">"c13071"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CM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CM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CM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CM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CM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FIEC" hidden="1">"c12872"</definedName>
    <definedName name="IQ_OTHER_LIABILITIES_TOTAL_FFIEC" hidden="1">"c12869"</definedName>
    <definedName name="IQ_OTHER_LL_REC_FFIEC" hidden="1">"c12894"</definedName>
    <definedName name="IQ_OTHER_LOANS" hidden="1">"c945"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L_REC_DOM_FFIEC" hidden="1">"c12914"</definedName>
    <definedName name="IQ_OTHER_LOANS_NON_ACCRUAL_FFIEC" hidden="1">"c13327"</definedName>
    <definedName name="IQ_OTHER_LOANS_RISK_BASED_FFIEC" hidden="1">"c13435"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CM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FS_AMORT_COST_FFIEC" hidden="1">"c20498"</definedName>
    <definedName name="IQ_OTHER_MBS_AFS_FAIR_VAL_FFIEC" hidden="1">"c20463"</definedName>
    <definedName name="IQ_OTHER_MBS_AVAIL_SALE_FFIEC" hidden="1">"c12801"</definedName>
    <definedName name="IQ_OTHER_MBS_FFIEC" hidden="1">"c12787"</definedName>
    <definedName name="IQ_OTHER_MBS_HTM_AMORT_COST_FFIEC" hidden="1">"c20446"</definedName>
    <definedName name="IQ_OTHER_MBS_HTM_FAIR_VAL_FFIEC" hidden="1">"c20481"</definedName>
    <definedName name="IQ_OTHER_MBS_ISSUED_FNMA_GNMA_TRADING_DOM_FFIEC" hidden="1">"c12922"</definedName>
    <definedName name="IQ_OTHER_MBS_ISSUED_FNMA_GNMA_TRADING_FFIEC" hidden="1">"c12817"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N_INT_ALLOCATIONS_FFIEC" hidden="1">"c13065"</definedName>
    <definedName name="IQ_OTHER_NON_INT_EXP" hidden="1">"c953"</definedName>
    <definedName name="IQ_OTHER_NON_INT_EXP_FFIEC" hidden="1">"c13027"</definedName>
    <definedName name="IQ_OTHER_NON_INT_EXP_TOTAL" hidden="1">"c954"</definedName>
    <definedName name="IQ_OTHER_NON_INT_INC" hidden="1">"c955"</definedName>
    <definedName name="IQ_OTHER_NON_INT_INC_OPERATING_INC_FFIEC" hidden="1">"c13392"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CM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CM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OFF_BS_ITEMS_FFIEC" hidden="1">"c13126"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CM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CM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CM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CM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"c24739"</definedName>
    <definedName name="IQ_OTHER_PC_WRITTEN" hidden="1">"c1006"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CM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CM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NON_TRANS_ACCTS_FFIEC" hidden="1">"c15331"</definedName>
    <definedName name="IQ_OTHER_SECURITIES_QUARTERLY_AVG_FFIEC" hidden="1">"c15472"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UNDRAWN" hidden="1">"c2522"</definedName>
    <definedName name="IQ_OTHER_UNITS" hidden="1">"c8772"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CM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CM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HEAD_EXP_AVG_ASSETS_FFIEC" hidden="1">"c13361"</definedName>
    <definedName name="IQ_OVERHEAD_EXP_REV_FFIEC" hidden="1">"c13494"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PART_TIME" hidden="1">"c1024"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T_DUE_ALLOW_GROSS_LOANS_FFIEC" hidden="1">"c13416"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BV_FWD" hidden="1">"c15235"</definedName>
    <definedName name="IQ_PC_EARNED" hidden="1">"c2749"</definedName>
    <definedName name="IQ_PC_GAAP_COMBINED_RATIO" hidden="1">"c20392"</definedName>
    <definedName name="IQ_PC_GAAP_COMBINED_RATIO_EXCL_CL" hidden="1">"c20393"</definedName>
    <definedName name="IQ_PC_GAAP_EXPENSE_RATIO" hidden="1">"c20391"</definedName>
    <definedName name="IQ_PC_GAAP_LOSS" hidden="1">"c20390"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FIEC" hidden="1">"c13645"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_INCOME" hidden="1">"c20954"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CURRENT_TAXES" hidden="1">"c20956"</definedName>
    <definedName name="IQ_PERSONAL_DISPOSABLE_INCOME" hidden="1">"c20957"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ASSETS" hidden="1">"c20958"</definedName>
    <definedName name="IQ_PERSONAL_INCOME_ASSETS_DIVIDEND" hidden="1">"c20959"</definedName>
    <definedName name="IQ_PERSONAL_INCOME_ASSETS_INTEREST" hidden="1">"c20960"</definedName>
    <definedName name="IQ_PERSONAL_INCOME_CHAINED_DOLLARS" hidden="1">"c20961"</definedName>
    <definedName name="IQ_PERSONAL_INCOME_COMPENSATION" hidden="1">"c20962"</definedName>
    <definedName name="IQ_PERSONAL_INCOME_EMPLOYER_GOVT_INSURANCE_CONTRIBUTION" hidden="1">"c20963"</definedName>
    <definedName name="IQ_PERSONAL_INCOME_EMPLOYER_PENSION_CONTRIBUTION" hidden="1">"c20964"</definedName>
    <definedName name="IQ_PERSONAL_INCOME_EX_TRANSFER_RECEIPTS" hidden="1">"c20965"</definedName>
    <definedName name="IQ_PERSONAL_INCOME_FC" hidden="1">"c7823"</definedName>
    <definedName name="IQ_PERSONAL_INCOME_GOVT_CONTRIBUTION_SOCIAL_INS" hidden="1">"c20966"</definedName>
    <definedName name="IQ_PERSONAL_INCOME_GOVT_SOCIAL_BENEFITS" hidden="1">"c20967"</definedName>
    <definedName name="IQ_PERSONAL_INCOME_GOVT_SOCIAL_BENEFITS_FAMILY" hidden="1">"c20968"</definedName>
    <definedName name="IQ_PERSONAL_INCOME_GOVT_SOCIAL_BENEFITS_OTHER" hidden="1">"c20969"</definedName>
    <definedName name="IQ_PERSONAL_INCOME_GOVT_SOCIAL_BENEFITS_UNEMPLOYMENT" hidden="1">"c20970"</definedName>
    <definedName name="IQ_PERSONAL_INCOME_GOVT_SOCIAL_BENEFITS_VETERANS" hidden="1">"c20971"</definedName>
    <definedName name="IQ_PERSONAL_INCOME_GOVT_SOCIAL_BENEFITS_WELFARE" hidden="1">"c20972"</definedName>
    <definedName name="IQ_PERSONAL_INCOME_PCT_CHANGE" hidden="1">"c20973"</definedName>
    <definedName name="IQ_PERSONAL_INCOME_PCT_CHANGE_CHAINED_DOLLARS" hidden="1">"c20974"</definedName>
    <definedName name="IQ_PERSONAL_INCOME_PER_CAPITA" hidden="1">"c20975"</definedName>
    <definedName name="IQ_PERSONAL_INCOME_PER_CAPITA_CHAINED_DOLLARS" hidden="1">"c20976"</definedName>
    <definedName name="IQ_PERSONAL_INCOME_POP" hidden="1">"c7163"</definedName>
    <definedName name="IQ_PERSONAL_INCOME_POP_FC" hidden="1">"c8043"</definedName>
    <definedName name="IQ_PERSONAL_INCOME_PROPIETOR" hidden="1">"c20977"</definedName>
    <definedName name="IQ_PERSONAL_INCOME_PROPIETOR_FARM" hidden="1">"c20978"</definedName>
    <definedName name="IQ_PERSONAL_INCOME_PROPIETOR_NONFARM" hidden="1">"c20979"</definedName>
    <definedName name="IQ_PERSONAL_INCOME_RENTAL" hidden="1">"c20980"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TRANSFER_RECEIPTS" hidden="1">"c20981"</definedName>
    <definedName name="IQ_PERSONAL_INCOME_TRANSFER_RECEIPTS_OTHER" hidden="1">"c20982"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WAGE_SUPPLEMENTS" hidden="1">"c20983"</definedName>
    <definedName name="IQ_PERSONAL_INCOME_WAGES" hidden="1">"c20984"</definedName>
    <definedName name="IQ_PERSONAL_INCOME_WAGES_GOVT" hidden="1">"c20985"</definedName>
    <definedName name="IQ_PERSONAL_INCOME_WAGES_PRIVATE_INDUSTRY" hidden="1">"c20986"</definedName>
    <definedName name="IQ_PERSONAL_INCOME_YOY" hidden="1">"c7383"</definedName>
    <definedName name="IQ_PERSONAL_INCOME_YOY_FC" hidden="1">"c8263"</definedName>
    <definedName name="IQ_PERSONAL_INTEREST_PAYMENTS" hidden="1">"c20987"</definedName>
    <definedName name="IQ_PERSONAL_OUTLAYS" hidden="1">"c20988"</definedName>
    <definedName name="IQ_PERSONAL_SAVINGS" hidden="1">"c20989"</definedName>
    <definedName name="IQ_PERSONAL_SAVINGS_PCT_INCOME" hidden="1">"c20990"</definedName>
    <definedName name="IQ_PERSONAL_TRANSFER_PAYMENTS" hidden="1">"c20991"</definedName>
    <definedName name="IQ_PERSONAL_TRANSFER_PAYMENTS_GOVT" hidden="1">"c20992"</definedName>
    <definedName name="IQ_PERSONAL_TRANSFER_PAYMENTS_WORLD" hidden="1">"c20993"</definedName>
    <definedName name="IQ_PERSONNEL_EXP_AVG_ASSETS_FFIEC" hidden="1">"c13371"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_INVEST_SECURITIES_FFIEC" hidden="1">"c13467"</definedName>
    <definedName name="IQ_PLEDGED_SECURITIES_FFIEC" hidden="1">"c24743"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PULATION" hidden="1">"c20994"</definedName>
    <definedName name="IQ_POPULATION_FC" hidden="1">"c20995"</definedName>
    <definedName name="IQ_PORTFOLIO_INVESTMENT_NET" hidden="1">"c20996"</definedName>
    <definedName name="IQ_PORTFOLIO_SHARES" hidden="1">"c19116"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"c16170"</definedName>
    <definedName name="IQ_POSTPAID_SUBS" hidden="1">"c16167"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ACT_OR_EST_CIQ_COL" hidden="1">"c11711"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CM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CM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CM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LIST" hidden="1">"c13506"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"c16169"</definedName>
    <definedName name="IQ_PREPAID_EXP" hidden="1">"c1068"</definedName>
    <definedName name="IQ_PREPAID_EXPEN" hidden="1">"c1418"</definedName>
    <definedName name="IQ_PREPAID_SUBS" hidden="1">"c16166"</definedName>
    <definedName name="IQ_PRESIDENT_ID" hidden="1">"c15216"</definedName>
    <definedName name="IQ_PRESIDENT_NAME" hidden="1">"c15215"</definedName>
    <definedName name="IQ_PRETAX_INC_AFTER_CAP_ALLOCATION_FOREIGN_FFIEC" hidden="1">"c15390"</definedName>
    <definedName name="IQ_PRETAX_INC_BEFORE_CAP_ALLOCATION_FOREIGN_FFIEC" hidden="1">"c15388"</definedName>
    <definedName name="IQ_PRETAX_OPERATING_INC_AVG_ASSETS_FFIEC" hidden="1">"c13365"</definedName>
    <definedName name="IQ_PREV_CONTRACT_ID" hidden="1">"c13929"</definedName>
    <definedName name="IQ_PREVIOUS_TIME_RT" hidden="1">"PREVIOUSLASTTIME"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SALES" hidden="1">"c17552"</definedName>
    <definedName name="IQ_PRICE_TARGET" hidden="1">"c82"</definedName>
    <definedName name="IQ_PRICE_TARGET_BOTTOM_UP_CIQ" hidden="1">"c12023"</definedName>
    <definedName name="IQ_PRICE_TARGET_CIQ" hidden="1">"c3613"</definedName>
    <definedName name="IQ_PRICE_UNIT" hidden="1">"c15556"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_VOLATILITY_EST_CIQ_COL" hidden="1">"c11677"</definedName>
    <definedName name="IQ_PRICE_VOLATILITY_HIGH_CIQ_COL" hidden="1">"c11678"</definedName>
    <definedName name="IQ_PRICE_VOLATILITY_LOW_CIQ_COL" hidden="1">"c11679"</definedName>
    <definedName name="IQ_PRICE_VOLATILITY_MEDIAN_CIQ_COL" hidden="1">"c11680"</definedName>
    <definedName name="IQ_PRICE_VOLATILITY_NUM_CIQ_COL" hidden="1">"c11681"</definedName>
    <definedName name="IQ_PRICE_VOLATILITY_STDDEV_CIQ_COL" hidden="1">"c11682"</definedName>
    <definedName name="IQ_PRICEDATE" hidden="1">"c1069"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ST_CONSOLIDATION" hidden="1">"c16246"</definedName>
    <definedName name="IQ_PRIMARY_EST_CONSOLIDATION_CIQ" hidden="1">"c16247"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VATE_CONST_TOTAL_APR_FC_UNUSED" hidden="1">"c8559"</definedName>
    <definedName name="IQ_PRIVATE_CONST_TOTAL_APR_UNUSED" hidden="1">"c7679"</definedName>
    <definedName name="IQ_PRIVATE_CONST_TOTAL_FC_UNUSED" hidden="1">"c7899"</definedName>
    <definedName name="IQ_PRIVATE_CONST_TOTAL_POP_FC_UNUSED" hidden="1">"c8119"</definedName>
    <definedName name="IQ_PRIVATE_CONST_TOTAL_POP_UNUSED" hidden="1">"c7239"</definedName>
    <definedName name="IQ_PRIVATE_CONST_TOTAL_UNUSED" hidden="1">"c7019"</definedName>
    <definedName name="IQ_PRIVATE_CONST_TOTAL_YOY_FC_UNUSED" hidden="1">"c8339"</definedName>
    <definedName name="IQ_PRIVATE_CONST_TOTAL_YOY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UNUSED" hidden="1">"c7655"</definedName>
    <definedName name="IQ_PRIVATE_RES_CONST_REAL_FC_UNUSED" hidden="1">"c7875"</definedName>
    <definedName name="IQ_PRIVATE_RES_CONST_REAL_POP_FC_UNUSED" hidden="1">"c8095"</definedName>
    <definedName name="IQ_PRIVATE_RES_CONST_REAL_POP_UNUSED" hidden="1">"c7215"</definedName>
    <definedName name="IQ_PRIVATE_RES_CONST_REAL_UNUSED" hidden="1">"c6995"</definedName>
    <definedName name="IQ_PRIVATE_RES_CONST_REAL_YOY_FC_UNUSED" hidden="1">"c8315"</definedName>
    <definedName name="IQ_PRIVATE_RES_CONST_REAL_YOY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FFIEC" hidden="1">"c13019"</definedName>
    <definedName name="IQ_PROVISION_LOAN_LOSS_AVG_ASSETS_FFIEC" hidden="1">"c18879"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UNUSED" hidden="1">"c7611"</definedName>
    <definedName name="IQ_PURCHASES_EQUIP_NONRES_SAAR_FC_UNUSED" hidden="1">"c7831"</definedName>
    <definedName name="IQ_PURCHASES_EQUIP_NONRES_SAAR_POP_FC_UNUSED" hidden="1">"c8051"</definedName>
    <definedName name="IQ_PURCHASES_EQUIP_NONRES_SAAR_POP_UNUSED" hidden="1">"c7171"</definedName>
    <definedName name="IQ_PURCHASES_EQUIP_NONRES_SAAR_UNUSED" hidden="1">"c6951"</definedName>
    <definedName name="IQ_PURCHASES_EQUIP_NONRES_SAAR_YOY_FC_UNUSED" hidden="1">"c8271"</definedName>
    <definedName name="IQ_PURCHASES_EQUIP_NONRES_SAAR_YOY_UNUSED" hidden="1">"c7391"</definedName>
    <definedName name="IQ_PURCHASING_SECURITIES_LL_REC_FFIEC" hidden="1">"c12893"</definedName>
    <definedName name="IQ_PV_PREMIUMS_NEW_BUSINESS" hidden="1">"c9973"</definedName>
    <definedName name="IQ_QUALIFYING_MINORITY_INT_T1_FFIEC" hidden="1">"c13135"</definedName>
    <definedName name="IQ_QUALIFYING_SUB_DEBT_REDEEM_PREF_T2_FFIEC" hidden="1">"c13144"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TE_COUNTRY" hidden="1">"c19247"</definedName>
    <definedName name="IQ_RATE_LEVEL" hidden="1">"c19251"</definedName>
    <definedName name="IQ_RATE_NAME" hidden="1">"c19249"</definedName>
    <definedName name="IQ_RATE_TERM" hidden="1">"c19248"</definedName>
    <definedName name="IQ_RATE_TYPE" hidden="1">"c19246"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RISK_BASED_FFIEC" hidden="1">"c13418"</definedName>
    <definedName name="IQ_RE_ACQ_SATISFACTION_DEBTS_FFIEC" hidden="1">"c12832"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DEPR_AMORT" hidden="1">"c8750"</definedName>
    <definedName name="IQ_RE_DEPRECIATION" hidden="1">"c16045"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IGN_FFIEC" hidden="1">"c13479"</definedName>
    <definedName name="IQ_RE_GAIN_LOSS_SALE_ASSETS" hidden="1">"c8751"</definedName>
    <definedName name="IQ_RE_LOANS_1_4_GROSS_LOANS_FFIEC" hidden="1">"c13397"</definedName>
    <definedName name="IQ_RE_LOANS_DOM_QUARTERLY_AVG_FFIEC" hidden="1">"c15476"</definedName>
    <definedName name="IQ_RE_LOANS_GROSS_LOANS_FFIEC" hidden="1">"c13396"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_RENTAL_EXPENSE" hidden="1">"c16036"</definedName>
    <definedName name="IQ_RE_RISK_BASED_FFIEC" hidden="1">"c13417"</definedName>
    <definedName name="IQ_REAL_DOMESTIC_PURCHASES" hidden="1">"c20997"</definedName>
    <definedName name="IQ_REAL_ESTATE" hidden="1">"c1093"</definedName>
    <definedName name="IQ_REAL_ESTATE_ASSETS" hidden="1">"c1094"</definedName>
    <definedName name="IQ_REAL_EXPORT" hidden="1">"c20998"</definedName>
    <definedName name="IQ_REAL_EXPORT_GOODS" hidden="1">"c20999"</definedName>
    <definedName name="IQ_REAL_EXPORT_INCOME" hidden="1">"c21000"</definedName>
    <definedName name="IQ_REAL_EXPORT_SERVICES" hidden="1">"c21001"</definedName>
    <definedName name="IQ_REAL_FIXED_INVESTMENT" hidden="1">"c21002"</definedName>
    <definedName name="IQ_REAL_GDP" hidden="1">"c21003"</definedName>
    <definedName name="IQ_REAL_GDP_FC" hidden="1">"c21004"</definedName>
    <definedName name="IQ_REAL_GDP_GROWTH" hidden="1">"c21005"</definedName>
    <definedName name="IQ_REAL_GDP_GROWTH_FC" hidden="1">"c21006"</definedName>
    <definedName name="IQ_REAL_GDP_USD" hidden="1">"c21007"</definedName>
    <definedName name="IQ_REAL_GDP_USD_FC" hidden="1">"c21008"</definedName>
    <definedName name="IQ_REAL_GNP" hidden="1">"c21009"</definedName>
    <definedName name="IQ_REAL_GOVT_CONSUM_INVEST" hidden="1">"c21010"</definedName>
    <definedName name="IQ_REAL_GOVT_CONSUM_INVEST_DEF" hidden="1">"c21011"</definedName>
    <definedName name="IQ_REAL_GOVT_CONSUM_INVEST_DEF_CONSUM" hidden="1">"c21012"</definedName>
    <definedName name="IQ_REAL_GOVT_CONSUM_INVEST_DEF_INVEST" hidden="1">"c21013"</definedName>
    <definedName name="IQ_REAL_GOVT_CONSUM_INVEST_FEDERAL" hidden="1">"c21014"</definedName>
    <definedName name="IQ_REAL_GOVT_CONSUM_INVEST_NONDEF" hidden="1">"c21015"</definedName>
    <definedName name="IQ_REAL_GOVT_CONSUM_INVEST_NONDEF_CONSUM" hidden="1">"c21016"</definedName>
    <definedName name="IQ_REAL_GOVT_CONSUM_INVEST_NONDEF_INVEST" hidden="1">"c21017"</definedName>
    <definedName name="IQ_REAL_GOVT_CONSUM_INVEST_STATE_LOCAL" hidden="1">"c21018"</definedName>
    <definedName name="IQ_REAL_GOVT_CONSUM_INVEST_STATE_LOCAL_CONSUM" hidden="1">"c21019"</definedName>
    <definedName name="IQ_REAL_GOVT_CONSUM_INVEST_STATE_LOCAL_INVEST" hidden="1">"c21020"</definedName>
    <definedName name="IQ_REAL_IMPORT" hidden="1">"c21021"</definedName>
    <definedName name="IQ_REAL_IMPORT_GOODS" hidden="1">"c21022"</definedName>
    <definedName name="IQ_REAL_IMPORT_INCOME" hidden="1">"c21023"</definedName>
    <definedName name="IQ_REAL_IMPORT_SERVICES" hidden="1">"c21024"</definedName>
    <definedName name="IQ_REAL_NET_DOMESTIC_PRODUCTION" hidden="1">"c21025"</definedName>
    <definedName name="IQ_REAL_NET_EXPORT" hidden="1">"c21026"</definedName>
    <definedName name="IQ_REAL_PCE" hidden="1">"c21027"</definedName>
    <definedName name="IQ_REAL_PCE_CLOTHING" hidden="1">"c21028"</definedName>
    <definedName name="IQ_REAL_PCE_DUR_GOODS" hidden="1">"c21029"</definedName>
    <definedName name="IQ_REAL_PCE_DUR_GOODS_OTHER" hidden="1">"c21030"</definedName>
    <definedName name="IQ_REAL_PCE_FINANCIAL" hidden="1">"c21031"</definedName>
    <definedName name="IQ_REAL_PCE_FOOD_ACCOMADATIONS" hidden="1">"c21032"</definedName>
    <definedName name="IQ_REAL_PCE_FOOD_BEVERAGE" hidden="1">"c21033"</definedName>
    <definedName name="IQ_REAL_PCE_FURNISHINGS" hidden="1">"c21034"</definedName>
    <definedName name="IQ_REAL_PCE_GAS" hidden="1">"c21035"</definedName>
    <definedName name="IQ_REAL_PCE_GOOD" hidden="1">"c21036"</definedName>
    <definedName name="IQ_REAL_PCE_HEALTH_CARE" hidden="1">"c21037"</definedName>
    <definedName name="IQ_REAL_PCE_HOUSEHOLD_CONSUM" hidden="1">"c21038"</definedName>
    <definedName name="IQ_REAL_PCE_HOUSEHOLD_CONSUM_OTHER" hidden="1">"c21039"</definedName>
    <definedName name="IQ_REAL_PCE_HOUSING" hidden="1">"c21040"</definedName>
    <definedName name="IQ_REAL_PCE_MOTOR_VEHICLE" hidden="1">"c21041"</definedName>
    <definedName name="IQ_REAL_PCE_NONDUR_GOODS" hidden="1">"c21042"</definedName>
    <definedName name="IQ_REAL_PCE_NONDUR_GOODS_OTHER" hidden="1">"c21043"</definedName>
    <definedName name="IQ_REAL_PCE_NONPROFIT_CONSUM" hidden="1">"c21044"</definedName>
    <definedName name="IQ_REAL_PCE_NONPROFIT_OUTPUT" hidden="1">"c21045"</definedName>
    <definedName name="IQ_REAL_PCE_NONPROFIT_RECEIPTS" hidden="1">"c21046"</definedName>
    <definedName name="IQ_REAL_PCE_RECREATION_GOODS" hidden="1">"c21047"</definedName>
    <definedName name="IQ_REAL_PCE_RECREATION_SERVICES" hidden="1">"c21048"</definedName>
    <definedName name="IQ_REAL_PCE_SERVICES" hidden="1">"c21049"</definedName>
    <definedName name="IQ_REAL_PCE_TRANSPORTATION" hidden="1">"c21050"</definedName>
    <definedName name="IQ_REAL_PRIVATE_CONSUM_GROWTH" hidden="1">"c21051"</definedName>
    <definedName name="IQ_REAL_PRIVATE_INVEST" hidden="1">"c21052"</definedName>
    <definedName name="IQ_REAL_PRIVATE_INVEST_EQUIP" hidden="1">"c21053"</definedName>
    <definedName name="IQ_REAL_PRIVATE_INVEST_EQUIP_OTHER" hidden="1">"c21054"</definedName>
    <definedName name="IQ_REAL_PRIVATE_INVEST_FIXED" hidden="1">"c21055"</definedName>
    <definedName name="IQ_REAL_PRIVATE_INVEST_INDUSTRIAL_EQUIP" hidden="1">"c21056"</definedName>
    <definedName name="IQ_REAL_PRIVATE_INVEST_INFO_EQUIP" hidden="1">"c21057"</definedName>
    <definedName name="IQ_REAL_PRIVATE_INVEST_INFO_EQUIP_COMPUTERS" hidden="1">"c21058"</definedName>
    <definedName name="IQ_REAL_PRIVATE_INVEST_INFO_EQUIP_OTHER" hidden="1">"c21059"</definedName>
    <definedName name="IQ_REAL_PRIVATE_INVEST_INFO_EQUIP_SOFTWARE" hidden="1">"c21060"</definedName>
    <definedName name="IQ_REAL_PRIVATE_INVEST_NONRES" hidden="1">"c21061"</definedName>
    <definedName name="IQ_REAL_PRIVATE_INVEST_PRIVATE_INV_CHANGE" hidden="1">"c21062"</definedName>
    <definedName name="IQ_REAL_PRIVATE_INVEST_PRIVATE_INV_FARMS" hidden="1">"c21063"</definedName>
    <definedName name="IQ_REAL_PRIVATE_INVEST_PRIVATE_INV_NONFARMS" hidden="1">"c21064"</definedName>
    <definedName name="IQ_REAL_PRIVATE_INVEST_RES" hidden="1">"c21065"</definedName>
    <definedName name="IQ_REAL_PRIVATE_INVEST_STRUCTURES" hidden="1">"c21066"</definedName>
    <definedName name="IQ_REAL_PRIVATE_INVEST_TRANSPORTATION_EQUIP" hidden="1">"c21067"</definedName>
    <definedName name="IQ_REAL_SALES_TO_DOMESTIC_PURCHASES" hidden="1">"c21068"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CENT_FUNDS" hidden="1">"c18908"</definedName>
    <definedName name="IQ_RECENT_FUNDS_ID" hidden="1">"c18909"</definedName>
    <definedName name="IQ_RECOVERIES_AVG_LOANS_FFIEC" hidden="1">"c13476"</definedName>
    <definedName name="IQ_RECURRING_PROFIT_ACT_OR_EST_CIQ" hidden="1">"c5045"</definedName>
    <definedName name="IQ_RECURRING_PROFIT_ACT_OR_EST_CIQ_COL" hidden="1">"c11692"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SHARE_ACT_OR_EST_CIQ" hidden="1">"c5046"</definedName>
    <definedName name="IQ_RECURRING_PROFIT_SHARE_ACT_OR_EST_CIQ_COL" hidden="1">"c11693"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UNUSED" hidden="1">"c7656"</definedName>
    <definedName name="IQ_RES_CONST_REAL_FC_UNUSED" hidden="1">"c7876"</definedName>
    <definedName name="IQ_RES_CONST_REAL_POP_FC_UNUSED" hidden="1">"c8096"</definedName>
    <definedName name="IQ_RES_CONST_REAL_POP_UNUSED" hidden="1">"c7216"</definedName>
    <definedName name="IQ_RES_CONST_REAL_SAAR_APR_FC_UNUSED" hidden="1">"c8537"</definedName>
    <definedName name="IQ_RES_CONST_REAL_SAAR_APR_UNUSED" hidden="1">"c7657"</definedName>
    <definedName name="IQ_RES_CONST_REAL_SAAR_FC_UNUSED" hidden="1">"c7877"</definedName>
    <definedName name="IQ_RES_CONST_REAL_SAAR_POP_FC_UNUSED" hidden="1">"c8097"</definedName>
    <definedName name="IQ_RES_CONST_REAL_SAAR_POP_UNUSED" hidden="1">"c7217"</definedName>
    <definedName name="IQ_RES_CONST_REAL_SAAR_UNUSED" hidden="1">"c6997"</definedName>
    <definedName name="IQ_RES_CONST_REAL_SAAR_YOY_FC_UNUSED" hidden="1">"c8317"</definedName>
    <definedName name="IQ_RES_CONST_REAL_SAAR_YOY_UNUSED" hidden="1">"c7437"</definedName>
    <definedName name="IQ_RES_CONST_REAL_UNUSED" hidden="1">"c6996"</definedName>
    <definedName name="IQ_RES_CONST_REAL_YOY_FC_UNUSED" hidden="1">"c8316"</definedName>
    <definedName name="IQ_RES_CONST_REAL_YOY_UNUSED" hidden="1">"c7436"</definedName>
    <definedName name="IQ_RES_CONST_SAAR_APR_FC_UNUSED" hidden="1">"c8540"</definedName>
    <definedName name="IQ_RES_CONST_SAAR_APR_UNUSED" hidden="1">"c7660"</definedName>
    <definedName name="IQ_RES_CONST_SAAR_FC_UNUSED" hidden="1">"c7880"</definedName>
    <definedName name="IQ_RES_CONST_SAAR_POP_FC_UNUSED" hidden="1">"c8100"</definedName>
    <definedName name="IQ_RES_CONST_SAAR_POP_UNUSED" hidden="1">"c7220"</definedName>
    <definedName name="IQ_RES_CONST_SAAR_UNUSED" hidden="1">"c7000"</definedName>
    <definedName name="IQ_RES_CONST_SAAR_YOY_FC_UNUSED" hidden="1">"c8320"</definedName>
    <definedName name="IQ_RES_CONST_SAAR_YOY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CM" hidden="1">"c1106"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GROSS_MARGIN" hidden="1">"c9899"</definedName>
    <definedName name="IQ_RETAIL_INV_BUILDING_MATERIAL" hidden="1">"c21069"</definedName>
    <definedName name="IQ_RETAIL_INV_CLOTHING" hidden="1">"c21070"</definedName>
    <definedName name="IQ_RETAIL_INV_DEPT_STORE" hidden="1">"c21071"</definedName>
    <definedName name="IQ_RETAIL_INV_FOOD" hidden="1">"c21072"</definedName>
    <definedName name="IQ_RETAIL_INV_FURNITURE" hidden="1">"c21073"</definedName>
    <definedName name="IQ_RETAIL_INV_GENERAL" hidden="1">"c21074"</definedName>
    <definedName name="IQ_RETAIL_INV_MOTOR_VEHICLE" hidden="1">"c21075"</definedName>
    <definedName name="IQ_RETAIL_INV_SALES_RATIO_BUILDING" hidden="1">"c21076"</definedName>
    <definedName name="IQ_RETAIL_INV_SALES_RATIO_CLOTHING" hidden="1">"c21077"</definedName>
    <definedName name="IQ_RETAIL_INV_SALES_RATIO_DEPT_STORE" hidden="1">"c21078"</definedName>
    <definedName name="IQ_RETAIL_INV_SALES_RATIO_FOOD" hidden="1">"c21079"</definedName>
    <definedName name="IQ_RETAIL_INV_SALES_RATIO_FURNITURE" hidden="1">"c21080"</definedName>
    <definedName name="IQ_RETAIL_INV_SALES_RATIO_GENERAL" hidden="1">"c21081"</definedName>
    <definedName name="IQ_RETAIL_INV_SALES_RATIO_MV" hidden="1">"c21082"</definedName>
    <definedName name="IQ_RETAIL_INV_SALES_RATIO_TOTAL" hidden="1">"c21083"</definedName>
    <definedName name="IQ_RETAIL_INV_SALES_RATIO_TOTAL_EX_MV" hidden="1">"c21084"</definedName>
    <definedName name="IQ_RETAIL_INV_TOTAL" hidden="1">"c21085"</definedName>
    <definedName name="IQ_RETAIL_INV_TOTAL_EX_MOTOR_VEHICLE" hidden="1">"c21086"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BUILDING_MATERIAL" hidden="1">"c21087"</definedName>
    <definedName name="IQ_RETAIL_SALES_CATALOG" hidden="1">"c16128"</definedName>
    <definedName name="IQ_RETAIL_SALES_CLOTHING" hidden="1">"c21088"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FOODSTUFF" hidden="1">"c21089"</definedName>
    <definedName name="IQ_RETAIL_SALES_FURNITURE" hidden="1">"c21090"</definedName>
    <definedName name="IQ_RETAIL_SALES_GAS" hidden="1">"c21091"</definedName>
    <definedName name="IQ_RETAIL_SALES_GENERAL" hidden="1">"c21092"</definedName>
    <definedName name="IQ_RETAIL_SALES_HEALTH" hidden="1">"c21093"</definedName>
    <definedName name="IQ_RETAIL_SALES_MISC" hidden="1">"c21094"</definedName>
    <definedName name="IQ_RETAIL_SALES_MOTOR_VEHICLE" hidden="1">"c21095"</definedName>
    <definedName name="IQ_RETAIL_SALES_NONSTORES" hidden="1">"c21096"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PORTING_GOODS" hidden="1">"c21097"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TOTAL" hidden="1">"c21098"</definedName>
    <definedName name="IQ_RETAIL_SALES_TOTAL_EX_MOTOR_VEHICLE" hidden="1">"c21099"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LES_YOY_PCT" hidden="1">"c21100"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EQUITY_FFIEC" hidden="1">"c13348"</definedName>
    <definedName name="IQ_RETAINED_EARNINGS_FFIEC" hidden="1">"c12878"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CM" hidden="1">"c1115"</definedName>
    <definedName name="IQ_RETURN_ASSETS_FS" hidden="1">"c1116"</definedName>
    <definedName name="IQ_RETURN_ASSETS_GUIDANCE_CIQ" hidden="1">"c5055"</definedName>
    <definedName name="IQ_RETURN_ASSETS_GUIDANCE_CIQ_COL" hidden="1">"c11702"</definedName>
    <definedName name="IQ_RETURN_ASSETS_HIGH_GUIDANCE_CIQ" hidden="1">"c4595"</definedName>
    <definedName name="IQ_RETURN_ASSETS_HIGH_GUIDANCE_CIQ_COL" hidden="1">"c11244"</definedName>
    <definedName name="IQ_RETURN_ASSETS_LOW_GUIDANCE_CIQ" hidden="1">"c4635"</definedName>
    <definedName name="IQ_RETURN_ASSETS_LOW_GUIDANCE_CIQ_COL" hidden="1">"c11284"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CM" hidden="1">"c1120"</definedName>
    <definedName name="IQ_RETURN_EQUITY_FS" hidden="1">"c1121"</definedName>
    <definedName name="IQ_RETURN_EQUITY_GUIDANCE_CIQ" hidden="1">"c5056"</definedName>
    <definedName name="IQ_RETURN_EQUITY_GUIDANCE_CIQ_COL" hidden="1">"c11703"</definedName>
    <definedName name="IQ_RETURN_EQUITY_HIGH_GUIDANCE_CIQ" hidden="1">"c4594"</definedName>
    <definedName name="IQ_RETURN_EQUITY_HIGH_GUIDANCE_CIQ_COL" hidden="1">"c11243"</definedName>
    <definedName name="IQ_RETURN_EQUITY_LOW_GUIDANCE_CIQ" hidden="1">"c4634"</definedName>
    <definedName name="IQ_RETURN_EQUITY_LOW_GUIDANCE_CIQ_COL" hidden="1">"c11283"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NON_TRADING_PROP" hidden="1">"c15999"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ACT_OR_EST_CIQ_COL" hidden="1">"c11706"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BOTTOM_UP_CIQ" hidden="1">"c12025"</definedName>
    <definedName name="IQ_REVENUE_EST_CIQ" hidden="1">"c3616"</definedName>
    <definedName name="IQ_REVENUE_EST_DOWN_2MONTH" hidden="1">"c16285"</definedName>
    <definedName name="IQ_REVENUE_EST_DOWN_2MONTH_CIQ" hidden="1">"c16609"</definedName>
    <definedName name="IQ_REVENUE_EST_DOWN_3MONTH" hidden="1">"c16289"</definedName>
    <definedName name="IQ_REVENUE_EST_DOWN_3MONTH_CIQ" hidden="1">"c16613"</definedName>
    <definedName name="IQ_REVENUE_EST_DOWN_MONTH" hidden="1">"c16281"</definedName>
    <definedName name="IQ_REVENUE_EST_DOWN_MONTH_CIQ" hidden="1">"c16605"</definedName>
    <definedName name="IQ_REVENUE_EST_NOTE" hidden="1">"c17502"</definedName>
    <definedName name="IQ_REVENUE_EST_NOTE_CIQ" hidden="1">"c17455"</definedName>
    <definedName name="IQ_REVENUE_EST_NUM_ANALYSTS_2MONTH" hidden="1">"c16283"</definedName>
    <definedName name="IQ_REVENUE_EST_NUM_ANALYSTS_2MONTH_CIQ" hidden="1">"c16607"</definedName>
    <definedName name="IQ_REVENUE_EST_NUM_ANALYSTS_3MONTH" hidden="1">"c16287"</definedName>
    <definedName name="IQ_REVENUE_EST_NUM_ANALYSTS_3MONTH_CIQ" hidden="1">"c16611"</definedName>
    <definedName name="IQ_REVENUE_EST_NUM_ANALYSTS_MONTH" hidden="1">"c16279"</definedName>
    <definedName name="IQ_REVENUE_EST_NUM_ANALYSTS_MONTH_CIQ" hidden="1">"c16603"</definedName>
    <definedName name="IQ_REVENUE_EST_TOTAL_REVISED_2MONTH" hidden="1">"c16286"</definedName>
    <definedName name="IQ_REVENUE_EST_TOTAL_REVISED_2MONTH_CIQ" hidden="1">"c16610"</definedName>
    <definedName name="IQ_REVENUE_EST_TOTAL_REVISED_3MONTH" hidden="1">"c16290"</definedName>
    <definedName name="IQ_REVENUE_EST_TOTAL_REVISED_3MONTH_CIQ" hidden="1">"c16614"</definedName>
    <definedName name="IQ_REVENUE_EST_TOTAL_REVISED_MONTH" hidden="1">"c16282"</definedName>
    <definedName name="IQ_REVENUE_EST_TOTAL_REVISED_MONTH_CIQ" hidden="1">"c16606"</definedName>
    <definedName name="IQ_REVENUE_EST_UP_2MONTH" hidden="1">"c16284"</definedName>
    <definedName name="IQ_REVENUE_EST_UP_2MONTH_CIQ" hidden="1">"c16608"</definedName>
    <definedName name="IQ_REVENUE_EST_UP_3MONTH" hidden="1">"c16288"</definedName>
    <definedName name="IQ_REVENUE_EST_UP_3MONTH_CIQ" hidden="1">"c16612"</definedName>
    <definedName name="IQ_REVENUE_EST_UP_MONTH" hidden="1">"c16280"</definedName>
    <definedName name="IQ_REVENUE_EST_UP_MONTH_CIQ" hidden="1">"c16604"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NUM_EST" hidden="1">"c1129"</definedName>
    <definedName name="IQ_REVENUE_NUM_EST_CIQ" hidden="1">"c3620"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40504.0138078704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SECURED_1_4_DUE_30_89_FFIEC" hidden="1">"c13260"</definedName>
    <definedName name="IQ_REVOLVING_SECURED_1_4_DUE_90_FFIEC" hidden="1">"c13288"</definedName>
    <definedName name="IQ_REVOLVING_SECURED_1_4_NON_ACCRUAL_FFIEC" hidden="1">"c13314"</definedName>
    <definedName name="IQ_REVOLVING_SECURED_1_–4_NON_ACCRUAL_FFIEC" hidden="1">"c15565"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RSSD_ID_FFIEC" hidden="1">"c20506"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OTHER_BENEFITS" hidden="1">"c16176"</definedName>
    <definedName name="IQ_SALARY" hidden="1">"c1130"</definedName>
    <definedName name="IQ_SALE_COMMON_GROSS_FFIEC" hidden="1">"c12963"</definedName>
    <definedName name="IQ_SALE_CONVERSION_ACQUISITION_NET_COMMON_FFIEC" hidden="1">"c15351"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CM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CM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CM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MARKETING" hidden="1">"c2240"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FS_AMORT_COST_FFIEC" hidden="1">"c20492"</definedName>
    <definedName name="IQ_SEC_ISSUED_US_AFS_FAIR_VAL_FFIEC" hidden="1">"c20457"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SOLD_REPURCHASE_FFIEC" hidden="1">"c12857"</definedName>
    <definedName name="IQ_SECOND_LIEN_BONDS_NOTES" hidden="1">"c17893"</definedName>
    <definedName name="IQ_SECOND_LIEN_BONDS_NOTES_PCT" hidden="1">"c18007"</definedName>
    <definedName name="IQ_SECOND_LIEN_DEBT" hidden="1">"c17898"</definedName>
    <definedName name="IQ_SECOND_LIEN_DEBT_PCT" hidden="1">"c18012"</definedName>
    <definedName name="IQ_SECOND_LIEN_LOANS" hidden="1">"c17892"</definedName>
    <definedName name="IQ_SECOND_LIEN_LOANS_PCT" hidden="1">"c18006"</definedName>
    <definedName name="IQ_SECUR_RECEIV" hidden="1">"c1151"</definedName>
    <definedName name="IQ_SECURED_DEBT" hidden="1">"c2546"</definedName>
    <definedName name="IQ_SECURED_DEBT_PCT" hidden="1">"c2547"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MULTI_RES_LL_REC_DOM_FFIEC" hidden="1">"c12905"</definedName>
    <definedName name="IQ_SECURITIES_AFS_AMORT_COST_FFIEC" hidden="1">"c20488"</definedName>
    <definedName name="IQ_SECURITIES_AFS_FAIR_VAL_FFIEC" hidden="1">"c20453"</definedName>
    <definedName name="IQ_SECURITIES_HELD_MATURITY_FFIEC" hidden="1">"c12777"</definedName>
    <definedName name="IQ_SECURITIES_HTM_AMORT_COST_FFIEC" hidden="1">"c20436"</definedName>
    <definedName name="IQ_SECURITIES_HTM_FAIR_VAL_FFIEC" hidden="1">"c20471"</definedName>
    <definedName name="IQ_SECURITIES_ISSUED_US_FFIEC" hidden="1">"c12781"</definedName>
    <definedName name="IQ_SECURITIES_ISSUED_US_HTM_AMORT_COST_FFIEC" hidden="1">"c20440"</definedName>
    <definedName name="IQ_SECURITIES_ISSUED_US_HTM_FAIR_VAL_FFIEC" hidden="1">"c20475"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IZED_DEBT" hidden="1">"c17897"</definedName>
    <definedName name="IQ_SECURITIZED_DEBT_PCT" hidden="1">"c18011"</definedName>
    <definedName name="IQ_SECURITY_ACTIVE_STATUS" hidden="1">"c15160"</definedName>
    <definedName name="IQ_SECURITY_BORROW" hidden="1">"c1152"</definedName>
    <definedName name="IQ_SECURITY_NAME" hidden="1">"c15159"</definedName>
    <definedName name="IQ_SECURITY_OWN" hidden="1">"c1153"</definedName>
    <definedName name="IQ_SECURITY_RESELL" hidden="1">"c1154"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DEPOSIT_ACCOUNTS_DOM_FFIEC" hidden="1">"c13003"</definedName>
    <definedName name="IQ_SERVICE_CHARGES_OPERATING_INC_FFIEC" hidden="1">"c13384"</definedName>
    <definedName name="IQ_SERVICING_FEES_FFIEC" hidden="1">"c13011"</definedName>
    <definedName name="IQ_SERVICING_FEES_OPERATING_INC_FFIEC" hidden="1">"c13389"</definedName>
    <definedName name="IQ_SETTLEMENT_PRICE" hidden="1">"c15157"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BUSINESS_DESCRIPTION" hidden="1">"c24668"</definedName>
    <definedName name="IQ_SHORT_INTEREST" hidden="1">"c1165"</definedName>
    <definedName name="IQ_SHORT_INTEREST_OVER_FLOAT" hidden="1">"c1577"</definedName>
    <definedName name="IQ_SHORT_INTEREST_OVER_INST_OWNERSHIP" hidden="1">"c17422"</definedName>
    <definedName name="IQ_SHORT_INTEREST_PERCENT" hidden="1">"c1576"</definedName>
    <definedName name="IQ_SHORT_POSITIONS_FFIEC" hidden="1">"c12859"</definedName>
    <definedName name="IQ_SHORT_SCORE_DX" hidden="1">"c17439"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_QUALITY_RANKING_DESCRIPTION" hidden="1">"c17410"</definedName>
    <definedName name="IQ_SP_QUALITY_RANKING_VALUE" hidden="1">"c17409"</definedName>
    <definedName name="IQ_SP_STARS_DESCRIPTION" hidden="1">"c17408"</definedName>
    <definedName name="IQ_SP_STARS_VALUE" hidden="1">"c17407"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CM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POT_CLOSEPRICE" hidden="1">"c17802"</definedName>
    <definedName name="IQ_SPOT_HIGHPRICE" hidden="1">"c17800"</definedName>
    <definedName name="IQ_SPOT_LASTSALEPRICE" hidden="1">"c17806"</definedName>
    <definedName name="IQ_SPOT_LOWPRICE" hidden="1">"c17801"</definedName>
    <definedName name="IQ_SPOT_PRICEDATE" hidden="1">"c17805"</definedName>
    <definedName name="IQ_SPOT_YEARHIGH" hidden="1">"c17803"</definedName>
    <definedName name="IQ_SPOT_YEARLOW" hidden="1">"c17804"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ECURED_BONDS_NOTES" hidden="1">"c17889"</definedName>
    <definedName name="IQ_SR_SECURED_BONDS_NOTES_PCT" hidden="1">"c18003"</definedName>
    <definedName name="IQ_SR_SECURED_LOANS" hidden="1">"c17888"</definedName>
    <definedName name="IQ_SR_SECURED_LOANS_PCT" hidden="1">"c18002"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R_UNSECURED_BONDS_NOTES" hidden="1">"c17891"</definedName>
    <definedName name="IQ_SR_UNSECURED_BONDS_NOTES_PCT" hidden="1">"c18005"</definedName>
    <definedName name="IQ_ST_DEBT" hidden="1">"c1176"</definedName>
    <definedName name="IQ_ST_DEBT_BNK" hidden="1">"c1177"</definedName>
    <definedName name="IQ_ST_DEBT_BR" hidden="1">"c1178"</definedName>
    <definedName name="IQ_ST_DEBT_CM" hidden="1">"c1178"</definedName>
    <definedName name="IQ_ST_DEBT_DERIVATIVES" hidden="1">"c17741"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CM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CM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POLI_SUBD_US_NON_TRANS_ACCTS_FFIEC" hidden="1">"c15324"</definedName>
    <definedName name="IQ_STATES_POLI_SUBD_US_TRANS_ACCTS_FFIEC" hidden="1">"c15316"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XPLORE_DRILL" hidden="1">"c13851"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MARKET_INDEX" hidden="1">"c21101"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URED_NOTES_INVEST_SECURITIES_FFIEC" hidden="1">"c13468"</definedName>
    <definedName name="IQ_STRUCTURING_NOTES_TIER_1_FFIEC" hidden="1">"c13344"</definedName>
    <definedName name="IQ_STYLE_GROWTH_VALUE" hidden="1">"c19203"</definedName>
    <definedName name="IQ_STYLE_HIGH_YIELD" hidden="1">"c19204"</definedName>
    <definedName name="IQ_STYLE_MARKET_CAP" hidden="1">"c19202"</definedName>
    <definedName name="IQ_STYLE_REPORTED" hidden="1">"c19205"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FIEC" hidden="1">"c12877"</definedName>
    <definedName name="IQ_SVA" hidden="1">"c1214"</definedName>
    <definedName name="IQ_SYMBOL_RT" hidden="1">"SYMBOL"</definedName>
    <definedName name="IQ_SYNTH_STRUCTURED_PRODUCTS_AFS_AMORT_COST_FFIEC" hidden="1">"c20501"</definedName>
    <definedName name="IQ_SYNTH_STRUCTURED_PRODUCTS_AFS_FAIR_VAL_FFIEC" hidden="1">"c20466"</definedName>
    <definedName name="IQ_SYNTH_STRUCTURED_PRODUCTS_HTM_AMORT_COST_FFIEC" hidden="1">"c20449"</definedName>
    <definedName name="IQ_SYNTH_STRUCTURED_PRODUCTS_HTM_FAIR_VAL_FFIEC" hidden="1">"c20484"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COMMON_EQUITY_FFIEC" hidden="1">"c13914"</definedName>
    <definedName name="IQ_TANGIBLE_EQUITY_ASSETS_FFIEC" hidden="1">"c13346"</definedName>
    <definedName name="IQ_TANGIBLE_EQUITY_FFIEC" hidden="1">"c13915"</definedName>
    <definedName name="IQ_TANGIBLE_TIER_1_LEVERAGE_FFIEC" hidden="1">"c13345"</definedName>
    <definedName name="IQ_TARGET_PRICE_NUM" hidden="1">"c1653"</definedName>
    <definedName name="IQ_TARGET_PRICE_NUM_CIQ" hidden="1">"c4661"</definedName>
    <definedName name="IQ_TARGET_PRICE_STDDEV" hidden="1">"c1654"</definedName>
    <definedName name="IQ_TARGET_PRICE_STDDEV_CIQ" hidden="1">"c4662"</definedName>
    <definedName name="IQ_TARP_INIT_INVEST_AMT" hidden="1">"c17863"</definedName>
    <definedName name="IQ_TARP_INIT_INVEST_DATE_ANN" hidden="1">"c17861"</definedName>
    <definedName name="IQ_TARP_INIT_INVEST_DATE_CLOSED" hidden="1">"c17862"</definedName>
    <definedName name="IQ_TARP_INVESTOR_STATUS" hidden="1">"c17865"</definedName>
    <definedName name="IQ_TARP_REMAINING_AMT" hidden="1">"c17869"</definedName>
    <definedName name="IQ_TARP_REMAINING_SEC_DES" hidden="1">"c17870"</definedName>
    <definedName name="IQ_TARP_REPAYMENT_DISP" hidden="1">"c17866"</definedName>
    <definedName name="IQ_TARP_REPAYMENT_DISP_AMT" hidden="1">"c17868"</definedName>
    <definedName name="IQ_TARP_REPAYMENT_DISP_DATE" hidden="1">"c17867"</definedName>
    <definedName name="IQ_TARP_ROUND" hidden="1">"c17859"</definedName>
    <definedName name="IQ_TARP_STATUS" hidden="1">"c17864"</definedName>
    <definedName name="IQ_TARP_TR_AMT" hidden="1">"c17857"</definedName>
    <definedName name="IQ_TARP_TR_DATE" hidden="1">"c17856"</definedName>
    <definedName name="IQ_TARP_TR_TYPE" hidden="1">"c17858"</definedName>
    <definedName name="IQ_TARP_TRANSACTION_ID" hidden="1">"c17871"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CAPEX" hidden="1">"c17553"</definedName>
    <definedName name="IQ_TEV_EBITDA_FWD" hidden="1">"c1224"</definedName>
    <definedName name="IQ_TEV_EBITDA_FWD_CIQ" hidden="1">"c4043"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UFCF" hidden="1">"c2208"</definedName>
    <definedName name="IQ_TIER_1_CAPITAL_BEFORE_CHARGES_T1_FFIEC" hidden="1">"c13139"</definedName>
    <definedName name="IQ_TIER_1_CAPITAL_FFIEC" hidden="1">"c13143"</definedName>
    <definedName name="IQ_TIER_1_LEVERAGE_RATIO_FFIEC" hidden="1">"c13160"</definedName>
    <definedName name="IQ_TIER_1_RISK_BASED_CAPITAL_RATIO_FFIEC" hidden="1">"c13161"</definedName>
    <definedName name="IQ_TIER_2_CAPITAL_FFIEC" hidden="1">"c13149"</definedName>
    <definedName name="IQ_TIER_3_CAPITAL_ALLOCATED_MARKET_RISK_FFIEC" hidden="1">"c13151"</definedName>
    <definedName name="IQ_TIER_ONE_CAPITAL" hidden="1">"c2667"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LESS_100K_OTHER_INSTITUTIONS_FFIEC" hidden="1">"c12953"</definedName>
    <definedName name="IQ_TIME_DEPOSITS_LESS_100K_TOT_DEPOSITS_FFIEC" hidden="1">"c13907"</definedName>
    <definedName name="IQ_TIME_DEPOSITS_MORE_100K_OTHER_INSTITUTIONS_FFIEC" hidden="1">"c12954"</definedName>
    <definedName name="IQ_TIME_DEPOSITS_MORE_100K_TOT_DEPOSITS_FFIEC" hidden="1">"c13906"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AR_BR" hidden="1">"c1231"</definedName>
    <definedName name="IQ_TOTAL_AR_CM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BNK_SUBTOTAL_AP" hidden="1">"c13644"</definedName>
    <definedName name="IQ_TOTAL_ASSETS_FAIR_VALUE_TOT_FFIEC" hidden="1">"c15405"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PC_FFIEC" hidden="1">"c13099"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"c16171"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OTAL_ASSETS_FFIEC" hidden="1">"c13864"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CM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CM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EPOSITS_DOM_FFIEC" hidden="1">"c15313"</definedName>
    <definedName name="IQ_TOTAL_DEPOSITS_FFIEC" hidden="1">"c13623"</definedName>
    <definedName name="IQ_TOTAL_DEPOSITS_SUPPLE" hidden="1">"c15253"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T1_FFIEC" hidden="1">"c13130"</definedName>
    <definedName name="IQ_TOTAL_EQUITY_FFIEC" hidden="1">"c12881"</definedName>
    <definedName name="IQ_TOTAL_EQUITY_INCL_MINORITY_INTEREST_FFIEC" hidden="1">"c15278"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FOREIGN_DEPOSITS_FFIEC" hidden="1">"c15348"</definedName>
    <definedName name="IQ_TOTAL_FOREIGN_LOANS_QUARTERLY_AVG_FFIEC" hidden="1">"c15482"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ENSE_FFIEC" hidden="1">"c13000"</definedName>
    <definedName name="IQ_TOTAL_INT_INCOME_FFIEC" hidden="1">"c12989"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IAB" hidden="1">"c1276"</definedName>
    <definedName name="IQ_TOTAL_LIAB_BNK" hidden="1">"c1277"</definedName>
    <definedName name="IQ_TOTAL_LIAB_BR" hidden="1">"c1278"</definedName>
    <definedName name="IQ_TOTAL_LIAB_CM" hidden="1">"c1278"</definedName>
    <definedName name="IQ_TOTAL_LIAB_EQUITY" hidden="1">"c1279"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FAIR_VALUE_TOT_FFIEC" hidden="1">"c15411"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 hidden="1">"c13757"</definedName>
    <definedName name="IQ_TOTAL_LOANS_LEASES_RECOV_FFIEC" hidden="1">"c13208"</definedName>
    <definedName name="IQ_TOTAL_LONG_DEBT" hidden="1">"c1617"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CM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NTAL_REVENUE" hidden="1">"c16022"</definedName>
    <definedName name="IQ_TOTAL_RESERVES" hidden="1">"c21102"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CM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ISK_BASED_CAPITAL_FFIEC" hidden="1">"c13153"</definedName>
    <definedName name="IQ_TOTAL_RISK_BASED_CAPITAL_RATIO_FFIEC" hidden="1">"c13162"</definedName>
    <definedName name="IQ_TOTAL_RISK_WEIGHTED_ASSETS_FFIEC" hidden="1">"c13858"</definedName>
    <definedName name="IQ_TOTAL_ROOMS" hidden="1">"c8789"</definedName>
    <definedName name="IQ_TOTAL_SPECIAL" hidden="1">"c1618"</definedName>
    <definedName name="IQ_TOTAL_SQ_FT" hidden="1">"c8781"</definedName>
    <definedName name="IQ_TOTAL_SR_SECURED" hidden="1">"c17890"</definedName>
    <definedName name="IQ_TOTAL_SR_SECURED_EBITDA" hidden="1">"c17901"</definedName>
    <definedName name="IQ_TOTAL_SR_SECURED_EBITDA_CAPEX" hidden="1">"c17902"</definedName>
    <definedName name="IQ_TOTAL_SR_SECURED_PCT" hidden="1">"c18004"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"c16168"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CM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DJ_SIZE_FINAL" hidden="1">"c16265"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NKY_ADVISOR_CLIENT_NAME_LIST" hidden="1">"c17671"</definedName>
    <definedName name="IQ_TR_BNKY_ADVISOR_FEE_LIST" hidden="1">"c17673"</definedName>
    <definedName name="IQ_TR_BNKY_ADVISOR_FEE_PCT_LIST" hidden="1">"c17674"</definedName>
    <definedName name="IQ_TR_BNKY_ADVISOR_ID_LIST" hidden="1">"c17670"</definedName>
    <definedName name="IQ_TR_BNKY_ADVISOR_NAME_LIST" hidden="1">"c17669"</definedName>
    <definedName name="IQ_TR_BNKY_ADVISOR_ROLE_LIST" hidden="1">"c17672"</definedName>
    <definedName name="IQ_TR_BNKY_AFFILIATES_JOINT_ADMIN" hidden="1">"c17636"</definedName>
    <definedName name="IQ_TR_BNKY_AFFILIATES_JOINT_ADMIN_LIST" hidden="1">"c17656"</definedName>
    <definedName name="IQ_TR_BNKY_CASE_CONSOLIDATED_DATE" hidden="1">"c17632"</definedName>
    <definedName name="IQ_TR_BNKY_CASE_FILING_FEE_PAID" hidden="1">"c17634"</definedName>
    <definedName name="IQ_TR_BNKY_CASE_NUMBER" hidden="1">"c17627"</definedName>
    <definedName name="IQ_TR_BNKY_CASH_IN_HAND" hidden="1">"c17651"</definedName>
    <definedName name="IQ_TR_BNKY_COURT" hidden="1">"c17626"</definedName>
    <definedName name="IQ_TR_BNKY_CREDITOR_CLAIM_AMT_LIST" hidden="1">"c17660"</definedName>
    <definedName name="IQ_TR_BNKY_CREDITOR_ID_LIST" hidden="1">"c17658"</definedName>
    <definedName name="IQ_TR_BNKY_CREDITOR_NAME_LIST" hidden="1">"c17657"</definedName>
    <definedName name="IQ_TR_BNKY_CREDITOR_REL_LIST" hidden="1">"c17659"</definedName>
    <definedName name="IQ_TR_BNKY_CREDITORS" hidden="1">"c17635"</definedName>
    <definedName name="IQ_TR_BNKY_DIP_COMMITMENT_FEE_LIST" hidden="1">"c17667"</definedName>
    <definedName name="IQ_TR_BNKY_DIP_FIN_PROVIDED" hidden="1">"c17640"</definedName>
    <definedName name="IQ_TR_BNKY_DIP_FIN_PROVIDED_LIST" hidden="1">"c17665"</definedName>
    <definedName name="IQ_TR_BNKY_DIP_FIN_PROVIDERS" hidden="1">"c17639"</definedName>
    <definedName name="IQ_TR_BNKY_DIP_FIN_SECURITY_TYPES" hidden="1">"c17642"</definedName>
    <definedName name="IQ_TR_BNKY_DIP_FIN_UTILIZED" hidden="1">"c17641"</definedName>
    <definedName name="IQ_TR_BNKY_DIP_ID_LIST" hidden="1">"c17662"</definedName>
    <definedName name="IQ_TR_BNKY_DIP_LEAD_PROVIDER_LIST" hidden="1">"c17668"</definedName>
    <definedName name="IQ_TR_BNKY_DIP_LIBOR_SPREAD_LIST" hidden="1">"c17666"</definedName>
    <definedName name="IQ_TR_BNKY_DIP_MATURITY_DATE_LIST" hidden="1">"c17664"</definedName>
    <definedName name="IQ_TR_BNKY_DIP_NAME_LIST" hidden="1">"c17661"</definedName>
    <definedName name="IQ_TR_BNKY_DIP_SECURITY_LIST" hidden="1">"c17663"</definedName>
    <definedName name="IQ_TR_BNKY_DISMISSED_DATE" hidden="1">"c17633"</definedName>
    <definedName name="IQ_TR_BNKY_EMERGED_REORG_DATE" hidden="1">"c17630"</definedName>
    <definedName name="IQ_TR_BNKY_FEATURES_LIST" hidden="1">"c17655"</definedName>
    <definedName name="IQ_TR_BNKY_FILING_TYPE" hidden="1">"c17624"</definedName>
    <definedName name="IQ_TR_BNKY_INVOL_PETITION_FILED_DATE" hidden="1">"c17629"</definedName>
    <definedName name="IQ_TR_BNKY_ISSUANCE_DEBT" hidden="1">"c17648"</definedName>
    <definedName name="IQ_TR_BNKY_ISSUANCE_EQUITY" hidden="1">"c17649"</definedName>
    <definedName name="IQ_TR_BNKY_LEAD_ASSETS_INIT_FILING" hidden="1">"c17645"</definedName>
    <definedName name="IQ_TR_BNKY_LEAD_ASSETS_INIT_FILING_LIST" hidden="1">"c17678"</definedName>
    <definedName name="IQ_TR_BNKY_LEAD_DEBTOR" hidden="1">"c17643"</definedName>
    <definedName name="IQ_TR_BNKY_LEAD_DEBTOR_LIST" hidden="1">"c17675"</definedName>
    <definedName name="IQ_TR_BNKY_LEAD_LIAB_INIT_FILING" hidden="1">"c17644"</definedName>
    <definedName name="IQ_TR_BNKY_LEAD_LIAB_INIT_FILING_LIST" hidden="1">"c17677"</definedName>
    <definedName name="IQ_TR_BNKY_LEAD_REV_ANN" hidden="1">"c17646"</definedName>
    <definedName name="IQ_TR_BNKY_LEAD_REV_ANN_LIST" hidden="1">"c17679"</definedName>
    <definedName name="IQ_TR_BNKY_LEAD_STOCK_PRICE_ANN" hidden="1">"c17647"</definedName>
    <definedName name="IQ_TR_BNKY_LEAD_STOCK_PRICE_ANN_LIST" hidden="1">"c17680"</definedName>
    <definedName name="IQ_TR_BNKY_LEAD_TYPE_LIST" hidden="1">"c17676"</definedName>
    <definedName name="IQ_TR_BNKY_LIQUIDATED_DATE" hidden="1">"c17631"</definedName>
    <definedName name="IQ_TR_BNKY_PRE_BANKRUPTCY_SITUATION" hidden="1">"c17637"</definedName>
    <definedName name="IQ_TR_BNKY_RESOLUTION" hidden="1">"c17638"</definedName>
    <definedName name="IQ_TR_BNKY_RESTRUCTURING_WEBSITE" hidden="1">"c17625"</definedName>
    <definedName name="IQ_TR_BNKY_SALE_ASSETS" hidden="1">"c17650"</definedName>
    <definedName name="IQ_TR_BNKY_TOTAL_CLAIMANTS_AMT" hidden="1">"c17653"</definedName>
    <definedName name="IQ_TR_BNKY_TOTAL_FIN_PROVIDED" hidden="1">"c17652"</definedName>
    <definedName name="IQ_TR_BNKY_TOTAL_PAYMENTS_CLAIMANTS" hidden="1">"c17654"</definedName>
    <definedName name="IQ_TR_BNKY_VOL_PETITION_FILED_DATE" hidden="1">"c17628"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CONSID_PCT_FINAL" hidden="1">"c16268"</definedName>
    <definedName name="IQ_TR_CASH_ST_INVEST" hidden="1">"c3025"</definedName>
    <definedName name="IQ_TR_CASH_ST_INVEST_FINAL" hidden="1">"c16266"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ISSUE" hidden="1">"c17571"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BT_CONSID_PCT_FINAL" hidden="1">"c16274"</definedName>
    <definedName name="IQ_TR_DEF_AGRMT_DATE" hidden="1">"c2285"</definedName>
    <definedName name="IQ_TR_DISCLOSED_FEES_EXP" hidden="1">"c2288"</definedName>
    <definedName name="IQ_TR_EARNOUTS" hidden="1">"c3023"</definedName>
    <definedName name="IQ_TR_EARNOUTS_FINAL" hidden="1">"c16262"</definedName>
    <definedName name="IQ_TR_EX_OVER_SHARES_ISSUE" hidden="1">"c17566"</definedName>
    <definedName name="IQ_TR_EXPIRED_DATE" hidden="1">"c2412"</definedName>
    <definedName name="IQ_TR_GROSS_OFFERING_AMT" hidden="1">"c2262"</definedName>
    <definedName name="IQ_TR_GROSS_PROCEEDS_ISSUE" hidden="1">"c17568"</definedName>
    <definedName name="IQ_TR_HYBRID_CONSID_PCT" hidden="1">"c2300"</definedName>
    <definedName name="IQ_TR_HYBRID_CONSID_PCT_FINAL" hidden="1">"c16276"</definedName>
    <definedName name="IQ_TR_IMPLIED_EQ" hidden="1">"c3018"</definedName>
    <definedName name="IQ_TR_IMPLIED_EQ_BV" hidden="1">"c3019"</definedName>
    <definedName name="IQ_TR_IMPLIED_EQ_BV_FINAL" hidden="1">"c16255"</definedName>
    <definedName name="IQ_TR_IMPLIED_EQ_FINAL" hidden="1">"c16253"</definedName>
    <definedName name="IQ_TR_IMPLIED_EQ_NI_LTM" hidden="1">"c3020"</definedName>
    <definedName name="IQ_TR_IMPLIED_EQ_NI_LTM_FINAL" hidden="1">"c16254"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_FINAL" hidden="1">"c16252"</definedName>
    <definedName name="IQ_TR_IMPLIED_EV_EBIT_FWD" hidden="1">"c17878"</definedName>
    <definedName name="IQ_TR_IMPLIED_EV_EBITDA" hidden="1">"c2303"</definedName>
    <definedName name="IQ_TR_IMPLIED_EV_EBITDA_FINAL" hidden="1">"c16251"</definedName>
    <definedName name="IQ_TR_IMPLIED_EV_EBITDA_FWD" hidden="1">"c17877"</definedName>
    <definedName name="IQ_TR_IMPLIED_EV_FINAL" hidden="1">"c16249"</definedName>
    <definedName name="IQ_TR_IMPLIED_EV_NI_LTM" hidden="1">"c2307"</definedName>
    <definedName name="IQ_TR_IMPLIED_EV_REV" hidden="1">"c2304"</definedName>
    <definedName name="IQ_TR_IMPLIED_EV_REV_FINAL" hidden="1">"c16250"</definedName>
    <definedName name="IQ_TR_IMPLIED_EV_REV_FWD" hidden="1">"c17876"</definedName>
    <definedName name="IQ_TR_INIT_FILED_DATE" hidden="1">"c3495"</definedName>
    <definedName name="IQ_TR_IPO_TRANSACTION_ID" hidden="1">"c17554"</definedName>
    <definedName name="IQ_TR_LEAD_UNDERWRITERS" hidden="1">"c17576"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ASSUM_LIABILITIES_FINAL" hidden="1">"c16264"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FFER_PER_SHARE_FINAL" hidden="1">"c16257"</definedName>
    <definedName name="IQ_TR_OFFER_PRICE_BV_FWD" hidden="1">"c17880"</definedName>
    <definedName name="IQ_TR_OFFER_PRICE_EARNINGS_FWD" hidden="1">"c17879"</definedName>
    <definedName name="IQ_TR_OPTIONS_CONSID_PCT" hidden="1">"c2311"</definedName>
    <definedName name="IQ_TR_OPTIONS_CONSID_PCT_FINAL" hidden="1">"c16278"</definedName>
    <definedName name="IQ_TR_OTHER_CONSID" hidden="1">"c3022"</definedName>
    <definedName name="IQ_TR_OTHER_CONSID_FINAL" hidden="1">"c16261"</definedName>
    <definedName name="IQ_TR_PCT_SOUGHT" hidden="1">"c2309"</definedName>
    <definedName name="IQ_TR_PCT_SOUGHT_ACQUIRED_FINAL" hidden="1">"c16256"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_1D_PRICE" hidden="1">"c19180"</definedName>
    <definedName name="IQ_TR_PO_1D_RETURN" hidden="1">"c19179"</definedName>
    <definedName name="IQ_TR_PO_1M_PRICE" hidden="1">"c19184"</definedName>
    <definedName name="IQ_TR_PO_1M_RETURN" hidden="1">"c19183"</definedName>
    <definedName name="IQ_TR_PO_1W_PRICE" hidden="1">"c19182"</definedName>
    <definedName name="IQ_TR_PO_1W_RETURN" hidden="1">"c19181"</definedName>
    <definedName name="IQ_TR_PO_1Y_PRICE" hidden="1">"c19190"</definedName>
    <definedName name="IQ_TR_PO_1Y_RETURN" hidden="1">"c19189"</definedName>
    <definedName name="IQ_TR_PO_3M_PRICE" hidden="1">"c19186"</definedName>
    <definedName name="IQ_TR_PO_3M_RETURN" hidden="1">"c19185"</definedName>
    <definedName name="IQ_TR_PO_6M_PRICE" hidden="1">"c19188"</definedName>
    <definedName name="IQ_TR_PO_6M_RETURN" hidden="1">"c19187"</definedName>
    <definedName name="IQ_TR_PO_DISCOUNT_SHARE" hidden="1">"c17562"</definedName>
    <definedName name="IQ_TR_PO_ISSUE_CURRENCY" hidden="1">"c17557"</definedName>
    <definedName name="IQ_TR_PO_NET_PROCEEDS_SHARE" hidden="1">"c17563"</definedName>
    <definedName name="IQ_TR_PO_PRICE_RANGE" hidden="1">"c17559"</definedName>
    <definedName name="IQ_TR_PO_PRICE_RANGE_HIGH" hidden="1">"c17560"</definedName>
    <definedName name="IQ_TR_PO_PRICE_RANGE_LOW" hidden="1">"c17561"</definedName>
    <definedName name="IQ_TR_PO_PRICE_SHARE" hidden="1">"c17558"</definedName>
    <definedName name="IQ_TR_PO_SHARES_OFFERED" hidden="1">"c17564"</definedName>
    <definedName name="IQ_TR_PO_SHARES_OFFERED_EX_OVER" hidden="1">"c17567"</definedName>
    <definedName name="IQ_TR_PO_TICKER" hidden="1">"c17556"</definedName>
    <definedName name="IQ_TR_PO_TRADING_ITEM_CIQID" hidden="1">"c17555"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F_CONSID_PCT_FINAL" hidden="1">"c16272"</definedName>
    <definedName name="IQ_TR_PREMONEY_VAL" hidden="1">"c2287"</definedName>
    <definedName name="IQ_TR_PRINTING_FEES" hidden="1">"c2276"</definedName>
    <definedName name="IQ_TR_PROCEEDS_EX_OVER_ISSUE" hidden="1">"c17574"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_OVER_SHARES_ISSUE" hidden="1">"c17565"</definedName>
    <definedName name="IQ_TR_REG_OVER_VALUE_ISSUE" hidden="1">"c17572"</definedName>
    <definedName name="IQ_TR_REGISTRATION_FEES" hidden="1">"c2274"</definedName>
    <definedName name="IQ_TR_RENEWAL_BUYBACK" hidden="1">"c2413"</definedName>
    <definedName name="IQ_TR_ROUND_NUMBER" hidden="1">"c2295"</definedName>
    <definedName name="IQ_TR_SEC_FEES" hidden="1">"c13642"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DILUT_EPS_EXCL" hidden="1">"c17703"</definedName>
    <definedName name="IQ_TR_SELLER_EARNING_CO" hidden="1">"c17702"</definedName>
    <definedName name="IQ_TR_SELLER_EBIT" hidden="1">"c17700"</definedName>
    <definedName name="IQ_TR_SELLER_EBITDA" hidden="1">"c17699"</definedName>
    <definedName name="IQ_TR_SELLER_ID" hidden="1">"c2406"</definedName>
    <definedName name="IQ_TR_SELLER_MIN_INT" hidden="1">"c17707"</definedName>
    <definedName name="IQ_TR_SELLER_NET_DEBT" hidden="1">"c17709"</definedName>
    <definedName name="IQ_TR_SELLER_NI" hidden="1">"c17701"</definedName>
    <definedName name="IQ_TR_SELLER_TOTAL_ASSETS" hidden="1">"c17710"</definedName>
    <definedName name="IQ_TR_SELLER_TOTAL_CASH_ST_INVEST" hidden="1">"c17708"</definedName>
    <definedName name="IQ_TR_SELLER_TOTAL_COMMON_EQ" hidden="1">"c17704"</definedName>
    <definedName name="IQ_TR_SELLER_TOTAL_DEBT" hidden="1">"c17705"</definedName>
    <definedName name="IQ_TR_SELLER_TOTAL_PREF" hidden="1">"c17706"</definedName>
    <definedName name="IQ_TR_SELLER_TOTAL_REV" hidden="1">"c17698"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ISSUE" hidden="1">"c17570"</definedName>
    <definedName name="IQ_TR_SH_NET_PROCEEDS_PCT" hidden="1">"c2271"</definedName>
    <definedName name="IQ_TR_SPECIAL_COMMITTEE" hidden="1">"c2362"</definedName>
    <definedName name="IQ_TR_SPIN_DEF_AGRMT_DATE" hidden="1">"c17696"</definedName>
    <definedName name="IQ_TR_SPIN_DIST_RATIO_FINAL" hidden="1">"c17734"</definedName>
    <definedName name="IQ_TR_SPIN_DIST_RATIO_OFFER" hidden="1">"c17728"</definedName>
    <definedName name="IQ_TR_SPIN_DIST_SHARES_FINAL" hidden="1">"c17852"</definedName>
    <definedName name="IQ_TR_SPIN_DIST_SHARES_OFFER" hidden="1">"c17729"</definedName>
    <definedName name="IQ_TR_SPIN_DIST_VALUE" hidden="1">"c17711"</definedName>
    <definedName name="IQ_TR_SPIN_DIST_VALUE_FINAL" hidden="1">"c17722"</definedName>
    <definedName name="IQ_TR_SPIN_DIST_VALUE_OFFER" hidden="1">"c17712"</definedName>
    <definedName name="IQ_TR_SPIN_IMPLIED_EQ_BV_OFFER" hidden="1">"c17721"</definedName>
    <definedName name="IQ_TR_SPIN_IMPLIED_EQ_NI_LTM_OFFER" hidden="1">"c17720"</definedName>
    <definedName name="IQ_TR_SPIN_IMPLIED_EQ_OFFER" hidden="1">"c17714"</definedName>
    <definedName name="IQ_TR_SPIN_IMPLIED_EV_EBIT_OFFER" hidden="1">"c17719"</definedName>
    <definedName name="IQ_TR_SPIN_IMPLIED_EV_EBITDA_OFFER" hidden="1">"c17718"</definedName>
    <definedName name="IQ_TR_SPIN_IMPLIED_EV_OFFER" hidden="1">"c17716"</definedName>
    <definedName name="IQ_TR_SPIN_IMPLIED_EV_REV_OFFER" hidden="1">"c17717"</definedName>
    <definedName name="IQ_TR_SPIN_NET_ASSUM_LIAB_OFFER" hidden="1">"c17715"</definedName>
    <definedName name="IQ_TR_SPIN_PARENT_SHARES_OUT_FINAL" hidden="1">"c17733"</definedName>
    <definedName name="IQ_TR_SPIN_PARENT_SHARES_OUT_OFFER" hidden="1">"c17727"</definedName>
    <definedName name="IQ_TR_SPIN_PCT_DIST_FINAL" hidden="1">"c17723"</definedName>
    <definedName name="IQ_TR_SPIN_PCT_DIST_OFFER" hidden="1">"c17713"</definedName>
    <definedName name="IQ_TR_SPIN_RECORD_DATE" hidden="1">"c17697"</definedName>
    <definedName name="IQ_TR_SPIN_SECURITY_CIQID" hidden="1">"c17724"</definedName>
    <definedName name="IQ_TR_SPIN_SECURITY_PCT_DIST_FINAL" hidden="1">"c17732"</definedName>
    <definedName name="IQ_TR_SPIN_SECURITY_PCT_DIST_OFFER" hidden="1">"c17726"</definedName>
    <definedName name="IQ_TR_SPIN_SECURITY_PRICE_FINAL" hidden="1">"c17731"</definedName>
    <definedName name="IQ_TR_SPIN_SECURITY_PRICE_OFFER" hidden="1">"c17725"</definedName>
    <definedName name="IQ_TR_SPIN_VALUE_CONSID_FINAL" hidden="1">"c17853"</definedName>
    <definedName name="IQ_TR_SPIN_VALUE_CONSID_OFFER" hidden="1">"c17730"</definedName>
    <definedName name="IQ_TR_STATUS" hidden="1">"c2399"</definedName>
    <definedName name="IQ_TR_STOCK_CONSID_PCT" hidden="1">"c2312"</definedName>
    <definedName name="IQ_TR_STOCK_CONSID_PCT_FINAL" hidden="1">"c16270"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BV_SHARE_EST" hidden="1">"c17885"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_EST" hidden="1">"c17883"</definedName>
    <definedName name="IQ_TR_TARGET_EBITDA" hidden="1">"c2334"</definedName>
    <definedName name="IQ_TR_TARGET_EBITDA_EQ_INC" hidden="1">"c3608"</definedName>
    <definedName name="IQ_TR_TARGET_EBITDA_EST" hidden="1">"c17882"</definedName>
    <definedName name="IQ_TR_TARGET_EPS_EST" hidden="1">"c17884"</definedName>
    <definedName name="IQ_TR_TARGET_EST_CURRENCY" hidden="1">"c17886"</definedName>
    <definedName name="IQ_TR_TARGET_EST_DATE" hidden="1">"c17887"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REVENUE_EST" hidden="1">"c17881"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"c13640"</definedName>
    <definedName name="IQ_TR_TERM_FEE_PCT" hidden="1">"c13641"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ASH_FINAL" hidden="1">"c16267"</definedName>
    <definedName name="IQ_TR_TOTAL_CONSID_SH" hidden="1">"c2316"</definedName>
    <definedName name="IQ_TR_TOTAL_CONSID_SH_FINAL" hidden="1">"c16260"</definedName>
    <definedName name="IQ_TR_TOTAL_DEBT" hidden="1">"c2317"</definedName>
    <definedName name="IQ_TR_TOTAL_DEBT_FINAL" hidden="1">"c16273"</definedName>
    <definedName name="IQ_TR_TOTAL_EX_OVER_VALUE_ISSUE" hidden="1">"c17573"</definedName>
    <definedName name="IQ_TR_TOTAL_GROSS_TV" hidden="1">"c2318"</definedName>
    <definedName name="IQ_TR_TOTAL_GROSS_TV_FINAL" hidden="1">"c16259"</definedName>
    <definedName name="IQ_TR_TOTAL_HYBRID" hidden="1">"c2319"</definedName>
    <definedName name="IQ_TR_TOTAL_HYBRID_FINAL" hidden="1">"c16275"</definedName>
    <definedName name="IQ_TR_TOTAL_LEGAL_FEES" hidden="1">"c2272"</definedName>
    <definedName name="IQ_TR_TOTAL_NET_TV" hidden="1">"c2320"</definedName>
    <definedName name="IQ_TR_TOTAL_NET_TV_FINAL" hidden="1">"c16258"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OPTIONS_BUYER_FINAL" hidden="1">"c16277"</definedName>
    <definedName name="IQ_TR_TOTAL_OPTIONS_FINAL" hidden="1">"c16263"</definedName>
    <definedName name="IQ_TR_TOTAL_PREFERRED" hidden="1">"c2321"</definedName>
    <definedName name="IQ_TR_TOTAL_PREFERRED_FINAL" hidden="1">"c16271"</definedName>
    <definedName name="IQ_TR_TOTAL_REG_AMT" hidden="1">"c2261"</definedName>
    <definedName name="IQ_TR_TOTAL_STOCK" hidden="1">"c2323"</definedName>
    <definedName name="IQ_TR_TOTAL_STOCK_FINAL" hidden="1">"c16269"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UNDERWRITER_COMP_ISSUE" hidden="1">"c17569"</definedName>
    <definedName name="IQ_TR_UNDERWRITERS_OTHER" hidden="1">"c17577"</definedName>
    <definedName name="IQ_TR_WITHDRAWN_DTE" hidden="1">"c2266"</definedName>
    <definedName name="IQ_TRADE_AR" hidden="1">"c1345"</definedName>
    <definedName name="IQ_TRADE_BALANCE_USD" hidden="1">"c21103"</definedName>
    <definedName name="IQ_TRADE_PRINCIPAL" hidden="1">"c1309"</definedName>
    <definedName name="IQ_TRADING_ASSETS" hidden="1">"c1310"</definedName>
    <definedName name="IQ_TRADING_ASSETS_FAIR_VALUE_TOT_FFIEC" hidden="1">"c13210"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CM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FIEC" hidden="1">"c15352"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ING_PROFIT" hidden="1">"c9975"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SECURITIZED" hidden="1">"c17900"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CM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_RATE" hidden="1">"c21104"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REALIZED_GAIN" hidden="1">"c1619"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HTM_AMORT_COST_FFIEC" hidden="1">"c20438"</definedName>
    <definedName name="IQ_US_AGENCY_OBLIG_HTM_FAIR_VAL_FFIEC" hidden="1">"c20473"</definedName>
    <definedName name="IQ_US_AGENCY_OBLIG_TRADING_DOM_FFIEC" hidden="1">"c12919"</definedName>
    <definedName name="IQ_US_AGENCY_OBLIG_TRADING_FFIEC" hidden="1">"c12814"</definedName>
    <definedName name="IQ_US_AGENCY_OBLIGATIONS_AFS_AMORT_COST_FFIEC" hidden="1">"c20490"</definedName>
    <definedName name="IQ_US_AGENCY_OBLIGATIONS_AFS_FAIR_VAL_FFIEC" hidden="1">"c20455"</definedName>
    <definedName name="IQ_US_AGENCY_OBLIGATIONS_AVAIL_SALE_FFIEC" hidden="1">"c12793"</definedName>
    <definedName name="IQ_US_BANKS_OTHER_INST_FOREIGN_DEP_FFIEC" hidden="1">"c15343"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FS_AMORT_COST_FFIEC" hidden="1">"c20491"</definedName>
    <definedName name="IQ_US_SPONSORED_AGENCY_OBLIG_AFS_FAIR_VAL_FFIEC" hidden="1">"c20456"</definedName>
    <definedName name="IQ_US_SPONSORED_AGENCY_OBLIG_AVAIL_SALE_FFIEC" hidden="1">"c12794"</definedName>
    <definedName name="IQ_US_SPONSORED_AGENCY_OBLIG_FFIEC" hidden="1">"c12780"</definedName>
    <definedName name="IQ_US_SPONSORED_AGENCY_OBLIG_HTM_AMORT_COST_FFIEC" hidden="1">"c20439"</definedName>
    <definedName name="IQ_US_SPONSORED_AGENCY_OBLIG_HTM_FAIR_VAL_FFIEC" hidden="1">"c20474"</definedName>
    <definedName name="IQ_US_TREASURY_SEC_AFS_AMORT_COST_FFIEC" hidden="1">"c20489"</definedName>
    <definedName name="IQ_US_TREASURY_SEC_AFS_FAIR_VAL_FFIEC" hidden="1">"c20454"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FIEC" hidden="1">"c12778"</definedName>
    <definedName name="IQ_US_TREASURY_SECURITIES_HTM_AMORT_COST_FFIEC" hidden="1">"c20437"</definedName>
    <definedName name="IQ_US_TREASURY_SECURITIES_HTM_FAIR_VAL_FFIEC" hidden="1">"c20472"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E_CUSTOMER_ASSETS" hidden="1">"c20433"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DEBT" hidden="1">"c17895"</definedName>
    <definedName name="IQ_VARIABLE_RATE_DEBT_PCT" hidden="1">"c18009"</definedName>
    <definedName name="IQ_VARIABLE_RATE_PREFERREDS_INT_SENSITIVITY_FFIEC" hidden="1">"c13096"</definedName>
    <definedName name="IQ_VC_REV_OPERATING_INC_FFIEC" hidden="1">"c13388"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VWAP" hidden="1">"c13514"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_ALCOHOL" hidden="1">"c21105"</definedName>
    <definedName name="IQ_WHOLESALE_INV_APPAREL" hidden="1">"c21106"</definedName>
    <definedName name="IQ_WHOLESALE_INV_CHEMICALS" hidden="1">"c21107"</definedName>
    <definedName name="IQ_WHOLESALE_INV_COMPUTER" hidden="1">"c21108"</definedName>
    <definedName name="IQ_WHOLESALE_INV_DRUGS" hidden="1">"c21109"</definedName>
    <definedName name="IQ_WHOLESALE_INV_DUR" hidden="1">"c21110"</definedName>
    <definedName name="IQ_WHOLESALE_INV_DUR_MISC" hidden="1">"c21111"</definedName>
    <definedName name="IQ_WHOLESALE_INV_ELECTRIC" hidden="1">"c21112"</definedName>
    <definedName name="IQ_WHOLESALE_INV_EQUIP" hidden="1">"c21113"</definedName>
    <definedName name="IQ_WHOLESALE_INV_FARM_PRODUCT" hidden="1">"c21114"</definedName>
    <definedName name="IQ_WHOLESALE_INV_FURNITURE" hidden="1">"c21115"</definedName>
    <definedName name="IQ_WHOLESALE_INV_GROCERIES" hidden="1">"c21116"</definedName>
    <definedName name="IQ_WHOLESALE_INV_HARDWARE" hidden="1">"c21117"</definedName>
    <definedName name="IQ_WHOLESALE_INV_LUMBER" hidden="1">"c21118"</definedName>
    <definedName name="IQ_WHOLESALE_INV_MACHINERY" hidden="1">"c21119"</definedName>
    <definedName name="IQ_WHOLESALE_INV_METALS_MINERALS" hidden="1">"c21120"</definedName>
    <definedName name="IQ_WHOLESALE_INV_MOTOR_VEHICLE" hidden="1">"c21121"</definedName>
    <definedName name="IQ_WHOLESALE_INV_NONDUR" hidden="1">"c21122"</definedName>
    <definedName name="IQ_WHOLESALE_INV_NONDUR_MISC" hidden="1">"c21123"</definedName>
    <definedName name="IQ_WHOLESALE_INV_PAPER" hidden="1">"c21124"</definedName>
    <definedName name="IQ_WHOLESALE_INV_PETROLEUM" hidden="1">"c21125"</definedName>
    <definedName name="IQ_WHOLESALE_INV_SALES_RATIO_ALCOHOL" hidden="1">"c21126"</definedName>
    <definedName name="IQ_WHOLESALE_INV_SALES_RATIO_APPAREL" hidden="1">"c21127"</definedName>
    <definedName name="IQ_WHOLESALE_INV_SALES_RATIO_CHEMICALS" hidden="1">"c21128"</definedName>
    <definedName name="IQ_WHOLESALE_INV_SALES_RATIO_COMPUTER" hidden="1">"c21129"</definedName>
    <definedName name="IQ_WHOLESALE_INV_SALES_RATIO_DRUGS" hidden="1">"c21130"</definedName>
    <definedName name="IQ_WHOLESALE_INV_SALES_RATIO_DUR" hidden="1">"c21131"</definedName>
    <definedName name="IQ_WHOLESALE_INV_SALES_RATIO_DUR_MISC" hidden="1">"c21132"</definedName>
    <definedName name="IQ_WHOLESALE_INV_SALES_RATIO_ELECTRIC" hidden="1">"c21133"</definedName>
    <definedName name="IQ_WHOLESALE_INV_SALES_RATIO_EQUIP" hidden="1">"c21134"</definedName>
    <definedName name="IQ_WHOLESALE_INV_SALES_RATIO_FARM_PRODUCT" hidden="1">"c21135"</definedName>
    <definedName name="IQ_WHOLESALE_INV_SALES_RATIO_FURNITURE" hidden="1">"c21136"</definedName>
    <definedName name="IQ_WHOLESALE_INV_SALES_RATIO_GROCERIES" hidden="1">"c21137"</definedName>
    <definedName name="IQ_WHOLESALE_INV_SALES_RATIO_HARDWARE" hidden="1">"c21138"</definedName>
    <definedName name="IQ_WHOLESALE_INV_SALES_RATIO_LUMBER" hidden="1">"c21139"</definedName>
    <definedName name="IQ_WHOLESALE_INV_SALES_RATIO_MACHINERY" hidden="1">"c21140"</definedName>
    <definedName name="IQ_WHOLESALE_INV_SALES_RATIO_METALS_MINERALS" hidden="1">"c21141"</definedName>
    <definedName name="IQ_WHOLESALE_INV_SALES_RATIO_MOTOR_VEHICLE" hidden="1">"c21142"</definedName>
    <definedName name="IQ_WHOLESALE_INV_SALES_RATIO_NONDUR" hidden="1">"c21143"</definedName>
    <definedName name="IQ_WHOLESALE_INV_SALES_RATIO_NONDUR_MISC" hidden="1">"c21144"</definedName>
    <definedName name="IQ_WHOLESALE_INV_SALES_RATIO_PAPER" hidden="1">"c21145"</definedName>
    <definedName name="IQ_WHOLESALE_INV_SALES_RATIO_PETROLEUM" hidden="1">"c21146"</definedName>
    <definedName name="IQ_WHOLESALE_INV_SALES_RATIO_TOTAL" hidden="1">"c21147"</definedName>
    <definedName name="IQ_WHOLESALE_INV_TOTAL" hidden="1">"c21148"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LCOHOL" hidden="1">"c21149"</definedName>
    <definedName name="IQ_WHOLESALE_SALES_APPAREL" hidden="1">"c21150"</definedName>
    <definedName name="IQ_WHOLESALE_SALES_APR" hidden="1">"c7688"</definedName>
    <definedName name="IQ_WHOLESALE_SALES_APR_FC" hidden="1">"c8568"</definedName>
    <definedName name="IQ_WHOLESALE_SALES_CHEMICALS" hidden="1">"c21151"</definedName>
    <definedName name="IQ_WHOLESALE_SALES_COMPUTER" hidden="1">"c21152"</definedName>
    <definedName name="IQ_WHOLESALE_SALES_DRUGS" hidden="1">"c21153"</definedName>
    <definedName name="IQ_WHOLESALE_SALES_DUR" hidden="1">"c21154"</definedName>
    <definedName name="IQ_WHOLESALE_SALES_DUR_MISC" hidden="1">"c21155"</definedName>
    <definedName name="IQ_WHOLESALE_SALES_ELECTRIC" hidden="1">"c21156"</definedName>
    <definedName name="IQ_WHOLESALE_SALES_EQUIP" hidden="1">"c21157"</definedName>
    <definedName name="IQ_WHOLESALE_SALES_FARM_PRODUCT" hidden="1">"c21158"</definedName>
    <definedName name="IQ_WHOLESALE_SALES_FC" hidden="1">"c7908"</definedName>
    <definedName name="IQ_WHOLESALE_SALES_FURNITURE" hidden="1">"c21159"</definedName>
    <definedName name="IQ_WHOLESALE_SALES_GROCERIES" hidden="1">"c21160"</definedName>
    <definedName name="IQ_WHOLESALE_SALES_HARDWARE" hidden="1">"c21161"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LUMBER" hidden="1">"c21162"</definedName>
    <definedName name="IQ_WHOLESALE_SALES_MACHINERY" hidden="1">"c21163"</definedName>
    <definedName name="IQ_WHOLESALE_SALES_METALS_MINERALS" hidden="1">"c21164"</definedName>
    <definedName name="IQ_WHOLESALE_SALES_MOTOR_VEHICLE" hidden="1">"c21165"</definedName>
    <definedName name="IQ_WHOLESALE_SALES_NONDUR" hidden="1">"c21166"</definedName>
    <definedName name="IQ_WHOLESALE_SALES_NONDUR_MISC" hidden="1">"c21167"</definedName>
    <definedName name="IQ_WHOLESALE_SALES_PAPER" hidden="1">"c21168"</definedName>
    <definedName name="IQ_WHOLESALE_SALES_PETROLEUM" hidden="1">"c21169"</definedName>
    <definedName name="IQ_WHOLESALE_SALES_POP" hidden="1">"c7248"</definedName>
    <definedName name="IQ_WHOLESALE_SALES_POP_FC" hidden="1">"c8128"</definedName>
    <definedName name="IQ_WHOLESALE_SALES_TOTAL" hidden="1">"c21170"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"c2104"</definedName>
    <definedName name="IQ_XDIV_DATE_LIST" hidden="1">"c17416"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CURVE_LIST" hidden="1">"c19250"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DMONTH" hidden="1">130000</definedName>
    <definedName name="IQ_Z_SCORE" hidden="1">"c1339"</definedName>
    <definedName name="IQ_ZERO_COUPON_DEBT" hidden="1">"c17896"</definedName>
    <definedName name="IQ_ZERO_COUPON_DEBT_PCT" hidden="1">"c18010"</definedName>
    <definedName name="J.J._Foods_Packed_oil">'[10]oLD bALANCING'!$A$911</definedName>
    <definedName name="J.J.Foods_loose_Oil">'[10]oLD bALANCING'!$A$858</definedName>
    <definedName name="jjutyu" localSheetId="0" hidden="1">{"VIEW1",#N/A,FALSE,"P&amp;L Account 2001-2002";"VIEW2",#N/A,FALSE,"P&amp;L Account 2001-2002";"VIEW3",#N/A,FALSE,"P&amp;L Account 2001-2002";"VIEW4",#N/A,FALSE,"P&amp;L Account 2001-2002"}</definedName>
    <definedName name="jjutyu" hidden="1">{"VIEW1",#N/A,FALSE,"P&amp;L Account 2001-2002";"VIEW2",#N/A,FALSE,"P&amp;L Account 2001-2002";"VIEW3",#N/A,FALSE,"P&amp;L Account 2001-2002";"VIEW4",#N/A,FALSE,"P&amp;L Account 2001-2002"}</definedName>
    <definedName name="jkvfhfij">#REF!</definedName>
    <definedName name="July">'[11]TB30.04.06 (2)'!#REF!</definedName>
    <definedName name="JUN">#REF!</definedName>
    <definedName name="June">'[11]TB30.04.06 (2)'!#REF!</definedName>
    <definedName name="k" localSheetId="0" hidden="1">{#N/A,#N/A,FALSE,"Banksum";#N/A,#N/A,FALSE,"Banksum"}</definedName>
    <definedName name="k" hidden="1">{#N/A,#N/A,FALSE,"Banksum";#N/A,#N/A,FALSE,"Banksum"}</definedName>
    <definedName name="KAIRALI_LOOSE_OIL">'[10]oLD bALANCING'!$A$325</definedName>
    <definedName name="KAIRALI_PACKED_OIL">'[10]oLD bALANCING'!$A$380</definedName>
    <definedName name="KJH" localSheetId="0" hidden="1">{"VIEW1",#N/A,FALSE,"P&amp;L Account 2001-2002";"VIEW2",#N/A,FALSE,"P&amp;L Account 2001-2002";"VIEW3",#N/A,FALSE,"P&amp;L Account 2001-2002";"VIEW4",#N/A,FALSE,"P&amp;L Account 2001-2002"}</definedName>
    <definedName name="KJH" hidden="1">{"VIEW1",#N/A,FALSE,"P&amp;L Account 2001-2002";"VIEW2",#N/A,FALSE,"P&amp;L Account 2001-2002";"VIEW3",#N/A,FALSE,"P&amp;L Account 2001-2002";"VIEW4",#N/A,FALSE,"P&amp;L Account 2001-2002"}</definedName>
    <definedName name="KKD_CAKE">'[10]oLD bALANCING'!$A$190</definedName>
    <definedName name="KKD_COPRA">'[10]oLD bALANCING'!$A$165</definedName>
    <definedName name="KKD_LOOSE_OIL">'[10]oLD bALANCING'!$A$208</definedName>
    <definedName name="KKD_PACKED_OIL">'[10]oLD bALANCING'!$A$261</definedName>
    <definedName name="KOREA_PLASTIC_in_KUSD">#REF!</definedName>
    <definedName name="Kotakmahindra">#REF!</definedName>
    <definedName name="L">#REF!</definedName>
    <definedName name="L_CY_Beg">[27]Links!$F$1:$F$65536</definedName>
    <definedName name="L_PY_End">[27]Links!$K:$K</definedName>
    <definedName name="la">#REF!</definedName>
    <definedName name="LAC">#REF!</definedName>
    <definedName name="lacs">#REF!</definedName>
    <definedName name="last">#REF!</definedName>
    <definedName name="lavda" localSheetId="0" hidden="1">{"VIEW1",#N/A,FALSE,"P&amp;L Account 2001-2002";"VIEW2",#N/A,FALSE,"P&amp;L Account 2001-2002";"VIEW3",#N/A,FALSE,"P&amp;L Account 2001-2002";"VIEW4",#N/A,FALSE,"P&amp;L Account 2001-2002"}</definedName>
    <definedName name="lavda" hidden="1">{"VIEW1",#N/A,FALSE,"P&amp;L Account 2001-2002";"VIEW2",#N/A,FALSE,"P&amp;L Account 2001-2002";"VIEW3",#N/A,FALSE,"P&amp;L Account 2001-2002";"VIEW4",#N/A,FALSE,"P&amp;L Account 2001-2002"}</definedName>
    <definedName name="list">#REF!</definedName>
    <definedName name="LKJ" localSheetId="0" hidden="1">{"VIEW1",#N/A,FALSE,"P&amp;L Account 2001-2002";"VIEW2",#N/A,FALSE,"P&amp;L Account 2001-2002";"VIEW3",#N/A,FALSE,"P&amp;L Account 2001-2002";"VIEW4",#N/A,FALSE,"P&amp;L Account 2001-2002"}</definedName>
    <definedName name="LKJ" hidden="1">{"VIEW1",#N/A,FALSE,"P&amp;L Account 2001-2002";"VIEW2",#N/A,FALSE,"P&amp;L Account 2001-2002";"VIEW3",#N/A,FALSE,"P&amp;L Account 2001-2002";"VIEW4",#N/A,FALSE,"P&amp;L Account 2001-2002"}</definedName>
    <definedName name="LMS">#REF!</definedName>
    <definedName name="loanL">[28]rm!#REF!</definedName>
    <definedName name="Lokhouse">#REF!</definedName>
    <definedName name="m">#REF!</definedName>
    <definedName name="M.S.DESAI">#REF!</definedName>
    <definedName name="MailSystem">"Mail System"</definedName>
    <definedName name="MailSystem_Grade">"C"</definedName>
    <definedName name="main_comp">#REF!</definedName>
    <definedName name="manall">#REF!</definedName>
    <definedName name="mani">#REF!</definedName>
    <definedName name="manpower">#REF!</definedName>
    <definedName name="MAT">#REF!</definedName>
    <definedName name="Materiality">#REF!</definedName>
    <definedName name="May">'[11]TB30.04.06 (2)'!#REF!</definedName>
    <definedName name="MAYWIN_LOOSE_OIL">'[10]oLD bALANCING'!$A$973</definedName>
    <definedName name="MayWin_Packed_oil">'[10]oLD bALANCING'!$A$1026</definedName>
    <definedName name="MDEVISES">#REF!,#REF!,#REF!</definedName>
    <definedName name="MethodAcc">[13]Masters!$C$46</definedName>
    <definedName name="MFRF">#REF!,#REF!,#REF!,#REF!,#REF!</definedName>
    <definedName name="MGRREM">#REF!</definedName>
    <definedName name="microtome" localSheetId="0" hidden="1">{"VIEW1",#N/A,FALSE,"P&amp;L Account 2001-2002";"VIEW2",#N/A,FALSE,"P&amp;L Account 2001-2002";"VIEW3",#N/A,FALSE,"P&amp;L Account 2001-2002";"VIEW4",#N/A,FALSE,"P&amp;L Account 2001-2002"}</definedName>
    <definedName name="microtome" hidden="1">{"VIEW1",#N/A,FALSE,"P&amp;L Account 2001-2002";"VIEW2",#N/A,FALSE,"P&amp;L Account 2001-2002";"VIEW3",#N/A,FALSE,"P&amp;L Account 2001-2002";"VIEW4",#N/A,FALSE,"P&amp;L Account 2001-2002"}</definedName>
    <definedName name="MISCODEWISE">#REF!</definedName>
    <definedName name="mn">#REF!</definedName>
    <definedName name="Monetary_Precision">#REF!</definedName>
    <definedName name="MP" localSheetId="0" hidden="1">{"VIEW1",#N/A,FALSE,"P&amp;L Account 2001-2002";"VIEW2",#N/A,FALSE,"P&amp;L Account 2001-2002";"VIEW3",#N/A,FALSE,"P&amp;L Account 2001-2002";"VIEW4",#N/A,FALSE,"P&amp;L Account 2001-2002"}</definedName>
    <definedName name="MP" hidden="1">{"VIEW1",#N/A,FALSE,"P&amp;L Account 2001-2002";"VIEW2",#N/A,FALSE,"P&amp;L Account 2001-2002";"VIEW3",#N/A,FALSE,"P&amp;L Account 2001-2002";"VIEW4",#N/A,FALSE,"P&amp;L Account 2001-2002"}</definedName>
    <definedName name="mr">#REF!</definedName>
    <definedName name="MStVal">[13]Masters!$C$47</definedName>
    <definedName name="Muliplicator">#REF!</definedName>
    <definedName name="MULTIPLICATOR">#REF!</definedName>
    <definedName name="N" localSheetId="0" hidden="1">{"VIEW1",#N/A,FALSE,"P&amp;L Account 2001-2002";"VIEW2",#N/A,FALSE,"P&amp;L Account 2001-2002";"VIEW3",#N/A,FALSE,"P&amp;L Account 2001-2002";"VIEW4",#N/A,FALSE,"P&amp;L Account 2001-2002"}</definedName>
    <definedName name="N" hidden="1">{"VIEW1",#N/A,FALSE,"P&amp;L Account 2001-2002";"VIEW2",#N/A,FALSE,"P&amp;L Account 2001-2002";"VIEW3",#N/A,FALSE,"P&amp;L Account 2001-2002";"VIEW4",#N/A,FALSE,"P&amp;L Account 2001-2002"}</definedName>
    <definedName name="Name">[25]Cap!$H$1</definedName>
    <definedName name="NatureBusiness">[13]Masters!$C$45</definedName>
    <definedName name="NEW" localSheetId="0" hidden="1">{"VIEW1",#N/A,FALSE,"P&amp;L Account 2001-2002";"VIEW2",#N/A,FALSE,"P&amp;L Account 2001-2002";"VIEW3",#N/A,FALSE,"P&amp;L Account 2001-2002";"VIEW4",#N/A,FALSE,"P&amp;L Account 2001-2002"}</definedName>
    <definedName name="NEW" hidden="1">{"VIEW1",#N/A,FALSE,"P&amp;L Account 2001-2002";"VIEW2",#N/A,FALSE,"P&amp;L Account 2001-2002";"VIEW3",#N/A,FALSE,"P&amp;L Account 2001-2002";"VIEW4",#N/A,FALSE,"P&amp;L Account 2001-2002"}</definedName>
    <definedName name="newp" localSheetId="0" hidden="1">{"VIEW1",#N/A,FALSE,"P&amp;L Account 2001-2002";"VIEW2",#N/A,FALSE,"P&amp;L Account 2001-2002";"VIEW3",#N/A,FALSE,"P&amp;L Account 2001-2002";"VIEW4",#N/A,FALSE,"P&amp;L Account 2001-2002"}</definedName>
    <definedName name="newp" hidden="1">{"VIEW1",#N/A,FALSE,"P&amp;L Account 2001-2002";"VIEW2",#N/A,FALSE,"P&amp;L Account 2001-2002";"VIEW3",#N/A,FALSE,"P&amp;L Account 2001-2002";"VIEW4",#N/A,FALSE,"P&amp;L Account 2001-2002"}</definedName>
    <definedName name="nm">#REF!</definedName>
    <definedName name="note_1to7">#REF!</definedName>
    <definedName name="NOTE_2">#REF!</definedName>
    <definedName name="NOTE_3">#REF!</definedName>
    <definedName name="NOTE_4">#REF!</definedName>
    <definedName name="NOTE_8">#REF!</definedName>
    <definedName name="nOTE1">#REF!</definedName>
    <definedName name="NOTE2">#REF!</definedName>
    <definedName name="notes12">'[26]Sch 15 Notes 13-14'!#REF!</definedName>
    <definedName name="NOTES1314">#REF!</definedName>
    <definedName name="notes2021">#REF!</definedName>
    <definedName name="notes22">#REF!</definedName>
    <definedName name="notes24">#REF!</definedName>
    <definedName name="Number_of_Selections">#REF!</definedName>
    <definedName name="NVB" localSheetId="0" hidden="1">{"VIEW1",#N/A,FALSE,"P&amp;L Account 2001-2002";"VIEW2",#N/A,FALSE,"P&amp;L Account 2001-2002";"VIEW3",#N/A,FALSE,"P&amp;L Account 2001-2002";"VIEW4",#N/A,FALSE,"P&amp;L Account 2001-2002"}</definedName>
    <definedName name="NVB" hidden="1">{"VIEW1",#N/A,FALSE,"P&amp;L Account 2001-2002";"VIEW2",#N/A,FALSE,"P&amp;L Account 2001-2002";"VIEW3",#N/A,FALSE,"P&amp;L Account 2001-2002";"VIEW4",#N/A,FALSE,"P&amp;L Account 2001-2002"}</definedName>
    <definedName name="NVBxyz" localSheetId="0" hidden="1">{"VIEW1",#N/A,FALSE,"P&amp;L Account 2001-2002";"VIEW2",#N/A,FALSE,"P&amp;L Account 2001-2002";"VIEW3",#N/A,FALSE,"P&amp;L Account 2001-2002";"VIEW4",#N/A,FALSE,"P&amp;L Account 2001-2002"}</definedName>
    <definedName name="NVBxyz" hidden="1">{"VIEW1",#N/A,FALSE,"P&amp;L Account 2001-2002";"VIEW2",#N/A,FALSE,"P&amp;L Account 2001-2002";"VIEW3",#N/A,FALSE,"P&amp;L Account 2001-2002";"VIEW4",#N/A,FALSE,"P&amp;L Account 2001-2002"}</definedName>
    <definedName name="O">#REF!</definedName>
    <definedName name="O.K._OIL_MILLS">'[10]oLD bALANCING'!$A$681</definedName>
    <definedName name="oct" localSheetId="0" hidden="1">{"VIEW1",#N/A,FALSE,"P&amp;L Account 2001-2002";"VIEW2",#N/A,FALSE,"P&amp;L Account 2001-2002";"VIEW3",#N/A,FALSE,"P&amp;L Account 2001-2002";"VIEW4",#N/A,FALSE,"P&amp;L Account 2001-2002"}</definedName>
    <definedName name="oct" hidden="1">{"VIEW1",#N/A,FALSE,"P&amp;L Account 2001-2002";"VIEW2",#N/A,FALSE,"P&amp;L Account 2001-2002";"VIEW3",#N/A,FALSE,"P&amp;L Account 2001-2002";"VIEW4",#N/A,FALSE,"P&amp;L Account 2001-2002"}</definedName>
    <definedName name="OIUOUY" localSheetId="0" hidden="1">{"VIEW1",#N/A,FALSE,"P&amp;L Account 2001-2002";"VIEW2",#N/A,FALSE,"P&amp;L Account 2001-2002";"VIEW3",#N/A,FALSE,"P&amp;L Account 2001-2002";"VIEW4",#N/A,FALSE,"P&amp;L Account 2001-2002"}</definedName>
    <definedName name="OIUOUY" hidden="1">{"VIEW1",#N/A,FALSE,"P&amp;L Account 2001-2002";"VIEW2",#N/A,FALSE,"P&amp;L Account 2001-2002";"VIEW3",#N/A,FALSE,"P&amp;L Account 2001-2002";"VIEW4",#N/A,FALSE,"P&amp;L Account 2001-2002"}</definedName>
    <definedName name="operations">#REF!</definedName>
    <definedName name="P" localSheetId="0" hidden="1">{"VIEW1",#N/A,FALSE,"P&amp;L Account 2001-2002";"VIEW2",#N/A,FALSE,"P&amp;L Account 2001-2002";"VIEW3",#N/A,FALSE,"P&amp;L Account 2001-2002";"VIEW4",#N/A,FALSE,"P&amp;L Account 2001-2002"}</definedName>
    <definedName name="P" hidden="1">{"VIEW1",#N/A,FALSE,"P&amp;L Account 2001-2002";"VIEW2",#N/A,FALSE,"P&amp;L Account 2001-2002";"VIEW3",#N/A,FALSE,"P&amp;L Account 2001-2002";"VIEW4",#N/A,FALSE,"P&amp;L Account 2001-2002"}</definedName>
    <definedName name="P___L___Statement">#REF!</definedName>
    <definedName name="PAGE_1">#REF!</definedName>
    <definedName name="PAGE_10">#REF!</definedName>
    <definedName name="PAGE_2">#REF!</definedName>
    <definedName name="PAGE_3">#REF!</definedName>
    <definedName name="PAGE_4">#REF!</definedName>
    <definedName name="PAGE_5">#REF!</definedName>
    <definedName name="PAGE_6">#REF!</definedName>
    <definedName name="PAGE_7">#REF!</definedName>
    <definedName name="PAGE_8">#REF!</definedName>
    <definedName name="PAGE_9">#REF!</definedName>
    <definedName name="PAGE1">#REF!</definedName>
    <definedName name="PAGE10">#REF!</definedName>
    <definedName name="PAGE11">#REF!</definedName>
    <definedName name="PAGE13">#REF!</definedName>
    <definedName name="PAGE14">#REF!</definedName>
    <definedName name="PAGE15">#REF!</definedName>
    <definedName name="PAGE16">'[29]Agency BS'!$A$1:$E$58:'[29]Agency BS'!$B$42</definedName>
    <definedName name="PAGE18">#REF!</definedName>
    <definedName name="PAGE19">#REF!</definedName>
    <definedName name="PAGE2">#REF!</definedName>
    <definedName name="PAGE21">#REF!</definedName>
    <definedName name="PAGE22">#REF!</definedName>
    <definedName name="PAGE3">#REF!</definedName>
    <definedName name="PAGE5">#REF!</definedName>
    <definedName name="PAGE6">#REF!</definedName>
    <definedName name="PAGE8">#REF!</definedName>
    <definedName name="PAGE9">#REF!</definedName>
    <definedName name="PAGEJ">#REF!</definedName>
    <definedName name="PAN">[13]Masters!$C$11</definedName>
    <definedName name="PartDesignation">[13]Masters!$C$16</definedName>
    <definedName name="Period5">'[11]TB30.04.06 (2)'!#REF!</definedName>
    <definedName name="Period6">'[11]TB30.04.06 (2)'!#REF!</definedName>
    <definedName name="Period7">'[11]TB30.04.06 (2)'!#REF!</definedName>
    <definedName name="Period8">'[11]TB30.04.06 (2)'!#REF!</definedName>
    <definedName name="pl">#REF!</definedName>
    <definedName name="pl_account">#REF!</definedName>
    <definedName name="PL_CF">'[30]pack pnl-99'!#REF!</definedName>
    <definedName name="plantmach">'[31]Anneure 4.1'!#REF!</definedName>
    <definedName name="plcf">'[30]pack pnl-99'!#REF!</definedName>
    <definedName name="PLOT_LOOSE_OIL">'[10]oLD bALANCING'!$A$559</definedName>
    <definedName name="PLOT_PACKED_OIL">'[10]oLD bALANCING'!$A$621</definedName>
    <definedName name="PML">'[32]List of risks'!$L$9:$L$140</definedName>
    <definedName name="pnl">#REF!</definedName>
    <definedName name="Pre_tax_materiality">#REF!</definedName>
    <definedName name="PREMEXP">#REF!</definedName>
    <definedName name="Premium">'[32]List of risks'!$N$9:$N$140</definedName>
    <definedName name="price" localSheetId="0" hidden="1">{"VIEW1",#N/A,FALSE,"P&amp;L Account 2001-2002";"VIEW2",#N/A,FALSE,"P&amp;L Account 2001-2002";"VIEW3",#N/A,FALSE,"P&amp;L Account 2001-2002";"VIEW4",#N/A,FALSE,"P&amp;L Account 2001-2002"}</definedName>
    <definedName name="price" hidden="1">{"VIEW1",#N/A,FALSE,"P&amp;L Account 2001-2002";"VIEW2",#N/A,FALSE,"P&amp;L Account 2001-2002";"VIEW3",#N/A,FALSE,"P&amp;L Account 2001-2002";"VIEW4",#N/A,FALSE,"P&amp;L Account 2001-2002"}</definedName>
    <definedName name="Print_Additions_Final">#REF!</definedName>
    <definedName name="Print_Additions_Working">#REF!</definedName>
    <definedName name="_xlnm.Print_Area" localSheetId="0">BS!$A$1:$H$68</definedName>
    <definedName name="_xlnm.Print_Area" localSheetId="1">PL!$A$1:$G$57</definedName>
    <definedName name="_xlnm.Print_Area">#REF!</definedName>
    <definedName name="PRINT_AREA_MI">#REF!</definedName>
    <definedName name="Print_Sale_Final">#REF!</definedName>
    <definedName name="Print_Sale_Working">#REF!</definedName>
    <definedName name="_xlnm.Print_Titles">#N/A</definedName>
    <definedName name="Print_Titles_MI">#REF!,#REF!</definedName>
    <definedName name="print1">#REF!</definedName>
    <definedName name="print2">#REF!</definedName>
    <definedName name="print3">#REF!</definedName>
    <definedName name="Profit___loss_account">#REF!</definedName>
    <definedName name="PROFIT_AND_LOSS_GROUPINGS">#REF!</definedName>
    <definedName name="PROFIT_BEFORE_TAX">#REF!</definedName>
    <definedName name="PROV">#REF!</definedName>
    <definedName name="PRU">[33]Entity!#REF!</definedName>
    <definedName name="PUY" localSheetId="0" hidden="1">{"VIEW1",#N/A,FALSE,"P&amp;L Account 2001-2002";"VIEW2",#N/A,FALSE,"P&amp;L Account 2001-2002";"VIEW3",#N/A,FALSE,"P&amp;L Account 2001-2002";"VIEW4",#N/A,FALSE,"P&amp;L Account 2001-2002"}</definedName>
    <definedName name="PUY" hidden="1">{"VIEW1",#N/A,FALSE,"P&amp;L Account 2001-2002";"VIEW2",#N/A,FALSE,"P&amp;L Account 2001-2002";"VIEW3",#N/A,FALSE,"P&amp;L Account 2001-2002";"VIEW4",#N/A,FALSE,"P&amp;L Account 2001-2002"}</definedName>
    <definedName name="PY_all_Equity">#REF!</definedName>
    <definedName name="PY_all_Income">#REF!</definedName>
    <definedName name="PY_all_RetEarn">#REF!</definedName>
    <definedName name="PY_knw_Income">#REF!</definedName>
    <definedName name="PY_knw_RetEarn">#REF!</definedName>
    <definedName name="PY_lik_Income">#REF!</definedName>
    <definedName name="PY_lik_RetEarn">#REF!</definedName>
    <definedName name="PY_tot_knw_Xfoot">#REF!</definedName>
    <definedName name="PY_tot_lik_Xfoot">#REF!</definedName>
    <definedName name="PY_tx_all_Income">#REF!</definedName>
    <definedName name="PY_tx_all_RetEarn">#REF!</definedName>
    <definedName name="PY_tx_knw_Income">#REF!</definedName>
    <definedName name="PY_tx_knw_RetEarn">#REF!</definedName>
    <definedName name="PY_tx_lik_Income">#REF!</definedName>
    <definedName name="PY_tx_lik_RetEarn">#REF!</definedName>
    <definedName name="Q">#REF!</definedName>
    <definedName name="qdd" localSheetId="0" hidden="1">{"VIEW1",#N/A,FALSE,"P&amp;L Account 2001-2002";"VIEW2",#N/A,FALSE,"P&amp;L Account 2001-2002";"VIEW3",#N/A,FALSE,"P&amp;L Account 2001-2002";"VIEW4",#N/A,FALSE,"P&amp;L Account 2001-2002"}</definedName>
    <definedName name="qdd" hidden="1">{"VIEW1",#N/A,FALSE,"P&amp;L Account 2001-2002";"VIEW2",#N/A,FALSE,"P&amp;L Account 2001-2002";"VIEW3",#N/A,FALSE,"P&amp;L Account 2001-2002";"VIEW4",#N/A,FALSE,"P&amp;L Account 2001-2002"}</definedName>
    <definedName name="qqq" localSheetId="0" hidden="1">{"VIEW1",#N/A,FALSE,"P&amp;L Account 2001-2002";"VIEW2",#N/A,FALSE,"P&amp;L Account 2001-2002";"VIEW3",#N/A,FALSE,"P&amp;L Account 2001-2002";"VIEW4",#N/A,FALSE,"P&amp;L Account 2001-2002"}</definedName>
    <definedName name="qqq" hidden="1">{"VIEW1",#N/A,FALSE,"P&amp;L Account 2001-2002";"VIEW2",#N/A,FALSE,"P&amp;L Account 2001-2002";"VIEW3",#N/A,FALSE,"P&amp;L Account 2001-2002";"VIEW4",#N/A,FALSE,"P&amp;L Account 2001-2002"}</definedName>
    <definedName name="qqqq" localSheetId="0" hidden="1">{"VIEW1",#N/A,FALSE,"P&amp;L Account 2001-2002";"VIEW2",#N/A,FALSE,"P&amp;L Account 2001-2002";"VIEW3",#N/A,FALSE,"P&amp;L Account 2001-2002";"VIEW4",#N/A,FALSE,"P&amp;L Account 2001-2002"}</definedName>
    <definedName name="qqqq" hidden="1">{"VIEW1",#N/A,FALSE,"P&amp;L Account 2001-2002";"VIEW2",#N/A,FALSE,"P&amp;L Account 2001-2002";"VIEW3",#N/A,FALSE,"P&amp;L Account 2001-2002";"VIEW4",#N/A,FALSE,"P&amp;L Account 2001-2002"}</definedName>
    <definedName name="Quote">#REF!</definedName>
    <definedName name="QW" localSheetId="0" hidden="1">{"VIEW1",#N/A,FALSE,"P&amp;L Account 2001-2002";"VIEW2",#N/A,FALSE,"P&amp;L Account 2001-2002";"VIEW3",#N/A,FALSE,"P&amp;L Account 2001-2002";"VIEW4",#N/A,FALSE,"P&amp;L Account 2001-2002"}</definedName>
    <definedName name="QW" hidden="1">{"VIEW1",#N/A,FALSE,"P&amp;L Account 2001-2002";"VIEW2",#N/A,FALSE,"P&amp;L Account 2001-2002";"VIEW3",#N/A,FALSE,"P&amp;L Account 2001-2002";"VIEW4",#N/A,FALSE,"P&amp;L Account 2001-2002"}</definedName>
    <definedName name="qwqw" localSheetId="0" hidden="1">{#N/A,#N/A,FALSE,"Banksum";#N/A,#N/A,FALSE,"Banksum"}</definedName>
    <definedName name="qwqw" hidden="1">{#N/A,#N/A,FALSE,"Banksum";#N/A,#N/A,FALSE,"Banksum"}</definedName>
    <definedName name="QWTERW" localSheetId="0" hidden="1">{"VIEW1",#N/A,FALSE,"P&amp;L Account 2001-2002";"VIEW2",#N/A,FALSE,"P&amp;L Account 2001-2002";"VIEW3",#N/A,FALSE,"P&amp;L Account 2001-2002";"VIEW4",#N/A,FALSE,"P&amp;L Account 2001-2002"}</definedName>
    <definedName name="QWTERW" hidden="1">{"VIEW1",#N/A,FALSE,"P&amp;L Account 2001-2002";"VIEW2",#N/A,FALSE,"P&amp;L Account 2001-2002";"VIEW3",#N/A,FALSE,"P&amp;L Account 2001-2002";"VIEW4",#N/A,FALSE,"P&amp;L Account 2001-2002"}</definedName>
    <definedName name="R_">#REF!</definedName>
    <definedName name="ratecc">#REF!</definedName>
    <definedName name="rateusd">#REF!</definedName>
    <definedName name="ratios">#REF!</definedName>
    <definedName name="Realisations_salevalue">#REF!</definedName>
    <definedName name="RECOMMENDATION">" 
"</definedName>
    <definedName name="regdet">#REF!</definedName>
    <definedName name="Reliance">#REF!</definedName>
    <definedName name="Repairs___Maint.">[34]d!#REF!</definedName>
    <definedName name="Report_Title">"Trend eDoctor Virus Diagnostic Report for  Trend_Micro_HK_Limited"</definedName>
    <definedName name="REV">#REF!</definedName>
    <definedName name="Revenue">#REF!</definedName>
    <definedName name="RM">#REF!</definedName>
    <definedName name="RMB">[35]Data!$D$10</definedName>
    <definedName name="ROECC">#REF!</definedName>
    <definedName name="ROEUSD">#REF!</definedName>
    <definedName name="Rolta">#REF!</definedName>
    <definedName name="RPT" hidden="1">#REF!</definedName>
    <definedName name="rr" localSheetId="0" hidden="1">{"VIEW1",#N/A,FALSE,"P&amp;L Account 2001-2002";"VIEW2",#N/A,FALSE,"P&amp;L Account 2001-2002";"VIEW3",#N/A,FALSE,"P&amp;L Account 2001-2002";"VIEW4",#N/A,FALSE,"P&amp;L Account 2001-2002"}</definedName>
    <definedName name="rr" hidden="1">{"VIEW1",#N/A,FALSE,"P&amp;L Account 2001-2002";"VIEW2",#N/A,FALSE,"P&amp;L Account 2001-2002";"VIEW3",#N/A,FALSE,"P&amp;L Account 2001-2002";"VIEW4",#N/A,FALSE,"P&amp;L Account 2001-2002"}</definedName>
    <definedName name="RRR" localSheetId="0" hidden="1">{"VIEW1",#N/A,FALSE,"P&amp;L Account 2001-2002";"VIEW2",#N/A,FALSE,"P&amp;L Account 2001-2002";"VIEW3",#N/A,FALSE,"P&amp;L Account 2001-2002";"VIEW4",#N/A,FALSE,"P&amp;L Account 2001-2002"}</definedName>
    <definedName name="RRR" hidden="1">{"VIEW1",#N/A,FALSE,"P&amp;L Account 2001-2002";"VIEW2",#N/A,FALSE,"P&amp;L Account 2001-2002";"VIEW3",#N/A,FALSE,"P&amp;L Account 2001-2002";"VIEW4",#N/A,FALSE,"P&amp;L Account 2001-2002"}</definedName>
    <definedName name="RTE" localSheetId="0" hidden="1">{"VIEW1",#N/A,FALSE,"P&amp;L Account 2001-2002";"VIEW2",#N/A,FALSE,"P&amp;L Account 2001-2002";"VIEW3",#N/A,FALSE,"P&amp;L Account 2001-2002";"VIEW4",#N/A,FALSE,"P&amp;L Account 2001-2002"}</definedName>
    <definedName name="RTE" hidden="1">{"VIEW1",#N/A,FALSE,"P&amp;L Account 2001-2002";"VIEW2",#N/A,FALSE,"P&amp;L Account 2001-2002";"VIEW3",#N/A,FALSE,"P&amp;L Account 2001-2002";"VIEW4",#N/A,FALSE,"P&amp;L Account 2001-2002"}</definedName>
    <definedName name="rtewtyer" localSheetId="0" hidden="1">{#N/A,#N/A,FALSE,"Banksum";#N/A,#N/A,FALSE,"Banksum"}</definedName>
    <definedName name="rtewtyer" hidden="1">{#N/A,#N/A,FALSE,"Banksum";#N/A,#N/A,FALSE,"Banksum"}</definedName>
    <definedName name="RYERTREW" localSheetId="0" hidden="1">{"VIEW1",#N/A,FALSE,"P&amp;L Account 2001-2002";"VIEW2",#N/A,FALSE,"P&amp;L Account 2001-2002";"VIEW3",#N/A,FALSE,"P&amp;L Account 2001-2002";"VIEW4",#N/A,FALSE,"P&amp;L Account 2001-2002"}</definedName>
    <definedName name="RYERTREW" hidden="1">{"VIEW1",#N/A,FALSE,"P&amp;L Account 2001-2002";"VIEW2",#N/A,FALSE,"P&amp;L Account 2001-2002";"VIEW3",#N/A,FALSE,"P&amp;L Account 2001-2002";"VIEW4",#N/A,FALSE,"P&amp;L Account 2001-2002"}</definedName>
    <definedName name="S.M.ENT_LOOSE_OIL">'[10]oLD bALANCING'!$A$441</definedName>
    <definedName name="S.M.ENT_PACKED_OIL">'[10]oLD bALANCING'!$A$494</definedName>
    <definedName name="S_CY_Beg_Data">[27]Lead!$F$1:$F$49</definedName>
    <definedName name="S_PY_End_Data">[27]Lead!$M$1:$M$49</definedName>
    <definedName name="sa" localSheetId="0" hidden="1">{"VIEW1",#N/A,FALSE,"P&amp;L Account 2001-2002";"VIEW2",#N/A,FALSE,"P&amp;L Account 2001-2002";"VIEW3",#N/A,FALSE,"P&amp;L Account 2001-2002";"VIEW4",#N/A,FALSE,"P&amp;L Account 2001-2002"}</definedName>
    <definedName name="sa" hidden="1">{"VIEW1",#N/A,FALSE,"P&amp;L Account 2001-2002";"VIEW2",#N/A,FALSE,"P&amp;L Account 2001-2002";"VIEW3",#N/A,FALSE,"P&amp;L Account 2001-2002";"VIEW4",#N/A,FALSE,"P&amp;L Account 2001-2002"}</definedName>
    <definedName name="SALES">#REF!</definedName>
    <definedName name="SAPFuncF4Help" localSheetId="0" hidden="1">Main.SAPF4Help()</definedName>
    <definedName name="SAPFuncF4Help" hidden="1">Main.SAPF4Help()</definedName>
    <definedName name="sch_1_2">#REF!</definedName>
    <definedName name="SCH_12">#REF!</definedName>
    <definedName name="sch_3_4">#REF!</definedName>
    <definedName name="sch_6">#REF!</definedName>
    <definedName name="sch_7_8">#REF!</definedName>
    <definedName name="SCH_9_10">#REF!</definedName>
    <definedName name="SCH_FIXED_ASSETS">#REF!</definedName>
    <definedName name="SCH_INVENTORY_CHANGE">#REF!</definedName>
    <definedName name="SCH_INVESTMENTS_Continued">#REF!</definedName>
    <definedName name="SCH_MATERIALS_CONSUMED">'[36]Sch 9-10'!#REF!</definedName>
    <definedName name="Sch11to13">#REF!</definedName>
    <definedName name="Sch1to5">#REF!</definedName>
    <definedName name="Sch6to10">#REF!</definedName>
    <definedName name="SCH7A">#REF!</definedName>
    <definedName name="SCH7B">#REF!</definedName>
    <definedName name="SCHN_ANNUAL_CAPACITIES_AND_PRODUCTION">#REF!</definedName>
    <definedName name="SCHN_AUDITOR_S_REMUNERATION">'[37]Sch 15 Notes 16-17'!#REF!</definedName>
    <definedName name="SCHN_CONSUMPTION_OF_RAW_MATERIALS_AND_STORES">'[36]Sch 11 Notes 16-20'!#REF!</definedName>
    <definedName name="SCHN_DIVIDENDS_REMITTED_IN_FOREIGN_CURRENCY">'[37]Sch 15 Notes 16-17'!#REF!</definedName>
    <definedName name="SCHN_EARNINGS_PER_SHARE">'[37]Sch 15 Notes 16-17'!#REF!</definedName>
    <definedName name="SCHN_INVENTORY_OF_FINISHED_GOODS">#REF!</definedName>
    <definedName name="SCHN_MANAGERIAL_REMUNERATION_LIMITS">'[37]Sch 15 Notes 16-17'!#REF!</definedName>
    <definedName name="SCHN_PURCHASES">#REF!</definedName>
    <definedName name="SCHN_RAW_MATERIALS_CONSUMED">#REF!</definedName>
    <definedName name="SCHN_SALES_TURNOVER">#REF!</definedName>
    <definedName name="SCHN_SEGMENTAL_INFORMATION">'[36]Sch 11 Notes 2-3'!#REF!</definedName>
    <definedName name="SD" localSheetId="0" hidden="1">{"VIEW1",#N/A,FALSE,"P&amp;L Account 2001-2002";"VIEW2",#N/A,FALSE,"P&amp;L Account 2001-2002";"VIEW3",#N/A,FALSE,"P&amp;L Account 2001-2002";"VIEW4",#N/A,FALSE,"P&amp;L Account 2001-2002"}</definedName>
    <definedName name="SD" hidden="1">{"VIEW1",#N/A,FALSE,"P&amp;L Account 2001-2002";"VIEW2",#N/A,FALSE,"P&amp;L Account 2001-2002";"VIEW3",#N/A,FALSE,"P&amp;L Account 2001-2002";"VIEW4",#N/A,FALSE,"P&amp;L Account 2001-2002"}</definedName>
    <definedName name="SE_NAME">""</definedName>
    <definedName name="SEGUINE">#REF!</definedName>
    <definedName name="Service_Type">"Service Type"</definedName>
    <definedName name="sf">#REF!</definedName>
    <definedName name="shaikh" localSheetId="0" hidden="1">{"VIEW1",#N/A,FALSE,"P&amp;L Account 2001-2002";"VIEW2",#N/A,FALSE,"P&amp;L Account 2001-2002";"VIEW3",#N/A,FALSE,"P&amp;L Account 2001-2002";"VIEW4",#N/A,FALSE,"P&amp;L Account 2001-2002"}</definedName>
    <definedName name="shaikh" hidden="1">{"VIEW1",#N/A,FALSE,"P&amp;L Account 2001-2002";"VIEW2",#N/A,FALSE,"P&amp;L Account 2001-2002";"VIEW3",#N/A,FALSE,"P&amp;L Account 2001-2002";"VIEW4",#N/A,FALSE,"P&amp;L Account 2001-2002"}</definedName>
    <definedName name="SHAILESH" localSheetId="0" hidden="1">{"VIEW1",#N/A,FALSE,"P&amp;L Account 2001-2002";"VIEW2",#N/A,FALSE,"P&amp;L Account 2001-2002";"VIEW3",#N/A,FALSE,"P&amp;L Account 2001-2002";"VIEW4",#N/A,FALSE,"P&amp;L Account 2001-2002"}</definedName>
    <definedName name="SHAILESH" hidden="1">{"VIEW1",#N/A,FALSE,"P&amp;L Account 2001-2002";"VIEW2",#N/A,FALSE,"P&amp;L Account 2001-2002";"VIEW3",#N/A,FALSE,"P&amp;L Account 2001-2002";"VIEW4",#N/A,FALSE,"P&amp;L Account 2001-2002"}</definedName>
    <definedName name="shares">#REF!</definedName>
    <definedName name="SHEET1" localSheetId="0" hidden="1">{"VIEW1",#N/A,FALSE,"P&amp;L Account 2001-2002";"VIEW2",#N/A,FALSE,"P&amp;L Account 2001-2002";"VIEW3",#N/A,FALSE,"P&amp;L Account 2001-2002";"VIEW4",#N/A,FALSE,"P&amp;L Account 2001-2002"}</definedName>
    <definedName name="SHEET1" hidden="1">{"VIEW1",#N/A,FALSE,"P&amp;L Account 2001-2002";"VIEW2",#N/A,FALSE,"P&amp;L Account 2001-2002";"VIEW3",#N/A,FALSE,"P&amp;L Account 2001-2002";"VIEW4",#N/A,FALSE,"P&amp;L Account 2001-2002"}</definedName>
    <definedName name="SI_NAME">"Trend Micro HK eDoctor"</definedName>
    <definedName name="Six">#REF!</definedName>
    <definedName name="SR" localSheetId="0" hidden="1">{"VIEW1",#N/A,FALSE,"P&amp;L Account 2001-2002";"VIEW2",#N/A,FALSE,"P&amp;L Account 2001-2002";"VIEW3",#N/A,FALSE,"P&amp;L Account 2001-2002";"VIEW4",#N/A,FALSE,"P&amp;L Account 2001-2002"}</definedName>
    <definedName name="SR" hidden="1">{"VIEW1",#N/A,FALSE,"P&amp;L Account 2001-2002";"VIEW2",#N/A,FALSE,"P&amp;L Account 2001-2002";"VIEW3",#N/A,FALSE,"P&amp;L Account 2001-2002";"VIEW4",#N/A,FALSE,"P&amp;L Account 2001-2002"}</definedName>
    <definedName name="SRGERGHRE" localSheetId="0" hidden="1">{"VIEW1",#N/A,FALSE,"P&amp;L Account 2001-2002";"VIEW2",#N/A,FALSE,"P&amp;L Account 2001-2002";"VIEW3",#N/A,FALSE,"P&amp;L Account 2001-2002";"VIEW4",#N/A,FALSE,"P&amp;L Account 2001-2002"}</definedName>
    <definedName name="SRGERGHRE" hidden="1">{"VIEW1",#N/A,FALSE,"P&amp;L Account 2001-2002";"VIEW2",#N/A,FALSE,"P&amp;L Account 2001-2002";"VIEW3",#N/A,FALSE,"P&amp;L Account 2001-2002";"VIEW4",#N/A,FALSE,"P&amp;L Account 2001-2002"}</definedName>
    <definedName name="SS" localSheetId="0" hidden="1">{"VIEW1",#N/A,FALSE,"P&amp;L Account 2001-2002";"VIEW2",#N/A,FALSE,"P&amp;L Account 2001-2002";"VIEW3",#N/A,FALSE,"P&amp;L Account 2001-2002";"VIEW4",#N/A,FALSE,"P&amp;L Account 2001-2002"}</definedName>
    <definedName name="SS" hidden="1">{"VIEW1",#N/A,FALSE,"P&amp;L Account 2001-2002";"VIEW2",#N/A,FALSE,"P&amp;L Account 2001-2002";"VIEW3",#N/A,FALSE,"P&amp;L Account 2001-2002";"VIEW4",#N/A,FALSE,"P&amp;L Account 2001-2002"}</definedName>
    <definedName name="SS_MaxPattern">"Max Pattern Number "</definedName>
    <definedName name="SS_MaxPattern_1">""</definedName>
    <definedName name="SS_MaxPattern_2">""</definedName>
    <definedName name="SS_MaxPattern_3">""</definedName>
    <definedName name="SS_MaxPattern_4">""</definedName>
    <definedName name="SS_MaxPattern_5">""</definedName>
    <definedName name="SS_MaxPattern_6">""</definedName>
    <definedName name="SS_MinPattern">"Min Pattern Number "</definedName>
    <definedName name="SS_MinPattern_1">""</definedName>
    <definedName name="SS_MinPattern_2">""</definedName>
    <definedName name="SS_MinPattern_3">""</definedName>
    <definedName name="SS_MinPattern_4">""</definedName>
    <definedName name="SS_MinPattern_5">""</definedName>
    <definedName name="SS_MinPattern_6">""</definedName>
    <definedName name="SS_ServerNo">"Number of Serveres "</definedName>
    <definedName name="SS_ServerNo_1">""</definedName>
    <definedName name="SS_ServerNo_2">""</definedName>
    <definedName name="SS_ServerNo_3">""</definedName>
    <definedName name="SS_ServerNo_4">""</definedName>
    <definedName name="SS_ServerNo_5">""</definedName>
    <definedName name="SS_ServerNo_6">""</definedName>
    <definedName name="SS_SiteName">"Site Name"</definedName>
    <definedName name="SS_SiteName_1">""</definedName>
    <definedName name="SS_SiteName_2">""</definedName>
    <definedName name="SS_SiteName_3">""</definedName>
    <definedName name="SS_SiteName_4">""</definedName>
    <definedName name="SS_SiteName_5">""</definedName>
    <definedName name="SS_SiteName_6">""</definedName>
    <definedName name="SS_VirusNo">"Number of Viruses "</definedName>
    <definedName name="SS_VirusNo_1">""</definedName>
    <definedName name="SS_VirusNo_2">""</definedName>
    <definedName name="SS_VirusNo_3">""</definedName>
    <definedName name="SS_VirusNo_4">""</definedName>
    <definedName name="SS_VirusNo_5">""</definedName>
    <definedName name="SS_VirusNo_6">""</definedName>
    <definedName name="sss" localSheetId="0" hidden="1">{"VIEW1",#N/A,FALSE,"P&amp;L Account 2001-2002";"VIEW2",#N/A,FALSE,"P&amp;L Account 2001-2002";"VIEW3",#N/A,FALSE,"P&amp;L Account 2001-2002";"VIEW4",#N/A,FALSE,"P&amp;L Account 2001-2002"}</definedName>
    <definedName name="sss" hidden="1">{"VIEW1",#N/A,FALSE,"P&amp;L Account 2001-2002";"VIEW2",#N/A,FALSE,"P&amp;L Account 2001-2002";"VIEW3",#N/A,FALSE,"P&amp;L Account 2001-2002";"VIEW4",#N/A,FALSE,"P&amp;L Account 2001-2002"}</definedName>
    <definedName name="ssss" localSheetId="0" hidden="1">{"VIEW1",#N/A,FALSE,"P&amp;L Account 2001-2002";"VIEW2",#N/A,FALSE,"P&amp;L Account 2001-2002";"VIEW3",#N/A,FALSE,"P&amp;L Account 2001-2002";"VIEW4",#N/A,FALSE,"P&amp;L Account 2001-2002"}</definedName>
    <definedName name="ssss" hidden="1">{"VIEW1",#N/A,FALSE,"P&amp;L Account 2001-2002";"VIEW2",#N/A,FALSE,"P&amp;L Account 2001-2002";"VIEW3",#N/A,FALSE,"P&amp;L Account 2001-2002";"VIEW4",#N/A,FALSE,"P&amp;L Account 2001-2002"}</definedName>
    <definedName name="SSSSSS" localSheetId="0" hidden="1">{"VIEW1",#N/A,FALSE,"P&amp;L Account 2001-2002";"VIEW2",#N/A,FALSE,"P&amp;L Account 2001-2002";"VIEW3",#N/A,FALSE,"P&amp;L Account 2001-2002";"VIEW4",#N/A,FALSE,"P&amp;L Account 2001-2002"}</definedName>
    <definedName name="SSSSSS" hidden="1">{"VIEW1",#N/A,FALSE,"P&amp;L Account 2001-2002";"VIEW2",#N/A,FALSE,"P&amp;L Account 2001-2002";"VIEW3",#N/A,FALSE,"P&amp;L Account 2001-2002";"VIEW4",#N/A,FALSE,"P&amp;L Account 2001-2002"}</definedName>
    <definedName name="SSSSSSSSS" localSheetId="0" hidden="1">{"VIEW1",#N/A,FALSE,"P&amp;L Account 2001-2002";"VIEW2",#N/A,FALSE,"P&amp;L Account 2001-2002";"VIEW3",#N/A,FALSE,"P&amp;L Account 2001-2002";"VIEW4",#N/A,FALSE,"P&amp;L Account 2001-2002"}</definedName>
    <definedName name="SSSSSSSSS" hidden="1">{"VIEW1",#N/A,FALSE,"P&amp;L Account 2001-2002";"VIEW2",#N/A,FALSE,"P&amp;L Account 2001-2002";"VIEW3",#N/A,FALSE,"P&amp;L Account 2001-2002";"VIEW4",#N/A,FALSE,"P&amp;L Account 2001-2002"}</definedName>
    <definedName name="ST" localSheetId="0" hidden="1">{"VIEW1",#N/A,FALSE,"P&amp;L Account 2001-2002";"VIEW2",#N/A,FALSE,"P&amp;L Account 2001-2002";"VIEW3",#N/A,FALSE,"P&amp;L Account 2001-2002";"VIEW4",#N/A,FALSE,"P&amp;L Account 2001-2002"}</definedName>
    <definedName name="ST" hidden="1">{"VIEW1",#N/A,FALSE,"P&amp;L Account 2001-2002";"VIEW2",#N/A,FALSE,"P&amp;L Account 2001-2002";"VIEW3",#N/A,FALSE,"P&amp;L Account 2001-2002";"VIEW4",#N/A,FALSE,"P&amp;L Account 2001-2002"}</definedName>
    <definedName name="steady.state.discount.rate">#REF!</definedName>
    <definedName name="Stocks">#REF!</definedName>
    <definedName name="Stores___Spares">[34]d!#REF!</definedName>
    <definedName name="sub">'[17]Ann I'!$A$3</definedName>
    <definedName name="SUMARY" localSheetId="0" hidden="1">{"VIEW1",#N/A,FALSE,"P&amp;L Account 2001-2002";"VIEW2",#N/A,FALSE,"P&amp;L Account 2001-2002";"VIEW3",#N/A,FALSE,"P&amp;L Account 2001-2002";"VIEW4",#N/A,FALSE,"P&amp;L Account 2001-2002"}</definedName>
    <definedName name="SUMARY" hidden="1">{"VIEW1",#N/A,FALSE,"P&amp;L Account 2001-2002";"VIEW2",#N/A,FALSE,"P&amp;L Account 2001-2002";"VIEW3",#N/A,FALSE,"P&amp;L Account 2001-2002";"VIEW4",#N/A,FALSE,"P&amp;L Account 2001-2002"}</definedName>
    <definedName name="SUN" localSheetId="0" hidden="1">{"VIEW1",#N/A,FALSE,"P&amp;L Account 2001-2002";"VIEW2",#N/A,FALSE,"P&amp;L Account 2001-2002";"VIEW3",#N/A,FALSE,"P&amp;L Account 2001-2002";"VIEW4",#N/A,FALSE,"P&amp;L Account 2001-2002"}</definedName>
    <definedName name="SUN" hidden="1">{"VIEW1",#N/A,FALSE,"P&amp;L Account 2001-2002";"VIEW2",#N/A,FALSE,"P&amp;L Account 2001-2002";"VIEW3",#N/A,FALSE,"P&amp;L Account 2001-2002";"VIEW4",#N/A,FALSE,"P&amp;L Account 2001-2002"}</definedName>
    <definedName name="SUNDAY" localSheetId="0" hidden="1">{"VIEW1",#N/A,FALSE,"P&amp;L Account 2001-2002";"VIEW2",#N/A,FALSE,"P&amp;L Account 2001-2002";"VIEW3",#N/A,FALSE,"P&amp;L Account 2001-2002";"VIEW4",#N/A,FALSE,"P&amp;L Account 2001-2002"}</definedName>
    <definedName name="SUNDAY" hidden="1">{"VIEW1",#N/A,FALSE,"P&amp;L Account 2001-2002";"VIEW2",#N/A,FALSE,"P&amp;L Account 2001-2002";"VIEW3",#N/A,FALSE,"P&amp;L Account 2001-2002";"VIEW4",#N/A,FALSE,"P&amp;L Account 2001-2002"}</definedName>
    <definedName name="SUNIL1" localSheetId="0" hidden="1">{"VIEW1",#N/A,FALSE,"P&amp;L Account 2001-2002";"VIEW2",#N/A,FALSE,"P&amp;L Account 2001-2002";"VIEW3",#N/A,FALSE,"P&amp;L Account 2001-2002";"VIEW4",#N/A,FALSE,"P&amp;L Account 2001-2002"}</definedName>
    <definedName name="SUNIL1" hidden="1">{"VIEW1",#N/A,FALSE,"P&amp;L Account 2001-2002";"VIEW2",#N/A,FALSE,"P&amp;L Account 2001-2002";"VIEW3",#N/A,FALSE,"P&amp;L Account 2001-2002";"VIEW4",#N/A,FALSE,"P&amp;L Account 2001-2002"}</definedName>
    <definedName name="TABLE1">#REF!</definedName>
    <definedName name="TABLE2">[38]Sheet2!$A$3:$K$10</definedName>
    <definedName name="TABLE3">[38]Sheet2!$A$11:$K$11</definedName>
    <definedName name="TAFName">[13]Masters!$C$19</definedName>
    <definedName name="TAMNo">[13]Masters!$C$23</definedName>
    <definedName name="TAName">[13]Masters!$C$20</definedName>
    <definedName name="TAPlace">[13]Masters!$C$43</definedName>
    <definedName name="tax.rate">#REF!</definedName>
    <definedName name="Tax_Audit_Schedule_Final">#REF!</definedName>
    <definedName name="Tax_Audit_Schedule_Working">#REF!</definedName>
    <definedName name="Tax_Effect_Income">#REF!</definedName>
    <definedName name="Tax_Effect_Liabs">#REF!</definedName>
    <definedName name="Tax_Effect_RetEarn">#REF!</definedName>
    <definedName name="Tax_Rate">#REF!</definedName>
    <definedName name="TaxAudAdd">[13]Masters!$C$24</definedName>
    <definedName name="TaxAuditDate">[13]Masters!$C$40</definedName>
    <definedName name="Taxinfo">#REF!</definedName>
    <definedName name="TaxSetOffDec09" hidden="1">#REF!</definedName>
    <definedName name="tb">#REF!</definedName>
    <definedName name="TB9THMAR">#REF!</definedName>
    <definedName name="TDS">#REF!</definedName>
    <definedName name="TEHT" localSheetId="0" hidden="1">{"VIEW1",#N/A,FALSE,"P&amp;L Account 2001-2002";"VIEW2",#N/A,FALSE,"P&amp;L Account 2001-2002";"VIEW3",#N/A,FALSE,"P&amp;L Account 2001-2002";"VIEW4",#N/A,FALSE,"P&amp;L Account 2001-2002"}</definedName>
    <definedName name="TEHT" hidden="1">{"VIEW1",#N/A,FALSE,"P&amp;L Account 2001-2002";"VIEW2",#N/A,FALSE,"P&amp;L Account 2001-2002";"VIEW3",#N/A,FALSE,"P&amp;L Account 2001-2002";"VIEW4",#N/A,FALSE,"P&amp;L Account 2001-2002"}</definedName>
    <definedName name="TELCO">#REF!</definedName>
    <definedName name="Telephone">"eDoctor"</definedName>
    <definedName name="TEMP">#REF!</definedName>
    <definedName name="TEMP1">#REF!</definedName>
    <definedName name="Template">#REF!</definedName>
    <definedName name="Test">#REF!</definedName>
    <definedName name="TEST0">#REF!</definedName>
    <definedName name="TEST1">'[2]Sheet1 (2)'!$A$4:$E$1962</definedName>
    <definedName name="Test2">#REF!</definedName>
    <definedName name="Test3">#REF!</definedName>
    <definedName name="test9">#REF!</definedName>
    <definedName name="TESTHKEY">'[2]Sheet1 (2)'!$C$3:$E$3</definedName>
    <definedName name="TESTKEYS">'[2]Sheet1 (2)'!$A$4:$B$1962</definedName>
    <definedName name="TESTVKEY">'[2]Sheet1 (2)'!$A$3:$B$3</definedName>
    <definedName name="TextRefCopy14">'[39]Cashflow working'!$B$194</definedName>
    <definedName name="TextRefCopy20">'[39]Cashflow working'!$B$63</definedName>
    <definedName name="TextRefCopy36">'[39]Cashflow working'!$B$73</definedName>
    <definedName name="TextRefCopy37">'[39]Cashflow working'!$B$85</definedName>
    <definedName name="TextRefCopy38">'[39]Cashflow working'!$E$183</definedName>
    <definedName name="TextRefCopy40">'[39]Cashflow working'!$B$166</definedName>
    <definedName name="TextRefCopy46">'[39]Cashflow working'!$B$166</definedName>
    <definedName name="TextRefCopy49">'[39]Cashflow working'!$B$85</definedName>
    <definedName name="TextRefCopy5">'[40]CST Reconciliation'!#REF!</definedName>
    <definedName name="TextRefCopy52">'[39]Cashflow working'!$B$154</definedName>
    <definedName name="TextRefCopy65">'[39]Cashflow working'!$B$223</definedName>
    <definedName name="TextRefCopy67">'[39]Cashflow working'!$E$104</definedName>
    <definedName name="TextRefCopy68">'[39]Cashflow working'!$B$236</definedName>
    <definedName name="TextRefCopy69">'[39]Cashflow working'!$B$249</definedName>
    <definedName name="TextRefCopy70">'[39]Cashflow working'!$B$281</definedName>
    <definedName name="TextRefCopy71">'[39]Cashflow working'!$E$281</definedName>
    <definedName name="TextRefCopy72">'[39]Cashflow working'!$E$281</definedName>
    <definedName name="TextRefCopy73">'[39]Cashflow working'!$B$260</definedName>
    <definedName name="TextRefCopy74">'[39]Cashflow working'!$B$97</definedName>
    <definedName name="TextRefCopy79">'[39]Cashflow working'!$B$104</definedName>
    <definedName name="TextRefCopy80">'[39]Cashflow working'!$B$289</definedName>
    <definedName name="TextRefCopy81">'[39]Cashflow working'!$E$286</definedName>
    <definedName name="TextRefCopy9">'[39]Cashflow working'!$B$174</definedName>
    <definedName name="TextRefCopy94">'[39]Cashflow working'!$H$85</definedName>
    <definedName name="TextRefCopyRangeCount" hidden="1">4</definedName>
    <definedName name="THAI_PLASTIC_in_KUSD">#REF!</definedName>
    <definedName name="thane">#REF!</definedName>
    <definedName name="TISCO">#REF!</definedName>
    <definedName name="Titan">#REF!</definedName>
    <definedName name="TITRE">#REF!</definedName>
    <definedName name="Tot_knw_Xfoot">#REF!</definedName>
    <definedName name="Tot_lik_Xfoot">#REF!</definedName>
    <definedName name="Total_Amount">#REF!</definedName>
    <definedName name="TOTAL_OF_APPLICATION_OF_FUNDS">#REF!</definedName>
    <definedName name="Totalsourcesoffunds">#REF!</definedName>
    <definedName name="TR" localSheetId="0" hidden="1">{"VIEW1",#N/A,FALSE,"P&amp;L Account 2001-2002";"VIEW2",#N/A,FALSE,"P&amp;L Account 2001-2002";"VIEW3",#N/A,FALSE,"P&amp;L Account 2001-2002";"VIEW4",#N/A,FALSE,"P&amp;L Account 2001-2002"}</definedName>
    <definedName name="TR" hidden="1">{"VIEW1",#N/A,FALSE,"P&amp;L Account 2001-2002";"VIEW2",#N/A,FALSE,"P&amp;L Account 2001-2002";"VIEW3",#N/A,FALSE,"P&amp;L Account 2001-2002";"VIEW4",#N/A,FALSE,"P&amp;L Account 2001-2002"}</definedName>
    <definedName name="trial">#REF!</definedName>
    <definedName name="TTT" localSheetId="0" hidden="1">{"VIEW1",#N/A,FALSE,"P&amp;L Account 2001-2002";"VIEW2",#N/A,FALSE,"P&amp;L Account 2001-2002";"VIEW3",#N/A,FALSE,"P&amp;L Account 2001-2002";"VIEW4",#N/A,FALSE,"P&amp;L Account 2001-2002"}</definedName>
    <definedName name="TTT" hidden="1">{"VIEW1",#N/A,FALSE,"P&amp;L Account 2001-2002";"VIEW2",#N/A,FALSE,"P&amp;L Account 2001-2002";"VIEW3",#N/A,FALSE,"P&amp;L Account 2001-2002";"VIEW4",#N/A,FALSE,"P&amp;L Account 2001-2002"}</definedName>
    <definedName name="U" comment="UOM">'[41]Bal Sheet'!$N$4</definedName>
    <definedName name="Upcomcables">#REF!</definedName>
    <definedName name="USD.A">#REF!</definedName>
    <definedName name="USD.E">#REF!</definedName>
    <definedName name="USD_B">#REF!</definedName>
    <definedName name="V" localSheetId="0" hidden="1">{"VIEW1",#N/A,FALSE,"P&amp;L Account 2001-2002";"VIEW2",#N/A,FALSE,"P&amp;L Account 2001-2002";"VIEW3",#N/A,FALSE,"P&amp;L Account 2001-2002";"VIEW4",#N/A,FALSE,"P&amp;L Account 2001-2002"}</definedName>
    <definedName name="V" hidden="1">{"VIEW1",#N/A,FALSE,"P&amp;L Account 2001-2002";"VIEW2",#N/A,FALSE,"P&amp;L Account 2001-2002";"VIEW3",#N/A,FALSE,"P&amp;L Account 2001-2002";"VIEW4",#N/A,FALSE,"P&amp;L Account 2001-2002"}</definedName>
    <definedName name="V.V.F._Godown">'[10]oLD bALANCING'!$A$705</definedName>
    <definedName name="Vehicles">'[31]Anneure 4.1'!#REF!</definedName>
    <definedName name="Vir" localSheetId="0" hidden="1">{#N/A,#N/A,FALSE,"Banksum";#N/A,#N/A,FALSE,"Banksum"}</definedName>
    <definedName name="Vir" hidden="1">{#N/A,#N/A,FALSE,"Banksum";#N/A,#N/A,FALSE,"Banksum"}</definedName>
    <definedName name="VIRD" localSheetId="0" hidden="1">{"VIEW1",#N/A,FALSE,"P&amp;L Account 2001-2002";"VIEW2",#N/A,FALSE,"P&amp;L Account 2001-2002";"VIEW3",#N/A,FALSE,"P&amp;L Account 2001-2002";"VIEW4",#N/A,FALSE,"P&amp;L Account 2001-2002"}</definedName>
    <definedName name="VIRD" hidden="1">{"VIEW1",#N/A,FALSE,"P&amp;L Account 2001-2002";"VIEW2",#N/A,FALSE,"P&amp;L Account 2001-2002";"VIEW3",#N/A,FALSE,"P&amp;L Account 2001-2002";"VIEW4",#N/A,FALSE,"P&amp;L Account 2001-2002"}</definedName>
    <definedName name="viren" localSheetId="0" hidden="1">{#N/A,#N/A,FALSE,"Banksum";#N/A,#N/A,FALSE,"Banksum"}</definedName>
    <definedName name="viren" hidden="1">{#N/A,#N/A,FALSE,"Banksum";#N/A,#N/A,FALSE,"Banksum"}</definedName>
    <definedName name="vj" localSheetId="0" hidden="1">{#N/A,#N/A,FALSE,"Banksum";#N/A,#N/A,FALSE,"Banksum"}</definedName>
    <definedName name="vj" hidden="1">{#N/A,#N/A,FALSE,"Banksum";#N/A,#N/A,FALSE,"Banksum"}</definedName>
    <definedName name="VMPL" localSheetId="0" hidden="1">{"VIEW1",#N/A,FALSE,"P&amp;L Account 2001-2002";"VIEW2",#N/A,FALSE,"P&amp;L Account 2001-2002";"VIEW3",#N/A,FALSE,"P&amp;L Account 2001-2002";"VIEW4",#N/A,FALSE,"P&amp;L Account 2001-2002"}</definedName>
    <definedName name="VMPL" hidden="1">{"VIEW1",#N/A,FALSE,"P&amp;L Account 2001-2002";"VIEW2",#N/A,FALSE,"P&amp;L Account 2001-2002";"VIEW3",#N/A,FALSE,"P&amp;L Account 2001-2002";"VIEW4",#N/A,FALSE,"P&amp;L Account 2001-2002"}</definedName>
    <definedName name="VOLVO_INDIA_PRIVATE_LIMITED">#REF!</definedName>
    <definedName name="vrt" localSheetId="0" hidden="1">{#N/A,#N/A,FALSE,"Banksum";#N/A,#N/A,FALSE,"Banksum"}</definedName>
    <definedName name="vrt" hidden="1">{#N/A,#N/A,FALSE,"Banksum";#N/A,#N/A,FALSE,"Banksum"}</definedName>
    <definedName name="W" localSheetId="0" hidden="1">{"VIEW1",#N/A,FALSE,"P&amp;L Account 2001-2002";"VIEW2",#N/A,FALSE,"P&amp;L Account 2001-2002";"VIEW3",#N/A,FALSE,"P&amp;L Account 2001-2002";"VIEW4",#N/A,FALSE,"P&amp;L Account 2001-2002"}</definedName>
    <definedName name="W" hidden="1">{"VIEW1",#N/A,FALSE,"P&amp;L Account 2001-2002";"VIEW2",#N/A,FALSE,"P&amp;L Account 2001-2002";"VIEW3",#N/A,FALSE,"P&amp;L Account 2001-2002";"VIEW4",#N/A,FALSE,"P&amp;L Account 2001-2002"}</definedName>
    <definedName name="WE" localSheetId="0" hidden="1">{"VIEW1",#N/A,FALSE,"P&amp;L Account 2001-2002";"VIEW2",#N/A,FALSE,"P&amp;L Account 2001-2002";"VIEW3",#N/A,FALSE,"P&amp;L Account 2001-2002";"VIEW4",#N/A,FALSE,"P&amp;L Account 2001-2002"}</definedName>
    <definedName name="WE" hidden="1">{"VIEW1",#N/A,FALSE,"P&amp;L Account 2001-2002";"VIEW2",#N/A,FALSE,"P&amp;L Account 2001-2002";"VIEW3",#N/A,FALSE,"P&amp;L Account 2001-2002";"VIEW4",#N/A,FALSE,"P&amp;L Account 2001-2002"}</definedName>
    <definedName name="WEGREW" localSheetId="0" hidden="1">{"VIEW1",#N/A,FALSE,"P&amp;L Account 2001-2002";"VIEW2",#N/A,FALSE,"P&amp;L Account 2001-2002";"VIEW3",#N/A,FALSE,"P&amp;L Account 2001-2002";"VIEW4",#N/A,FALSE,"P&amp;L Account 2001-2002"}</definedName>
    <definedName name="WEGREW" hidden="1">{"VIEW1",#N/A,FALSE,"P&amp;L Account 2001-2002";"VIEW2",#N/A,FALSE,"P&amp;L Account 2001-2002";"VIEW3",#N/A,FALSE,"P&amp;L Account 2001-2002";"VIEW4",#N/A,FALSE,"P&amp;L Account 2001-2002"}</definedName>
    <definedName name="weweew" localSheetId="0" hidden="1">{#N/A,#N/A,FALSE,"Banksum";#N/A,#N/A,FALSE,"Banksum"}</definedName>
    <definedName name="weweew" hidden="1">{#N/A,#N/A,FALSE,"Banksum";#N/A,#N/A,FALSE,"Banksum"}</definedName>
    <definedName name="WGREGRE" localSheetId="0" hidden="1">{"VIEW1",#N/A,FALSE,"P&amp;L Account 2001-2002";"VIEW2",#N/A,FALSE,"P&amp;L Account 2001-2002";"VIEW3",#N/A,FALSE,"P&amp;L Account 2001-2002";"VIEW4",#N/A,FALSE,"P&amp;L Account 2001-2002"}</definedName>
    <definedName name="WGREGRE" hidden="1">{"VIEW1",#N/A,FALSE,"P&amp;L Account 2001-2002";"VIEW2",#N/A,FALSE,"P&amp;L Account 2001-2002";"VIEW3",#N/A,FALSE,"P&amp;L Account 2001-2002";"VIEW4",#N/A,FALSE,"P&amp;L Account 2001-2002"}</definedName>
    <definedName name="wjegwheg" localSheetId="0" hidden="1">{#N/A,#N/A,FALSE,"Banksum";#N/A,#N/A,FALSE,"Banksum"}</definedName>
    <definedName name="wjegwheg" hidden="1">{#N/A,#N/A,FALSE,"Banksum";#N/A,#N/A,FALSE,"Banksum"}</definedName>
    <definedName name="working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0" hidden="1">{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}</definedName>
    <definedName name="wrn.all." hidden="1">{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}</definedName>
    <definedName name="wrn.Emg._.report." localSheetId="0" hidden="1">{#N/A,#N/A,FALSE,"Emerging Mkt Fund"}</definedName>
    <definedName name="wrn.Emg._.report." hidden="1">{#N/A,#N/A,FALSE,"Emerging Mkt Fund"}</definedName>
    <definedName name="wrn.imprim." localSheetId="0" hidden="1">{#N/A,#N/A,FALSE,"Feuil";#N/A,#N/A,FALSE,"Feuil (2)";#N/A,#N/A,FALSE,"Feuil (3)";#N/A,#N/A,FALSE,"Feuil (4)";#N/A,#N/A,FALSE,"Feuil (5)";#N/A,#N/A,FALSE,"Feuil (6)";#N/A,#N/A,FALSE,"Feuil (7)";#N/A,#N/A,FALSE,"Feuil (8)";#N/A,#N/A,FALSE,"Feuil (9)";#N/A,#N/A,FALSE,"Feuil (10)";#N/A,#N/A,FALSE,"Feuil (11)";#N/A,#N/A,FALSE,"Feuil (12)";#N/A,#N/A,FALSE,"Feuil (13)";#N/A,#N/A,FALSE,"Feuil (14)";#N/A,#N/A,FALSE,"Feuil (15)";#N/A,#N/A,FALSE,"Feuil (16)"}</definedName>
    <definedName name="wrn.imprim." hidden="1">{#N/A,#N/A,FALSE,"Feuil";#N/A,#N/A,FALSE,"Feuil (2)";#N/A,#N/A,FALSE,"Feuil (3)";#N/A,#N/A,FALSE,"Feuil (4)";#N/A,#N/A,FALSE,"Feuil (5)";#N/A,#N/A,FALSE,"Feuil (6)";#N/A,#N/A,FALSE,"Feuil (7)";#N/A,#N/A,FALSE,"Feuil (8)";#N/A,#N/A,FALSE,"Feuil (9)";#N/A,#N/A,FALSE,"Feuil (10)";#N/A,#N/A,FALSE,"Feuil (11)";#N/A,#N/A,FALSE,"Feuil (12)";#N/A,#N/A,FALSE,"Feuil (13)";#N/A,#N/A,FALSE,"Feuil (14)";#N/A,#N/A,FALSE,"Feuil (15)";#N/A,#N/A,FALSE,"Feuil (16)"}</definedName>
    <definedName name="wrn.Lalit." localSheetId="0" hidden="1">{#N/A,#N/A,FALSE,"Banksum";#N/A,#N/A,FALSE,"Banksum"}</definedName>
    <definedName name="wrn.Lalit." hidden="1">{#N/A,#N/A,FALSE,"Banksum";#N/A,#N/A,FALSE,"Banksum"}</definedName>
    <definedName name="wrn.pg1." localSheetId="0" hidden="1">{#N/A,#N/A,FALSE,"1"}</definedName>
    <definedName name="wrn.pg1." hidden="1">{#N/A,#N/A,FALSE,"1"}</definedName>
    <definedName name="wrn.pg10." localSheetId="0" hidden="1">{#N/A,#N/A,FALSE,"10"}</definedName>
    <definedName name="wrn.pg10." hidden="1">{#N/A,#N/A,FALSE,"10"}</definedName>
    <definedName name="wrn.pg11." localSheetId="0" hidden="1">{#N/A,#N/A,FALSE,"11"}</definedName>
    <definedName name="wrn.pg11." hidden="1">{#N/A,#N/A,FALSE,"11"}</definedName>
    <definedName name="wrn.pg12." localSheetId="0" hidden="1">{#N/A,#N/A,FALSE,"12"}</definedName>
    <definedName name="wrn.pg12." hidden="1">{#N/A,#N/A,FALSE,"12"}</definedName>
    <definedName name="wrn.pg13." localSheetId="0" hidden="1">{#N/A,#N/A,FALSE,"13"}</definedName>
    <definedName name="wrn.pg13." hidden="1">{#N/A,#N/A,FALSE,"13"}</definedName>
    <definedName name="wrn.pg14." localSheetId="0" hidden="1">{#N/A,#N/A,FALSE,"14"}</definedName>
    <definedName name="wrn.pg14." hidden="1">{#N/A,#N/A,FALSE,"14"}</definedName>
    <definedName name="wrn.pg15." localSheetId="0" hidden="1">{#N/A,#N/A,FALSE,"15"}</definedName>
    <definedName name="wrn.pg15." hidden="1">{#N/A,#N/A,FALSE,"15"}</definedName>
    <definedName name="wrn.pg16." localSheetId="0" hidden="1">{#N/A,#N/A,FALSE,"16"}</definedName>
    <definedName name="wrn.pg16." hidden="1">{#N/A,#N/A,FALSE,"16"}</definedName>
    <definedName name="wrn.pg17." localSheetId="0" hidden="1">{#N/A,#N/A,FALSE,"17"}</definedName>
    <definedName name="wrn.pg17." hidden="1">{#N/A,#N/A,FALSE,"17"}</definedName>
    <definedName name="wrn.pg2." localSheetId="0" hidden="1">{#N/A,#N/A,FALSE,"2"}</definedName>
    <definedName name="wrn.pg2." hidden="1">{#N/A,#N/A,FALSE,"2"}</definedName>
    <definedName name="wrn.pg3." localSheetId="0" hidden="1">{#N/A,#N/A,FALSE,"3"}</definedName>
    <definedName name="wrn.pg3." hidden="1">{#N/A,#N/A,FALSE,"3"}</definedName>
    <definedName name="wrn.pg4." localSheetId="0" hidden="1">{#N/A,#N/A,FALSE,"4"}</definedName>
    <definedName name="wrn.pg4." hidden="1">{#N/A,#N/A,FALSE,"4"}</definedName>
    <definedName name="wrn.pg5" localSheetId="0" hidden="1">{#N/A,#N/A,FALSE,"4"}</definedName>
    <definedName name="wrn.pg5" hidden="1">{#N/A,#N/A,FALSE,"4"}</definedName>
    <definedName name="wrn.pg5." localSheetId="0" hidden="1">{#N/A,#N/A,FALSE,"5"}</definedName>
    <definedName name="wrn.pg5." hidden="1">{#N/A,#N/A,FALSE,"5"}</definedName>
    <definedName name="wrn.pg6." localSheetId="0" hidden="1">{#N/A,#N/A,FALSE,"6"}</definedName>
    <definedName name="wrn.pg6." hidden="1">{#N/A,#N/A,FALSE,"6"}</definedName>
    <definedName name="wrn.pg7." localSheetId="0" hidden="1">{#N/A,#N/A,FALSE,"7"}</definedName>
    <definedName name="wrn.pg7." hidden="1">{#N/A,#N/A,FALSE,"7"}</definedName>
    <definedName name="wrn.pg8." localSheetId="0" hidden="1">{#N/A,#N/A,FALSE,"8"}</definedName>
    <definedName name="wrn.pg8." hidden="1">{#N/A,#N/A,FALSE,"8"}</definedName>
    <definedName name="wrn.pg9." localSheetId="0" hidden="1">{#N/A,#N/A,FALSE,"9"}</definedName>
    <definedName name="wrn.pg9." hidden="1">{#N/A,#N/A,FALSE,"9"}</definedName>
    <definedName name="wrn.pg99." localSheetId="0" hidden="1">{#N/A,#N/A,FALSE,"5"}</definedName>
    <definedName name="wrn.pg99." hidden="1">{#N/A,#N/A,FALSE,"5"}</definedName>
    <definedName name="wrn.PL._.PRINT." localSheetId="0" hidden="1">{"VIEW1",#N/A,FALSE,"P&amp;L Account 2001-2002";"VIEW2",#N/A,FALSE,"P&amp;L Account 2001-2002";"VIEW3",#N/A,FALSE,"P&amp;L Account 2001-2002";"VIEW4",#N/A,FALSE,"P&amp;L Account 2001-2002"}</definedName>
    <definedName name="wrn.PL._.PRINT." hidden="1">{"VIEW1",#N/A,FALSE,"P&amp;L Account 2001-2002";"VIEW2",#N/A,FALSE,"P&amp;L Account 2001-2002";"VIEW3",#N/A,FALSE,"P&amp;L Account 2001-2002";"VIEW4",#N/A,FALSE,"P&amp;L Account 2001-2002"}</definedName>
    <definedName name="WTWERT" localSheetId="0" hidden="1">{"VIEW1",#N/A,FALSE,"P&amp;L Account 2001-2002";"VIEW2",#N/A,FALSE,"P&amp;L Account 2001-2002";"VIEW3",#N/A,FALSE,"P&amp;L Account 2001-2002";"VIEW4",#N/A,FALSE,"P&amp;L Account 2001-2002"}</definedName>
    <definedName name="WTWERT" hidden="1">{"VIEW1",#N/A,FALSE,"P&amp;L Account 2001-2002";"VIEW2",#N/A,FALSE,"P&amp;L Account 2001-2002";"VIEW3",#N/A,FALSE,"P&amp;L Account 2001-2002";"VIEW4",#N/A,FALSE,"P&amp;L Account 2001-2002"}</definedName>
    <definedName name="WW" localSheetId="0" hidden="1">{"VIEW1",#N/A,FALSE,"P&amp;L Account 2001-2002";"VIEW2",#N/A,FALSE,"P&amp;L Account 2001-2002";"VIEW3",#N/A,FALSE,"P&amp;L Account 2001-2002";"VIEW4",#N/A,FALSE,"P&amp;L Account 2001-2002"}</definedName>
    <definedName name="WW" hidden="1">{"VIEW1",#N/A,FALSE,"P&amp;L Account 2001-2002";"VIEW2",#N/A,FALSE,"P&amp;L Account 2001-2002";"VIEW3",#N/A,FALSE,"P&amp;L Account 2001-2002";"VIEW4",#N/A,FALSE,"P&amp;L Account 2001-2002"}</definedName>
    <definedName name="wwc" localSheetId="0" hidden="1">{"VIEW1",#N/A,FALSE,"P&amp;L Account 2001-2002";"VIEW2",#N/A,FALSE,"P&amp;L Account 2001-2002";"VIEW3",#N/A,FALSE,"P&amp;L Account 2001-2002";"VIEW4",#N/A,FALSE,"P&amp;L Account 2001-2002"}</definedName>
    <definedName name="wwc" hidden="1">{"VIEW1",#N/A,FALSE,"P&amp;L Account 2001-2002";"VIEW2",#N/A,FALSE,"P&amp;L Account 2001-2002";"VIEW3",#N/A,FALSE,"P&amp;L Account 2001-2002";"VIEW4",#N/A,FALSE,"P&amp;L Account 2001-2002"}</definedName>
    <definedName name="X" localSheetId="0" hidden="1">{"VIEW1",#N/A,FALSE,"P&amp;L Account 2001-2002";"VIEW2",#N/A,FALSE,"P&amp;L Account 2001-2002";"VIEW3",#N/A,FALSE,"P&amp;L Account 2001-2002";"VIEW4",#N/A,FALSE,"P&amp;L Account 2001-2002"}</definedName>
    <definedName name="X" hidden="1">{"VIEW1",#N/A,FALSE,"P&amp;L Account 2001-2002";"VIEW2",#N/A,FALSE,"P&amp;L Account 2001-2002";"VIEW3",#N/A,FALSE,"P&amp;L Account 2001-2002";"VIEW4",#N/A,FALSE,"P&amp;L Account 2001-2002"}</definedName>
    <definedName name="XDS" localSheetId="0" hidden="1">{"VIEW1",#N/A,FALSE,"P&amp;L Account 2001-2002";"VIEW2",#N/A,FALSE,"P&amp;L Account 2001-2002";"VIEW3",#N/A,FALSE,"P&amp;L Account 2001-2002";"VIEW4",#N/A,FALSE,"P&amp;L Account 2001-2002"}</definedName>
    <definedName name="XDS" hidden="1">{"VIEW1",#N/A,FALSE,"P&amp;L Account 2001-2002";"VIEW2",#N/A,FALSE,"P&amp;L Account 2001-2002";"VIEW3",#N/A,FALSE,"P&amp;L Account 2001-2002";"VIEW4",#N/A,FALSE,"P&amp;L Account 2001-2002"}</definedName>
    <definedName name="XREF_COLUMN_1" hidden="1">#REF!</definedName>
    <definedName name="XREF_COLUMN_10" hidden="1">'[42]BL12C00054- CN'!#REF!</definedName>
    <definedName name="XREF_COLUMN_11" hidden="1">'[42]BL12C00054 - LVR MCX'!#REF!</definedName>
    <definedName name="XREF_COLUMN_12" hidden="1">[42]MCX!#REF!</definedName>
    <definedName name="XREF_COLUMN_18" hidden="1">#REF!</definedName>
    <definedName name="XREF_COLUMN_19" hidden="1">'[42]KO00C00084-CN'!#REF!</definedName>
    <definedName name="XREF_COLUMN_2" hidden="1">#REF!</definedName>
    <definedName name="XREF_COLUMN_20" hidden="1">'[42]KO00C00084-LVR NCDX'!#REF!</definedName>
    <definedName name="XREF_COLUMN_60" hidden="1">#REF!</definedName>
    <definedName name="XREF_COLUMN_65" hidden="1">#REF!</definedName>
    <definedName name="XREF_COLUMN_8" hidden="1">#REF!</definedName>
    <definedName name="XREF_COLUMN_88" hidden="1">#REF!</definedName>
    <definedName name="XRefActiveRow" hidden="1">#REF!</definedName>
    <definedName name="XRefColumnsCount" hidden="1">88</definedName>
    <definedName name="XRefCopy1" hidden="1">#REF!</definedName>
    <definedName name="XRefCopy1Row" hidden="1">#REF!</definedName>
    <definedName name="XRefCopy2" hidden="1">#REF!</definedName>
    <definedName name="XRefCopy24Row" hidden="1">[42]XREF!#REF!</definedName>
    <definedName name="XRefCopy25Row" hidden="1">[42]XREF!#REF!</definedName>
    <definedName name="XRefCopy2Row" hidden="1">#REF!</definedName>
    <definedName name="XRefCopy3" hidden="1">#REF!</definedName>
    <definedName name="XRefCopy3Row" hidden="1">#REF!</definedName>
    <definedName name="XRefCopy4Row" hidden="1">#REF!</definedName>
    <definedName name="XRefCopy5Row" hidden="1">#REF!</definedName>
    <definedName name="XRefCopy60" hidden="1">#REF!</definedName>
    <definedName name="XRefCopy60Row" hidden="1">[42]XREF!#REF!</definedName>
    <definedName name="XRefCopy62" hidden="1">#REF!</definedName>
    <definedName name="XRefCopy62Row" hidden="1">[42]XREF!#REF!</definedName>
    <definedName name="XRefCopy6Row" hidden="1">#REF!</definedName>
    <definedName name="XRefCopy7Row" hidden="1">#REF!</definedName>
    <definedName name="XRefCopy8" hidden="1">#REF!</definedName>
    <definedName name="XRefCopy86" hidden="1">#REF!</definedName>
    <definedName name="XRefCopy8Row" hidden="1">[42]XREF!#REF!</definedName>
    <definedName name="XRefCopy9Row" hidden="1">[42]XREF!#REF!</definedName>
    <definedName name="XRefCopyRangeCount" hidden="1">86</definedName>
    <definedName name="XRefPaste1" hidden="1">#REF!</definedName>
    <definedName name="XRefPaste10Row" hidden="1">[42]XREF!#REF!</definedName>
    <definedName name="XRefPaste1Row" hidden="1">#REF!</definedName>
    <definedName name="XRefPaste2" hidden="1">#REF!</definedName>
    <definedName name="XRefPaste24Row" hidden="1">[42]XREF!#REF!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8Row" hidden="1">[42]XREF!#REF!</definedName>
    <definedName name="XRefPaste4Row" hidden="1">#REF!</definedName>
    <definedName name="XRefPaste51Row" hidden="1">[42]XREF!#REF!</definedName>
    <definedName name="XRefPaste5Row" hidden="1">#REF!</definedName>
    <definedName name="XRefPaste66" hidden="1">#REF!</definedName>
    <definedName name="XRefPaste67" hidden="1">#REF!</definedName>
    <definedName name="XRefPaste6Row" hidden="1">[42]XREF!#REF!</definedName>
    <definedName name="XRefPaste7Row" hidden="1">[42]XREF!#REF!</definedName>
    <definedName name="XRefPaste8" hidden="1">#REF!</definedName>
    <definedName name="XRefPaste8Row" hidden="1">#REF!</definedName>
    <definedName name="XRefPaste9" hidden="1">#REF!</definedName>
    <definedName name="XRefPaste9Row" hidden="1">[42]XREF!#REF!</definedName>
    <definedName name="XRefPasteRangeCount" hidden="1">67</definedName>
    <definedName name="xx">'[43]TRIAL BALANCE'!#REF!</definedName>
    <definedName name="xyz">#REF!</definedName>
    <definedName name="y">#REF!</definedName>
    <definedName name="Ye">[44]BS!$O$1</definedName>
    <definedName name="YFJHGJHHGKJ" localSheetId="0" hidden="1">{"VIEW1",#N/A,FALSE,"P&amp;L Account 2001-2002";"VIEW2",#N/A,FALSE,"P&amp;L Account 2001-2002";"VIEW3",#N/A,FALSE,"P&amp;L Account 2001-2002";"VIEW4",#N/A,FALSE,"P&amp;L Account 2001-2002"}</definedName>
    <definedName name="YFJHGJHHGKJ" hidden="1">{"VIEW1",#N/A,FALSE,"P&amp;L Account 2001-2002";"VIEW2",#N/A,FALSE,"P&amp;L Account 2001-2002";"VIEW3",#N/A,FALSE,"P&amp;L Account 2001-2002";"VIEW4",#N/A,FALSE,"P&amp;L Account 2001-2002"}</definedName>
    <definedName name="yr">'[17]Ann I'!$A$4</definedName>
    <definedName name="YT" localSheetId="0" hidden="1">{"VIEW1",#N/A,FALSE,"P&amp;L Account 2001-2002";"VIEW2",#N/A,FALSE,"P&amp;L Account 2001-2002";"VIEW3",#N/A,FALSE,"P&amp;L Account 2001-2002";"VIEW4",#N/A,FALSE,"P&amp;L Account 2001-2002"}</definedName>
    <definedName name="YT" hidden="1">{"VIEW1",#N/A,FALSE,"P&amp;L Account 2001-2002";"VIEW2",#N/A,FALSE,"P&amp;L Account 2001-2002";"VIEW3",#N/A,FALSE,"P&amp;L Account 2001-2002";"VIEW4",#N/A,FALSE,"P&amp;L Account 2001-2002"}</definedName>
    <definedName name="YU" localSheetId="0" hidden="1">{"VIEW1",#N/A,FALSE,"P&amp;L Account 2001-2002";"VIEW2",#N/A,FALSE,"P&amp;L Account 2001-2002";"VIEW3",#N/A,FALSE,"P&amp;L Account 2001-2002";"VIEW4",#N/A,FALSE,"P&amp;L Account 2001-2002"}</definedName>
    <definedName name="YU" hidden="1">{"VIEW1",#N/A,FALSE,"P&amp;L Account 2001-2002";"VIEW2",#N/A,FALSE,"P&amp;L Account 2001-2002";"VIEW3",#N/A,FALSE,"P&amp;L Account 2001-2002";"VIEW4",#N/A,FALSE,"P&amp;L Account 2001-2002"}</definedName>
    <definedName name="Z_6D02C678_0D1A_434A_BFD6_7CB6F0008EC3_.wvu.Cols">(#REF!,#REF!)</definedName>
    <definedName name="Z_6D02C678_0D1A_434A_BFD6_7CB6F0008EC3_.wvu.Cols_1">('[6]Raw Materials'!$G:$G,'[6]Raw Materials'!$T:$U,'[6]Raw Materials'!$Z:$AA)</definedName>
    <definedName name="Z_6D02C678_0D1A_434A_BFD6_7CB6F0008EC3_.wvu.Cols_2">('[6]Sch 5'!$C:$C,'[6]Sch 5'!$H:$H)</definedName>
    <definedName name="Z_6D02C678_0D1A_434A_BFD6_7CB6F0008EC3_.wvu.PrintArea_7">#REF!</definedName>
    <definedName name="Z_6D02C678_0D1A_434A_BFD6_7CB6F0008EC3_.wvu.PrintTitles_2">#REF!</definedName>
    <definedName name="Z_6D02C678_0D1A_434A_BFD6_7CB6F0008EC3_.wvu.Rows">('[6]Addl info'!$38:$38,'[6]Addl info'!$56:$61)</definedName>
    <definedName name="Z_6D02C678_0D1A_434A_BFD6_7CB6F0008EC3_.wvu.Rows_1">([6]BS!$11:$11,[6]BS!$35:$36,[6]BS!$50:$54)</definedName>
    <definedName name="Z_6D02C678_0D1A_434A_BFD6_7CB6F0008EC3_.wvu.Rows_10">#N/A</definedName>
    <definedName name="Z_6D02C678_0D1A_434A_BFD6_7CB6F0008EC3_.wvu.Rows_11">('[6]Sch 15 Notes 22-27'!$33:$35,'[6]Sch 15 Notes 22-27'!$44:$49,'[6]Sch 15 Notes 22-27'!$57:$63)</definedName>
    <definedName name="Z_6D02C678_0D1A_434A_BFD6_7CB6F0008EC3_.wvu.Rows_12">('[6]Sch 3-4'!$12:$17,'[6]Sch 3-4'!$25:$33,'[6]Sch 3-4'!$39:$67,'[6]Sch 3-4'!$71:$77,'[6]Sch 3-4'!$83:$85)</definedName>
    <definedName name="Z_6D02C678_0D1A_434A_BFD6_7CB6F0008EC3_.wvu.Rows_13">('[6]Sch 5'!$12:$13,'[6]Sch 5'!$31:$37)</definedName>
    <definedName name="Z_6D02C678_0D1A_434A_BFD6_7CB6F0008EC3_.wvu.Rows_14">('[6]Sch 6'!$13:$13,'[6]Sch 6'!$17:$20,'[6]Sch 6'!$27:$51,'[6]Sch 6'!$53:$53,'[6]Sch 6'!$56:$56,'[6]Sch 6'!$58:$61,'[6]Sch 6'!$70:$71)</definedName>
    <definedName name="Z_6D02C678_0D1A_434A_BFD6_7CB6F0008EC3_.wvu.Rows_15">('[6]Sch 7'!$15:$16,'[6]Sch 7'!$29:$30,'[6]Sch 7'!$40:$40,'[6]Sch 7'!$42:$44,'[6]Sch 7'!$59:$60,'[6]Sch 7'!$62:$62,'[6]Sch 7'!$64:$65,'[6]Sch 7'!$70:$72)</definedName>
    <definedName name="Z_6D02C678_0D1A_434A_BFD6_7CB6F0008EC3_.wvu.Rows_16">('[6]Sch 8'!$13:$13,'[6]Sch 8'!$17:$17,'[6]Sch 8'!$19:$19,'[6]Sch 8'!$27:$27,'[6]Sch 8'!$31:$31,'[6]Sch 8'!$39:$66)</definedName>
    <definedName name="Z_6D02C678_0D1A_434A_BFD6_7CB6F0008EC3_.wvu.Rows_17">('[6]Sch 9-11'!$13:$17,'[6]Sch 9-11'!$21:$21,'[6]Sch 9-11'!$23:$23,'[6]Sch 9-11'!$25:$25,'[6]Sch 9-11'!$40:$41,'[6]Sch 9-11'!$50:$51,'[6]Sch 9-11'!$54:$58,'[6]Sch 9-11'!$66:$67,'[6]Sch 9-11'!$70:$76)</definedName>
    <definedName name="Z_6D02C678_0D1A_434A_BFD6_7CB6F0008EC3_.wvu.Rows_2">('[6]Cash Flow 1'!$17:$19,'[6]Cash Flow 1'!$23:$25,'[6]Cash Flow 1'!$44:$46,'[6]Cash Flow 1'!$49:$54)</definedName>
    <definedName name="Z_6D02C678_0D1A_434A_BFD6_7CB6F0008EC3_.wvu.Rows_3">('[6]Cash Flow 2'!$17:$20,'[6]Cash Flow 2'!$22:$29,'[6]Cash Flow 2'!$37:$37,'[6]Cash Flow 2'!$40:$40,'[6]Cash Flow 2'!$42:$43)</definedName>
    <definedName name="Z_6D02C678_0D1A_434A_BFD6_7CB6F0008EC3_.wvu.Rows_4">('[6]P&amp;L'!$38:$44,'[6]P&amp;L'!$51:$52,'[6]P&amp;L'!$56:$56,'[6]P&amp;L'!$63:$66,'[6]P&amp;L'!$68:$68)</definedName>
    <definedName name="Z_6D02C678_0D1A_434A_BFD6_7CB6F0008EC3_.wvu.Rows_5">('[6]Sch 1-2'!$16:$19,'[6]Sch 1-2'!$23:$24,'[6]Sch 1-2'!$36:$42,'[6]Sch 1-2'!$52:$52)</definedName>
    <definedName name="Z_6D02C678_0D1A_434A_BFD6_7CB6F0008EC3_.wvu.Rows_6">('[6]Sch 12-14'!$16:$17,'[6]Sch 12-14'!$26:$26,'[6]Sch 12-14'!$40:$42,'[6]Sch 12-14'!$47:$48,'[6]Sch 12-14'!$57:$57,'[6]Sch 12-14'!$59:$59,'[6]Sch 12-14'!$68:$71,'[6]Sch 12-14'!$74:$77)</definedName>
    <definedName name="Z_6D02C678_0D1A_434A_BFD6_7CB6F0008EC3_.wvu.Rows_7">('[6]Sch 15 Note 15'!$39:$41,'[6]Sch 15 Note 15'!$47:$47,'[6]Sch 15 Note 15'!$68:$69,'[6]Sch 15 Note 15'!$72:$76)</definedName>
    <definedName name="Z_6D02C678_0D1A_434A_BFD6_7CB6F0008EC3_.wvu.Rows_8">('[6]Sch 15 Notes 10-11'!$18:$25,'[6]Sch 15 Notes 10-11'!$29:$29,'[6]Sch 15 Notes 10-11'!$45:$50)</definedName>
    <definedName name="Z_6D02C678_0D1A_434A_BFD6_7CB6F0008EC3_.wvu.Rows_9">('[6]Sch 15 Notes 12-14'!$21:$24,'[6]Sch 15 Notes 12-14'!$44:$45,'[6]Sch 15 Notes 12-14'!$59:$66)</definedName>
    <definedName name="Z_7FCFB26A_61BB_464E_AB66_87118D7DE31C_.wvu.Cols">(#REF!,#REF!)</definedName>
    <definedName name="Z_7FCFB26A_61BB_464E_AB66_87118D7DE31C_.wvu.Cols_1">('[6]Raw Materials'!$G:$G,'[6]Raw Materials'!$T:$U,'[6]Raw Materials'!$Z:$AA)</definedName>
    <definedName name="Z_7FCFB26A_61BB_464E_AB66_87118D7DE31C_.wvu.Cols_2">('[6]Sch 5'!$C:$C,'[6]Sch 5'!$H:$H)</definedName>
    <definedName name="Z_7FCFB26A_61BB_464E_AB66_87118D7DE31C_.wvu.PrintArea_7">#REF!</definedName>
    <definedName name="Z_7FCFB26A_61BB_464E_AB66_87118D7DE31C_.wvu.PrintTitles_2">#REF!</definedName>
    <definedName name="Z_7FCFB26A_61BB_464E_AB66_87118D7DE31C_.wvu.Rows">('[6]Addl info'!$38:$38,'[6]Addl info'!$56:$61)</definedName>
    <definedName name="Z_7FCFB26A_61BB_464E_AB66_87118D7DE31C_.wvu.Rows_1">([6]BS!$11:$11,[6]BS!$35:$36,[6]BS!$50:$54)</definedName>
    <definedName name="Z_7FCFB26A_61BB_464E_AB66_87118D7DE31C_.wvu.Rows_10">#N/A</definedName>
    <definedName name="Z_7FCFB26A_61BB_464E_AB66_87118D7DE31C_.wvu.Rows_11">('[6]Sch 15 Notes 22-27'!$33:$35,'[6]Sch 15 Notes 22-27'!$44:$49,'[6]Sch 15 Notes 22-27'!$57:$63)</definedName>
    <definedName name="Z_7FCFB26A_61BB_464E_AB66_87118D7DE31C_.wvu.Rows_12">('[6]Sch 3-4'!$12:$17,'[6]Sch 3-4'!$25:$33,'[6]Sch 3-4'!$39:$67,'[6]Sch 3-4'!$71:$77,'[6]Sch 3-4'!$83:$85)</definedName>
    <definedName name="Z_7FCFB26A_61BB_464E_AB66_87118D7DE31C_.wvu.Rows_13">('[6]Sch 5'!$12:$13,'[6]Sch 5'!$31:$37)</definedName>
    <definedName name="Z_7FCFB26A_61BB_464E_AB66_87118D7DE31C_.wvu.Rows_14">('[6]Sch 6'!$13:$13,'[6]Sch 6'!$17:$20,'[6]Sch 6'!$27:$51,'[6]Sch 6'!$53:$53,'[6]Sch 6'!$56:$56,'[6]Sch 6'!$58:$61,'[6]Sch 6'!$70:$71)</definedName>
    <definedName name="Z_7FCFB26A_61BB_464E_AB66_87118D7DE31C_.wvu.Rows_15">('[6]Sch 7'!$15:$16,'[6]Sch 7'!$29:$30,'[6]Sch 7'!$40:$40,'[6]Sch 7'!$42:$44,'[6]Sch 7'!$59:$60,'[6]Sch 7'!$62:$62,'[6]Sch 7'!$64:$65,'[6]Sch 7'!$70:$72)</definedName>
    <definedName name="Z_7FCFB26A_61BB_464E_AB66_87118D7DE31C_.wvu.Rows_16">('[6]Sch 8'!$13:$13,'[6]Sch 8'!$17:$17,'[6]Sch 8'!$19:$19,'[6]Sch 8'!$27:$27,'[6]Sch 8'!$31:$31,'[6]Sch 8'!$39:$66)</definedName>
    <definedName name="Z_7FCFB26A_61BB_464E_AB66_87118D7DE31C_.wvu.Rows_17">('[6]Sch 9-11'!$13:$17,'[6]Sch 9-11'!$21:$21,'[6]Sch 9-11'!$23:$23,'[6]Sch 9-11'!$25:$25,'[6]Sch 9-11'!$40:$41,'[6]Sch 9-11'!$50:$51,'[6]Sch 9-11'!$54:$58,'[6]Sch 9-11'!$66:$67,'[6]Sch 9-11'!$70:$76)</definedName>
    <definedName name="Z_7FCFB26A_61BB_464E_AB66_87118D7DE31C_.wvu.Rows_2">('[6]Cash Flow 1'!$17:$19,'[6]Cash Flow 1'!$23:$25,'[6]Cash Flow 1'!$44:$46,'[6]Cash Flow 1'!$49:$54)</definedName>
    <definedName name="Z_7FCFB26A_61BB_464E_AB66_87118D7DE31C_.wvu.Rows_3">('[6]Cash Flow 2'!$17:$20,'[6]Cash Flow 2'!$22:$29,'[6]Cash Flow 2'!$37:$37,'[6]Cash Flow 2'!$40:$40,'[6]Cash Flow 2'!$42:$43)</definedName>
    <definedName name="Z_7FCFB26A_61BB_464E_AB66_87118D7DE31C_.wvu.Rows_4">('[6]P&amp;L'!$38:$44,'[6]P&amp;L'!$51:$52,'[6]P&amp;L'!$56:$56,'[6]P&amp;L'!$63:$66,'[6]P&amp;L'!$68:$68)</definedName>
    <definedName name="Z_7FCFB26A_61BB_464E_AB66_87118D7DE31C_.wvu.Rows_5">('[6]Sch 1-2'!$16:$19,'[6]Sch 1-2'!$23:$24,'[6]Sch 1-2'!$36:$42,'[6]Sch 1-2'!$52:$52)</definedName>
    <definedName name="Z_7FCFB26A_61BB_464E_AB66_87118D7DE31C_.wvu.Rows_6">('[6]Sch 12-14'!$16:$17,'[6]Sch 12-14'!$26:$26,'[6]Sch 12-14'!$40:$42,'[6]Sch 12-14'!$47:$48,'[6]Sch 12-14'!$57:$57,'[6]Sch 12-14'!$59:$59,'[6]Sch 12-14'!$68:$71,'[6]Sch 12-14'!$74:$77)</definedName>
    <definedName name="Z_7FCFB26A_61BB_464E_AB66_87118D7DE31C_.wvu.Rows_7">('[6]Sch 15 Note 15'!$39:$41,'[6]Sch 15 Note 15'!$47:$47,'[6]Sch 15 Note 15'!$68:$69,'[6]Sch 15 Note 15'!$72:$76)</definedName>
    <definedName name="Z_7FCFB26A_61BB_464E_AB66_87118D7DE31C_.wvu.Rows_8">('[6]Sch 15 Notes 10-11'!$18:$25,'[6]Sch 15 Notes 10-11'!$29:$29,'[6]Sch 15 Notes 10-11'!$45:$50)</definedName>
    <definedName name="Z_7FCFB26A_61BB_464E_AB66_87118D7DE31C_.wvu.Rows_9">('[6]Sch 15 Notes 12-14'!$21:$24,'[6]Sch 15 Notes 12-14'!$44:$45,'[6]Sch 15 Notes 12-14'!$59:$66)</definedName>
    <definedName name="Z_9D759E65_B65D_4BC6_9474_DD46993DF7E6_.wvu.Cols">(#REF!,#REF!)</definedName>
    <definedName name="Z_9D759E65_B65D_4BC6_9474_DD46993DF7E6_.wvu.Cols_1">('[6]Raw Materials'!$G:$G,'[6]Raw Materials'!$T:$U,'[6]Raw Materials'!$Z:$AA)</definedName>
    <definedName name="Z_9D759E65_B65D_4BC6_9474_DD46993DF7E6_.wvu.Cols_2">('[6]Sch 5'!$C:$C,'[6]Sch 5'!$H:$H)</definedName>
    <definedName name="Z_9D759E65_B65D_4BC6_9474_DD46993DF7E6_.wvu.PrintArea_7">#REF!</definedName>
    <definedName name="Z_9D759E65_B65D_4BC6_9474_DD46993DF7E6_.wvu.PrintTitles_2">#REF!</definedName>
    <definedName name="Z_9D759E65_B65D_4BC6_9474_DD46993DF7E6_.wvu.Rows">('[6]Addl info'!$38:$38,'[6]Addl info'!$56:$61)</definedName>
    <definedName name="Z_9D759E65_B65D_4BC6_9474_DD46993DF7E6_.wvu.Rows_1">([6]BS!$11:$11,[6]BS!$35:$36,[6]BS!$50:$54)</definedName>
    <definedName name="Z_9D759E65_B65D_4BC6_9474_DD46993DF7E6_.wvu.Rows_10">#N/A</definedName>
    <definedName name="Z_9D759E65_B65D_4BC6_9474_DD46993DF7E6_.wvu.Rows_11">('[6]Sch 15 Notes 22-27'!$33:$35,'[6]Sch 15 Notes 22-27'!$44:$49,'[6]Sch 15 Notes 22-27'!$57:$63)</definedName>
    <definedName name="Z_9D759E65_B65D_4BC6_9474_DD46993DF7E6_.wvu.Rows_12">('[6]Sch 3-4'!$12:$17,'[6]Sch 3-4'!$25:$33,'[6]Sch 3-4'!$39:$67,'[6]Sch 3-4'!$71:$77,'[6]Sch 3-4'!$83:$85)</definedName>
    <definedName name="Z_9D759E65_B65D_4BC6_9474_DD46993DF7E6_.wvu.Rows_13">('[6]Sch 5'!$12:$13,'[6]Sch 5'!$31:$37)</definedName>
    <definedName name="Z_9D759E65_B65D_4BC6_9474_DD46993DF7E6_.wvu.Rows_14">('[6]Sch 6'!$13:$13,'[6]Sch 6'!$17:$20,'[6]Sch 6'!$27:$51,'[6]Sch 6'!$53:$53,'[6]Sch 6'!$56:$56,'[6]Sch 6'!$58:$61,'[6]Sch 6'!$70:$71)</definedName>
    <definedName name="Z_9D759E65_B65D_4BC6_9474_DD46993DF7E6_.wvu.Rows_15">('[6]Sch 7'!$15:$16,'[6]Sch 7'!$29:$30,'[6]Sch 7'!$40:$40,'[6]Sch 7'!$42:$44,'[6]Sch 7'!$59:$60,'[6]Sch 7'!$62:$62,'[6]Sch 7'!$64:$65,'[6]Sch 7'!$70:$72)</definedName>
    <definedName name="Z_9D759E65_B65D_4BC6_9474_DD46993DF7E6_.wvu.Rows_16">('[6]Sch 8'!$13:$13,'[6]Sch 8'!$17:$17,'[6]Sch 8'!$19:$19,'[6]Sch 8'!$27:$27,'[6]Sch 8'!$31:$31,'[6]Sch 8'!$39:$66)</definedName>
    <definedName name="Z_9D759E65_B65D_4BC6_9474_DD46993DF7E6_.wvu.Rows_17">('[6]Sch 9-11'!$13:$17,'[6]Sch 9-11'!$21:$21,'[6]Sch 9-11'!$23:$23,'[6]Sch 9-11'!$25:$25,'[6]Sch 9-11'!$40:$41,'[6]Sch 9-11'!$50:$51,'[6]Sch 9-11'!$54:$58,'[6]Sch 9-11'!$66:$67,'[6]Sch 9-11'!$70:$76)</definedName>
    <definedName name="Z_9D759E65_B65D_4BC6_9474_DD46993DF7E6_.wvu.Rows_2">('[6]Cash Flow 1'!$17:$19,'[6]Cash Flow 1'!$23:$25,'[6]Cash Flow 1'!$44:$46,'[6]Cash Flow 1'!$49:$54)</definedName>
    <definedName name="Z_9D759E65_B65D_4BC6_9474_DD46993DF7E6_.wvu.Rows_3">('[6]Cash Flow 2'!$17:$20,'[6]Cash Flow 2'!$22:$29,'[6]Cash Flow 2'!$37:$37,'[6]Cash Flow 2'!$40:$40,'[6]Cash Flow 2'!$42:$43)</definedName>
    <definedName name="Z_9D759E65_B65D_4BC6_9474_DD46993DF7E6_.wvu.Rows_4">('[6]P&amp;L'!$38:$44,'[6]P&amp;L'!$51:$52,'[6]P&amp;L'!$56:$56,'[6]P&amp;L'!$63:$66,'[6]P&amp;L'!$68:$68)</definedName>
    <definedName name="Z_9D759E65_B65D_4BC6_9474_DD46993DF7E6_.wvu.Rows_5">('[6]Sch 1-2'!$16:$19,'[6]Sch 1-2'!$23:$24,'[6]Sch 1-2'!$36:$42,'[6]Sch 1-2'!$52:$52)</definedName>
    <definedName name="Z_9D759E65_B65D_4BC6_9474_DD46993DF7E6_.wvu.Rows_6">('[6]Sch 12-14'!$16:$17,'[6]Sch 12-14'!$26:$26,'[6]Sch 12-14'!$40:$42,'[6]Sch 12-14'!$47:$48,'[6]Sch 12-14'!$57:$57,'[6]Sch 12-14'!$59:$59,'[6]Sch 12-14'!$68:$71,'[6]Sch 12-14'!$74:$77)</definedName>
    <definedName name="Z_9D759E65_B65D_4BC6_9474_DD46993DF7E6_.wvu.Rows_7">('[6]Sch 15 Note 15'!$39:$41,'[6]Sch 15 Note 15'!$47:$47,'[6]Sch 15 Note 15'!$68:$69,'[6]Sch 15 Note 15'!$72:$76)</definedName>
    <definedName name="Z_9D759E65_B65D_4BC6_9474_DD46993DF7E6_.wvu.Rows_8">('[6]Sch 15 Notes 10-11'!$18:$25,'[6]Sch 15 Notes 10-11'!$29:$29,'[6]Sch 15 Notes 10-11'!$45:$50)</definedName>
    <definedName name="Z_9D759E65_B65D_4BC6_9474_DD46993DF7E6_.wvu.Rows_9">('[6]Sch 15 Notes 12-14'!$21:$24,'[6]Sch 15 Notes 12-14'!$44:$45,'[6]Sch 15 Notes 12-14'!$59:$66)</definedName>
    <definedName name="Z_C246E0A0_F603_11D9_8D9B_0011092574E4_.wvu.Rows" hidden="1">#REF!,#REF!,#REF!,#REF!,#REF!</definedName>
    <definedName name="Z_EB4575B6_6155_4E8E_B017_06262317EECE_.wvu.Cols">(#REF!,#REF!)</definedName>
    <definedName name="Z_EB4575B6_6155_4E8E_B017_06262317EECE_.wvu.Cols_1">('[6]Raw Materials'!$G:$G,'[6]Raw Materials'!$T:$U,'[6]Raw Materials'!$Z:$AA)</definedName>
    <definedName name="Z_EB4575B6_6155_4E8E_B017_06262317EECE_.wvu.Cols_2">('[6]Sch 5'!$C:$C,'[6]Sch 5'!$H:$H)</definedName>
    <definedName name="Z_EB4575B6_6155_4E8E_B017_06262317EECE_.wvu.PrintArea_7">#REF!</definedName>
    <definedName name="Z_EB4575B6_6155_4E8E_B017_06262317EECE_.wvu.PrintTitles_2">#REF!</definedName>
    <definedName name="Z_EB4575B6_6155_4E8E_B017_06262317EECE_.wvu.Rows">('[6]Addl info'!$38:$38,'[6]Addl info'!$56:$61)</definedName>
    <definedName name="Z_EB4575B6_6155_4E8E_B017_06262317EECE_.wvu.Rows_1">([6]BS!$11:$11,[6]BS!$35:$36,[6]BS!$50:$54)</definedName>
    <definedName name="Z_EB4575B6_6155_4E8E_B017_06262317EECE_.wvu.Rows_10">#N/A</definedName>
    <definedName name="Z_EB4575B6_6155_4E8E_B017_06262317EECE_.wvu.Rows_11">('[6]Sch 15 Notes 22-27'!$33:$35,'[6]Sch 15 Notes 22-27'!$44:$49,'[6]Sch 15 Notes 22-27'!$57:$63)</definedName>
    <definedName name="Z_EB4575B6_6155_4E8E_B017_06262317EECE_.wvu.Rows_12">('[6]Sch 3-4'!$12:$17,'[6]Sch 3-4'!$25:$33,'[6]Sch 3-4'!$39:$67,'[6]Sch 3-4'!$71:$77,'[6]Sch 3-4'!$83:$85)</definedName>
    <definedName name="Z_EB4575B6_6155_4E8E_B017_06262317EECE_.wvu.Rows_13">('[6]Sch 5'!$12:$13,'[6]Sch 5'!$31:$37)</definedName>
    <definedName name="Z_EB4575B6_6155_4E8E_B017_06262317EECE_.wvu.Rows_14">('[6]Sch 6'!$13:$13,'[6]Sch 6'!$17:$20,'[6]Sch 6'!$27:$51,'[6]Sch 6'!$53:$53,'[6]Sch 6'!$56:$56,'[6]Sch 6'!$58:$61,'[6]Sch 6'!$70:$71)</definedName>
    <definedName name="Z_EB4575B6_6155_4E8E_B017_06262317EECE_.wvu.Rows_15">('[6]Sch 7'!$15:$16,'[6]Sch 7'!$29:$30,'[6]Sch 7'!$40:$40,'[6]Sch 7'!$42:$44,'[6]Sch 7'!$59:$60,'[6]Sch 7'!$62:$62,'[6]Sch 7'!$64:$65,'[6]Sch 7'!$70:$72)</definedName>
    <definedName name="Z_EB4575B6_6155_4E8E_B017_06262317EECE_.wvu.Rows_16">('[6]Sch 8'!$13:$13,'[6]Sch 8'!$17:$17,'[6]Sch 8'!$19:$19,'[6]Sch 8'!$27:$27,'[6]Sch 8'!$31:$31,'[6]Sch 8'!$39:$66)</definedName>
    <definedName name="Z_EB4575B6_6155_4E8E_B017_06262317EECE_.wvu.Rows_17">('[6]Sch 9-11'!$13:$17,'[6]Sch 9-11'!$21:$21,'[6]Sch 9-11'!$23:$23,'[6]Sch 9-11'!$25:$25,'[6]Sch 9-11'!$40:$41,'[6]Sch 9-11'!$50:$51,'[6]Sch 9-11'!$54:$58,'[6]Sch 9-11'!$66:$67,'[6]Sch 9-11'!$70:$76)</definedName>
    <definedName name="Z_EB4575B6_6155_4E8E_B017_06262317EECE_.wvu.Rows_2">('[6]Cash Flow 1'!$17:$19,'[6]Cash Flow 1'!$23:$25,'[6]Cash Flow 1'!$44:$46,'[6]Cash Flow 1'!$49:$54)</definedName>
    <definedName name="Z_EB4575B6_6155_4E8E_B017_06262317EECE_.wvu.Rows_3">('[6]Cash Flow 2'!$17:$20,'[6]Cash Flow 2'!$22:$29,'[6]Cash Flow 2'!$37:$37,'[6]Cash Flow 2'!$40:$40,'[6]Cash Flow 2'!$42:$43)</definedName>
    <definedName name="Z_EB4575B6_6155_4E8E_B017_06262317EECE_.wvu.Rows_4">('[6]P&amp;L'!$38:$44,'[6]P&amp;L'!$51:$52,'[6]P&amp;L'!$56:$56,'[6]P&amp;L'!$63:$66,'[6]P&amp;L'!$68:$68)</definedName>
    <definedName name="Z_EB4575B6_6155_4E8E_B017_06262317EECE_.wvu.Rows_5">('[6]Sch 1-2'!$16:$19,'[6]Sch 1-2'!$23:$24,'[6]Sch 1-2'!$36:$42,'[6]Sch 1-2'!$52:$52)</definedName>
    <definedName name="Z_EB4575B6_6155_4E8E_B017_06262317EECE_.wvu.Rows_6">('[6]Sch 12-14'!$16:$17,'[6]Sch 12-14'!$26:$26,'[6]Sch 12-14'!$40:$42,'[6]Sch 12-14'!$47:$48,'[6]Sch 12-14'!$57:$57,'[6]Sch 12-14'!$59:$59,'[6]Sch 12-14'!$68:$71,'[6]Sch 12-14'!$74:$77)</definedName>
    <definedName name="Z_EB4575B6_6155_4E8E_B017_06262317EECE_.wvu.Rows_7">('[6]Sch 15 Note 15'!$39:$41,'[6]Sch 15 Note 15'!$47:$47,'[6]Sch 15 Note 15'!$68:$69,'[6]Sch 15 Note 15'!$72:$76)</definedName>
    <definedName name="Z_EB4575B6_6155_4E8E_B017_06262317EECE_.wvu.Rows_8">('[6]Sch 15 Notes 10-11'!$18:$25,'[6]Sch 15 Notes 10-11'!$29:$29,'[6]Sch 15 Notes 10-11'!$45:$50)</definedName>
    <definedName name="Z_EB4575B6_6155_4E8E_B017_06262317EECE_.wvu.Rows_9">('[6]Sch 15 Notes 12-14'!$21:$24,'[6]Sch 15 Notes 12-14'!$44:$45,'[6]Sch 15 Notes 12-14'!$59:$66)</definedName>
    <definedName name="zz" localSheetId="0" hidden="1">{"VIEW1",#N/A,FALSE,"P&amp;L Account 2001-2002";"VIEW2",#N/A,FALSE,"P&amp;L Account 2001-2002";"VIEW3",#N/A,FALSE,"P&amp;L Account 2001-2002";"VIEW4",#N/A,FALSE,"P&amp;L Account 2001-2002"}</definedName>
    <definedName name="zz" hidden="1">{"VIEW1",#N/A,FALSE,"P&amp;L Account 2001-2002";"VIEW2",#N/A,FALSE,"P&amp;L Account 2001-2002";"VIEW3",#N/A,FALSE,"P&amp;L Account 2001-2002";"VIEW4",#N/A,FALSE,"P&amp;L Account 2001-2002"}</definedName>
    <definedName name="テ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5" l="1"/>
  <c r="E10" i="5"/>
  <c r="F13" i="5" s="1"/>
  <c r="H10" i="5"/>
  <c r="E11" i="5"/>
  <c r="H11" i="5"/>
  <c r="H13" i="5" s="1"/>
  <c r="E15" i="5"/>
  <c r="H15" i="5"/>
  <c r="E16" i="5"/>
  <c r="H16" i="5"/>
  <c r="E17" i="5"/>
  <c r="F19" i="5" s="1"/>
  <c r="H17" i="5"/>
  <c r="H19" i="5"/>
  <c r="E21" i="5"/>
  <c r="F27" i="5" s="1"/>
  <c r="H21" i="5"/>
  <c r="E22" i="5"/>
  <c r="H22" i="5"/>
  <c r="E23" i="5"/>
  <c r="H23" i="5"/>
  <c r="E24" i="5"/>
  <c r="H24" i="5"/>
  <c r="E25" i="5"/>
  <c r="H25" i="5"/>
  <c r="E34" i="5"/>
  <c r="H34" i="5"/>
  <c r="H40" i="5" s="1"/>
  <c r="E35" i="5"/>
  <c r="H35" i="5"/>
  <c r="E36" i="5"/>
  <c r="H36" i="5"/>
  <c r="E37" i="5"/>
  <c r="H37" i="5"/>
  <c r="E38" i="5"/>
  <c r="H38" i="5"/>
  <c r="E42" i="5"/>
  <c r="H42" i="5"/>
  <c r="E43" i="5"/>
  <c r="H43" i="5"/>
  <c r="E44" i="5"/>
  <c r="H44" i="5"/>
  <c r="E45" i="5"/>
  <c r="H45" i="5"/>
  <c r="E46" i="5"/>
  <c r="H46" i="5"/>
  <c r="F48" i="5"/>
  <c r="G40" i="4"/>
  <c r="E40" i="4"/>
  <c r="G35" i="4"/>
  <c r="D35" i="4"/>
  <c r="G34" i="4"/>
  <c r="D34" i="4"/>
  <c r="G33" i="4"/>
  <c r="G36" i="4" s="1"/>
  <c r="D33" i="4"/>
  <c r="G27" i="4"/>
  <c r="E27" i="4"/>
  <c r="G21" i="4"/>
  <c r="D21" i="4"/>
  <c r="G20" i="4"/>
  <c r="D20" i="4"/>
  <c r="L20" i="4" s="1"/>
  <c r="G19" i="4"/>
  <c r="D19" i="4"/>
  <c r="I19" i="4" s="1"/>
  <c r="G18" i="4"/>
  <c r="D18" i="4"/>
  <c r="G17" i="4"/>
  <c r="G23" i="4" s="1"/>
  <c r="D17" i="4"/>
  <c r="N15" i="4"/>
  <c r="F14" i="4"/>
  <c r="G12" i="4"/>
  <c r="E12" i="4"/>
  <c r="I12" i="4" s="1"/>
  <c r="G10" i="4"/>
  <c r="D10" i="4"/>
  <c r="G9" i="4"/>
  <c r="G11" i="4" s="1"/>
  <c r="G14" i="4" s="1"/>
  <c r="G25" i="4" s="1"/>
  <c r="D9" i="4"/>
  <c r="I9" i="4" s="1"/>
  <c r="N17" i="4" l="1"/>
  <c r="I21" i="4"/>
  <c r="E36" i="4"/>
  <c r="F40" i="5"/>
  <c r="F51" i="5" s="1"/>
  <c r="H27" i="5"/>
  <c r="H29" i="5" s="1"/>
  <c r="H48" i="5"/>
  <c r="H51" i="5" s="1"/>
  <c r="F29" i="5"/>
  <c r="D11" i="5"/>
  <c r="G30" i="4"/>
  <c r="G38" i="4" s="1"/>
  <c r="J21" i="4"/>
  <c r="K21" i="4" s="1"/>
  <c r="E11" i="4"/>
  <c r="E14" i="4" s="1"/>
  <c r="G60" i="4"/>
  <c r="I17" i="4"/>
  <c r="I20" i="4"/>
  <c r="E23" i="4"/>
  <c r="L18" i="4"/>
  <c r="D16" i="5" l="1"/>
  <c r="E25" i="4"/>
  <c r="D17" i="5" l="1"/>
  <c r="D21" i="5" s="1"/>
  <c r="D22" i="5" s="1"/>
  <c r="I25" i="4"/>
  <c r="E30" i="4"/>
  <c r="E38" i="4" s="1"/>
  <c r="D60" i="4"/>
  <c r="D23" i="5" l="1"/>
  <c r="D24" i="5" s="1"/>
  <c r="D25" i="5" l="1"/>
  <c r="D34" i="5" l="1"/>
  <c r="D35" i="5"/>
  <c r="D36" i="5" s="1"/>
  <c r="D37" i="5" s="1"/>
  <c r="D38" i="5" s="1"/>
  <c r="D42" i="5" s="1"/>
  <c r="D43" i="5" s="1"/>
  <c r="D44" i="5" s="1"/>
  <c r="D45" i="5" s="1"/>
  <c r="D46" i="5" l="1"/>
  <c r="C9" i="4" s="1"/>
  <c r="C12" i="4" l="1"/>
  <c r="C17" i="4"/>
  <c r="C18" i="4" s="1"/>
  <c r="C19" i="4"/>
  <c r="C21" i="4" s="1"/>
  <c r="C40" i="4" s="1"/>
  <c r="B27" i="2" l="1"/>
  <c r="F299" i="3" l="1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8" i="2" l="1"/>
  <c r="B10" i="2" l="1"/>
  <c r="B21" i="2"/>
  <c r="G10" i="2" s="1"/>
  <c r="B14" i="2"/>
  <c r="B16" i="2" l="1"/>
  <c r="F8" i="2" s="1"/>
  <c r="F10" i="2" s="1"/>
  <c r="F12" i="2" s="1"/>
  <c r="G417" i="3" l="1"/>
  <c r="G56" i="3"/>
  <c r="G104" i="3"/>
  <c r="G160" i="3"/>
  <c r="G208" i="3"/>
  <c r="G264" i="3"/>
  <c r="G321" i="3"/>
  <c r="G369" i="3"/>
  <c r="G9" i="3"/>
  <c r="G25" i="3"/>
  <c r="G41" i="3"/>
  <c r="G57" i="3"/>
  <c r="G73" i="3"/>
  <c r="G32" i="3"/>
  <c r="G76" i="3"/>
  <c r="G124" i="3"/>
  <c r="G168" i="3"/>
  <c r="G212" i="3"/>
  <c r="G260" i="3"/>
  <c r="G301" i="3"/>
  <c r="G349" i="3"/>
  <c r="G397" i="3"/>
  <c r="G6" i="3"/>
  <c r="G22" i="3"/>
  <c r="G38" i="3"/>
  <c r="G54" i="3"/>
  <c r="G70" i="3"/>
  <c r="G16" i="3"/>
  <c r="G60" i="3"/>
  <c r="G108" i="3"/>
  <c r="G152" i="3"/>
  <c r="G204" i="3"/>
  <c r="G244" i="3"/>
  <c r="G292" i="3"/>
  <c r="G341" i="3"/>
  <c r="G389" i="3"/>
  <c r="G11" i="3"/>
  <c r="G27" i="3"/>
  <c r="G43" i="3"/>
  <c r="G59" i="3"/>
  <c r="G75" i="3"/>
  <c r="G91" i="3"/>
  <c r="G107" i="3"/>
  <c r="G93" i="3"/>
  <c r="G109" i="3"/>
  <c r="G125" i="3"/>
  <c r="G141" i="3"/>
  <c r="G157" i="3"/>
  <c r="G173" i="3"/>
  <c r="G189" i="3"/>
  <c r="G205" i="3"/>
  <c r="G221" i="3"/>
  <c r="G237" i="3"/>
  <c r="G253" i="3"/>
  <c r="G269" i="3"/>
  <c r="G285" i="3"/>
  <c r="G302" i="3"/>
  <c r="G318" i="3"/>
  <c r="G334" i="3"/>
  <c r="G350" i="3"/>
  <c r="G366" i="3"/>
  <c r="G382" i="3"/>
  <c r="G398" i="3"/>
  <c r="G414" i="3"/>
  <c r="G90" i="3"/>
  <c r="G12" i="3"/>
  <c r="G68" i="3"/>
  <c r="G120" i="3"/>
  <c r="G172" i="3"/>
  <c r="G224" i="3"/>
  <c r="G284" i="3"/>
  <c r="G333" i="3"/>
  <c r="G381" i="3"/>
  <c r="G13" i="3"/>
  <c r="G29" i="3"/>
  <c r="G45" i="3"/>
  <c r="G61" i="3"/>
  <c r="G77" i="3"/>
  <c r="G40" i="3"/>
  <c r="G88" i="3"/>
  <c r="G136" i="3"/>
  <c r="G176" i="3"/>
  <c r="G228" i="3"/>
  <c r="G272" i="3"/>
  <c r="G313" i="3"/>
  <c r="G361" i="3"/>
  <c r="G401" i="3"/>
  <c r="G10" i="3"/>
  <c r="G26" i="3"/>
  <c r="G42" i="3"/>
  <c r="G58" i="3"/>
  <c r="G74" i="3"/>
  <c r="G28" i="3"/>
  <c r="G72" i="3"/>
  <c r="G116" i="3"/>
  <c r="G164" i="3"/>
  <c r="G216" i="3"/>
  <c r="G256" i="3"/>
  <c r="G305" i="3"/>
  <c r="G353" i="3"/>
  <c r="G405" i="3"/>
  <c r="G15" i="3"/>
  <c r="G31" i="3"/>
  <c r="G47" i="3"/>
  <c r="G63" i="3"/>
  <c r="G79" i="3"/>
  <c r="G95" i="3"/>
  <c r="G81" i="3"/>
  <c r="G97" i="3"/>
  <c r="G113" i="3"/>
  <c r="G129" i="3"/>
  <c r="G145" i="3"/>
  <c r="G161" i="3"/>
  <c r="G177" i="3"/>
  <c r="G193" i="3"/>
  <c r="G209" i="3"/>
  <c r="G225" i="3"/>
  <c r="G241" i="3"/>
  <c r="G257" i="3"/>
  <c r="G273" i="3"/>
  <c r="G289" i="3"/>
  <c r="G306" i="3"/>
  <c r="G322" i="3"/>
  <c r="G338" i="3"/>
  <c r="G354" i="3"/>
  <c r="G370" i="3"/>
  <c r="G386" i="3"/>
  <c r="G402" i="3"/>
  <c r="G418" i="3"/>
  <c r="G94" i="3"/>
  <c r="G110" i="3"/>
  <c r="G126" i="3"/>
  <c r="G142" i="3"/>
  <c r="G158" i="3"/>
  <c r="G174" i="3"/>
  <c r="G190" i="3"/>
  <c r="G206" i="3"/>
  <c r="G222" i="3"/>
  <c r="G238" i="3"/>
  <c r="G254" i="3"/>
  <c r="G270" i="3"/>
  <c r="G286" i="3"/>
  <c r="G303" i="3"/>
  <c r="G319" i="3"/>
  <c r="G335" i="3"/>
  <c r="G351" i="3"/>
  <c r="G367" i="3"/>
  <c r="G383" i="3"/>
  <c r="G399" i="3"/>
  <c r="G415" i="3"/>
  <c r="G24" i="3"/>
  <c r="G80" i="3"/>
  <c r="G132" i="3"/>
  <c r="G184" i="3"/>
  <c r="G240" i="3"/>
  <c r="G296" i="3"/>
  <c r="G345" i="3"/>
  <c r="G393" i="3"/>
  <c r="G17" i="3"/>
  <c r="G33" i="3"/>
  <c r="G49" i="3"/>
  <c r="G65" i="3"/>
  <c r="G8" i="3"/>
  <c r="G52" i="3"/>
  <c r="G100" i="3"/>
  <c r="G144" i="3"/>
  <c r="G188" i="3"/>
  <c r="G236" i="3"/>
  <c r="G276" i="3"/>
  <c r="G325" i="3"/>
  <c r="G373" i="3"/>
  <c r="G409" i="3"/>
  <c r="G14" i="3"/>
  <c r="G30" i="3"/>
  <c r="G46" i="3"/>
  <c r="G62" i="3"/>
  <c r="G78" i="3"/>
  <c r="G36" i="3"/>
  <c r="G84" i="3"/>
  <c r="G128" i="3"/>
  <c r="G180" i="3"/>
  <c r="G220" i="3"/>
  <c r="G268" i="3"/>
  <c r="G317" i="3"/>
  <c r="G365" i="3"/>
  <c r="G3" i="3"/>
  <c r="G19" i="3"/>
  <c r="G35" i="3"/>
  <c r="G51" i="3"/>
  <c r="G67" i="3"/>
  <c r="G83" i="3"/>
  <c r="G99" i="3"/>
  <c r="G85" i="3"/>
  <c r="G101" i="3"/>
  <c r="G117" i="3"/>
  <c r="G133" i="3"/>
  <c r="G149" i="3"/>
  <c r="G165" i="3"/>
  <c r="G181" i="3"/>
  <c r="G197" i="3"/>
  <c r="G213" i="3"/>
  <c r="G229" i="3"/>
  <c r="G245" i="3"/>
  <c r="G261" i="3"/>
  <c r="G277" i="3"/>
  <c r="G293" i="3"/>
  <c r="G310" i="3"/>
  <c r="G326" i="3"/>
  <c r="G342" i="3"/>
  <c r="G358" i="3"/>
  <c r="G374" i="3"/>
  <c r="G390" i="3"/>
  <c r="G406" i="3"/>
  <c r="G82" i="3"/>
  <c r="G98" i="3"/>
  <c r="G114" i="3"/>
  <c r="G130" i="3"/>
  <c r="G146" i="3"/>
  <c r="G162" i="3"/>
  <c r="G178" i="3"/>
  <c r="G194" i="3"/>
  <c r="G210" i="3"/>
  <c r="G226" i="3"/>
  <c r="G242" i="3"/>
  <c r="G258" i="3"/>
  <c r="G274" i="3"/>
  <c r="G290" i="3"/>
  <c r="G307" i="3"/>
  <c r="G323" i="3"/>
  <c r="G339" i="3"/>
  <c r="G355" i="3"/>
  <c r="G371" i="3"/>
  <c r="G387" i="3"/>
  <c r="G403" i="3"/>
  <c r="G111" i="3"/>
  <c r="G127" i="3"/>
  <c r="G143" i="3"/>
  <c r="G159" i="3"/>
  <c r="G175" i="3"/>
  <c r="G191" i="3"/>
  <c r="G207" i="3"/>
  <c r="G223" i="3"/>
  <c r="G239" i="3"/>
  <c r="G255" i="3"/>
  <c r="G271" i="3"/>
  <c r="G287" i="3"/>
  <c r="G304" i="3"/>
  <c r="G320" i="3"/>
  <c r="G336" i="3"/>
  <c r="G44" i="3"/>
  <c r="G252" i="3"/>
  <c r="G21" i="3"/>
  <c r="G20" i="3"/>
  <c r="G200" i="3"/>
  <c r="G385" i="3"/>
  <c r="G50" i="3"/>
  <c r="G96" i="3"/>
  <c r="G280" i="3"/>
  <c r="G23" i="3"/>
  <c r="G87" i="3"/>
  <c r="G121" i="3"/>
  <c r="G185" i="3"/>
  <c r="G249" i="3"/>
  <c r="G314" i="3"/>
  <c r="G378" i="3"/>
  <c r="G102" i="3"/>
  <c r="G134" i="3"/>
  <c r="G166" i="3"/>
  <c r="G198" i="3"/>
  <c r="G230" i="3"/>
  <c r="G262" i="3"/>
  <c r="G294" i="3"/>
  <c r="G327" i="3"/>
  <c r="G359" i="3"/>
  <c r="G391" i="3"/>
  <c r="G115" i="3"/>
  <c r="G135" i="3"/>
  <c r="G155" i="3"/>
  <c r="G179" i="3"/>
  <c r="G199" i="3"/>
  <c r="G219" i="3"/>
  <c r="G243" i="3"/>
  <c r="G263" i="3"/>
  <c r="G283" i="3"/>
  <c r="G308" i="3"/>
  <c r="G328" i="3"/>
  <c r="G348" i="3"/>
  <c r="G364" i="3"/>
  <c r="G380" i="3"/>
  <c r="G396" i="3"/>
  <c r="G412" i="3"/>
  <c r="I509" i="1"/>
  <c r="I505" i="1"/>
  <c r="I501" i="1"/>
  <c r="I497" i="1"/>
  <c r="I493" i="1"/>
  <c r="I489" i="1"/>
  <c r="I485" i="1"/>
  <c r="I481" i="1"/>
  <c r="I477" i="1"/>
  <c r="I473" i="1"/>
  <c r="I469" i="1"/>
  <c r="I465" i="1"/>
  <c r="I461" i="1"/>
  <c r="I457" i="1"/>
  <c r="I453" i="1"/>
  <c r="I449" i="1"/>
  <c r="I445" i="1"/>
  <c r="I441" i="1"/>
  <c r="I437" i="1"/>
  <c r="I433" i="1"/>
  <c r="I429" i="1"/>
  <c r="I425" i="1"/>
  <c r="I421" i="1"/>
  <c r="I417" i="1"/>
  <c r="I413" i="1"/>
  <c r="I409" i="1"/>
  <c r="I405" i="1"/>
  <c r="I401" i="1"/>
  <c r="I397" i="1"/>
  <c r="I393" i="1"/>
  <c r="I389" i="1"/>
  <c r="I385" i="1"/>
  <c r="I381" i="1"/>
  <c r="I377" i="1"/>
  <c r="I373" i="1"/>
  <c r="I369" i="1"/>
  <c r="I365" i="1"/>
  <c r="I361" i="1"/>
  <c r="I357" i="1"/>
  <c r="I353" i="1"/>
  <c r="I349" i="1"/>
  <c r="I345" i="1"/>
  <c r="I341" i="1"/>
  <c r="G92" i="3"/>
  <c r="G309" i="3"/>
  <c r="G37" i="3"/>
  <c r="G64" i="3"/>
  <c r="G248" i="3"/>
  <c r="G5" i="3"/>
  <c r="G66" i="3"/>
  <c r="G140" i="3"/>
  <c r="G329" i="3"/>
  <c r="G39" i="3"/>
  <c r="G103" i="3"/>
  <c r="G137" i="3"/>
  <c r="G201" i="3"/>
  <c r="G265" i="3"/>
  <c r="G330" i="3"/>
  <c r="G394" i="3"/>
  <c r="G106" i="3"/>
  <c r="G138" i="3"/>
  <c r="G170" i="3"/>
  <c r="G202" i="3"/>
  <c r="G234" i="3"/>
  <c r="G266" i="3"/>
  <c r="G298" i="3"/>
  <c r="G331" i="3"/>
  <c r="G363" i="3"/>
  <c r="G395" i="3"/>
  <c r="G119" i="3"/>
  <c r="G139" i="3"/>
  <c r="G163" i="3"/>
  <c r="G183" i="3"/>
  <c r="G203" i="3"/>
  <c r="G227" i="3"/>
  <c r="G247" i="3"/>
  <c r="G267" i="3"/>
  <c r="G291" i="3"/>
  <c r="G312" i="3"/>
  <c r="G332" i="3"/>
  <c r="G352" i="3"/>
  <c r="G368" i="3"/>
  <c r="G384" i="3"/>
  <c r="G400" i="3"/>
  <c r="G416" i="3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436" i="1"/>
  <c r="I432" i="1"/>
  <c r="I428" i="1"/>
  <c r="I424" i="1"/>
  <c r="I420" i="1"/>
  <c r="I416" i="1"/>
  <c r="I412" i="1"/>
  <c r="I408" i="1"/>
  <c r="I404" i="1"/>
  <c r="I400" i="1"/>
  <c r="I396" i="1"/>
  <c r="I392" i="1"/>
  <c r="I388" i="1"/>
  <c r="I384" i="1"/>
  <c r="I380" i="1"/>
  <c r="I376" i="1"/>
  <c r="I372" i="1"/>
  <c r="I368" i="1"/>
  <c r="I364" i="1"/>
  <c r="I360" i="1"/>
  <c r="I356" i="1"/>
  <c r="I352" i="1"/>
  <c r="I348" i="1"/>
  <c r="I344" i="1"/>
  <c r="I340" i="1"/>
  <c r="G148" i="3"/>
  <c r="G357" i="3"/>
  <c r="G53" i="3"/>
  <c r="G112" i="3"/>
  <c r="G288" i="3"/>
  <c r="G18" i="3"/>
  <c r="G4" i="3"/>
  <c r="G192" i="3"/>
  <c r="G377" i="3"/>
  <c r="G55" i="3"/>
  <c r="G89" i="3"/>
  <c r="G153" i="3"/>
  <c r="G217" i="3"/>
  <c r="G281" i="3"/>
  <c r="G346" i="3"/>
  <c r="G410" i="3"/>
  <c r="G118" i="3"/>
  <c r="G150" i="3"/>
  <c r="G182" i="3"/>
  <c r="G214" i="3"/>
  <c r="G246" i="3"/>
  <c r="G278" i="3"/>
  <c r="G311" i="3"/>
  <c r="G343" i="3"/>
  <c r="G375" i="3"/>
  <c r="G407" i="3"/>
  <c r="G123" i="3"/>
  <c r="G147" i="3"/>
  <c r="G167" i="3"/>
  <c r="G187" i="3"/>
  <c r="G211" i="3"/>
  <c r="G231" i="3"/>
  <c r="G251" i="3"/>
  <c r="G275" i="3"/>
  <c r="G295" i="3"/>
  <c r="G316" i="3"/>
  <c r="G340" i="3"/>
  <c r="G356" i="3"/>
  <c r="G372" i="3"/>
  <c r="G388" i="3"/>
  <c r="G404" i="3"/>
  <c r="G299" i="3"/>
  <c r="I507" i="1"/>
  <c r="I503" i="1"/>
  <c r="I499" i="1"/>
  <c r="I495" i="1"/>
  <c r="I491" i="1"/>
  <c r="I487" i="1"/>
  <c r="I483" i="1"/>
  <c r="I479" i="1"/>
  <c r="I475" i="1"/>
  <c r="I471" i="1"/>
  <c r="I467" i="1"/>
  <c r="I463" i="1"/>
  <c r="I459" i="1"/>
  <c r="I455" i="1"/>
  <c r="I451" i="1"/>
  <c r="I447" i="1"/>
  <c r="I443" i="1"/>
  <c r="I439" i="1"/>
  <c r="I435" i="1"/>
  <c r="I431" i="1"/>
  <c r="I427" i="1"/>
  <c r="I423" i="1"/>
  <c r="I419" i="1"/>
  <c r="I415" i="1"/>
  <c r="I411" i="1"/>
  <c r="I407" i="1"/>
  <c r="I403" i="1"/>
  <c r="I399" i="1"/>
  <c r="I395" i="1"/>
  <c r="I391" i="1"/>
  <c r="I387" i="1"/>
  <c r="I383" i="1"/>
  <c r="I379" i="1"/>
  <c r="G196" i="3"/>
  <c r="G337" i="3"/>
  <c r="G7" i="3"/>
  <c r="G233" i="3"/>
  <c r="G122" i="3"/>
  <c r="G250" i="3"/>
  <c r="G379" i="3"/>
  <c r="G171" i="3"/>
  <c r="G259" i="3"/>
  <c r="G344" i="3"/>
  <c r="G408" i="3"/>
  <c r="I498" i="1"/>
  <c r="I482" i="1"/>
  <c r="I466" i="1"/>
  <c r="I450" i="1"/>
  <c r="I434" i="1"/>
  <c r="I418" i="1"/>
  <c r="I402" i="1"/>
  <c r="I386" i="1"/>
  <c r="I374" i="1"/>
  <c r="I366" i="1"/>
  <c r="I358" i="1"/>
  <c r="I350" i="1"/>
  <c r="I342" i="1"/>
  <c r="I336" i="1"/>
  <c r="I332" i="1"/>
  <c r="I32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44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I12" i="1"/>
  <c r="I22" i="1"/>
  <c r="I14" i="1"/>
  <c r="G156" i="3"/>
  <c r="G218" i="3"/>
  <c r="G235" i="3"/>
  <c r="G392" i="3"/>
  <c r="I470" i="1"/>
  <c r="I438" i="1"/>
  <c r="I406" i="1"/>
  <c r="I367" i="1"/>
  <c r="I343" i="1"/>
  <c r="I333" i="1"/>
  <c r="I321" i="1"/>
  <c r="I313" i="1"/>
  <c r="I297" i="1"/>
  <c r="I285" i="1"/>
  <c r="I273" i="1"/>
  <c r="I269" i="1"/>
  <c r="I257" i="1"/>
  <c r="I245" i="1"/>
  <c r="I237" i="1"/>
  <c r="I229" i="1"/>
  <c r="I217" i="1"/>
  <c r="I201" i="1"/>
  <c r="I193" i="1"/>
  <c r="I181" i="1"/>
  <c r="I169" i="1"/>
  <c r="I161" i="1"/>
  <c r="I145" i="1"/>
  <c r="I133" i="1"/>
  <c r="I125" i="1"/>
  <c r="I113" i="1"/>
  <c r="I105" i="1"/>
  <c r="I93" i="1"/>
  <c r="I85" i="1"/>
  <c r="I69" i="1"/>
  <c r="I57" i="1"/>
  <c r="I53" i="1"/>
  <c r="I37" i="1"/>
  <c r="I25" i="1"/>
  <c r="I17" i="1"/>
  <c r="G413" i="3"/>
  <c r="G34" i="3"/>
  <c r="G71" i="3"/>
  <c r="G297" i="3"/>
  <c r="G154" i="3"/>
  <c r="G282" i="3"/>
  <c r="G411" i="3"/>
  <c r="G195" i="3"/>
  <c r="G279" i="3"/>
  <c r="G360" i="3"/>
  <c r="I510" i="1"/>
  <c r="I494" i="1"/>
  <c r="I478" i="1"/>
  <c r="I462" i="1"/>
  <c r="I446" i="1"/>
  <c r="I430" i="1"/>
  <c r="I414" i="1"/>
  <c r="I398" i="1"/>
  <c r="I382" i="1"/>
  <c r="I371" i="1"/>
  <c r="I363" i="1"/>
  <c r="I355" i="1"/>
  <c r="I347" i="1"/>
  <c r="I339" i="1"/>
  <c r="I335" i="1"/>
  <c r="I331" i="1"/>
  <c r="I327" i="1"/>
  <c r="I323" i="1"/>
  <c r="I319" i="1"/>
  <c r="I315" i="1"/>
  <c r="I311" i="1"/>
  <c r="I307" i="1"/>
  <c r="I303" i="1"/>
  <c r="I299" i="1"/>
  <c r="I295" i="1"/>
  <c r="I291" i="1"/>
  <c r="I287" i="1"/>
  <c r="I283" i="1"/>
  <c r="I279" i="1"/>
  <c r="I275" i="1"/>
  <c r="I271" i="1"/>
  <c r="I267" i="1"/>
  <c r="I263" i="1"/>
  <c r="I259" i="1"/>
  <c r="I255" i="1"/>
  <c r="I251" i="1"/>
  <c r="I247" i="1"/>
  <c r="I243" i="1"/>
  <c r="I239" i="1"/>
  <c r="I235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I167" i="1"/>
  <c r="I163" i="1"/>
  <c r="I159" i="1"/>
  <c r="I155" i="1"/>
  <c r="I151" i="1"/>
  <c r="I147" i="1"/>
  <c r="I143" i="1"/>
  <c r="I139" i="1"/>
  <c r="I135" i="1"/>
  <c r="I131" i="1"/>
  <c r="I127" i="1"/>
  <c r="I123" i="1"/>
  <c r="I119" i="1"/>
  <c r="I115" i="1"/>
  <c r="I111" i="1"/>
  <c r="I107" i="1"/>
  <c r="I103" i="1"/>
  <c r="I99" i="1"/>
  <c r="I95" i="1"/>
  <c r="I91" i="1"/>
  <c r="I87" i="1"/>
  <c r="I83" i="1"/>
  <c r="I79" i="1"/>
  <c r="I75" i="1"/>
  <c r="I71" i="1"/>
  <c r="I67" i="1"/>
  <c r="I63" i="1"/>
  <c r="I59" i="1"/>
  <c r="I55" i="1"/>
  <c r="I51" i="1"/>
  <c r="I47" i="1"/>
  <c r="I43" i="1"/>
  <c r="I39" i="1"/>
  <c r="I35" i="1"/>
  <c r="I31" i="1"/>
  <c r="I27" i="1"/>
  <c r="I23" i="1"/>
  <c r="I19" i="1"/>
  <c r="I15" i="1"/>
  <c r="I11" i="1"/>
  <c r="I26" i="1"/>
  <c r="I10" i="1"/>
  <c r="G232" i="3"/>
  <c r="G86" i="3"/>
  <c r="G151" i="3"/>
  <c r="G324" i="3"/>
  <c r="I486" i="1"/>
  <c r="I422" i="1"/>
  <c r="I375" i="1"/>
  <c r="I359" i="1"/>
  <c r="I337" i="1"/>
  <c r="I329" i="1"/>
  <c r="I317" i="1"/>
  <c r="I309" i="1"/>
  <c r="I301" i="1"/>
  <c r="I289" i="1"/>
  <c r="I277" i="1"/>
  <c r="I261" i="1"/>
  <c r="I249" i="1"/>
  <c r="I241" i="1"/>
  <c r="I225" i="1"/>
  <c r="I213" i="1"/>
  <c r="I205" i="1"/>
  <c r="I189" i="1"/>
  <c r="I177" i="1"/>
  <c r="I173" i="1"/>
  <c r="I157" i="1"/>
  <c r="I149" i="1"/>
  <c r="I137" i="1"/>
  <c r="I129" i="1"/>
  <c r="I117" i="1"/>
  <c r="I109" i="1"/>
  <c r="I97" i="1"/>
  <c r="I81" i="1"/>
  <c r="I73" i="1"/>
  <c r="I61" i="1"/>
  <c r="I45" i="1"/>
  <c r="I41" i="1"/>
  <c r="I29" i="1"/>
  <c r="I21" i="1"/>
  <c r="G69" i="3"/>
  <c r="G48" i="3"/>
  <c r="G105" i="3"/>
  <c r="G362" i="3"/>
  <c r="G186" i="3"/>
  <c r="G315" i="3"/>
  <c r="G131" i="3"/>
  <c r="G215" i="3"/>
  <c r="G300" i="3"/>
  <c r="G376" i="3"/>
  <c r="I506" i="1"/>
  <c r="I490" i="1"/>
  <c r="I474" i="1"/>
  <c r="I458" i="1"/>
  <c r="I442" i="1"/>
  <c r="I426" i="1"/>
  <c r="I410" i="1"/>
  <c r="I394" i="1"/>
  <c r="I378" i="1"/>
  <c r="I370" i="1"/>
  <c r="I362" i="1"/>
  <c r="I354" i="1"/>
  <c r="I346" i="1"/>
  <c r="I338" i="1"/>
  <c r="I334" i="1"/>
  <c r="I330" i="1"/>
  <c r="I326" i="1"/>
  <c r="I322" i="1"/>
  <c r="I318" i="1"/>
  <c r="I314" i="1"/>
  <c r="I310" i="1"/>
  <c r="I306" i="1"/>
  <c r="I302" i="1"/>
  <c r="I298" i="1"/>
  <c r="I294" i="1"/>
  <c r="I290" i="1"/>
  <c r="I286" i="1"/>
  <c r="I282" i="1"/>
  <c r="I278" i="1"/>
  <c r="I274" i="1"/>
  <c r="I270" i="1"/>
  <c r="I266" i="1"/>
  <c r="I262" i="1"/>
  <c r="I258" i="1"/>
  <c r="I254" i="1"/>
  <c r="I250" i="1"/>
  <c r="I246" i="1"/>
  <c r="I242" i="1"/>
  <c r="I238" i="1"/>
  <c r="I234" i="1"/>
  <c r="I230" i="1"/>
  <c r="I226" i="1"/>
  <c r="I222" i="1"/>
  <c r="I218" i="1"/>
  <c r="I214" i="1"/>
  <c r="I210" i="1"/>
  <c r="I206" i="1"/>
  <c r="I202" i="1"/>
  <c r="I198" i="1"/>
  <c r="I194" i="1"/>
  <c r="I190" i="1"/>
  <c r="I186" i="1"/>
  <c r="I182" i="1"/>
  <c r="I178" i="1"/>
  <c r="I174" i="1"/>
  <c r="I170" i="1"/>
  <c r="I166" i="1"/>
  <c r="I162" i="1"/>
  <c r="I158" i="1"/>
  <c r="I154" i="1"/>
  <c r="I150" i="1"/>
  <c r="I146" i="1"/>
  <c r="I142" i="1"/>
  <c r="I138" i="1"/>
  <c r="I134" i="1"/>
  <c r="I130" i="1"/>
  <c r="I126" i="1"/>
  <c r="I122" i="1"/>
  <c r="I118" i="1"/>
  <c r="I114" i="1"/>
  <c r="I110" i="1"/>
  <c r="I106" i="1"/>
  <c r="I102" i="1"/>
  <c r="I98" i="1"/>
  <c r="I94" i="1"/>
  <c r="I90" i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4" i="1"/>
  <c r="I30" i="1"/>
  <c r="I18" i="1"/>
  <c r="G169" i="3"/>
  <c r="G347" i="3"/>
  <c r="I502" i="1"/>
  <c r="I454" i="1"/>
  <c r="I390" i="1"/>
  <c r="I351" i="1"/>
  <c r="I325" i="1"/>
  <c r="I305" i="1"/>
  <c r="I293" i="1"/>
  <c r="I281" i="1"/>
  <c r="I265" i="1"/>
  <c r="I253" i="1"/>
  <c r="I233" i="1"/>
  <c r="I221" i="1"/>
  <c r="I209" i="1"/>
  <c r="I197" i="1"/>
  <c r="I185" i="1"/>
  <c r="I165" i="1"/>
  <c r="I153" i="1"/>
  <c r="I141" i="1"/>
  <c r="I121" i="1"/>
  <c r="I101" i="1"/>
  <c r="I89" i="1"/>
  <c r="I77" i="1"/>
  <c r="I65" i="1"/>
  <c r="I49" i="1"/>
  <c r="I33" i="1"/>
  <c r="I13" i="1"/>
  <c r="C274" i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</calcChain>
</file>

<file path=xl/sharedStrings.xml><?xml version="1.0" encoding="utf-8"?>
<sst xmlns="http://schemas.openxmlformats.org/spreadsheetml/2006/main" count="5247" uniqueCount="695">
  <si>
    <t>DELTA 2015</t>
  </si>
  <si>
    <t>25,Bhangwadi Shopping Centre</t>
  </si>
  <si>
    <t>Kalbadevi,Mumbai-400 002</t>
  </si>
  <si>
    <t>Trial Balance</t>
  </si>
  <si>
    <t>1-Jan-2015 to 31-Dec-2015</t>
  </si>
  <si>
    <t/>
  </si>
  <si>
    <t>Particulars</t>
  </si>
  <si>
    <t>Opening</t>
  </si>
  <si>
    <t>Transactions</t>
  </si>
  <si>
    <t>Closing</t>
  </si>
  <si>
    <t>Balance</t>
  </si>
  <si>
    <t>Debit</t>
  </si>
  <si>
    <t>Credit</t>
  </si>
  <si>
    <t>Capital Account</t>
  </si>
  <si>
    <t>Reserves &amp; Surplus</t>
  </si>
  <si>
    <t>GENERAL RESERVE</t>
  </si>
  <si>
    <t>SHARE PREMIUM</t>
  </si>
  <si>
    <t>PROFIT &amp; LOSS ACCOUNT</t>
  </si>
  <si>
    <t>SHARE CAPITAL</t>
  </si>
  <si>
    <t>Loans (Liability)</t>
  </si>
  <si>
    <t>Bank OD A/c</t>
  </si>
  <si>
    <t>UNION BANK OF INDIA (OD)</t>
  </si>
  <si>
    <t>Current Liabilities</t>
  </si>
  <si>
    <t>Duties &amp; Taxes</t>
  </si>
  <si>
    <t>TDS</t>
  </si>
  <si>
    <t>TDS (CONTRACTORS)</t>
  </si>
  <si>
    <t>TDS (DIRECTORS REMUNERATION)</t>
  </si>
  <si>
    <t>TDS  (PROFESSIONAL FEES)</t>
  </si>
  <si>
    <t>TDS  (RENT)</t>
  </si>
  <si>
    <t>TDS (SALARY)</t>
  </si>
  <si>
    <t>TDS_FEES FOR PROF.&amp; TECH.SERVICES</t>
  </si>
  <si>
    <t>CST 12.5 %</t>
  </si>
  <si>
    <t>CENTRAL EXCISE</t>
  </si>
  <si>
    <t>CENTRAL EXCISE @ 2 %</t>
  </si>
  <si>
    <t>EDUCATION CESS @ 2%</t>
  </si>
  <si>
    <t>SHE CESS @ 1%</t>
  </si>
  <si>
    <t>SERVICE TAX</t>
  </si>
  <si>
    <t>INPUT SBC  CESS @ 0.50% (RENTAL SERVICE)</t>
  </si>
  <si>
    <t>SWACCHA  BHARAT CESS @ 0.50 %</t>
  </si>
  <si>
    <t>EDUCATION CESS  ON ST @ 2 %</t>
  </si>
  <si>
    <t>INPUT SERVICE TAX (RENTAL SERVICE)</t>
  </si>
  <si>
    <t>SERVICE TAX @ 12 %</t>
  </si>
  <si>
    <t>SERVICE TAX @ 14 %</t>
  </si>
  <si>
    <t>S &amp; H SECONDERY  EDU.CESS ON ST @1%</t>
  </si>
  <si>
    <t>VAT &amp; CST</t>
  </si>
  <si>
    <t>ADDITIONAL VAT @ 1 %</t>
  </si>
  <si>
    <t>ADD VAT 1%</t>
  </si>
  <si>
    <t>OUTPUT VAT 5.5%</t>
  </si>
  <si>
    <t>INPUT VAT 14.50 %</t>
  </si>
  <si>
    <t>INPUT VAT 5.50%</t>
  </si>
  <si>
    <t>INPUT VAT (8%)</t>
  </si>
  <si>
    <t>INPUT VAT (12.5 %)</t>
  </si>
  <si>
    <t>OUTPUT  VAT (4 %)</t>
  </si>
  <si>
    <t>CST 5%</t>
  </si>
  <si>
    <t>INPUT VAT 5%</t>
  </si>
  <si>
    <t>OUTPUT VAT 5%</t>
  </si>
  <si>
    <t>CST 2%</t>
  </si>
  <si>
    <t>Provisions</t>
  </si>
  <si>
    <t>PROVISION FOR INCOME TAX</t>
  </si>
  <si>
    <t>PROVISION FOR INCOME TAX (A.Y.2016-17)</t>
  </si>
  <si>
    <t>PROVISION FOR INCOME TAX (A.Y.2015-16)</t>
  </si>
  <si>
    <t>ACCRUED GRATUITY</t>
  </si>
  <si>
    <t>DEFERRED TAX LIABILITY</t>
  </si>
  <si>
    <t>DIVIDEND DISTRIBUTION TAX  PAYABLE</t>
  </si>
  <si>
    <t>PROVISION FOR BAD DEBTS</t>
  </si>
  <si>
    <t>PROVISION FOR  INVENTORY</t>
  </si>
  <si>
    <t>SHORT TERM PROVISIONS</t>
  </si>
  <si>
    <t>PROVISION FOR DOUBTFUL ADVANCE</t>
  </si>
  <si>
    <t>EQUITY DIVIDEND 2013</t>
  </si>
  <si>
    <t>INTERIM DIVIDEND 2015</t>
  </si>
  <si>
    <t>LEAVE ENCASHMENT PAYABLE</t>
  </si>
  <si>
    <t>Sundry Creditors</t>
  </si>
  <si>
    <t>EXPENSES PAYABLE</t>
  </si>
  <si>
    <t>CLEARING CHARGES PAYABLE</t>
  </si>
  <si>
    <t>OTHER  CURRENT LIABILITIES</t>
  </si>
  <si>
    <t>LONG TERM LIABILITY</t>
  </si>
  <si>
    <t>SECURITY DEPOSIT</t>
  </si>
  <si>
    <t>IMAGE RX LENS PVT LTD (DEPOSIT)</t>
  </si>
  <si>
    <t>SHREE SAI RAM VISION CARE (DEPOSIT)</t>
  </si>
  <si>
    <t>SUNNY VISION (DEPOSIT)</t>
  </si>
  <si>
    <t>RAJ CHASHMA KENDRA - DEPOSIT</t>
  </si>
  <si>
    <t>RENT PAYABLE KERALA OFFICE</t>
  </si>
  <si>
    <t>BONUS PAYABLE</t>
  </si>
  <si>
    <t>TAXES DUTIES &amp; OTHER LEVIES PAYABLES</t>
  </si>
  <si>
    <t>SWACCHA BHARAT CESS PAYABLE</t>
  </si>
  <si>
    <t>CST  DIFFERENCE  PAYABLE</t>
  </si>
  <si>
    <t>ENTRY TAX PAYABLE</t>
  </si>
  <si>
    <t>ESIC PAYABLE</t>
  </si>
  <si>
    <t>PROVIDENT FUND PAYABLE</t>
  </si>
  <si>
    <t>SERVICE TAX PAYABLE</t>
  </si>
  <si>
    <t>CENTRAL EXCISE PAYABLE</t>
  </si>
  <si>
    <t>PROFESSION TAX  PAYABLE</t>
  </si>
  <si>
    <t>CST PAYABLE</t>
  </si>
  <si>
    <t>VAT PAYABLE</t>
  </si>
  <si>
    <t>Fixed Assets</t>
  </si>
  <si>
    <t>CAPITAL WORK IN PROGRESS</t>
  </si>
  <si>
    <t>INTANGIBLE ASSETS</t>
  </si>
  <si>
    <t>DEP.PROV.(COMPUTER SOFTWARE)</t>
  </si>
  <si>
    <t>COMPUTER SOFTWARE</t>
  </si>
  <si>
    <t>TANGIBLE ASSETS</t>
  </si>
  <si>
    <t>DEP.PROV.(IND.GALA)</t>
  </si>
  <si>
    <t>DEP.PROV (LEASE IMPROVEMENT)</t>
  </si>
  <si>
    <t>INDUSTRIAL GALA</t>
  </si>
  <si>
    <t>LEASE IMPROVEMENT KOLKATA BRANCH</t>
  </si>
  <si>
    <t>DEP.PROV.(ELECTRIC INSTALLATION)</t>
  </si>
  <si>
    <t>ELECTRIC INSTALLATION</t>
  </si>
  <si>
    <t>COMPUTERS</t>
  </si>
  <si>
    <t>COMPUTERS HYD BR</t>
  </si>
  <si>
    <t>DEP.PROV.(COMPUTER HYD BR)</t>
  </si>
  <si>
    <t>DEP.PROV.(COMPUTER)</t>
  </si>
  <si>
    <t>FURNITURE &amp; FIXTURES</t>
  </si>
  <si>
    <t>DEP.PROV.(FURNITURE &amp;FIXTURES) HYD</t>
  </si>
  <si>
    <t>DEP.PROV.(LAB RENOVATION)</t>
  </si>
  <si>
    <t>FURNITURE &amp; FIXTURES HYD</t>
  </si>
  <si>
    <t>LAB RENOVATION</t>
  </si>
  <si>
    <t>TRAYS</t>
  </si>
  <si>
    <t>DEP.PROV.(FURNITURE &amp; FIXTURES)</t>
  </si>
  <si>
    <t>MOTOR VEHICLES</t>
  </si>
  <si>
    <t>AUDI A4 1.8 TFSI (MH-01-AX-6457)</t>
  </si>
  <si>
    <t>DEP.PROV.(AUDI  A4 CAR)</t>
  </si>
  <si>
    <t>DEP.PROV.(Mercedes Benz)</t>
  </si>
  <si>
    <t>DEP.PROV.(SKODA SUPERB)</t>
  </si>
  <si>
    <t>MERCEDES-BENZ E200 (MH-01-BU3485)</t>
  </si>
  <si>
    <t>MOTOR BIKE</t>
  </si>
  <si>
    <t>MOTOR BIKE (DL9ST 6514)</t>
  </si>
  <si>
    <t>SKODA (SUPERB ELEGANCE)  CAR-MH-01-AR-8435</t>
  </si>
  <si>
    <t>DEP.PROV.(MOTOR BIKE)</t>
  </si>
  <si>
    <t>OFFICE EQUIPMENTS</t>
  </si>
  <si>
    <t>AUTOMATIC LENSMETER</t>
  </si>
  <si>
    <t>CHANNEL DVR</t>
  </si>
  <si>
    <t>DEP.PROV.(AUTOMATIC LENSEMETER)</t>
  </si>
  <si>
    <t>DEP.PROV.(BIOMATIX FTA)</t>
  </si>
  <si>
    <t>DEP.PROV.(CHANNEL DVR)</t>
  </si>
  <si>
    <t>DEP.PROV.(ELECTRONICS WEIGHING SCALE)</t>
  </si>
  <si>
    <t>DEP.PROV.(FAX)</t>
  </si>
  <si>
    <t>DEP.PROV.(FIREGUARD)</t>
  </si>
  <si>
    <t>DEP.PROV.(IPad 4 Wi Fi 64 GB)</t>
  </si>
  <si>
    <t>DEP.PROV.(IR OUT DOOR BULLET CAMERA)</t>
  </si>
  <si>
    <t>DEP.PROVISION (REFREGERATOR)</t>
  </si>
  <si>
    <t>DEP.PROV.(MATRIX ACCESS CONTROL &amp; FTA)</t>
  </si>
  <si>
    <t>DEP.PROV.(PANASONIC EPABX)</t>
  </si>
  <si>
    <t>DEP.PROV.(PANASONIC LCD PROJECTOR)</t>
  </si>
  <si>
    <t>DEP.PROV.(TEA VENDING MACHINE)</t>
  </si>
  <si>
    <t>DEP.PROV.(TEL.SYSTEM)</t>
  </si>
  <si>
    <t>DEP.PROV.(WATER FILTER)</t>
  </si>
  <si>
    <t>DEP.PROV.(WATER FILTER OFFICE)</t>
  </si>
  <si>
    <t>DEP.PROV (WATER PUMP)</t>
  </si>
  <si>
    <t>FAX</t>
  </si>
  <si>
    <t>FIREGUARD</t>
  </si>
  <si>
    <t>I PAD 4 WI FI 64 GB</t>
  </si>
  <si>
    <t>PANASONIC LCD PROJECTOR</t>
  </si>
  <si>
    <t>VENDING MACHINE</t>
  </si>
  <si>
    <t>WATER FILTER (OFFICE)</t>
  </si>
  <si>
    <t>WATER PUMP (OFFICE)</t>
  </si>
  <si>
    <t>BIOMATIX FTA</t>
  </si>
  <si>
    <t>CCTV CAMERA &amp; ACCESSORIES</t>
  </si>
  <si>
    <t>DEP.PROV.(TELEPHONE SYSTEMS)</t>
  </si>
  <si>
    <t>DEP.PROV.(VACCUME CLEANER)</t>
  </si>
  <si>
    <t>ELECTRONIC  MINI WEIGHING SCALE</t>
  </si>
  <si>
    <t>EPABX KS NS 300/320</t>
  </si>
  <si>
    <t>MATRIX ACCESS CONTROL &amp; FTA</t>
  </si>
  <si>
    <t>REFREGERATOR</t>
  </si>
  <si>
    <t>WATER FILTER</t>
  </si>
  <si>
    <t>VACCUM CLEANER</t>
  </si>
  <si>
    <t>DEP.PROV.(AIR CONDITIONERS)</t>
  </si>
  <si>
    <t>TELEPHONE SYSTEMS</t>
  </si>
  <si>
    <t>AIR CONDITIONERS</t>
  </si>
  <si>
    <t>PLANT &amp; MACHINERY</t>
  </si>
  <si>
    <t>DEP.PROV.(A.C.PLANT)</t>
  </si>
  <si>
    <t>DEP.PROV.(AUTOMATIC LENSEMETER _PM)</t>
  </si>
  <si>
    <t>A.C.PLANT</t>
  </si>
  <si>
    <t>AUTOMATIC LENSMETER (PM)</t>
  </si>
  <si>
    <t>DEP.PROV.(PLANT &amp; MACHINERY)</t>
  </si>
  <si>
    <t>PROVISION FOR DEPRECIATION</t>
  </si>
  <si>
    <t>PROVISION FOR DEPRECIATION (AUDIT ADJ)</t>
  </si>
  <si>
    <t>Investments</t>
  </si>
  <si>
    <t>ESSILOR DELTA CNC LENS PVT.LTD (INVESTMENT)</t>
  </si>
  <si>
    <t>SHAMRAO VITHAL CO-OP BANK LTD (SHARES)</t>
  </si>
  <si>
    <t>Current Assets</t>
  </si>
  <si>
    <t>Opening Stock</t>
  </si>
  <si>
    <t>OPENING STOCK</t>
  </si>
  <si>
    <t>Deposits (Asset)</t>
  </si>
  <si>
    <t>FIXED DEPOSIT (FLEXI ACCOUNT)</t>
  </si>
  <si>
    <t>UNION BANK OF INDIA (FDR 319103030282520)</t>
  </si>
  <si>
    <t>UNION BANK OF INDIA (FDR 319103030282521)</t>
  </si>
  <si>
    <t>UNION BANK OF INDIA (FDR-319103030283265)</t>
  </si>
  <si>
    <t>UNION BANK OF INDIA (FDR NO.301503030068376)</t>
  </si>
  <si>
    <t>UNION BANK OF INDIA (FDR NO.3190030020591079)</t>
  </si>
  <si>
    <t>UNION BANK OF INDIA (FDR NO. 319003030591283)</t>
  </si>
  <si>
    <t>UNION BANK OF INDIA (FDR NO. 319103020591049)</t>
  </si>
  <si>
    <t>UNION BANK OF INDIA (FDR NO.319103020592066</t>
  </si>
  <si>
    <t>UNION BANK OF INDIA (FDR NO.319103020592067)</t>
  </si>
  <si>
    <t>UNION BANK OF INDIA (FDR NO.319103030287434)</t>
  </si>
  <si>
    <t>UNION BANK OF INDIA(FDR NO.319103030287435)</t>
  </si>
  <si>
    <t>UNION BANK OF INDIA (FDR NO.319103030287482)</t>
  </si>
  <si>
    <t>UNION BANK OF INDIA (FDR NO.319103030287483)</t>
  </si>
  <si>
    <t>UNION BANK OF INDIA [FDR NO.319103020592095]</t>
  </si>
  <si>
    <t>UNION BANK OF INDIA [FER NO.319103020592096]</t>
  </si>
  <si>
    <t>Loans &amp; Advances (Asset)</t>
  </si>
  <si>
    <t>CNC FITTING CENTER</t>
  </si>
  <si>
    <t>CONTRIBUTION RECEIVABLE  FOR C&amp; A (NIKON)</t>
  </si>
  <si>
    <t>LAKSHMI  NARAYANA MUNDRU</t>
  </si>
  <si>
    <t>LEASE RENT RECEIVABLE (JOKA  PLANT &amp; MACHINERY)</t>
  </si>
  <si>
    <t>INPUT VAT CREDIT</t>
  </si>
  <si>
    <t>INTEREST RECEIVABLE (UBI FDR)</t>
  </si>
  <si>
    <t>ADVANCE INCOME TAX</t>
  </si>
  <si>
    <t>ADVANCE TAX</t>
  </si>
  <si>
    <t>ADVANCE TAX A. Y. 2014-15</t>
  </si>
  <si>
    <t>ADVANCE TAX A.Y.2015-16</t>
  </si>
  <si>
    <t>ADVANCE TAX A.Y.2016-17</t>
  </si>
  <si>
    <t>TDS A.Y.2014-15</t>
  </si>
  <si>
    <t>TDS A.Y. 2015-16</t>
  </si>
  <si>
    <t>TAX DEDUCTED AT SOURCE</t>
  </si>
  <si>
    <t>FRANCISEE ADVANCE</t>
  </si>
  <si>
    <t>HIMALAYA OPTICAL CENTRE PVT. LTD.GAZZIABAD</t>
  </si>
  <si>
    <t>HIMALAYA OPTICALS (DLF_GURGAON)</t>
  </si>
  <si>
    <t>HIMALAYA OPTICALS (MG ROAD_GURGAON)</t>
  </si>
  <si>
    <t>HOCPL_(AMRITSAR FRANCHISEE ADV)</t>
  </si>
  <si>
    <t>HOCPL_(BHATINDA FRANCHISEE ADV)</t>
  </si>
  <si>
    <t>HOCPL_(NOIDA FRANCHISEE ADV)</t>
  </si>
  <si>
    <t>PREPAID EXPENSES</t>
  </si>
  <si>
    <t>PREPAID INTERNET EXPENSES</t>
  </si>
  <si>
    <t>PREPAID EXPENSES (INSURANCE PREMIUMS)</t>
  </si>
  <si>
    <t>PREPAID FREIGHT CHARGES</t>
  </si>
  <si>
    <t>PREPAID MAINTENACE EXPENSES</t>
  </si>
  <si>
    <t>PREPAID MOTOR CAR INSURANCE</t>
  </si>
  <si>
    <t>STAFF ADVANCE</t>
  </si>
  <si>
    <t>AMIT MAHADEV RAHATWAL (ADVANCE)</t>
  </si>
  <si>
    <t>ANILKUMAR MOHANLAL CHAUHAN (ADVANCE)</t>
  </si>
  <si>
    <t>ANKUSH LEMBARKAR</t>
  </si>
  <si>
    <t>ASHOK BARGUDE (ADVANCE)</t>
  </si>
  <si>
    <t>AZAD MANDALL</t>
  </si>
  <si>
    <t>BHARAT GURAV</t>
  </si>
  <si>
    <t>BHARAT JOISAR</t>
  </si>
  <si>
    <t>DILIP BHATT</t>
  </si>
  <si>
    <t>DILIP SHRIVASTAV</t>
  </si>
  <si>
    <t>DILIP SINGH</t>
  </si>
  <si>
    <t>KAVIN MOTANI ADV</t>
  </si>
  <si>
    <t>MANJUNATHA M.A.</t>
  </si>
  <si>
    <t>MANOJ PARAB (ADAVNCE)</t>
  </si>
  <si>
    <t>MAYARAM YADVAV (ADVANCE)</t>
  </si>
  <si>
    <t>NANDKUMAR GULEKAR (ADV)</t>
  </si>
  <si>
    <t>RATNAKAR GHOGLE (ADVANCE)</t>
  </si>
  <si>
    <t>SAMEENDER  DUBEY</t>
  </si>
  <si>
    <t>SAMEER TAMBE</t>
  </si>
  <si>
    <t>SANDEEP MEHTA</t>
  </si>
  <si>
    <t>SANDIP PAWAR</t>
  </si>
  <si>
    <t>SONEYA SACHDEVA</t>
  </si>
  <si>
    <t>AJAY</t>
  </si>
  <si>
    <t>STAFF LOAN</t>
  </si>
  <si>
    <t>ABDUL MAJEED</t>
  </si>
  <si>
    <t>AJEETKUMAR DUBE</t>
  </si>
  <si>
    <t>AJINKYA VASANT TORANKAR</t>
  </si>
  <si>
    <t>AMIT MAHADEV RAHATWAL</t>
  </si>
  <si>
    <t>ANILKUMAR MOHANLAL CHAUHAN</t>
  </si>
  <si>
    <t>ANIL MALU PAWAR</t>
  </si>
  <si>
    <t>ANKUSH LEMBARKAR (LOAN)</t>
  </si>
  <si>
    <t>BHARAT BABAN GURAV (LOAN)</t>
  </si>
  <si>
    <t>BHARAT JOISAR(LOAN)</t>
  </si>
  <si>
    <t>CHINTAN GANDHI</t>
  </si>
  <si>
    <t>DEEPIKA SAWANT</t>
  </si>
  <si>
    <t>DILIPKUMAR  C SHRIVASTAVA (LOAN)</t>
  </si>
  <si>
    <t>DILIP N BHATT (LOAN)</t>
  </si>
  <si>
    <t>DILIP R.SINGH (LOAN)</t>
  </si>
  <si>
    <t>DINESH SAWANT</t>
  </si>
  <si>
    <t>E SATHISH</t>
  </si>
  <si>
    <t>HARENDRA SANGHAVI (LOAN)</t>
  </si>
  <si>
    <t>HEMLATA GAWANDE(LOAN)</t>
  </si>
  <si>
    <t>MAITHILI DHANAWADE(LOAN)</t>
  </si>
  <si>
    <t>MALUGA MAHESH KUMAR</t>
  </si>
  <si>
    <t>MANOHAR TAWARE</t>
  </si>
  <si>
    <t>MANOJ MADHUKAR PARAB</t>
  </si>
  <si>
    <t>MAYARAM YADAV</t>
  </si>
  <si>
    <t>MD NISHANT</t>
  </si>
  <si>
    <t>NANDKUMAR GULEKAR</t>
  </si>
  <si>
    <t>NETRA SACHIN KADAM (LOAN)</t>
  </si>
  <si>
    <t>NILESH DABHOLKAR</t>
  </si>
  <si>
    <t>RAJENDRA</t>
  </si>
  <si>
    <t>RATNAKAR GHOGLE</t>
  </si>
  <si>
    <t>ROHINTON MINOO BANDORWALLA</t>
  </si>
  <si>
    <t>SAJJANLAL SHRIVASTAV (LOAN)</t>
  </si>
  <si>
    <t>SAJJANLAL SRIVASTAVA  (GRATUITY CLAIM PAYABLE)</t>
  </si>
  <si>
    <t>SAMEER TAMBE (LOAN)</t>
  </si>
  <si>
    <t>SANDEEP MEHTA (LOAN)</t>
  </si>
  <si>
    <t>SANDIP PAWAR (LOAN)</t>
  </si>
  <si>
    <t>SANJAY</t>
  </si>
  <si>
    <t>SANTOSH JADHAV</t>
  </si>
  <si>
    <t>SOUMYA JOBY CHACKO</t>
  </si>
  <si>
    <t>SUNANDA RAJGURU (LOAN)</t>
  </si>
  <si>
    <t>SUNIL CHAUHAN</t>
  </si>
  <si>
    <t>VINAY SINGH</t>
  </si>
  <si>
    <t>JOBY CHACKO(LOAN)</t>
  </si>
  <si>
    <t>SAMBHU DAS</t>
  </si>
  <si>
    <t>SUNDRY DEPOSITS</t>
  </si>
  <si>
    <t>GODOWN DEPOSIT (HKM HUF)</t>
  </si>
  <si>
    <t>GODOWN DEPOSIT (KAVIN MOTANI)</t>
  </si>
  <si>
    <t>GODOWN DEPOSIT (KRM HUF)</t>
  </si>
  <si>
    <t>J N RAMESH KUMAR</t>
  </si>
  <si>
    <t>JOHNY M. F.</t>
  </si>
  <si>
    <t>MANAN MOTANI (GODOWN NO.122 DEPOSIT)</t>
  </si>
  <si>
    <t>OMPRAKASH (DEPOSIT FOR OFFICE )</t>
  </si>
  <si>
    <t>SHRESTH REAL ESTATE PVT. LTD. (DEPOSIT)</t>
  </si>
  <si>
    <t>TELEPHONE DEPOSIT</t>
  </si>
  <si>
    <t>YASH MOTANI (GODOWN NO.122 DEPOSIT)</t>
  </si>
  <si>
    <t>DEPOSIT FOR VAT REGISTRATION (BANGALORE)</t>
  </si>
  <si>
    <t>N. BABU</t>
  </si>
  <si>
    <t>SECURITY DEPOSIT FOR VAT REGISTRATION</t>
  </si>
  <si>
    <t>Y. V. NAGARAJU</t>
  </si>
  <si>
    <t>ELECTRICITY DEPOSIT</t>
  </si>
  <si>
    <t>Sundry Debtors</t>
  </si>
  <si>
    <t>Cash-in-hand</t>
  </si>
  <si>
    <t>CASH ON HAND (MUM_LAB)</t>
  </si>
  <si>
    <t>PETTY CASH</t>
  </si>
  <si>
    <t>PETTY CASH (MUMBAI  HO)</t>
  </si>
  <si>
    <t>CASH ON HAND</t>
  </si>
  <si>
    <t>Bank Accounts</t>
  </si>
  <si>
    <t>HDFC BANK LTD</t>
  </si>
  <si>
    <t>HDFC BANK LTD (Ahmedabad)</t>
  </si>
  <si>
    <t>HDFC BANK LTD (Delhi)</t>
  </si>
  <si>
    <t>HDFC BANK (Mumbai)</t>
  </si>
  <si>
    <t>STATE BANK OF INDIA</t>
  </si>
  <si>
    <t>UBI  DLPL DIVIDEND A/C 2013</t>
  </si>
  <si>
    <t>UBI (EEFC 319102110000022)</t>
  </si>
  <si>
    <t>UNION BANK OF INDIA</t>
  </si>
  <si>
    <t>UNION BANK OF INDIA (CA)</t>
  </si>
  <si>
    <t>UNION BANK OF INDIA,KOLKATA</t>
  </si>
  <si>
    <t>Branch / Divisions</t>
  </si>
  <si>
    <t>DELTA LENS PVT. LTD. (AHMEDABAD)</t>
  </si>
  <si>
    <t>DELTA LENS PVT LTD - CHENNAI</t>
  </si>
  <si>
    <t>DELTA LENS PVT. LTD. (KOLKATA)</t>
  </si>
  <si>
    <t>DELTA LENS PVT. LTD. BANGALORE</t>
  </si>
  <si>
    <t>DELTA LENS PVT.LTD (GUJRAT)</t>
  </si>
  <si>
    <t>DELTA LENS PVT. LTD. KERALA</t>
  </si>
  <si>
    <t>DELTA LENS PVT.LTD (DELHI)</t>
  </si>
  <si>
    <t>DELTA LENS PVT.LTD (HYDERABAD)</t>
  </si>
  <si>
    <t>DELTA LENS PVT LTD (MUMBAI)</t>
  </si>
  <si>
    <t>Misc. Expenses (ASSET)</t>
  </si>
  <si>
    <t>DEFERRED TAX ASSET</t>
  </si>
  <si>
    <t>Sales Accounts</t>
  </si>
  <si>
    <t>SALE  OF MACHINERY</t>
  </si>
  <si>
    <t>SALE BRANCH  TRANSFER</t>
  </si>
  <si>
    <t>SALE OF INSTRUMENTS (BR.TRF)</t>
  </si>
  <si>
    <t>SALE OF CONSUMABLES (BR. TRF)</t>
  </si>
  <si>
    <t>SALE OF LENS (BR.TRF INTERSTATE C.E.2%)</t>
  </si>
  <si>
    <t>SALE  OF LENSES (BR.TRF)</t>
  </si>
  <si>
    <t>SALE OF PRODUCTS</t>
  </si>
  <si>
    <t>SALE OF LENSES (EXPORT)</t>
  </si>
  <si>
    <t>SALE OF LENSES &amp; CONSUMABLES(INTERSTATE)</t>
  </si>
  <si>
    <t>DISCOUNT ALLOWED(INTERSTATE SALE T.D.)</t>
  </si>
  <si>
    <t>SALES RETURN (INTERSTATE 5%)</t>
  </si>
  <si>
    <t>SALE OF CONSUMABLES (INTERSTATE)</t>
  </si>
  <si>
    <t>DISCOUNT ALLOWED (INTERSTATE T.D.) 5%</t>
  </si>
  <si>
    <t>SALE   OF LENSES (INTERSTATE C.E. 2%)</t>
  </si>
  <si>
    <t>SALE OF LENSES (INTERSTATE C.E.2%) 5%</t>
  </si>
  <si>
    <t>SALES RETURN (INTERSTATE SALES)</t>
  </si>
  <si>
    <t>DISCOUNT ALLOWED (INTER STATE T.D.)</t>
  </si>
  <si>
    <t>SALE OF LENSES (INTERSTATE) 5%</t>
  </si>
  <si>
    <t>SALE  OF LENSES (INTERSTATE)</t>
  </si>
  <si>
    <t>SALE OF LENSES &amp; CONSUMABLES(LOCAL)</t>
  </si>
  <si>
    <t>SALE  OF LENS (LOCAL C.E./VAT 5 %)</t>
  </si>
  <si>
    <t>DISCOUNT ALLOWED ( LOCAL SALE T.D.)</t>
  </si>
  <si>
    <t>SALE  OF LENSES (LOCAL SALES)</t>
  </si>
  <si>
    <t>SALES RETURN</t>
  </si>
  <si>
    <t>SALE OF SERVICES</t>
  </si>
  <si>
    <t>FRANCHISEE FEES</t>
  </si>
  <si>
    <t>LEASE RENT ( Joka ,Kolkata)</t>
  </si>
  <si>
    <t>LEASE RENT  (JOKA PLANT &amp; MACHINERY)</t>
  </si>
  <si>
    <t>Purchase Accounts</t>
  </si>
  <si>
    <t>PURCHASE (ASSET &amp; EXPENSES) LOCAL 5%</t>
  </si>
  <si>
    <t>PURCHASE BR.TRF.</t>
  </si>
  <si>
    <t>PURCHASE OF CONSUABLES (BR. TRF)</t>
  </si>
  <si>
    <t>PURCHASE OF LENSES (BR. TRF)</t>
  </si>
  <si>
    <t>PURCHASE EXPENSES &amp; OTHER</t>
  </si>
  <si>
    <t>EXCISE DUTY ON PURCHASES</t>
  </si>
  <si>
    <t>FITTING CHARGES(PURCHASE)</t>
  </si>
  <si>
    <t>PURCHASE IMPORT</t>
  </si>
  <si>
    <t>FREIGHT ON IMPORTS</t>
  </si>
  <si>
    <t>PURCHASE OF CONSUMABLES (IMPORTS)</t>
  </si>
  <si>
    <t>PURCHASE OF INSTRUMENTS (IMPORTS)</t>
  </si>
  <si>
    <t>PURCHASE OF LENS (IMPORT)</t>
  </si>
  <si>
    <t>PURCHASE IMPORTS CAPITAL GOODS</t>
  </si>
  <si>
    <t>IMPORTS (CAPITAL GOODS)</t>
  </si>
  <si>
    <t>PURCHASE INTERSTATE</t>
  </si>
  <si>
    <t>ENTRY TAX</t>
  </si>
  <si>
    <t>OCTROI EXPENSES (LENS PURCHASE)</t>
  </si>
  <si>
    <t>OCTROI EXPENSES (OTHER)</t>
  </si>
  <si>
    <t>PURCHASE OF ASSETS (INTER STATE)</t>
  </si>
  <si>
    <t>PURCHASE OF LENSES (INTERSTATE)</t>
  </si>
  <si>
    <t>PURCHASE RETURN (INTERSTATE)</t>
  </si>
  <si>
    <t>COURIER EXPENSES(PURCHASES)</t>
  </si>
  <si>
    <t>RATE DIFFERENCE</t>
  </si>
  <si>
    <t>PURCHASE OF INSTRUMENTS (INTERSTATE)</t>
  </si>
  <si>
    <t>PURCHASE OF LENS (INTERSTATE)</t>
  </si>
  <si>
    <t>PURCHASE OF CONSUMABLES (INTERSTATE)</t>
  </si>
  <si>
    <t>PURCHASE LOCAL</t>
  </si>
  <si>
    <t>PURCHASE OF  INSTRUMENTS (VAT 5 %)</t>
  </si>
  <si>
    <t>PURCHASES (ASSET &amp; EXPENSES) LOCAL 5%</t>
  </si>
  <si>
    <t>PURCHASES (ASSET &amp; EXPENSES) LOCAL 5.50%</t>
  </si>
  <si>
    <t>PURCHASE OF ASSET (LOCAL)</t>
  </si>
  <si>
    <t>PURCHASE OF ASSET (LOCAL VAT 14.50%)</t>
  </si>
  <si>
    <t>PURCHASE OF CONSUMABLES (VAT 12.50%)</t>
  </si>
  <si>
    <t>PURCHASE OF CONSUMABLES (VAT 5 %)</t>
  </si>
  <si>
    <t>PURCHASE OF LENS LOCAL (VAT 5 %)</t>
  </si>
  <si>
    <t>PURCHASE OF LENS (RETAIL LOCAL)</t>
  </si>
  <si>
    <t>PURCHASES OF CONSUMABLES (LOCAL)</t>
  </si>
  <si>
    <t>PURCHASES OF I PAD (LOCAL)</t>
  </si>
  <si>
    <t>PURCHASE (ASSET &amp; EXPENSES)  LOCAL 12.50%</t>
  </si>
  <si>
    <t>RATE DIFFERENCE (LOCAL PURCHASE)</t>
  </si>
  <si>
    <t>PURCHASE RETURN (LOCAL)</t>
  </si>
  <si>
    <t>PURCHASE OF LENS (LOCAL)</t>
  </si>
  <si>
    <t>PURCHASE OF ASSETS INTERSTATE</t>
  </si>
  <si>
    <t>PURCHASE (ASSET &amp; EXPENSES)</t>
  </si>
  <si>
    <t>PURCHASE (ASSET &amp; EXPENSE)</t>
  </si>
  <si>
    <t>Direct Expenses</t>
  </si>
  <si>
    <t>ROYALTY CHARGES</t>
  </si>
  <si>
    <t>CLICK FEES FOR KODAK UNIQUE</t>
  </si>
  <si>
    <t>D S DESIGN FEES</t>
  </si>
  <si>
    <t>NIKON ROYALTY &amp; CLICK FEES</t>
  </si>
  <si>
    <t>ROYALTY ON COATING</t>
  </si>
  <si>
    <t>ROYALTY ON COATING (TECHNOLOGY)</t>
  </si>
  <si>
    <t>ABSOLETE STOCK</t>
  </si>
  <si>
    <t>BUILDING MAINTENANCE (FACTORY)</t>
  </si>
  <si>
    <t>COMPENSATION FOR USE OF MACHINE</t>
  </si>
  <si>
    <t>ELECTRICITY (FACTORY)</t>
  </si>
  <si>
    <t>INSURANCE  (BLDG/P&amp;M/STK)</t>
  </si>
  <si>
    <t>RENT</t>
  </si>
  <si>
    <t>RENT (FACTORY)</t>
  </si>
  <si>
    <t>RENT Kolkata Lab</t>
  </si>
  <si>
    <t>WAGES</t>
  </si>
  <si>
    <t>REPAIRS &amp; MAINTENANCE (MACHINERY)</t>
  </si>
  <si>
    <t>COATING CHARGES</t>
  </si>
  <si>
    <t>POWER &amp; FUEL</t>
  </si>
  <si>
    <t>FITTING  CHARGES</t>
  </si>
  <si>
    <t>LENS RETURN UNDER WARRANTIES</t>
  </si>
  <si>
    <t>Indirect Incomes</t>
  </si>
  <si>
    <t>PROFIT ON SALE OF MACHINERY</t>
  </si>
  <si>
    <t>DIVIDEND</t>
  </si>
  <si>
    <t>EXCHANGE RATE FLUCTUATION</t>
  </si>
  <si>
    <t>INTEREST FROM FIXED DEPOSIT</t>
  </si>
  <si>
    <t>Indirect Expenses</t>
  </si>
  <si>
    <t>INCOME TAX &amp; OTHER TAX ADJUSTMENTS</t>
  </si>
  <si>
    <t>CURRENT TAX</t>
  </si>
  <si>
    <t>INCOME TAX</t>
  </si>
  <si>
    <t>DEFERRED TAX</t>
  </si>
  <si>
    <t>DEPRECIATION</t>
  </si>
  <si>
    <t>EMPLOYEE COST</t>
  </si>
  <si>
    <t>CONTRIBUTION  TO GRATUITY FUND</t>
  </si>
  <si>
    <t>ESIC EXPENSES</t>
  </si>
  <si>
    <t>LABOUR WELFARE FUND</t>
  </si>
  <si>
    <t>PROVIDENT FUND</t>
  </si>
  <si>
    <t>REMUNERATION TO DIRECTORS</t>
  </si>
  <si>
    <t>GRATUITY CLAIMS</t>
  </si>
  <si>
    <t>SALARY</t>
  </si>
  <si>
    <t>STAFF WELFARE</t>
  </si>
  <si>
    <t>FINANCE OVER HEADS</t>
  </si>
  <si>
    <t>BANK INTEREST</t>
  </si>
  <si>
    <t>BANK CHARGES</t>
  </si>
  <si>
    <t>OFFICE &amp; ADMINISTRATION OVER HEADS</t>
  </si>
  <si>
    <t>DOUBTFUL ADVANCE</t>
  </si>
  <si>
    <t>MISCELLANEOUS BALANCE W/OFF</t>
  </si>
  <si>
    <t>RENT FOR HYDERBAD OFFICE</t>
  </si>
  <si>
    <t>AUDIT FEES</t>
  </si>
  <si>
    <t>AUDITORS EXPENSES</t>
  </si>
  <si>
    <t>BUILDING MAINTENANCE (OFFICE)</t>
  </si>
  <si>
    <t>DEMATE EXP.</t>
  </si>
  <si>
    <t>DONATION</t>
  </si>
  <si>
    <t>MOTOR CAR INSURANCE</t>
  </si>
  <si>
    <t>RENT FOR  BANGALORE OFFICE</t>
  </si>
  <si>
    <t>MEMBERSHIP FEES</t>
  </si>
  <si>
    <t>SOFTWARE EXPENSES</t>
  </si>
  <si>
    <t>INTEREST &amp; PENALTIES</t>
  </si>
  <si>
    <t>INTERNET CHARGES</t>
  </si>
  <si>
    <t>MOTOR CAR EXPENSES</t>
  </si>
  <si>
    <t>ELECTRICITY  (OFFICE)</t>
  </si>
  <si>
    <t>PROFESSION TAX</t>
  </si>
  <si>
    <t>MISCELLANEOUS BAL W/OFF</t>
  </si>
  <si>
    <t>RENT (OFFICE)</t>
  </si>
  <si>
    <t>REPAIR &amp; MAINTENANCE (OTHER)</t>
  </si>
  <si>
    <t>PRINTING &amp; STATIONERY</t>
  </si>
  <si>
    <t>ROUNDING OFF</t>
  </si>
  <si>
    <t>TELEPHONE  EXPENSES</t>
  </si>
  <si>
    <t>CONVEYANCE</t>
  </si>
  <si>
    <t>LEGAL &amp; REGISTRATION  CHARGES</t>
  </si>
  <si>
    <t>PROFESSIONAL FEES</t>
  </si>
  <si>
    <t>RATES &amp; TAXES</t>
  </si>
  <si>
    <t>SUNDRY EXPENSES</t>
  </si>
  <si>
    <t>TRAVELING EXPENSES</t>
  </si>
  <si>
    <t>SELLING &amp; DISTRIBUTION OVERHEADS</t>
  </si>
  <si>
    <t>BAD DEBTS PROVISION</t>
  </si>
  <si>
    <t>BAD DEBTS WRITTEN OFF</t>
  </si>
  <si>
    <t>FREIGHT CHARGES EXPORT</t>
  </si>
  <si>
    <t>FREIGHT EXPENSES (OUTWARD)</t>
  </si>
  <si>
    <t>KOLKAT LAB LAUNCHING EXPENSES</t>
  </si>
  <si>
    <t>WEBSITE EXPENSES</t>
  </si>
  <si>
    <t>ADVERTISEMENT EXPENSES</t>
  </si>
  <si>
    <t>TRADE FAIR EXPENSES</t>
  </si>
  <si>
    <t>SALES PROMOTION EXPENSES</t>
  </si>
  <si>
    <t>COURIER EXPENSES</t>
  </si>
  <si>
    <t>PACKING &amp; FORWARDING</t>
  </si>
  <si>
    <t>SALES PROMOTION EXPENSES (NIKON)</t>
  </si>
  <si>
    <t>Profit &amp; Loss A/c</t>
  </si>
  <si>
    <t>Unadjusted Forex Gain/Loss</t>
  </si>
  <si>
    <t>Grand Total</t>
  </si>
  <si>
    <t>Account Group</t>
  </si>
  <si>
    <t>Type</t>
  </si>
  <si>
    <t>Absolute values</t>
  </si>
  <si>
    <t>Amount &gt; Materiality</t>
  </si>
  <si>
    <t>Qualitative Factor</t>
  </si>
  <si>
    <t>Process</t>
  </si>
  <si>
    <t>Sub Process</t>
  </si>
  <si>
    <t>Share Capital</t>
  </si>
  <si>
    <t>Shareholders Funds</t>
  </si>
  <si>
    <t xml:space="preserve">Loans </t>
  </si>
  <si>
    <t>Other Current Liabilities</t>
  </si>
  <si>
    <t>Trade receivables</t>
  </si>
  <si>
    <t>Other Expenses</t>
  </si>
  <si>
    <t>Expenditure</t>
  </si>
  <si>
    <t>Gain or Loss accounting</t>
  </si>
  <si>
    <t>Employee benefit expenses</t>
  </si>
  <si>
    <t>Cost of Materials</t>
  </si>
  <si>
    <t>Depreciation</t>
  </si>
  <si>
    <t>Entity Level Control</t>
  </si>
  <si>
    <t>ELC</t>
  </si>
  <si>
    <t>Fixed Asset</t>
  </si>
  <si>
    <t>Asset Accounting</t>
  </si>
  <si>
    <t>Taxation</t>
  </si>
  <si>
    <t>Advance from Customer</t>
  </si>
  <si>
    <t>Book Closure</t>
  </si>
  <si>
    <t>Book closure</t>
  </si>
  <si>
    <t>Receivable Management</t>
  </si>
  <si>
    <t>Cash and Bank</t>
  </si>
  <si>
    <t>Inter branch reconcilation</t>
  </si>
  <si>
    <t>Sale of Fixed Assets</t>
  </si>
  <si>
    <t>Branch transfer</t>
  </si>
  <si>
    <t>Sales</t>
  </si>
  <si>
    <t>Sales Return</t>
  </si>
  <si>
    <t>Service Income</t>
  </si>
  <si>
    <t>HR &amp; payroll</t>
  </si>
  <si>
    <t>Payroll</t>
  </si>
  <si>
    <t>Statutory Deductions</t>
  </si>
  <si>
    <t>Direct Tax</t>
  </si>
  <si>
    <t>Inventory</t>
  </si>
  <si>
    <t>Finished Goods</t>
  </si>
  <si>
    <t>Deposits</t>
  </si>
  <si>
    <t>Direct Taxes</t>
  </si>
  <si>
    <t>Prepaid Expense</t>
  </si>
  <si>
    <t>Procurement to Pay</t>
  </si>
  <si>
    <t>Indirect Taxes</t>
  </si>
  <si>
    <t>Excise</t>
  </si>
  <si>
    <t>Service tax</t>
  </si>
  <si>
    <t>Sales tax</t>
  </si>
  <si>
    <t>Bank Management</t>
  </si>
  <si>
    <t>Overdraft</t>
  </si>
  <si>
    <t>Provision</t>
  </si>
  <si>
    <t>Security Deposit</t>
  </si>
  <si>
    <t>Expense Payable</t>
  </si>
  <si>
    <t>Deposit</t>
  </si>
  <si>
    <t>Debtors</t>
  </si>
  <si>
    <t>Expenses Payable</t>
  </si>
  <si>
    <t>Statutory Liabities</t>
  </si>
  <si>
    <t>Francisee Advance</t>
  </si>
  <si>
    <t>Prepaid Expenses</t>
  </si>
  <si>
    <t>Staff Advance &amp; Loan</t>
  </si>
  <si>
    <t xml:space="preserve">Cash </t>
  </si>
  <si>
    <t>Tax Expenses</t>
  </si>
  <si>
    <t xml:space="preserve">Deposits </t>
  </si>
  <si>
    <t>Advance</t>
  </si>
  <si>
    <t>Interest Receivable</t>
  </si>
  <si>
    <t>Other Current Asset</t>
  </si>
  <si>
    <t>Revenue &amp; Receivable</t>
  </si>
  <si>
    <t>Interest</t>
  </si>
  <si>
    <t>Cash and Bank (treasury)</t>
  </si>
  <si>
    <t>Taxes and duties (advance)</t>
  </si>
  <si>
    <t>Inter branch Accounts</t>
  </si>
  <si>
    <t xml:space="preserve">LEASE RENT </t>
  </si>
  <si>
    <t>Investment Income</t>
  </si>
  <si>
    <t>Cash Management</t>
  </si>
  <si>
    <t>Debtor Management</t>
  </si>
  <si>
    <t>Purchase order and Invoicing booking</t>
  </si>
  <si>
    <t>Franchise Fee</t>
  </si>
  <si>
    <t>Debtor Management (Deposits)</t>
  </si>
  <si>
    <t>Other Income</t>
  </si>
  <si>
    <t>Sales Return/Replacement</t>
  </si>
  <si>
    <t>Non PO expense</t>
  </si>
  <si>
    <t xml:space="preserve">Fixed Asset </t>
  </si>
  <si>
    <t>Purchase Return</t>
  </si>
  <si>
    <t>Determination of Materiality - Based on Balance Sheet and Profit and Loss Account for the period ended 31st December 2015</t>
  </si>
  <si>
    <t>Overall Materiality</t>
  </si>
  <si>
    <t>Planning Materiality</t>
  </si>
  <si>
    <t>INR</t>
  </si>
  <si>
    <t>Identification of materiality - Profit &amp; Loss Account</t>
  </si>
  <si>
    <t>Materiality</t>
  </si>
  <si>
    <t>Profit and Loss</t>
  </si>
  <si>
    <t>Balance Sheet</t>
  </si>
  <si>
    <t>Profit/ (Loss) Before Tax (excluding extraordinary items)</t>
  </si>
  <si>
    <t>Rule of Thumb</t>
  </si>
  <si>
    <t>Overall Materiality (A)</t>
  </si>
  <si>
    <t>Planning materiality at 70% of overall materiality</t>
  </si>
  <si>
    <t>Revenue (Income from Operations)</t>
  </si>
  <si>
    <t>Lower of the two being the final materiality threshold</t>
  </si>
  <si>
    <t>Overall Materiality (B)</t>
  </si>
  <si>
    <t>Lesser of (A) and (B)</t>
  </si>
  <si>
    <t>Identification of materiality - Balance Sheet</t>
  </si>
  <si>
    <t>Net Assets (Refer Note Below)</t>
  </si>
  <si>
    <t>Note:-</t>
  </si>
  <si>
    <t>Net Assets = Total Assets (net of current liabilities) - Loan Fund</t>
  </si>
  <si>
    <t>Total Assets (net of current liabilities)</t>
  </si>
  <si>
    <t>Non-Current Liabilities</t>
  </si>
  <si>
    <t>yes</t>
  </si>
  <si>
    <t>.</t>
  </si>
  <si>
    <t>CR</t>
  </si>
  <si>
    <t>DR</t>
  </si>
  <si>
    <t>Yes</t>
  </si>
  <si>
    <t>Loans &amp; Advances</t>
  </si>
  <si>
    <t>Order to Cash</t>
  </si>
  <si>
    <t>Lease Rent</t>
  </si>
  <si>
    <t>STATEMENT OF PROFIT AND LOSS FOR THE YEAR ENDED DECEMBER 31, 2015</t>
  </si>
  <si>
    <t xml:space="preserve"> Note</t>
  </si>
  <si>
    <t>Current Year</t>
  </si>
  <si>
    <t>Previous Year</t>
  </si>
  <si>
    <t>Reason of Differences</t>
  </si>
  <si>
    <t>Rupees</t>
  </si>
  <si>
    <t>Client classified this as Other Income</t>
  </si>
  <si>
    <t>I</t>
  </si>
  <si>
    <t>Revenue from Operations</t>
  </si>
  <si>
    <t>KATYAL EYE WORLD ROHINI</t>
  </si>
  <si>
    <t>ANKUR OPTICALS</t>
  </si>
  <si>
    <t>Less : Excise Duty</t>
  </si>
  <si>
    <t>II</t>
  </si>
  <si>
    <t>HAJI SARIF USMAN CHASMAWALLA</t>
  </si>
  <si>
    <t>KUMAR OPTICS VASTRAPUR AHMEDABAD</t>
  </si>
  <si>
    <t>III</t>
  </si>
  <si>
    <t>Total Revenue (I + II)</t>
  </si>
  <si>
    <t>VISION POINT (SURAT)</t>
  </si>
  <si>
    <t>IV</t>
  </si>
  <si>
    <t>EXPENSES</t>
  </si>
  <si>
    <t>Courier Exp client classified in COGS 404307</t>
  </si>
  <si>
    <t>Employee Benefit Expenses</t>
  </si>
  <si>
    <t>Finance Costs</t>
  </si>
  <si>
    <t>Total Expenses</t>
  </si>
  <si>
    <t>V</t>
  </si>
  <si>
    <t>Profit Before Tax and Exceptional Item (III-IV)</t>
  </si>
  <si>
    <t>IT Refund</t>
  </si>
  <si>
    <t>VI</t>
  </si>
  <si>
    <t>Exceptional Item</t>
  </si>
  <si>
    <t>Impact on account of change in the method of calculating Depreciation</t>
  </si>
  <si>
    <t>VII</t>
  </si>
  <si>
    <t>Profit / (Loss) before tax (V+VI)</t>
  </si>
  <si>
    <t>VIII</t>
  </si>
  <si>
    <t>Tax expense</t>
  </si>
  <si>
    <t>(1) Current Tax</t>
  </si>
  <si>
    <t>(2) Deferred Tax</t>
  </si>
  <si>
    <t>(3) Adjustments for earlier years</t>
  </si>
  <si>
    <t>IX</t>
  </si>
  <si>
    <t>Profit After Tax  (VII-VIII)</t>
  </si>
  <si>
    <t>X</t>
  </si>
  <si>
    <t>Earnings Per Share (in Rs.)  (Basic and Diluted)</t>
  </si>
  <si>
    <t>The Notes referred to above form an integral part of the Financial Statements</t>
  </si>
  <si>
    <t>Average Effective Tax Rate</t>
  </si>
  <si>
    <t>TOTAL</t>
  </si>
  <si>
    <t>Other Current Assets</t>
  </si>
  <si>
    <t xml:space="preserve">(e) </t>
  </si>
  <si>
    <t>Short Term Loans and Advances</t>
  </si>
  <si>
    <t xml:space="preserve">(d) </t>
  </si>
  <si>
    <t>Cash and Bank Balances</t>
  </si>
  <si>
    <t xml:space="preserve">(c) </t>
  </si>
  <si>
    <t>Trade Receivables</t>
  </si>
  <si>
    <t xml:space="preserve">(b) </t>
  </si>
  <si>
    <t>Inventories</t>
  </si>
  <si>
    <t xml:space="preserve">(a) </t>
  </si>
  <si>
    <t>Current Assets :</t>
  </si>
  <si>
    <t>Other Non Current Assets</t>
  </si>
  <si>
    <t>(e)</t>
  </si>
  <si>
    <t>Long Term Loans and Advances</t>
  </si>
  <si>
    <t>Deferred Tax Assets (Net)</t>
  </si>
  <si>
    <t>Non-Current Investments</t>
  </si>
  <si>
    <t>Non-Current Assets :</t>
  </si>
  <si>
    <t>ASSETS</t>
  </si>
  <si>
    <t>II.</t>
  </si>
  <si>
    <t>Short Term Provisions</t>
  </si>
  <si>
    <t>(d)</t>
  </si>
  <si>
    <t>Deferred Tax Liabilities</t>
  </si>
  <si>
    <t>Trade Payables</t>
  </si>
  <si>
    <t>Short Term Borrowings</t>
  </si>
  <si>
    <t>Long Term Provisions</t>
  </si>
  <si>
    <t>Long-Term Liabilities</t>
  </si>
  <si>
    <t>Deferred tax Liabilities (Net)</t>
  </si>
  <si>
    <t xml:space="preserve"> Reserves and Surplus</t>
  </si>
  <si>
    <t xml:space="preserve"> Share Capital</t>
  </si>
  <si>
    <t>Shareholders’ Funds</t>
  </si>
  <si>
    <t>EQUITY AND LIABILITIES</t>
  </si>
  <si>
    <t>I.</t>
  </si>
  <si>
    <t>Statutory Liabilities</t>
  </si>
  <si>
    <t>Inter branch reconciliation</t>
  </si>
  <si>
    <t>Sales (Interknit)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</si>
</sst>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 * #,##0.00_ ;_ * \-#,##0.00_ ;_ * &quot;-&quot;??_ ;_ @_ "/>
    <numFmt numFmtId="167" formatCode="_ * #,##0_ ;_ * \-#,##0_ ;_ * &quot;-&quot;??_ ;_ @_ "/>
    <numFmt numFmtId="168" formatCode="#######0.00;_(\(########0.00\);_(&quot;-&quot;??_);_(@_)"/>
    <numFmt numFmtId="169" formatCode="_(* #,##0.00000_);_(* \(#,##0.00000\);_(* &quot;-&quot;??_);_(@_)"/>
    <numFmt numFmtId="170" formatCode="0_)"/>
    <numFmt numFmtId="171" formatCode="0.00_)"/>
  </numFmts>
  <fonts count="3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i/>
      <sz val="12"/>
      <name val="Arial"/>
      <family val="2"/>
    </font>
    <font>
      <i/>
      <sz val="12"/>
      <name val="Times New Roman"/>
      <family val="1"/>
    </font>
    <font>
      <b/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1"/>
      <color indexed="8"/>
      <name val="Times New Roman"/>
      <family val="1"/>
    </font>
    <font>
      <i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i/>
      <sz val="12"/>
      <color indexed="10"/>
      <name val="Times New Roman"/>
      <family val="1"/>
    </font>
    <font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338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3" fillId="0" borderId="0"/>
    <xf numFmtId="43" fontId="4" fillId="0" borderId="0" applyFont="0" applyFill="0" applyBorder="0" applyAlignment="0" applyProtection="0"/>
  </cellStyleXfs>
  <cellXfs count="366">
    <xf numFmtId="0" fontId="0" fillId="0" borderId="0" xfId="0"/>
    <xf numFmtId="164" fontId="0" fillId="0" borderId="0" xfId="1" applyNumberFormat="1" applyFont="1"/>
    <xf numFmtId="0" fontId="4" fillId="0" borderId="5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vertical="top"/>
    </xf>
    <xf numFmtId="0" fontId="0" fillId="0" borderId="0" xfId="0" applyFont="1"/>
    <xf numFmtId="164" fontId="1" fillId="0" borderId="1" xfId="1" applyNumberFormat="1" applyFont="1" applyBorder="1" applyAlignment="1">
      <alignment horizontal="right" vertical="top"/>
    </xf>
    <xf numFmtId="0" fontId="5" fillId="2" borderId="5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left" vertical="top" indent="2"/>
    </xf>
    <xf numFmtId="49" fontId="2" fillId="0" borderId="4" xfId="0" applyNumberFormat="1" applyFont="1" applyBorder="1" applyAlignment="1">
      <alignment horizontal="left" vertical="top" indent="2"/>
    </xf>
    <xf numFmtId="164" fontId="2" fillId="0" borderId="3" xfId="1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2"/>
    </xf>
    <xf numFmtId="164" fontId="1" fillId="0" borderId="5" xfId="1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vertical="top"/>
    </xf>
    <xf numFmtId="0" fontId="1" fillId="0" borderId="5" xfId="0" applyFont="1" applyBorder="1"/>
    <xf numFmtId="164" fontId="1" fillId="0" borderId="5" xfId="1" applyNumberFormat="1" applyFont="1" applyBorder="1" applyAlignment="1">
      <alignment horizontal="right" vertical="top"/>
    </xf>
    <xf numFmtId="164" fontId="7" fillId="0" borderId="5" xfId="1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top" indent="4"/>
    </xf>
    <xf numFmtId="49" fontId="7" fillId="0" borderId="5" xfId="0" applyNumberFormat="1" applyFont="1" applyBorder="1" applyAlignment="1">
      <alignment horizontal="left" vertical="top" indent="3"/>
    </xf>
    <xf numFmtId="49" fontId="7" fillId="0" borderId="5" xfId="0" applyNumberFormat="1" applyFont="1" applyBorder="1" applyAlignment="1">
      <alignment horizontal="left" vertical="top" indent="2"/>
    </xf>
    <xf numFmtId="49" fontId="7" fillId="0" borderId="5" xfId="0" applyNumberFormat="1" applyFont="1" applyBorder="1" applyAlignment="1">
      <alignment horizontal="left" vertical="top" indent="5"/>
    </xf>
    <xf numFmtId="49" fontId="7" fillId="0" borderId="5" xfId="0" applyNumberFormat="1" applyFont="1" applyBorder="1" applyAlignment="1">
      <alignment horizontal="left" vertical="top" indent="6"/>
    </xf>
    <xf numFmtId="49" fontId="1" fillId="0" borderId="5" xfId="0" applyNumberFormat="1" applyFont="1" applyBorder="1" applyAlignment="1">
      <alignment horizontal="left" vertical="top" indent="3"/>
    </xf>
    <xf numFmtId="49" fontId="1" fillId="0" borderId="5" xfId="0" applyNumberFormat="1" applyFont="1" applyBorder="1" applyAlignment="1">
      <alignment horizontal="left" vertical="top" indent="4"/>
    </xf>
    <xf numFmtId="49" fontId="1" fillId="0" borderId="5" xfId="0" applyNumberFormat="1" applyFont="1" applyBorder="1" applyAlignment="1">
      <alignment horizontal="left" vertical="top" indent="5"/>
    </xf>
    <xf numFmtId="49" fontId="7" fillId="0" borderId="5" xfId="0" applyNumberFormat="1" applyFont="1" applyBorder="1" applyAlignment="1">
      <alignment horizontal="left" vertical="top" indent="7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vertical="top" indent="1"/>
    </xf>
    <xf numFmtId="49" fontId="7" fillId="0" borderId="5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left" vertical="top" indent="2"/>
    </xf>
    <xf numFmtId="164" fontId="7" fillId="0" borderId="1" xfId="1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" fontId="6" fillId="3" borderId="5" xfId="0" applyNumberFormat="1" applyFont="1" applyFill="1" applyBorder="1" applyAlignment="1">
      <alignment vertical="top" wrapText="1"/>
    </xf>
    <xf numFmtId="0" fontId="1" fillId="0" borderId="5" xfId="0" applyFont="1" applyBorder="1" applyAlignment="1"/>
    <xf numFmtId="0" fontId="6" fillId="3" borderId="5" xfId="0" applyFont="1" applyFill="1" applyBorder="1" applyAlignment="1">
      <alignment vertical="top" wrapText="1"/>
    </xf>
    <xf numFmtId="0" fontId="1" fillId="0" borderId="5" xfId="0" applyFont="1" applyFill="1" applyBorder="1" applyAlignment="1"/>
    <xf numFmtId="49" fontId="7" fillId="0" borderId="0" xfId="0" applyNumberFormat="1" applyFont="1" applyAlignment="1">
      <alignment vertical="top"/>
    </xf>
    <xf numFmtId="0" fontId="0" fillId="0" borderId="0" xfId="0" applyFont="1" applyAlignment="1"/>
    <xf numFmtId="0" fontId="0" fillId="0" borderId="0" xfId="0" applyAlignment="1"/>
    <xf numFmtId="0" fontId="12" fillId="3" borderId="0" xfId="4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13" fillId="3" borderId="0" xfId="5" applyFont="1" applyFill="1" applyAlignment="1">
      <alignment vertical="center"/>
    </xf>
    <xf numFmtId="0" fontId="12" fillId="3" borderId="0" xfId="4" applyFont="1" applyFill="1" applyBorder="1" applyAlignment="1">
      <alignment horizontal="left" vertical="center"/>
    </xf>
    <xf numFmtId="0" fontId="12" fillId="3" borderId="0" xfId="4" applyFont="1" applyFill="1" applyAlignment="1">
      <alignment horizontal="right" vertical="center"/>
    </xf>
    <xf numFmtId="0" fontId="8" fillId="4" borderId="6" xfId="5" applyFont="1" applyFill="1" applyBorder="1" applyAlignment="1">
      <alignment vertical="center"/>
    </xf>
    <xf numFmtId="0" fontId="8" fillId="4" borderId="7" xfId="5" applyFont="1" applyFill="1" applyBorder="1" applyAlignment="1">
      <alignment vertical="center"/>
    </xf>
    <xf numFmtId="0" fontId="8" fillId="4" borderId="8" xfId="5" applyFont="1" applyFill="1" applyBorder="1" applyAlignment="1">
      <alignment vertical="center"/>
    </xf>
    <xf numFmtId="0" fontId="8" fillId="4" borderId="9" xfId="5" applyFont="1" applyFill="1" applyBorder="1" applyAlignment="1">
      <alignment horizontal="right" vertical="center"/>
    </xf>
    <xf numFmtId="0" fontId="8" fillId="4" borderId="9" xfId="5" applyFont="1" applyFill="1" applyBorder="1" applyAlignment="1">
      <alignment horizontal="center" vertical="center"/>
    </xf>
    <xf numFmtId="0" fontId="8" fillId="4" borderId="10" xfId="5" applyFont="1" applyFill="1" applyBorder="1" applyAlignment="1">
      <alignment horizontal="center" vertical="center"/>
    </xf>
    <xf numFmtId="0" fontId="14" fillId="3" borderId="11" xfId="5" applyFont="1" applyFill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14" fillId="3" borderId="13" xfId="5" applyFont="1" applyFill="1" applyBorder="1" applyAlignment="1">
      <alignment vertical="center"/>
    </xf>
    <xf numFmtId="9" fontId="14" fillId="3" borderId="14" xfId="5" applyNumberFormat="1" applyFont="1" applyFill="1" applyBorder="1" applyAlignment="1">
      <alignment vertical="center"/>
    </xf>
    <xf numFmtId="164" fontId="14" fillId="3" borderId="14" xfId="1" applyNumberFormat="1" applyFont="1" applyFill="1" applyBorder="1" applyAlignment="1">
      <alignment horizontal="right" vertical="center"/>
    </xf>
    <xf numFmtId="164" fontId="14" fillId="3" borderId="15" xfId="1" applyNumberFormat="1" applyFont="1" applyFill="1" applyBorder="1" applyAlignment="1">
      <alignment horizontal="right" vertical="center"/>
    </xf>
    <xf numFmtId="9" fontId="3" fillId="0" borderId="12" xfId="0" applyNumberFormat="1" applyFont="1" applyBorder="1" applyAlignment="1">
      <alignment vertical="center"/>
    </xf>
    <xf numFmtId="0" fontId="14" fillId="3" borderId="5" xfId="5" applyFont="1" applyFill="1" applyBorder="1" applyAlignment="1">
      <alignment vertical="center"/>
    </xf>
    <xf numFmtId="164" fontId="14" fillId="3" borderId="5" xfId="1" applyNumberFormat="1" applyFont="1" applyFill="1" applyBorder="1" applyAlignment="1">
      <alignment horizontal="right" vertical="center"/>
    </xf>
    <xf numFmtId="164" fontId="14" fillId="3" borderId="12" xfId="1" applyNumberFormat="1" applyFont="1" applyFill="1" applyBorder="1" applyAlignment="1">
      <alignment horizontal="right" vertical="center"/>
    </xf>
    <xf numFmtId="0" fontId="14" fillId="3" borderId="16" xfId="5" applyFont="1" applyFill="1" applyBorder="1" applyAlignment="1">
      <alignment vertical="center"/>
    </xf>
    <xf numFmtId="9" fontId="14" fillId="3" borderId="17" xfId="5" applyNumberFormat="1" applyFont="1" applyFill="1" applyBorder="1" applyAlignment="1">
      <alignment horizontal="center" vertical="center"/>
    </xf>
    <xf numFmtId="164" fontId="14" fillId="3" borderId="17" xfId="1" applyNumberFormat="1" applyFont="1" applyFill="1" applyBorder="1" applyAlignment="1">
      <alignment horizontal="right" vertical="center"/>
    </xf>
    <xf numFmtId="164" fontId="14" fillId="3" borderId="18" xfId="1" applyNumberFormat="1" applyFont="1" applyFill="1" applyBorder="1" applyAlignment="1">
      <alignment horizontal="right" vertical="center"/>
    </xf>
    <xf numFmtId="0" fontId="3" fillId="3" borderId="12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3" fontId="3" fillId="3" borderId="12" xfId="0" applyNumberFormat="1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164" fontId="14" fillId="3" borderId="0" xfId="0" applyNumberFormat="1" applyFont="1" applyFill="1" applyAlignment="1">
      <alignment vertical="center"/>
    </xf>
    <xf numFmtId="43" fontId="3" fillId="3" borderId="0" xfId="0" applyNumberFormat="1" applyFont="1" applyFill="1" applyAlignment="1">
      <alignment vertical="center"/>
    </xf>
    <xf numFmtId="10" fontId="3" fillId="3" borderId="12" xfId="0" applyNumberFormat="1" applyFont="1" applyFill="1" applyBorder="1" applyAlignment="1">
      <alignment vertical="center"/>
    </xf>
    <xf numFmtId="9" fontId="3" fillId="3" borderId="0" xfId="3" applyFont="1" applyFill="1" applyAlignment="1">
      <alignment vertical="center"/>
    </xf>
    <xf numFmtId="10" fontId="3" fillId="3" borderId="0" xfId="3" applyNumberFormat="1" applyFont="1" applyFill="1" applyAlignment="1">
      <alignment vertical="center"/>
    </xf>
    <xf numFmtId="4" fontId="3" fillId="3" borderId="12" xfId="0" applyNumberFormat="1" applyFont="1" applyFill="1" applyBorder="1" applyAlignment="1">
      <alignment vertical="center"/>
    </xf>
    <xf numFmtId="3" fontId="12" fillId="5" borderId="18" xfId="6" applyNumberFormat="1" applyFont="1" applyFill="1" applyBorder="1" applyAlignment="1">
      <alignment vertical="center"/>
    </xf>
    <xf numFmtId="9" fontId="9" fillId="3" borderId="0" xfId="3" applyFont="1" applyFill="1" applyAlignment="1">
      <alignment vertical="center"/>
    </xf>
    <xf numFmtId="10" fontId="9" fillId="3" borderId="0" xfId="3" applyNumberFormat="1" applyFont="1" applyFill="1" applyAlignment="1">
      <alignment vertical="center"/>
    </xf>
    <xf numFmtId="3" fontId="0" fillId="0" borderId="0" xfId="0" applyNumberFormat="1" applyFill="1" applyBorder="1" applyAlignment="1">
      <alignment horizontal="right"/>
    </xf>
    <xf numFmtId="0" fontId="10" fillId="4" borderId="8" xfId="5" applyFont="1" applyFill="1" applyBorder="1" applyAlignment="1">
      <alignment vertical="center"/>
    </xf>
    <xf numFmtId="0" fontId="10" fillId="4" borderId="10" xfId="5" applyFont="1" applyFill="1" applyBorder="1" applyAlignment="1">
      <alignment horizontal="right" vertical="center"/>
    </xf>
    <xf numFmtId="3" fontId="14" fillId="3" borderId="15" xfId="6" applyNumberFormat="1" applyFont="1" applyFill="1" applyBorder="1" applyAlignment="1">
      <alignment vertical="center"/>
    </xf>
    <xf numFmtId="10" fontId="0" fillId="0" borderId="0" xfId="3" applyNumberFormat="1" applyFont="1" applyFill="1" applyBorder="1" applyAlignment="1">
      <alignment horizontal="right"/>
    </xf>
    <xf numFmtId="165" fontId="14" fillId="3" borderId="12" xfId="5" applyNumberFormat="1" applyFont="1" applyFill="1" applyBorder="1" applyAlignment="1">
      <alignment vertical="center"/>
    </xf>
    <xf numFmtId="164" fontId="12" fillId="5" borderId="18" xfId="6" applyNumberFormat="1" applyFont="1" applyFill="1" applyBorder="1" applyAlignment="1">
      <alignment vertical="center"/>
    </xf>
    <xf numFmtId="0" fontId="14" fillId="3" borderId="0" xfId="5" applyFont="1" applyFill="1" applyBorder="1" applyAlignment="1">
      <alignment vertical="center"/>
    </xf>
    <xf numFmtId="43" fontId="14" fillId="0" borderId="0" xfId="6" applyFont="1" applyFill="1" applyBorder="1" applyAlignment="1">
      <alignment vertical="center"/>
    </xf>
    <xf numFmtId="0" fontId="14" fillId="3" borderId="0" xfId="5" applyFont="1" applyFill="1" applyAlignment="1">
      <alignment vertical="center"/>
    </xf>
    <xf numFmtId="0" fontId="14" fillId="3" borderId="6" xfId="5" applyFont="1" applyFill="1" applyBorder="1" applyAlignment="1">
      <alignment vertical="center"/>
    </xf>
    <xf numFmtId="3" fontId="14" fillId="3" borderId="7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" fontId="14" fillId="3" borderId="18" xfId="5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left"/>
    </xf>
    <xf numFmtId="164" fontId="1" fillId="0" borderId="5" xfId="0" applyNumberFormat="1" applyFont="1" applyBorder="1"/>
    <xf numFmtId="0" fontId="0" fillId="0" borderId="0" xfId="0"/>
    <xf numFmtId="49" fontId="17" fillId="0" borderId="0" xfId="0" applyNumberFormat="1" applyFont="1" applyAlignment="1">
      <alignment vertical="top"/>
    </xf>
    <xf numFmtId="49" fontId="16" fillId="0" borderId="0" xfId="0" applyNumberFormat="1" applyFont="1" applyAlignment="1">
      <alignment horizontal="left" vertical="top" indent="2"/>
    </xf>
    <xf numFmtId="49" fontId="18" fillId="0" borderId="0" xfId="0" applyNumberFormat="1" applyFont="1" applyAlignment="1">
      <alignment horizontal="left" vertical="top" indent="4"/>
    </xf>
    <xf numFmtId="49" fontId="18" fillId="0" borderId="0" xfId="0" applyNumberFormat="1" applyFont="1" applyAlignment="1">
      <alignment horizontal="left" vertical="top" indent="3"/>
    </xf>
    <xf numFmtId="49" fontId="18" fillId="0" borderId="0" xfId="0" applyNumberFormat="1" applyFont="1" applyAlignment="1">
      <alignment horizontal="left" vertical="top" indent="2"/>
    </xf>
    <xf numFmtId="49" fontId="18" fillId="0" borderId="0" xfId="0" applyNumberFormat="1" applyFont="1" applyAlignment="1">
      <alignment horizontal="left" vertical="top" indent="5"/>
    </xf>
    <xf numFmtId="49" fontId="18" fillId="0" borderId="0" xfId="0" applyNumberFormat="1" applyFont="1" applyAlignment="1">
      <alignment horizontal="left" vertical="top" indent="6"/>
    </xf>
    <xf numFmtId="49" fontId="16" fillId="0" borderId="0" xfId="0" applyNumberFormat="1" applyFont="1" applyAlignment="1">
      <alignment horizontal="left" vertical="top" indent="3"/>
    </xf>
    <xf numFmtId="49" fontId="16" fillId="0" borderId="0" xfId="0" applyNumberFormat="1" applyFont="1" applyAlignment="1">
      <alignment horizontal="left" vertical="top" indent="4"/>
    </xf>
    <xf numFmtId="49" fontId="16" fillId="0" borderId="0" xfId="0" applyNumberFormat="1" applyFont="1" applyAlignment="1">
      <alignment horizontal="left" vertical="top" indent="5"/>
    </xf>
    <xf numFmtId="49" fontId="18" fillId="0" borderId="0" xfId="0" applyNumberFormat="1" applyFont="1" applyAlignment="1">
      <alignment horizontal="left" vertical="top" indent="7"/>
    </xf>
    <xf numFmtId="49" fontId="18" fillId="0" borderId="0" xfId="0" applyNumberFormat="1" applyFont="1" applyAlignment="1">
      <alignment horizontal="left" vertical="top" indent="1"/>
    </xf>
    <xf numFmtId="49" fontId="16" fillId="0" borderId="0" xfId="0" applyNumberFormat="1" applyFont="1" applyAlignment="1">
      <alignment vertical="top"/>
    </xf>
    <xf numFmtId="49" fontId="19" fillId="0" borderId="0" xfId="0" applyNumberFormat="1" applyFont="1" applyAlignment="1">
      <alignment vertical="top"/>
    </xf>
    <xf numFmtId="49" fontId="17" fillId="0" borderId="19" xfId="0" applyNumberFormat="1" applyFont="1" applyBorder="1" applyAlignment="1">
      <alignment horizontal="left" vertical="top" indent="2"/>
    </xf>
    <xf numFmtId="164" fontId="16" fillId="0" borderId="5" xfId="1" applyNumberFormat="1" applyFont="1" applyBorder="1" applyAlignment="1">
      <alignment horizontal="center" vertical="top"/>
    </xf>
    <xf numFmtId="164" fontId="17" fillId="0" borderId="19" xfId="1" applyNumberFormat="1" applyFont="1" applyBorder="1" applyAlignment="1">
      <alignment horizontal="right" vertical="top"/>
    </xf>
    <xf numFmtId="164" fontId="16" fillId="0" borderId="19" xfId="1" applyNumberFormat="1" applyFont="1" applyBorder="1" applyAlignment="1">
      <alignment horizontal="right" vertical="top"/>
    </xf>
    <xf numFmtId="164" fontId="16" fillId="0" borderId="0" xfId="1" applyNumberFormat="1" applyFont="1" applyAlignment="1">
      <alignment horizontal="right" vertical="top"/>
    </xf>
    <xf numFmtId="164" fontId="18" fillId="0" borderId="0" xfId="1" applyNumberFormat="1" applyFont="1" applyAlignment="1">
      <alignment horizontal="right" vertical="top"/>
    </xf>
    <xf numFmtId="164" fontId="17" fillId="0" borderId="1" xfId="1" applyNumberFormat="1" applyFont="1" applyBorder="1" applyAlignment="1">
      <alignment horizontal="right" vertical="top"/>
    </xf>
    <xf numFmtId="164" fontId="18" fillId="0" borderId="19" xfId="1" applyNumberFormat="1" applyFont="1" applyBorder="1" applyAlignment="1">
      <alignment horizontal="right" vertical="top"/>
    </xf>
    <xf numFmtId="164" fontId="16" fillId="0" borderId="1" xfId="1" applyNumberFormat="1" applyFont="1" applyBorder="1" applyAlignment="1">
      <alignment horizontal="right" vertical="top"/>
    </xf>
    <xf numFmtId="164" fontId="18" fillId="0" borderId="1" xfId="1" applyNumberFormat="1" applyFont="1" applyBorder="1" applyAlignment="1">
      <alignment horizontal="right" vertical="top"/>
    </xf>
    <xf numFmtId="164" fontId="18" fillId="0" borderId="0" xfId="1" applyNumberFormat="1" applyFont="1" applyBorder="1" applyAlignment="1">
      <alignment horizontal="right" vertical="top"/>
    </xf>
    <xf numFmtId="164" fontId="17" fillId="0" borderId="0" xfId="1" applyNumberFormat="1" applyFont="1" applyAlignment="1">
      <alignment horizontal="right" vertical="top"/>
    </xf>
    <xf numFmtId="164" fontId="2" fillId="0" borderId="19" xfId="1" applyNumberFormat="1" applyFont="1" applyBorder="1" applyAlignment="1">
      <alignment horizontal="right" vertical="top"/>
    </xf>
    <xf numFmtId="164" fontId="7" fillId="0" borderId="20" xfId="1" applyNumberFormat="1" applyFont="1" applyBorder="1" applyAlignment="1">
      <alignment horizontal="right" vertical="top"/>
    </xf>
    <xf numFmtId="49" fontId="17" fillId="0" borderId="5" xfId="0" applyNumberFormat="1" applyFont="1" applyBorder="1" applyAlignment="1">
      <alignment vertical="top"/>
    </xf>
    <xf numFmtId="164" fontId="17" fillId="0" borderId="5" xfId="1" applyNumberFormat="1" applyFont="1" applyBorder="1" applyAlignment="1">
      <alignment horizontal="right" vertical="top"/>
    </xf>
    <xf numFmtId="49" fontId="16" fillId="0" borderId="5" xfId="0" applyNumberFormat="1" applyFont="1" applyBorder="1" applyAlignment="1">
      <alignment horizontal="left" vertical="top" indent="2"/>
    </xf>
    <xf numFmtId="164" fontId="16" fillId="0" borderId="5" xfId="1" applyNumberFormat="1" applyFont="1" applyBorder="1" applyAlignment="1">
      <alignment horizontal="right" vertical="top"/>
    </xf>
    <xf numFmtId="49" fontId="18" fillId="0" borderId="5" xfId="0" applyNumberFormat="1" applyFont="1" applyBorder="1" applyAlignment="1">
      <alignment horizontal="left" vertical="top" indent="4"/>
    </xf>
    <xf numFmtId="49" fontId="18" fillId="0" borderId="5" xfId="0" applyNumberFormat="1" applyFont="1" applyBorder="1" applyAlignment="1">
      <alignment horizontal="left" vertical="top" indent="3"/>
    </xf>
    <xf numFmtId="49" fontId="18" fillId="0" borderId="5" xfId="0" applyNumberFormat="1" applyFont="1" applyBorder="1" applyAlignment="1">
      <alignment horizontal="left" vertical="top" indent="2"/>
    </xf>
    <xf numFmtId="164" fontId="18" fillId="0" borderId="5" xfId="1" applyNumberFormat="1" applyFont="1" applyBorder="1" applyAlignment="1">
      <alignment horizontal="right" vertical="top"/>
    </xf>
    <xf numFmtId="49" fontId="18" fillId="0" borderId="5" xfId="0" applyNumberFormat="1" applyFont="1" applyBorder="1" applyAlignment="1">
      <alignment horizontal="left" vertical="top" indent="5"/>
    </xf>
    <xf numFmtId="49" fontId="18" fillId="0" borderId="5" xfId="0" applyNumberFormat="1" applyFont="1" applyBorder="1" applyAlignment="1">
      <alignment horizontal="left" vertical="top" indent="6"/>
    </xf>
    <xf numFmtId="49" fontId="16" fillId="0" borderId="5" xfId="0" applyNumberFormat="1" applyFont="1" applyBorder="1" applyAlignment="1">
      <alignment horizontal="left" vertical="top" indent="3"/>
    </xf>
    <xf numFmtId="49" fontId="16" fillId="0" borderId="5" xfId="0" applyNumberFormat="1" applyFont="1" applyBorder="1" applyAlignment="1">
      <alignment horizontal="left" vertical="top" indent="4"/>
    </xf>
    <xf numFmtId="49" fontId="16" fillId="0" borderId="5" xfId="0" applyNumberFormat="1" applyFont="1" applyBorder="1" applyAlignment="1">
      <alignment horizontal="left" vertical="top" indent="5"/>
    </xf>
    <xf numFmtId="49" fontId="18" fillId="0" borderId="5" xfId="0" applyNumberFormat="1" applyFont="1" applyBorder="1" applyAlignment="1">
      <alignment horizontal="left" vertical="top" indent="7"/>
    </xf>
    <xf numFmtId="164" fontId="0" fillId="0" borderId="5" xfId="1" applyNumberFormat="1" applyFont="1" applyBorder="1"/>
    <xf numFmtId="49" fontId="18" fillId="0" borderId="5" xfId="0" applyNumberFormat="1" applyFont="1" applyBorder="1" applyAlignment="1">
      <alignment horizontal="left" vertical="top" indent="1"/>
    </xf>
    <xf numFmtId="49" fontId="16" fillId="0" borderId="5" xfId="0" applyNumberFormat="1" applyFont="1" applyBorder="1" applyAlignment="1">
      <alignment vertical="top"/>
    </xf>
    <xf numFmtId="49" fontId="19" fillId="0" borderId="5" xfId="0" applyNumberFormat="1" applyFont="1" applyBorder="1" applyAlignment="1">
      <alignment vertical="top"/>
    </xf>
    <xf numFmtId="49" fontId="17" fillId="0" borderId="5" xfId="0" applyNumberFormat="1" applyFont="1" applyBorder="1" applyAlignment="1">
      <alignment horizontal="left" vertical="top" indent="2"/>
    </xf>
    <xf numFmtId="164" fontId="2" fillId="0" borderId="5" xfId="1" applyNumberFormat="1" applyFont="1" applyBorder="1" applyAlignment="1">
      <alignment horizontal="right" vertical="top"/>
    </xf>
    <xf numFmtId="3" fontId="3" fillId="3" borderId="0" xfId="0" applyNumberFormat="1" applyFont="1" applyFill="1" applyAlignment="1">
      <alignment vertical="center"/>
    </xf>
    <xf numFmtId="164" fontId="22" fillId="0" borderId="0" xfId="6" applyNumberFormat="1" applyFont="1" applyFill="1" applyBorder="1" applyAlignment="1">
      <alignment vertical="top"/>
    </xf>
    <xf numFmtId="0" fontId="22" fillId="0" borderId="0" xfId="9" applyFont="1" applyFill="1" applyBorder="1" applyAlignment="1">
      <alignment vertical="top"/>
    </xf>
    <xf numFmtId="49" fontId="20" fillId="0" borderId="0" xfId="9" applyNumberFormat="1" applyFont="1" applyFill="1" applyBorder="1" applyAlignment="1">
      <alignment horizontal="left" vertical="top" wrapText="1"/>
    </xf>
    <xf numFmtId="0" fontId="21" fillId="0" borderId="0" xfId="4" applyFont="1" applyFill="1" applyBorder="1" applyAlignment="1">
      <alignment horizontal="left" vertical="top" wrapText="1"/>
    </xf>
    <xf numFmtId="0" fontId="23" fillId="0" borderId="0" xfId="4" applyFont="1" applyFill="1" applyBorder="1" applyAlignment="1">
      <alignment horizontal="left" vertical="top" wrapText="1"/>
    </xf>
    <xf numFmtId="0" fontId="22" fillId="0" borderId="0" xfId="9" applyFont="1" applyFill="1" applyBorder="1" applyAlignment="1">
      <alignment horizontal="center" vertical="top"/>
    </xf>
    <xf numFmtId="0" fontId="24" fillId="0" borderId="0" xfId="9" applyFont="1" applyFill="1" applyBorder="1" applyAlignment="1">
      <alignment horizontal="center" vertical="top"/>
    </xf>
    <xf numFmtId="0" fontId="25" fillId="0" borderId="0" xfId="4" applyFont="1" applyFill="1" applyBorder="1" applyAlignment="1">
      <alignment horizontal="center" vertical="center" wrapText="1"/>
    </xf>
    <xf numFmtId="0" fontId="26" fillId="0" borderId="0" xfId="4" applyFont="1" applyFill="1" applyBorder="1" applyAlignment="1">
      <alignment horizontal="center" vertical="center" wrapText="1"/>
    </xf>
    <xf numFmtId="0" fontId="26" fillId="0" borderId="0" xfId="4" applyFont="1" applyFill="1" applyBorder="1" applyAlignment="1">
      <alignment vertical="center" wrapText="1"/>
    </xf>
    <xf numFmtId="0" fontId="20" fillId="0" borderId="0" xfId="9" applyFont="1" applyFill="1" applyBorder="1" applyAlignment="1">
      <alignment vertical="center"/>
    </xf>
    <xf numFmtId="164" fontId="20" fillId="0" borderId="0" xfId="6" applyNumberFormat="1" applyFont="1" applyFill="1" applyBorder="1" applyAlignment="1">
      <alignment vertical="center"/>
    </xf>
    <xf numFmtId="49" fontId="20" fillId="0" borderId="0" xfId="4" applyNumberFormat="1" applyFont="1" applyFill="1" applyBorder="1" applyAlignment="1">
      <alignment horizontal="center" vertical="center"/>
    </xf>
    <xf numFmtId="49" fontId="27" fillId="0" borderId="0" xfId="4" applyNumberFormat="1" applyFont="1" applyFill="1" applyBorder="1" applyAlignment="1">
      <alignment horizontal="centerContinuous" vertical="center"/>
    </xf>
    <xf numFmtId="49" fontId="28" fillId="0" borderId="0" xfId="4" applyNumberFormat="1" applyFont="1" applyFill="1" applyBorder="1" applyAlignment="1">
      <alignment horizontal="center" vertical="center"/>
    </xf>
    <xf numFmtId="49" fontId="29" fillId="0" borderId="0" xfId="4" applyNumberFormat="1" applyFont="1" applyFill="1" applyBorder="1" applyAlignment="1">
      <alignment horizontal="centerContinuous" vertical="center"/>
    </xf>
    <xf numFmtId="49" fontId="22" fillId="0" borderId="0" xfId="7" applyNumberFormat="1" applyFont="1" applyFill="1" applyBorder="1" applyAlignment="1">
      <alignment vertical="top"/>
    </xf>
    <xf numFmtId="164" fontId="20" fillId="0" borderId="0" xfId="7" applyNumberFormat="1" applyFont="1" applyFill="1" applyBorder="1" applyAlignment="1">
      <alignment vertical="top"/>
    </xf>
    <xf numFmtId="164" fontId="22" fillId="0" borderId="0" xfId="7" applyNumberFormat="1" applyFont="1" applyFill="1" applyBorder="1" applyAlignment="1">
      <alignment vertical="top"/>
    </xf>
    <xf numFmtId="164" fontId="24" fillId="0" borderId="0" xfId="7" applyNumberFormat="1" applyFont="1" applyFill="1" applyBorder="1" applyAlignment="1">
      <alignment vertical="top"/>
    </xf>
    <xf numFmtId="0" fontId="22" fillId="0" borderId="0" xfId="11" applyFont="1" applyFill="1" applyBorder="1" applyAlignment="1">
      <alignment horizontal="center" vertical="top"/>
    </xf>
    <xf numFmtId="0" fontId="20" fillId="0" borderId="0" xfId="11" applyFont="1" applyFill="1" applyBorder="1" applyAlignment="1">
      <alignment vertical="top"/>
    </xf>
    <xf numFmtId="0" fontId="20" fillId="0" borderId="0" xfId="7" applyNumberFormat="1" applyFont="1" applyFill="1" applyBorder="1" applyAlignment="1">
      <alignment vertical="top"/>
    </xf>
    <xf numFmtId="0" fontId="22" fillId="0" borderId="0" xfId="7" applyNumberFormat="1" applyFont="1" applyFill="1" applyBorder="1" applyAlignment="1">
      <alignment vertical="top"/>
    </xf>
    <xf numFmtId="0" fontId="24" fillId="0" borderId="0" xfId="7" applyNumberFormat="1" applyFont="1" applyFill="1" applyBorder="1" applyAlignment="1">
      <alignment vertical="top"/>
    </xf>
    <xf numFmtId="0" fontId="30" fillId="0" borderId="0" xfId="10" applyFont="1" applyFill="1" applyBorder="1" applyAlignment="1">
      <alignment vertical="top"/>
    </xf>
    <xf numFmtId="0" fontId="22" fillId="0" borderId="0" xfId="7" applyNumberFormat="1" applyFont="1" applyFill="1" applyBorder="1" applyAlignment="1" applyProtection="1">
      <alignment horizontal="center" vertical="top"/>
    </xf>
    <xf numFmtId="164" fontId="24" fillId="0" borderId="0" xfId="6" applyNumberFormat="1" applyFont="1" applyFill="1" applyBorder="1" applyAlignment="1">
      <alignment vertical="top"/>
    </xf>
    <xf numFmtId="164" fontId="22" fillId="0" borderId="0" xfId="9" applyNumberFormat="1" applyFont="1" applyFill="1" applyBorder="1" applyAlignment="1">
      <alignment vertical="top"/>
    </xf>
    <xf numFmtId="0" fontId="20" fillId="0" borderId="0" xfId="7" applyNumberFormat="1" applyFont="1" applyFill="1" applyBorder="1" applyAlignment="1" applyProtection="1">
      <alignment horizontal="center" vertical="top"/>
    </xf>
    <xf numFmtId="164" fontId="22" fillId="0" borderId="1" xfId="8" applyNumberFormat="1" applyFont="1" applyFill="1" applyBorder="1" applyAlignment="1">
      <alignment vertical="top" wrapText="1"/>
    </xf>
    <xf numFmtId="164" fontId="24" fillId="0" borderId="1" xfId="8" applyNumberFormat="1" applyFont="1" applyFill="1" applyBorder="1" applyAlignment="1">
      <alignment vertical="top" wrapText="1"/>
    </xf>
    <xf numFmtId="49" fontId="22" fillId="0" borderId="0" xfId="7" applyNumberFormat="1" applyFont="1" applyFill="1" applyBorder="1" applyAlignment="1" applyProtection="1">
      <alignment horizontal="left" vertical="top"/>
    </xf>
    <xf numFmtId="164" fontId="24" fillId="0" borderId="0" xfId="6" applyNumberFormat="1" applyFont="1" applyFill="1" applyBorder="1" applyAlignment="1" applyProtection="1">
      <alignment horizontal="center" vertical="top"/>
    </xf>
    <xf numFmtId="164" fontId="22" fillId="0" borderId="0" xfId="8" applyNumberFormat="1" applyFont="1" applyFill="1" applyBorder="1" applyAlignment="1">
      <alignment vertical="top" wrapText="1"/>
    </xf>
    <xf numFmtId="0" fontId="25" fillId="0" borderId="0" xfId="10" applyFont="1" applyFill="1" applyBorder="1" applyAlignment="1">
      <alignment horizontal="left" vertical="top"/>
    </xf>
    <xf numFmtId="0" fontId="22" fillId="0" borderId="0" xfId="10" applyFont="1" applyFill="1" applyBorder="1" applyAlignment="1">
      <alignment vertical="top"/>
    </xf>
    <xf numFmtId="0" fontId="22" fillId="0" borderId="0" xfId="7" applyNumberFormat="1" applyFont="1" applyFill="1" applyBorder="1" applyAlignment="1" applyProtection="1">
      <alignment horizontal="left" vertical="top"/>
    </xf>
    <xf numFmtId="0" fontId="24" fillId="0" borderId="0" xfId="7" applyNumberFormat="1" applyFont="1" applyFill="1" applyBorder="1" applyAlignment="1" applyProtection="1">
      <alignment horizontal="left" vertical="top"/>
    </xf>
    <xf numFmtId="0" fontId="31" fillId="0" borderId="0" xfId="10" applyFont="1" applyFill="1" applyBorder="1" applyAlignment="1">
      <alignment vertical="top"/>
    </xf>
    <xf numFmtId="164" fontId="22" fillId="0" borderId="0" xfId="6" applyNumberFormat="1" applyFont="1" applyFill="1" applyBorder="1" applyAlignment="1" applyProtection="1">
      <alignment horizontal="center" vertical="top"/>
    </xf>
    <xf numFmtId="164" fontId="22" fillId="0" borderId="0" xfId="6" applyNumberFormat="1" applyFont="1" applyFill="1" applyBorder="1" applyAlignment="1">
      <alignment horizontal="center" vertical="top"/>
    </xf>
    <xf numFmtId="0" fontId="22" fillId="0" borderId="1" xfId="9" applyFont="1" applyFill="1" applyBorder="1" applyAlignment="1">
      <alignment vertical="top"/>
    </xf>
    <xf numFmtId="0" fontId="24" fillId="0" borderId="1" xfId="9" applyFont="1" applyFill="1" applyBorder="1" applyAlignment="1">
      <alignment vertical="top"/>
    </xf>
    <xf numFmtId="164" fontId="22" fillId="0" borderId="0" xfId="7" applyNumberFormat="1" applyFont="1" applyFill="1" applyBorder="1" applyAlignment="1">
      <alignment horizontal="right" vertical="top"/>
    </xf>
    <xf numFmtId="164" fontId="20" fillId="0" borderId="0" xfId="7" applyNumberFormat="1" applyFont="1" applyFill="1" applyBorder="1" applyAlignment="1">
      <alignment horizontal="right" vertical="top"/>
    </xf>
    <xf numFmtId="164" fontId="24" fillId="0" borderId="0" xfId="7" applyNumberFormat="1" applyFont="1" applyFill="1" applyBorder="1" applyAlignment="1">
      <alignment horizontal="right" vertical="top"/>
    </xf>
    <xf numFmtId="0" fontId="22" fillId="0" borderId="1" xfId="7" applyNumberFormat="1" applyFont="1" applyFill="1" applyBorder="1" applyAlignment="1" applyProtection="1">
      <alignment horizontal="center" vertical="top"/>
    </xf>
    <xf numFmtId="0" fontId="24" fillId="0" borderId="1" xfId="7" applyNumberFormat="1" applyFont="1" applyFill="1" applyBorder="1" applyAlignment="1" applyProtection="1">
      <alignment horizontal="center" vertical="top"/>
    </xf>
    <xf numFmtId="49" fontId="20" fillId="0" borderId="0" xfId="7" applyNumberFormat="1" applyFont="1" applyFill="1" applyBorder="1" applyAlignment="1" applyProtection="1">
      <alignment horizontal="left" vertical="top"/>
    </xf>
    <xf numFmtId="49" fontId="22" fillId="0" borderId="0" xfId="7" applyNumberFormat="1" applyFont="1" applyFill="1" applyBorder="1" applyAlignment="1" applyProtection="1">
      <alignment horizontal="left" vertical="top" wrapText="1"/>
    </xf>
    <xf numFmtId="164" fontId="22" fillId="0" borderId="1" xfId="7" applyNumberFormat="1" applyFont="1" applyFill="1" applyBorder="1" applyAlignment="1">
      <alignment horizontal="right" vertical="top"/>
    </xf>
    <xf numFmtId="164" fontId="24" fillId="0" borderId="1" xfId="7" applyNumberFormat="1" applyFont="1" applyFill="1" applyBorder="1" applyAlignment="1">
      <alignment horizontal="right" vertical="top"/>
    </xf>
    <xf numFmtId="0" fontId="24" fillId="0" borderId="0" xfId="7" applyNumberFormat="1" applyFont="1" applyFill="1" applyBorder="1" applyAlignment="1" applyProtection="1">
      <alignment horizontal="center" vertical="top"/>
    </xf>
    <xf numFmtId="166" fontId="24" fillId="0" borderId="0" xfId="7" applyNumberFormat="1" applyFont="1" applyFill="1" applyBorder="1" applyAlignment="1" applyProtection="1">
      <alignment horizontal="center" vertical="top"/>
    </xf>
    <xf numFmtId="49" fontId="22" fillId="0" borderId="0" xfId="7" quotePrefix="1" applyNumberFormat="1" applyFont="1" applyFill="1" applyBorder="1" applyAlignment="1" applyProtection="1">
      <alignment horizontal="left" vertical="top"/>
    </xf>
    <xf numFmtId="164" fontId="22" fillId="0" borderId="1" xfId="6" applyNumberFormat="1" applyFont="1" applyFill="1" applyBorder="1" applyAlignment="1">
      <alignment vertical="top"/>
    </xf>
    <xf numFmtId="164" fontId="24" fillId="0" borderId="1" xfId="6" applyNumberFormat="1" applyFont="1" applyFill="1" applyBorder="1" applyAlignment="1" applyProtection="1">
      <alignment horizontal="center" vertical="top"/>
    </xf>
    <xf numFmtId="164" fontId="22" fillId="0" borderId="0" xfId="7" applyNumberFormat="1" applyFont="1" applyFill="1" applyBorder="1" applyAlignment="1" applyProtection="1">
      <alignment horizontal="center" vertical="top"/>
    </xf>
    <xf numFmtId="164" fontId="24" fillId="0" borderId="0" xfId="7" applyNumberFormat="1" applyFont="1" applyFill="1" applyBorder="1" applyAlignment="1" applyProtection="1">
      <alignment horizontal="center" vertical="top"/>
    </xf>
    <xf numFmtId="164" fontId="22" fillId="0" borderId="1" xfId="7" applyNumberFormat="1" applyFont="1" applyFill="1" applyBorder="1" applyAlignment="1" applyProtection="1">
      <alignment horizontal="center" vertical="top"/>
    </xf>
    <xf numFmtId="43" fontId="22" fillId="0" borderId="0" xfId="6" applyNumberFormat="1" applyFont="1" applyFill="1" applyBorder="1" applyAlignment="1" applyProtection="1">
      <alignment horizontal="right" vertical="top"/>
    </xf>
    <xf numFmtId="43" fontId="24" fillId="0" borderId="0" xfId="6" applyNumberFormat="1" applyFont="1" applyFill="1" applyBorder="1" applyAlignment="1" applyProtection="1">
      <alignment horizontal="right" vertical="top"/>
    </xf>
    <xf numFmtId="49" fontId="30" fillId="0" borderId="21" xfId="4" applyNumberFormat="1" applyFont="1" applyFill="1" applyBorder="1" applyAlignment="1">
      <alignment horizontal="left" vertical="top"/>
    </xf>
    <xf numFmtId="0" fontId="20" fillId="0" borderId="21" xfId="7" applyNumberFormat="1" applyFont="1" applyFill="1" applyBorder="1" applyAlignment="1" applyProtection="1">
      <alignment horizontal="center" vertical="top"/>
    </xf>
    <xf numFmtId="0" fontId="22" fillId="0" borderId="21" xfId="7" applyNumberFormat="1" applyFont="1" applyFill="1" applyBorder="1" applyAlignment="1" applyProtection="1">
      <alignment horizontal="center" vertical="top"/>
    </xf>
    <xf numFmtId="0" fontId="24" fillId="0" borderId="21" xfId="7" applyNumberFormat="1" applyFont="1" applyFill="1" applyBorder="1" applyAlignment="1" applyProtection="1">
      <alignment horizontal="center" vertical="top"/>
    </xf>
    <xf numFmtId="49" fontId="30" fillId="0" borderId="0" xfId="4" applyNumberFormat="1" applyFont="1" applyFill="1" applyBorder="1" applyAlignment="1">
      <alignment horizontal="left" vertical="top"/>
    </xf>
    <xf numFmtId="0" fontId="30" fillId="0" borderId="0" xfId="4" applyFont="1" applyFill="1" applyAlignment="1">
      <alignment vertical="top"/>
    </xf>
    <xf numFmtId="49" fontId="33" fillId="0" borderId="0" xfId="4" applyNumberFormat="1" applyFont="1" applyFill="1" applyBorder="1" applyAlignment="1">
      <alignment horizontal="left" vertical="top"/>
    </xf>
    <xf numFmtId="4" fontId="22" fillId="0" borderId="0" xfId="11" applyNumberFormat="1" applyFont="1" applyFill="1" applyBorder="1" applyAlignment="1">
      <alignment vertical="top" wrapText="1"/>
    </xf>
    <xf numFmtId="0" fontId="33" fillId="0" borderId="0" xfId="4" applyFont="1" applyFill="1" applyAlignment="1">
      <alignment vertical="top"/>
    </xf>
    <xf numFmtId="49" fontId="25" fillId="0" borderId="0" xfId="4" applyNumberFormat="1" applyFont="1" applyFill="1" applyBorder="1" applyAlignment="1">
      <alignment horizontal="right" vertical="top"/>
    </xf>
    <xf numFmtId="49" fontId="27" fillId="0" borderId="0" xfId="4" applyNumberFormat="1" applyFont="1" applyFill="1" applyBorder="1" applyAlignment="1">
      <alignment vertical="top"/>
    </xf>
    <xf numFmtId="49" fontId="34" fillId="0" borderId="0" xfId="4" applyNumberFormat="1" applyFont="1" applyFill="1" applyAlignment="1">
      <alignment horizontal="left" vertical="top"/>
    </xf>
    <xf numFmtId="49" fontId="25" fillId="0" borderId="0" xfId="4" applyNumberFormat="1" applyFont="1" applyFill="1" applyAlignment="1">
      <alignment horizontal="right" vertical="top"/>
    </xf>
    <xf numFmtId="0" fontId="27" fillId="0" borderId="0" xfId="4" quotePrefix="1" applyFont="1" applyFill="1" applyBorder="1" applyAlignment="1" applyProtection="1">
      <alignment horizontal="left" vertical="top"/>
      <protection locked="0"/>
    </xf>
    <xf numFmtId="0" fontId="30" fillId="0" borderId="0" xfId="4" applyFont="1" applyFill="1" applyAlignment="1">
      <alignment vertical="top" wrapText="1"/>
    </xf>
    <xf numFmtId="0" fontId="33" fillId="0" borderId="0" xfId="4" applyFont="1" applyFill="1" applyAlignment="1">
      <alignment vertical="top" wrapText="1"/>
    </xf>
    <xf numFmtId="0" fontId="22" fillId="0" borderId="0" xfId="9" applyFont="1" applyFill="1" applyBorder="1" applyAlignment="1">
      <alignment horizontal="left" vertical="center"/>
    </xf>
    <xf numFmtId="0" fontId="22" fillId="0" borderId="0" xfId="9" applyFont="1" applyFill="1" applyBorder="1" applyAlignment="1">
      <alignment horizontal="left" vertical="center" wrapText="1"/>
    </xf>
    <xf numFmtId="0" fontId="30" fillId="0" borderId="0" xfId="4" applyFont="1" applyFill="1" applyAlignment="1">
      <alignment horizontal="left" vertical="top"/>
    </xf>
    <xf numFmtId="49" fontId="27" fillId="0" borderId="0" xfId="4" quotePrefix="1" applyNumberFormat="1" applyFont="1" applyFill="1" applyBorder="1" applyAlignment="1">
      <alignment horizontal="left" vertical="top"/>
    </xf>
    <xf numFmtId="49" fontId="35" fillId="0" borderId="0" xfId="4" quotePrefix="1" applyNumberFormat="1" applyFont="1" applyFill="1" applyBorder="1" applyAlignment="1">
      <alignment horizontal="left" vertical="top"/>
    </xf>
    <xf numFmtId="0" fontId="22" fillId="0" borderId="0" xfId="4" applyFont="1" applyFill="1" applyAlignment="1">
      <alignment horizontal="left" vertical="top"/>
    </xf>
    <xf numFmtId="0" fontId="35" fillId="0" borderId="0" xfId="4" applyFont="1" applyFill="1" applyAlignment="1">
      <alignment wrapText="1"/>
    </xf>
    <xf numFmtId="49" fontId="22" fillId="0" borderId="0" xfId="9" applyNumberFormat="1" applyFont="1" applyFill="1" applyBorder="1" applyAlignment="1">
      <alignment vertical="top"/>
    </xf>
    <xf numFmtId="0" fontId="24" fillId="0" borderId="0" xfId="9" applyFont="1" applyFill="1" applyBorder="1" applyAlignment="1">
      <alignment vertical="top"/>
    </xf>
    <xf numFmtId="0" fontId="20" fillId="0" borderId="0" xfId="9" applyFont="1" applyFill="1" applyBorder="1" applyAlignment="1">
      <alignment vertical="top"/>
    </xf>
    <xf numFmtId="43" fontId="22" fillId="0" borderId="0" xfId="6" applyFont="1" applyFill="1" applyBorder="1" applyAlignment="1">
      <alignment vertical="top"/>
    </xf>
    <xf numFmtId="43" fontId="24" fillId="0" borderId="0" xfId="6" applyFont="1" applyFill="1" applyBorder="1" applyAlignment="1">
      <alignment vertical="top"/>
    </xf>
    <xf numFmtId="0" fontId="22" fillId="0" borderId="0" xfId="9" applyFont="1" applyFill="1" applyBorder="1"/>
    <xf numFmtId="0" fontId="24" fillId="0" borderId="0" xfId="9" applyFont="1" applyFill="1" applyBorder="1" applyAlignment="1">
      <alignment horizontal="center"/>
    </xf>
    <xf numFmtId="0" fontId="22" fillId="0" borderId="0" xfId="9" applyFont="1" applyFill="1" applyBorder="1" applyAlignment="1">
      <alignment horizontal="center"/>
    </xf>
    <xf numFmtId="0" fontId="20" fillId="0" borderId="0" xfId="9" applyFont="1" applyFill="1" applyBorder="1" applyAlignment="1">
      <alignment horizontal="center" vertical="center"/>
    </xf>
    <xf numFmtId="0" fontId="24" fillId="0" borderId="0" xfId="9" applyFont="1" applyFill="1" applyBorder="1"/>
    <xf numFmtId="49" fontId="22" fillId="0" borderId="0" xfId="9" applyNumberFormat="1" applyFont="1" applyFill="1" applyBorder="1"/>
    <xf numFmtId="0" fontId="33" fillId="0" borderId="0" xfId="4" applyFont="1" applyFill="1"/>
    <xf numFmtId="0" fontId="30" fillId="0" borderId="0" xfId="4" applyFont="1" applyFill="1" applyAlignment="1">
      <alignment wrapText="1"/>
    </xf>
    <xf numFmtId="0" fontId="30" fillId="0" borderId="0" xfId="4" applyFont="1" applyFill="1"/>
    <xf numFmtId="0" fontId="25" fillId="0" borderId="0" xfId="4" applyFont="1" applyFill="1" applyAlignment="1">
      <alignment horizontal="left" indent="1"/>
    </xf>
    <xf numFmtId="49" fontId="35" fillId="0" borderId="0" xfId="4" quotePrefix="1" applyNumberFormat="1" applyFont="1" applyFill="1" applyBorder="1" applyAlignment="1">
      <alignment horizontal="left"/>
    </xf>
    <xf numFmtId="49" fontId="25" fillId="0" borderId="0" xfId="4" applyNumberFormat="1" applyFont="1" applyFill="1" applyBorder="1" applyAlignment="1">
      <alignment horizontal="left" indent="1"/>
    </xf>
    <xf numFmtId="49" fontId="27" fillId="0" borderId="0" xfId="4" quotePrefix="1" applyNumberFormat="1" applyFont="1" applyFill="1" applyBorder="1" applyAlignment="1">
      <alignment horizontal="left"/>
    </xf>
    <xf numFmtId="49" fontId="33" fillId="0" borderId="0" xfId="4" applyNumberFormat="1" applyFont="1" applyFill="1" applyBorder="1" applyAlignment="1">
      <alignment horizontal="left"/>
    </xf>
    <xf numFmtId="0" fontId="33" fillId="0" borderId="0" xfId="4" applyFont="1" applyFill="1" applyAlignment="1">
      <alignment wrapText="1"/>
    </xf>
    <xf numFmtId="0" fontId="25" fillId="0" borderId="0" xfId="4" applyFont="1" applyFill="1"/>
    <xf numFmtId="49" fontId="25" fillId="0" borderId="0" xfId="4" applyNumberFormat="1" applyFont="1" applyFill="1" applyAlignment="1">
      <alignment horizontal="right"/>
    </xf>
    <xf numFmtId="0" fontId="27" fillId="0" borderId="0" xfId="4" quotePrefix="1" applyFont="1" applyFill="1" applyBorder="1" applyAlignment="1" applyProtection="1">
      <alignment horizontal="left"/>
      <protection locked="0"/>
    </xf>
    <xf numFmtId="49" fontId="30" fillId="0" borderId="0" xfId="4" applyNumberFormat="1" applyFont="1" applyFill="1" applyBorder="1" applyAlignment="1">
      <alignment horizontal="left"/>
    </xf>
    <xf numFmtId="49" fontId="34" fillId="0" borderId="0" xfId="4" applyNumberFormat="1" applyFont="1" applyFill="1" applyAlignment="1">
      <alignment horizontal="left"/>
    </xf>
    <xf numFmtId="0" fontId="33" fillId="0" borderId="0" xfId="4" applyFont="1" applyFill="1" applyAlignment="1"/>
    <xf numFmtId="0" fontId="30" fillId="0" borderId="0" xfId="4" applyFont="1" applyFill="1" applyAlignment="1"/>
    <xf numFmtId="49" fontId="25" fillId="0" borderId="0" xfId="4" applyNumberFormat="1" applyFont="1" applyFill="1" applyBorder="1" applyAlignment="1">
      <alignment horizontal="right"/>
    </xf>
    <xf numFmtId="167" fontId="24" fillId="0" borderId="0" xfId="9" applyNumberFormat="1" applyFont="1" applyFill="1" applyBorder="1" applyAlignment="1">
      <alignment horizontal="center"/>
    </xf>
    <xf numFmtId="0" fontId="25" fillId="0" borderId="0" xfId="10" applyFont="1" applyFill="1" applyBorder="1"/>
    <xf numFmtId="0" fontId="25" fillId="0" borderId="0" xfId="10" applyFont="1" applyFill="1" applyBorder="1" applyAlignment="1">
      <alignment horizontal="center"/>
    </xf>
    <xf numFmtId="168" fontId="36" fillId="0" borderId="21" xfId="8" applyNumberFormat="1" applyFont="1" applyFill="1" applyBorder="1" applyAlignment="1">
      <alignment wrapText="1"/>
    </xf>
    <xf numFmtId="168" fontId="37" fillId="0" borderId="21" xfId="4" applyNumberFormat="1" applyFont="1" applyFill="1" applyBorder="1" applyAlignment="1">
      <alignment horizontal="center" wrapText="1"/>
    </xf>
    <xf numFmtId="0" fontId="30" fillId="0" borderId="21" xfId="4" applyFont="1" applyFill="1" applyBorder="1" applyAlignment="1">
      <alignment horizontal="center" vertical="top"/>
    </xf>
    <xf numFmtId="0" fontId="25" fillId="0" borderId="21" xfId="4" applyFont="1" applyFill="1" applyBorder="1" applyAlignment="1">
      <alignment vertical="top" wrapText="1"/>
    </xf>
    <xf numFmtId="0" fontId="22" fillId="0" borderId="21" xfId="4" applyFont="1" applyFill="1" applyBorder="1" applyAlignment="1">
      <alignment vertical="top" wrapText="1"/>
    </xf>
    <xf numFmtId="49" fontId="30" fillId="0" borderId="21" xfId="4" applyNumberFormat="1" applyFont="1" applyFill="1" applyBorder="1" applyAlignment="1">
      <alignment horizontal="left"/>
    </xf>
    <xf numFmtId="43" fontId="22" fillId="0" borderId="0" xfId="9" applyNumberFormat="1" applyFont="1" applyFill="1" applyBorder="1" applyAlignment="1">
      <alignment horizontal="center"/>
    </xf>
    <xf numFmtId="43" fontId="22" fillId="0" borderId="0" xfId="9" applyNumberFormat="1" applyFont="1" applyFill="1" applyBorder="1"/>
    <xf numFmtId="43" fontId="22" fillId="0" borderId="0" xfId="6" applyFont="1" applyFill="1" applyBorder="1"/>
    <xf numFmtId="169" fontId="22" fillId="0" borderId="0" xfId="6" applyNumberFormat="1" applyFont="1" applyFill="1" applyBorder="1"/>
    <xf numFmtId="164" fontId="24" fillId="0" borderId="22" xfId="8" applyNumberFormat="1" applyFont="1" applyFill="1" applyBorder="1" applyAlignment="1">
      <alignment horizontal="right"/>
    </xf>
    <xf numFmtId="164" fontId="22" fillId="0" borderId="0" xfId="8" applyNumberFormat="1" applyFont="1" applyFill="1" applyBorder="1" applyAlignment="1">
      <alignment horizontal="right"/>
    </xf>
    <xf numFmtId="164" fontId="22" fillId="0" borderId="22" xfId="8" applyNumberFormat="1" applyFont="1" applyFill="1" applyBorder="1" applyAlignment="1">
      <alignment horizontal="right"/>
    </xf>
    <xf numFmtId="0" fontId="22" fillId="0" borderId="0" xfId="4" applyFont="1" applyFill="1" applyBorder="1" applyAlignment="1"/>
    <xf numFmtId="0" fontId="20" fillId="0" borderId="0" xfId="10" applyFont="1" applyFill="1" applyBorder="1" applyAlignment="1">
      <alignment horizontal="center"/>
    </xf>
    <xf numFmtId="164" fontId="24" fillId="0" borderId="0" xfId="8" applyNumberFormat="1" applyFont="1" applyFill="1" applyBorder="1" applyAlignment="1">
      <alignment horizontal="right"/>
    </xf>
    <xf numFmtId="0" fontId="30" fillId="0" borderId="0" xfId="10" applyFont="1" applyFill="1" applyBorder="1"/>
    <xf numFmtId="0" fontId="30" fillId="0" borderId="0" xfId="10" applyFont="1" applyFill="1" applyBorder="1" applyAlignment="1">
      <alignment horizontal="center" vertical="center"/>
    </xf>
    <xf numFmtId="164" fontId="22" fillId="0" borderId="0" xfId="9" applyNumberFormat="1" applyFont="1" applyFill="1" applyBorder="1"/>
    <xf numFmtId="164" fontId="24" fillId="0" borderId="0" xfId="6" applyNumberFormat="1" applyFont="1" applyFill="1" applyBorder="1" applyAlignment="1">
      <alignment horizontal="center"/>
    </xf>
    <xf numFmtId="164" fontId="22" fillId="0" borderId="0" xfId="6" applyNumberFormat="1" applyFont="1" applyFill="1" applyBorder="1" applyAlignment="1">
      <alignment horizontal="center"/>
    </xf>
    <xf numFmtId="164" fontId="33" fillId="0" borderId="1" xfId="8" applyNumberFormat="1" applyFont="1" applyFill="1" applyBorder="1" applyAlignment="1">
      <alignment horizontal="right" wrapText="1"/>
    </xf>
    <xf numFmtId="164" fontId="30" fillId="0" borderId="0" xfId="8" applyNumberFormat="1" applyFont="1" applyFill="1" applyBorder="1" applyAlignment="1">
      <alignment horizontal="right" wrapText="1"/>
    </xf>
    <xf numFmtId="164" fontId="30" fillId="0" borderId="1" xfId="8" applyNumberFormat="1" applyFont="1" applyFill="1" applyBorder="1" applyAlignment="1">
      <alignment horizontal="right" wrapText="1"/>
    </xf>
    <xf numFmtId="0" fontId="22" fillId="0" borderId="0" xfId="9" applyFont="1" applyFill="1" applyBorder="1" applyAlignment="1">
      <alignment horizontal="center" vertical="center"/>
    </xf>
    <xf numFmtId="170" fontId="22" fillId="0" borderId="0" xfId="11" applyNumberFormat="1" applyFont="1" applyFill="1" applyBorder="1" applyAlignment="1" applyProtection="1">
      <alignment horizontal="center" vertical="center"/>
    </xf>
    <xf numFmtId="0" fontId="30" fillId="0" borderId="0" xfId="10" applyFont="1" applyFill="1" applyBorder="1" applyAlignment="1">
      <alignment vertical="center"/>
    </xf>
    <xf numFmtId="164" fontId="22" fillId="0" borderId="0" xfId="9" applyNumberFormat="1" applyFont="1" applyFill="1" applyBorder="1" applyAlignment="1">
      <alignment horizontal="center"/>
    </xf>
    <xf numFmtId="167" fontId="33" fillId="0" borderId="0" xfId="13" applyNumberFormat="1" applyFont="1" applyFill="1" applyBorder="1"/>
    <xf numFmtId="167" fontId="30" fillId="0" borderId="0" xfId="13" applyNumberFormat="1" applyFont="1" applyFill="1" applyBorder="1"/>
    <xf numFmtId="164" fontId="22" fillId="0" borderId="0" xfId="7" applyNumberFormat="1" applyFont="1" applyFill="1" applyBorder="1" applyAlignment="1">
      <alignment horizontal="center"/>
    </xf>
    <xf numFmtId="0" fontId="22" fillId="0" borderId="0" xfId="11" applyFont="1" applyFill="1" applyBorder="1"/>
    <xf numFmtId="164" fontId="24" fillId="0" borderId="0" xfId="7" applyNumberFormat="1" applyFont="1" applyFill="1" applyBorder="1" applyAlignment="1">
      <alignment horizontal="right"/>
    </xf>
    <xf numFmtId="164" fontId="22" fillId="0" borderId="0" xfId="7" applyNumberFormat="1" applyFont="1" applyFill="1" applyBorder="1" applyAlignment="1">
      <alignment horizontal="right"/>
    </xf>
    <xf numFmtId="164" fontId="24" fillId="0" borderId="0" xfId="6" applyNumberFormat="1" applyFont="1" applyFill="1" applyBorder="1"/>
    <xf numFmtId="164" fontId="22" fillId="0" borderId="0" xfId="6" applyNumberFormat="1" applyFont="1" applyFill="1" applyBorder="1"/>
    <xf numFmtId="49" fontId="20" fillId="0" borderId="0" xfId="9" applyNumberFormat="1" applyFont="1" applyFill="1" applyBorder="1"/>
    <xf numFmtId="167" fontId="24" fillId="0" borderId="0" xfId="13" applyNumberFormat="1" applyFont="1" applyFill="1" applyBorder="1"/>
    <xf numFmtId="167" fontId="25" fillId="0" borderId="0" xfId="13" applyNumberFormat="1" applyFont="1" applyFill="1" applyBorder="1"/>
    <xf numFmtId="0" fontId="22" fillId="0" borderId="0" xfId="10" applyFont="1" applyFill="1" applyBorder="1" applyAlignment="1">
      <alignment horizontal="center" vertical="center"/>
    </xf>
    <xf numFmtId="164" fontId="24" fillId="0" borderId="23" xfId="8" applyNumberFormat="1" applyFont="1" applyFill="1" applyBorder="1" applyAlignment="1">
      <alignment horizontal="right"/>
    </xf>
    <xf numFmtId="164" fontId="22" fillId="0" borderId="23" xfId="8" applyNumberFormat="1" applyFont="1" applyFill="1" applyBorder="1" applyAlignment="1">
      <alignment horizontal="right"/>
    </xf>
    <xf numFmtId="0" fontId="20" fillId="0" borderId="0" xfId="10" applyFont="1" applyFill="1" applyBorder="1" applyAlignment="1">
      <alignment horizontal="center" vertical="center"/>
    </xf>
    <xf numFmtId="164" fontId="24" fillId="0" borderId="1" xfId="8" applyNumberFormat="1" applyFont="1" applyFill="1" applyBorder="1" applyAlignment="1">
      <alignment horizontal="right"/>
    </xf>
    <xf numFmtId="164" fontId="22" fillId="0" borderId="1" xfId="8" applyNumberFormat="1" applyFont="1" applyFill="1" applyBorder="1" applyAlignment="1">
      <alignment horizontal="right"/>
    </xf>
    <xf numFmtId="0" fontId="30" fillId="0" borderId="0" xfId="10" applyFont="1" applyFill="1" applyBorder="1" applyAlignment="1">
      <alignment horizontal="center"/>
    </xf>
    <xf numFmtId="164" fontId="33" fillId="0" borderId="0" xfId="6" applyNumberFormat="1" applyFont="1" applyFill="1" applyBorder="1" applyAlignment="1">
      <alignment horizontal="center"/>
    </xf>
    <xf numFmtId="164" fontId="30" fillId="0" borderId="0" xfId="6" applyNumberFormat="1" applyFont="1" applyFill="1" applyBorder="1" applyAlignment="1">
      <alignment horizontal="center"/>
    </xf>
    <xf numFmtId="0" fontId="31" fillId="0" borderId="0" xfId="10" applyFont="1" applyFill="1" applyBorder="1" applyAlignment="1">
      <alignment vertical="center"/>
    </xf>
    <xf numFmtId="0" fontId="24" fillId="0" borderId="0" xfId="10" applyFont="1" applyFill="1" applyBorder="1" applyAlignment="1">
      <alignment horizontal="center"/>
    </xf>
    <xf numFmtId="164" fontId="24" fillId="0" borderId="0" xfId="7" applyNumberFormat="1" applyFont="1" applyFill="1" applyBorder="1" applyAlignment="1">
      <alignment horizontal="center"/>
    </xf>
    <xf numFmtId="171" fontId="22" fillId="0" borderId="0" xfId="11" applyNumberFormat="1" applyFont="1" applyFill="1" applyBorder="1" applyProtection="1"/>
    <xf numFmtId="0" fontId="30" fillId="0" borderId="0" xfId="10" applyFont="1" applyFill="1" applyBorder="1" applyAlignment="1"/>
    <xf numFmtId="0" fontId="20" fillId="0" borderId="0" xfId="9" applyFont="1" applyFill="1" applyBorder="1" applyProtection="1"/>
    <xf numFmtId="43" fontId="27" fillId="0" borderId="0" xfId="7" applyFont="1" applyFill="1" applyBorder="1" applyAlignment="1">
      <alignment horizontal="center"/>
    </xf>
    <xf numFmtId="0" fontId="20" fillId="0" borderId="0" xfId="9" applyFont="1" applyFill="1" applyBorder="1" applyAlignment="1">
      <alignment horizontal="center"/>
    </xf>
    <xf numFmtId="171" fontId="20" fillId="0" borderId="0" xfId="11" applyNumberFormat="1" applyFont="1" applyFill="1" applyBorder="1" applyProtection="1"/>
    <xf numFmtId="0" fontId="20" fillId="0" borderId="0" xfId="11" applyFont="1" applyFill="1" applyBorder="1" applyAlignment="1">
      <alignment horizontal="center" vertical="center"/>
    </xf>
    <xf numFmtId="0" fontId="27" fillId="0" borderId="0" xfId="10" quotePrefix="1" applyFont="1" applyFill="1" applyBorder="1" applyAlignment="1">
      <alignment horizontal="center" vertical="top" wrapText="1"/>
    </xf>
    <xf numFmtId="0" fontId="25" fillId="0" borderId="0" xfId="10" quotePrefix="1" applyFont="1" applyFill="1" applyBorder="1" applyAlignment="1">
      <alignment horizontal="center" vertical="top"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0" xfId="9" applyFont="1" applyFill="1" applyBorder="1"/>
    <xf numFmtId="49" fontId="27" fillId="0" borderId="0" xfId="4" applyNumberFormat="1" applyFont="1" applyFill="1" applyBorder="1" applyAlignment="1">
      <alignment horizontal="centerContinuous"/>
    </xf>
    <xf numFmtId="49" fontId="20" fillId="0" borderId="0" xfId="4" applyNumberFormat="1" applyFont="1" applyFill="1" applyBorder="1" applyAlignment="1">
      <alignment horizontal="centerContinuous"/>
    </xf>
    <xf numFmtId="0" fontId="25" fillId="0" borderId="0" xfId="4" applyFont="1" applyFill="1" applyBorder="1" applyAlignment="1">
      <alignment vertical="center" wrapText="1"/>
    </xf>
    <xf numFmtId="43" fontId="24" fillId="0" borderId="0" xfId="7" applyFont="1" applyFill="1" applyBorder="1"/>
    <xf numFmtId="0" fontId="23" fillId="0" borderId="0" xfId="4" applyFont="1" applyFill="1" applyBorder="1" applyAlignment="1">
      <alignment horizontal="left" wrapText="1"/>
    </xf>
    <xf numFmtId="0" fontId="21" fillId="0" borderId="0" xfId="4" applyFont="1" applyFill="1" applyBorder="1" applyAlignment="1">
      <alignment horizontal="left" wrapText="1"/>
    </xf>
    <xf numFmtId="49" fontId="20" fillId="0" borderId="0" xfId="9" applyNumberFormat="1" applyFont="1" applyFill="1" applyBorder="1" applyAlignment="1">
      <alignment horizontal="left" wrapText="1"/>
    </xf>
    <xf numFmtId="0" fontId="22" fillId="0" borderId="0" xfId="1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20" fillId="0" borderId="0" xfId="4" applyFont="1" applyFill="1" applyBorder="1" applyAlignment="1">
      <alignment horizontal="center" vertical="center"/>
    </xf>
    <xf numFmtId="0" fontId="20" fillId="0" borderId="0" xfId="10" applyFont="1" applyFill="1" applyBorder="1" applyAlignment="1">
      <alignment horizontal="center" vertical="center" wrapText="1"/>
    </xf>
    <xf numFmtId="49" fontId="20" fillId="0" borderId="0" xfId="9" applyNumberFormat="1" applyFont="1" applyFill="1" applyBorder="1" applyAlignment="1">
      <alignment horizontal="left" wrapText="1"/>
    </xf>
    <xf numFmtId="0" fontId="21" fillId="0" borderId="0" xfId="4" applyFont="1" applyFill="1" applyBorder="1" applyAlignment="1">
      <alignment horizontal="left" wrapText="1"/>
    </xf>
    <xf numFmtId="49" fontId="20" fillId="0" borderId="21" xfId="9" applyNumberFormat="1" applyFont="1" applyFill="1" applyBorder="1" applyAlignment="1">
      <alignment horizontal="left" wrapText="1"/>
    </xf>
    <xf numFmtId="0" fontId="21" fillId="0" borderId="21" xfId="4" applyFont="1" applyFill="1" applyBorder="1" applyAlignment="1">
      <alignment horizontal="left" wrapText="1"/>
    </xf>
    <xf numFmtId="0" fontId="25" fillId="0" borderId="0" xfId="4" applyFont="1" applyFill="1" applyBorder="1" applyAlignment="1">
      <alignment horizontal="center" vertical="center" wrapText="1"/>
    </xf>
    <xf numFmtId="0" fontId="20" fillId="0" borderId="0" xfId="11" applyFont="1" applyFill="1" applyBorder="1" applyAlignment="1">
      <alignment vertical="center"/>
    </xf>
    <xf numFmtId="49" fontId="20" fillId="0" borderId="0" xfId="9" applyNumberFormat="1" applyFont="1" applyFill="1" applyBorder="1" applyAlignment="1">
      <alignment horizontal="left" vertical="top" wrapText="1"/>
    </xf>
    <xf numFmtId="0" fontId="21" fillId="0" borderId="0" xfId="4" applyFont="1" applyFill="1" applyBorder="1" applyAlignment="1">
      <alignment horizontal="left" vertical="top" wrapText="1"/>
    </xf>
    <xf numFmtId="49" fontId="20" fillId="0" borderId="21" xfId="9" applyNumberFormat="1" applyFont="1" applyFill="1" applyBorder="1" applyAlignment="1">
      <alignment horizontal="left" vertical="top" wrapText="1"/>
    </xf>
    <xf numFmtId="0" fontId="21" fillId="0" borderId="21" xfId="4" applyFont="1" applyFill="1" applyBorder="1" applyAlignment="1">
      <alignment horizontal="left" vertical="top" wrapText="1"/>
    </xf>
    <xf numFmtId="0" fontId="25" fillId="0" borderId="0" xfId="10" applyFont="1" applyFill="1" applyBorder="1" applyAlignment="1">
      <alignment horizontal="center" vertical="center" wrapText="1"/>
    </xf>
    <xf numFmtId="0" fontId="32" fillId="0" borderId="0" xfId="12" applyFont="1" applyFill="1" applyAlignment="1">
      <alignment vertical="top"/>
    </xf>
    <xf numFmtId="164" fontId="1" fillId="0" borderId="4" xfId="1" applyNumberFormat="1" applyFont="1" applyBorder="1" applyAlignment="1">
      <alignment horizontal="center" vertical="top" wrapText="1"/>
    </xf>
    <xf numFmtId="164" fontId="1" fillId="0" borderId="0" xfId="1" applyNumberFormat="1" applyFont="1" applyBorder="1" applyAlignment="1">
      <alignment horizontal="center" vertical="top" wrapText="1"/>
    </xf>
    <xf numFmtId="164" fontId="2" fillId="0" borderId="3" xfId="1" applyNumberFormat="1" applyFont="1" applyBorder="1" applyAlignment="1">
      <alignment horizontal="center" vertical="top"/>
    </xf>
    <xf numFmtId="164" fontId="2" fillId="0" borderId="2" xfId="1" applyNumberFormat="1" applyFont="1" applyBorder="1" applyAlignment="1">
      <alignment horizontal="center" vertical="top"/>
    </xf>
    <xf numFmtId="164" fontId="2" fillId="0" borderId="3" xfId="1" applyNumberFormat="1" applyFont="1" applyBorder="1" applyAlignment="1">
      <alignment horizontal="center" vertical="top" wrapText="1"/>
    </xf>
    <xf numFmtId="164" fontId="2" fillId="0" borderId="2" xfId="1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11" fillId="3" borderId="0" xfId="4" applyFont="1" applyFill="1" applyBorder="1" applyAlignment="1">
      <alignment horizontal="center" vertical="center"/>
    </xf>
  </cellXfs>
  <cellStyles count="14">
    <cellStyle name="Comma" xfId="1" builtinId="3"/>
    <cellStyle name="Comma 10_Stock Adjustment" xfId="6" xr:uid="{00000000-0005-0000-0000-000001000000}"/>
    <cellStyle name="Comma 2" xfId="7" xr:uid="{00000000-0005-0000-0000-000002000000}"/>
    <cellStyle name="Comma 2 2 2 2" xfId="8" xr:uid="{00000000-0005-0000-0000-000003000000}"/>
    <cellStyle name="Comma 5" xfId="13" xr:uid="{00000000-0005-0000-0000-000004000000}"/>
    <cellStyle name="Nor}al" xfId="2" xr:uid="{00000000-0005-0000-0000-000005000000}"/>
    <cellStyle name="Normal" xfId="0" builtinId="0"/>
    <cellStyle name="Normal 10" xfId="4" xr:uid="{00000000-0005-0000-0000-000007000000}"/>
    <cellStyle name="Normal 19" xfId="9" xr:uid="{00000000-0005-0000-0000-000008000000}"/>
    <cellStyle name="Normal 2 2" xfId="11" xr:uid="{00000000-0005-0000-0000-000009000000}"/>
    <cellStyle name="Normal 21 2" xfId="12" xr:uid="{00000000-0005-0000-0000-00000A000000}"/>
    <cellStyle name="Normal 4" xfId="10" xr:uid="{00000000-0005-0000-0000-00000B000000}"/>
    <cellStyle name="Normal 4 4" xfId="5" xr:uid="{00000000-0005-0000-0000-00000C000000}"/>
    <cellStyle name="Percent" xfId="3" builtinId="5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8" Type="http://schemas.openxmlformats.org/officeDocument/2006/relationships/externalLink" Target="externalLinks/externalLink3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n11srvp02\Workgrp\Documents%20and%20Settings\ritu.bhargava\Local%20Settings\Temporary%20Internet%20Files\OLK34\Stat%20Accounts-Dec%202003%20F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ANSFER\KALPESH\1998-999\RM\LP-Mar-99-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JESH\Audit%20F.Y.2005-06%20GPT%20Steel\Documents%20and%20Settings\GPT\Local%20Settings\Temporary%20Internet%20Files\OLK28\Monthly%20stat%20March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neral-2\c\auditors\1999-2000\Tax%20Audit\Consolidated\As%20per%20DZM's%20Mail\Clause%201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ashish.chetan\Local%20Settings\Temporary%20Internet%20Files\OLK67\PP_Master%20Templat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dl\Accounts%20%20Common\Accounts\Accounts%20%20Common\03%20Bank%20Related\01%20Interest%20Working\02%20EPC%20Interest%202001-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ghe\c\PJ\BUDGET2K\FINAL1\FDCFOR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dovi\finance\Clients\Olmil%20tax%20accounts\March%202001\Tax%20Audit\OLMIL%20-%20Form%203CD%20Annexur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Clients\Olmil%20tax%20accounts\March%202001\Tax%20Audit\OLMIL%20-%20Form%203CD%20Annexur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n11srvp02\Workgrp\MAG_Bilanzen\KRW\IAS\restatement\Ausgang_D\IA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hoacc5\Local%20Settings\Temporary%20Internet%20Files\Content.IE5\K1ENO1YV\GGSLINDIA\Fixed%20Assets\FixedAssetDepreciation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hijit\c\Abhijit\Financials\2005-06\June%2005\Trial%20Balances\MIL%20TB%20June05%2019.07.20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89\ssray-gul\BANK\BANK%20LOAN\final\CMA-2006-07_Final%2019.10.06%20sodhi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AppData/Local/Microsoft/Windows/Temporary%20Internet%20Files/Content.Outlook/XCAU1QCZ/Documents%20and%20Settings/market/Desktop/UMPL%200607/Financial%2031-08-2006/CASH_FLOW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K&amp;M/Beauty%20Glass%20Pvt%20Ltd/FY%202012/Statutory%20Audit/Final%20Accounts/Documents%20and%20Settings/market/Local%20Settings/Temporary%20Internet%20Files/OLKA8/Dextop%20Folder/UMPL%20MIS%202007-2008/JULY%202007/UMPL%200607/Financial%2031-08-2006/CASH_FLOW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cs/Annual%20Statements/2003-2004/Inventory%20statements%20as%20on%2031-03-20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ket/Local%20Settings/Temporary%20Internet%20Files/OLKA8/Dextop%20Folder/UMPL%20MIS%202007-2008/JULY%202007/UMPL%200607/Financial%2031-08-2006/CASH_FLOW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hilips\my%20documents\My%20Business\Tax_Audit\Fy%2001\D%20Ashok%20&amp;%20Son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1\Financials\international%20CC\Foreign%20Currency%20loan\Final%20Accounts%20for%20the%20year%202001%20-2002-k&amp;M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110%20Sales%20and%20Other%20Income%20Leadsheet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NNER\DATA\acs\Annual%20Statements\2001-2002\Inventory%20Statements%20for%202001-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52\OLK3BF\Fin\Safmarine\Safmarine\Income%20Tax\BoD_meet\Aug01\SIPL-17AB-Aug01-fn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hijit\c\Abhijit\Financials\2005-06\June%2005\Working%20Files\FA%20Schedule%20working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ghe\c\PJ\MNGTREPO\YEAR1999\BRND1299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ver\temp\DOCUME~1\auditor\LOCALS~1\Temp\Clause%2014%20Depreciation%20-%20Ite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f654030\LOCALS~1\Temp\Reinsurance\Example%20risk%20profile%20template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9.24.234\d\MIS%202008\MAY%202008\IN001-ESSILOR%20INDIA%20PRIVATE%20LTD-V0712-ACTUAL-2008-Februar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s02\k&amp;m%20backup\My%20Documents\deepk&amp;m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hnh\My%20Documents\2001\Asia%20Pacific\Plan\5Y_v2.14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server\KM\K%20&amp;%20M\Geometric\2005-2006\December%202005\Final%20accounts\GSSCL%20Final%20Accounts%20-%20December%2020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Old%20Laptop/CLIENTS/LUCID%20GROUP/LCL/Accounts/13-14/Lucid%20Colloids%202013-14%2016.7.14/HO/08%20Finalisation%20and%20Reports/SET%20KNM/Accounts/LCL%20Final%20Accounts%20-%202012-13%20-%20Revised%20Sch%20VI%20Working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EC-SAL-FINAL-0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BES\corp_fin\M%20J\FY%2004-05\FGL%2004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Praveen\Desktop\FINANCIALS%20-%20APR02-MAR0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210%20Raw%20material%20Consumed%20Leadsheet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tauser/AppData/Local/Microsoft/Windows/Temporary%20Internet%20Files/Content.Outlook/TZ2JY0KQ/GKB%20Final%20Accounts%20Dec%202013%20Rev%20Sch%20VI-%202%2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%20Levies%20Reports-31-12-07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2002-03%20AUDIT%20SCHE\FINANCIALS%20-%20APR02-MAR03INCL%20&amp;%20EXC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hoacc5\Local%20Settings\Temporary%20Internet%20Files\Content.IE5\K1ENO1YV\PROJECTST\PROJECT2\Dep\GGSL-200612%20Vish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dipmodi/Desktop/Lens/Delta%20Lens%20Pvt%20Ltd/Delta%20Financial%202015%20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administrator\Local%20Settings\Temporary%20Internet%20Files\Content.IE5\7C88GHDK\march2002-tax%20accoun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Old%20Laptop/CLIENTS/LUCID%20GROUP/LCL/Accounts/13-14/Lucid%20Colloids%202013-14%2016.7.14/HO/08%20Finalisation%20and%20Reports/SET%20KNM/Accounts/LCL%20Final%20Accounts%20March%202013%20-%20ver%2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eneral\Documents%20and%20Settings\Vinit_Agarwal\Desktop\AUDITFIXASSETSMAR06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JAY\Clients\Documents%20and%20Settings\user\My%20Documents\Clients\Taiyo%20Lucid\March%202005\K&amp;M%20Dep.%20March%2005\TLPL%20Fixed%20Assets%20Schedule%20March%202005%20New%20(version%20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cban209win\Volume2\WINNT\Profiles\A330871\Local%20Settings\Temporary%20Internet%20Files\OLK68\FII%20Invoice%20GFNW%2004-2003%206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Profit &amp; Loss Account"/>
      <sheetName val="Sch 1"/>
      <sheetName val="Sch-2"/>
      <sheetName val="Sch 3-6"/>
      <sheetName val="Sch 7 to 9"/>
      <sheetName val="Sch 10-11"/>
      <sheetName val="part iv"/>
      <sheetName val="Trial Balance"/>
      <sheetName val="Audit Fees"/>
      <sheetName val="All other income"/>
      <sheetName val="Lease"/>
      <sheetName val="EPS"/>
      <sheetName val="DEPRECIATION RATES"/>
      <sheetName val="tax computation"/>
      <sheetName val="cash write off"/>
      <sheetName val="max. amt due from directors"/>
      <sheetName val="preoperative"/>
      <sheetName val="ssi_party_list"/>
      <sheetName val="leave encashment - Gratuity"/>
      <sheetName val="TDS"/>
      <sheetName val="Royalty and Receivables"/>
      <sheetName val="MPS"/>
      <sheetName val="MGB HK"/>
      <sheetName val="Telephone deposits written off"/>
      <sheetName val="Captive Capitalisation"/>
      <sheetName val="foreign travel"/>
      <sheetName val="Forex summary"/>
      <sheetName val="Overseas Contracts-DC 10"/>
      <sheetName val="Overseas Contracts-DC 11"/>
      <sheetName val="Forex Dep Summary"/>
      <sheetName val="Forex dep workings DC10"/>
      <sheetName val="Forex Dep workings DC11"/>
      <sheetName val="Dep reco."/>
      <sheetName val="Fixed Assets Sch"/>
      <sheetName val="Workings-P001"/>
      <sheetName val="Workings-E001"/>
      <sheetName val="Workings-F001"/>
      <sheetName val="Workings-L001"/>
      <sheetName val="Workings-B001"/>
      <sheetName val="Workings-C001"/>
      <sheetName val="Workings-FC10"/>
      <sheetName val="Input Scree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 bALANCING"/>
      <sheetName val="Goa Gate Buying"/>
      <sheetName val="Inventory Norms"/>
      <sheetName val="nEW bALANCING"/>
      <sheetName val="Analysis of Sales - 2"/>
      <sheetName val="Analysis of Sales"/>
      <sheetName val="Filling Estimate"/>
      <sheetName val="Long Position Material Balncing"/>
      <sheetName val="Without Long position"/>
      <sheetName val="Rough Workings"/>
      <sheetName val="Depot opening"/>
      <sheetName val="Reco"/>
      <sheetName val="Sept Position Building"/>
      <sheetName val="Summary"/>
      <sheetName val="Goods-in-Transit"/>
    </sheetNames>
    <sheetDataSet>
      <sheetData sheetId="0" refreshError="1">
        <row r="29">
          <cell r="A29" t="str">
            <v>RIGIDS SALE</v>
          </cell>
        </row>
        <row r="56">
          <cell r="A56" t="str">
            <v>FLEXI SALE</v>
          </cell>
        </row>
        <row r="83">
          <cell r="A83" t="str">
            <v>Kerala Sale</v>
          </cell>
        </row>
        <row r="110">
          <cell r="A110" t="str">
            <v>Export Balancing</v>
          </cell>
        </row>
        <row r="137">
          <cell r="A137" t="str">
            <v>Extension Balancing</v>
          </cell>
        </row>
        <row r="165">
          <cell r="A165" t="str">
            <v>KKD</v>
          </cell>
        </row>
        <row r="190">
          <cell r="A190" t="str">
            <v>COPRA CAKE</v>
          </cell>
        </row>
        <row r="208">
          <cell r="A208" t="str">
            <v>LOOSE OIL</v>
          </cell>
        </row>
        <row r="261">
          <cell r="A261" t="str">
            <v>PACKED OIL</v>
          </cell>
        </row>
        <row r="325">
          <cell r="A325" t="str">
            <v>LOOSE OIL</v>
          </cell>
        </row>
        <row r="380">
          <cell r="A380" t="str">
            <v>RIGIDS</v>
          </cell>
        </row>
        <row r="441">
          <cell r="A441" t="str">
            <v>LOOSE OIL</v>
          </cell>
        </row>
        <row r="494">
          <cell r="A494" t="str">
            <v>PACKED OIL</v>
          </cell>
        </row>
        <row r="559">
          <cell r="A559" t="str">
            <v>LOOSE OIL</v>
          </cell>
        </row>
        <row r="621">
          <cell r="A621" t="str">
            <v>RIGIDS</v>
          </cell>
        </row>
        <row r="681">
          <cell r="A681" t="str">
            <v>OK Oil Mill</v>
          </cell>
        </row>
        <row r="705">
          <cell r="A705" t="str">
            <v>VVF Godown</v>
          </cell>
        </row>
        <row r="738">
          <cell r="A738" t="str">
            <v>LOOSE OIL</v>
          </cell>
        </row>
        <row r="795">
          <cell r="A795" t="str">
            <v>RIGIDS</v>
          </cell>
        </row>
        <row r="858">
          <cell r="A858" t="str">
            <v>LOOSE OIL</v>
          </cell>
        </row>
        <row r="911">
          <cell r="A911" t="str">
            <v>RIGIDS</v>
          </cell>
        </row>
        <row r="973">
          <cell r="A973" t="str">
            <v>May &amp; Win</v>
          </cell>
        </row>
        <row r="1026">
          <cell r="A1026" t="str">
            <v>PACKED OIL</v>
          </cell>
        </row>
        <row r="1092">
          <cell r="A1092" t="str">
            <v>COPRA</v>
          </cell>
        </row>
        <row r="1116">
          <cell r="A1116" t="str">
            <v>COPRA CAKE</v>
          </cell>
        </row>
        <row r="1134">
          <cell r="A1134" t="str">
            <v>LOOSE OIL</v>
          </cell>
        </row>
        <row r="1193">
          <cell r="A1193" t="str">
            <v>PACKED OIL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30.04.06 (2)"/>
      <sheetName val="P&amp;L Balance Sheet"/>
      <sheetName val="PL BS"/>
      <sheetName val="Stock 31.03.06"/>
      <sheetName val="Creditors"/>
      <sheetName val="Debtors"/>
      <sheetName val="Sheet2"/>
      <sheetName val="Sheet1"/>
    </sheetNames>
    <sheetDataSet>
      <sheetData sheetId="0">
        <row r="2">
          <cell r="D2" t="str">
            <v>Inter Unit Account</v>
          </cell>
          <cell r="E2">
            <v>-202301616</v>
          </cell>
        </row>
        <row r="3">
          <cell r="D3" t="str">
            <v>Provisions</v>
          </cell>
          <cell r="E3">
            <v>-60507470</v>
          </cell>
        </row>
        <row r="4">
          <cell r="D4" t="str">
            <v>Sundry Creditors</v>
          </cell>
          <cell r="E4">
            <v>-424806</v>
          </cell>
        </row>
        <row r="5">
          <cell r="D5" t="str">
            <v>Sundry Creditors</v>
          </cell>
          <cell r="E5">
            <v>-44983764</v>
          </cell>
        </row>
        <row r="6">
          <cell r="D6" t="str">
            <v>Sundry Creditors</v>
          </cell>
          <cell r="E6">
            <v>35989340</v>
          </cell>
        </row>
        <row r="7">
          <cell r="D7" t="str">
            <v>Fixed Assets</v>
          </cell>
          <cell r="E7">
            <v>190000</v>
          </cell>
        </row>
        <row r="8">
          <cell r="D8" t="str">
            <v>Fixed Assets</v>
          </cell>
          <cell r="E8">
            <v>79576</v>
          </cell>
        </row>
        <row r="9">
          <cell r="D9" t="str">
            <v>Prepaid Expenses</v>
          </cell>
          <cell r="E9">
            <v>1851207</v>
          </cell>
        </row>
        <row r="10">
          <cell r="D10" t="str">
            <v>Govt Receivable</v>
          </cell>
          <cell r="E10">
            <v>8961</v>
          </cell>
        </row>
        <row r="11">
          <cell r="D11" t="str">
            <v>Govt Receivable</v>
          </cell>
          <cell r="E11">
            <v>619427</v>
          </cell>
        </row>
        <row r="12">
          <cell r="D12" t="str">
            <v>Sundry Debtors</v>
          </cell>
          <cell r="E12">
            <v>70212615</v>
          </cell>
        </row>
        <row r="13">
          <cell r="D13" t="str">
            <v>Sales Domestic</v>
          </cell>
          <cell r="E13">
            <v>-60361600</v>
          </cell>
        </row>
        <row r="14">
          <cell r="D14" t="str">
            <v>Purchase</v>
          </cell>
          <cell r="E14">
            <v>67408</v>
          </cell>
        </row>
        <row r="15">
          <cell r="D15" t="str">
            <v>Purchase</v>
          </cell>
          <cell r="E15">
            <v>320033</v>
          </cell>
        </row>
        <row r="16">
          <cell r="D16" t="str">
            <v>Purchase</v>
          </cell>
          <cell r="E16">
            <v>291789</v>
          </cell>
        </row>
        <row r="17">
          <cell r="D17" t="str">
            <v>Purchase</v>
          </cell>
          <cell r="E17">
            <v>44068800</v>
          </cell>
        </row>
        <row r="18">
          <cell r="D18" t="str">
            <v>Purchase</v>
          </cell>
          <cell r="E18">
            <v>16258837</v>
          </cell>
        </row>
        <row r="19">
          <cell r="D19" t="str">
            <v>Purchase</v>
          </cell>
          <cell r="E19">
            <v>36003129</v>
          </cell>
        </row>
        <row r="20">
          <cell r="D20" t="str">
            <v>Purchase</v>
          </cell>
          <cell r="E20">
            <v>4474429</v>
          </cell>
        </row>
        <row r="21">
          <cell r="D21" t="str">
            <v>Purchase</v>
          </cell>
          <cell r="E21">
            <v>1311856</v>
          </cell>
        </row>
        <row r="22">
          <cell r="D22" t="str">
            <v>Purchase</v>
          </cell>
          <cell r="E22">
            <v>55484000</v>
          </cell>
        </row>
        <row r="23">
          <cell r="D23" t="str">
            <v>Purchase</v>
          </cell>
          <cell r="E23">
            <v>265149</v>
          </cell>
        </row>
        <row r="24">
          <cell r="D24" t="str">
            <v>Purchase</v>
          </cell>
          <cell r="E24">
            <v>6780404</v>
          </cell>
        </row>
        <row r="25">
          <cell r="D25" t="str">
            <v>Purchase</v>
          </cell>
          <cell r="E25">
            <v>1344315</v>
          </cell>
        </row>
        <row r="26">
          <cell r="D26" t="str">
            <v>Purchase</v>
          </cell>
          <cell r="E26">
            <v>60507470</v>
          </cell>
        </row>
        <row r="27">
          <cell r="D27" t="str">
            <v>Electricity Charges</v>
          </cell>
          <cell r="E27">
            <v>2274227</v>
          </cell>
        </row>
        <row r="28">
          <cell r="D28" t="str">
            <v>Forex Gain/Loss on Raw Material Purchased</v>
          </cell>
          <cell r="E28">
            <v>276105</v>
          </cell>
        </row>
        <row r="29">
          <cell r="D29" t="str">
            <v>Insurance Raw Material</v>
          </cell>
          <cell r="E29">
            <v>23512</v>
          </cell>
        </row>
        <row r="30">
          <cell r="D30" t="str">
            <v>Labour charges</v>
          </cell>
          <cell r="E30">
            <v>419661</v>
          </cell>
        </row>
        <row r="31">
          <cell r="D31" t="str">
            <v>Staff salary</v>
          </cell>
          <cell r="E31">
            <v>999975</v>
          </cell>
        </row>
        <row r="32">
          <cell r="D32" t="str">
            <v>Internet Charges</v>
          </cell>
          <cell r="E32">
            <v>100523</v>
          </cell>
        </row>
        <row r="33">
          <cell r="D33" t="str">
            <v>Staff telephone expenses</v>
          </cell>
          <cell r="E33">
            <v>560992</v>
          </cell>
        </row>
        <row r="34">
          <cell r="D34" t="str">
            <v>Books &amp; periodicals</v>
          </cell>
          <cell r="E34">
            <v>6420</v>
          </cell>
        </row>
        <row r="35">
          <cell r="D35" t="str">
            <v>Brokerage &amp; Commisson</v>
          </cell>
          <cell r="E35">
            <v>2500</v>
          </cell>
        </row>
        <row r="36">
          <cell r="D36" t="str">
            <v>Business Meeting &amp; Conference</v>
          </cell>
          <cell r="E36">
            <v>26394</v>
          </cell>
        </row>
        <row r="37">
          <cell r="D37" t="str">
            <v>Courier charges</v>
          </cell>
          <cell r="E37">
            <v>45576</v>
          </cell>
        </row>
        <row r="38">
          <cell r="D38" t="str">
            <v>Electricity Charges</v>
          </cell>
          <cell r="E38">
            <v>115124</v>
          </cell>
        </row>
        <row r="39">
          <cell r="D39" t="str">
            <v>Interest on car loan</v>
          </cell>
          <cell r="E39">
            <v>15440</v>
          </cell>
        </row>
        <row r="40">
          <cell r="D40" t="str">
            <v>Interest on term loan</v>
          </cell>
          <cell r="E40">
            <v>22293750</v>
          </cell>
        </row>
        <row r="41">
          <cell r="D41" t="str">
            <v>Interest on working Capital loan</v>
          </cell>
          <cell r="E41">
            <v>2706449</v>
          </cell>
        </row>
        <row r="42">
          <cell r="D42" t="str">
            <v>Legal &amp; professional exp</v>
          </cell>
          <cell r="E42">
            <v>183547</v>
          </cell>
        </row>
        <row r="43">
          <cell r="D43" t="str">
            <v>Miscelleneous office exp</v>
          </cell>
          <cell r="E43">
            <v>22169</v>
          </cell>
        </row>
        <row r="44">
          <cell r="D44" t="str">
            <v>Office Rent</v>
          </cell>
          <cell r="E44">
            <v>1162552</v>
          </cell>
        </row>
        <row r="45">
          <cell r="D45" t="str">
            <v>Printing &amp; stationery exp</v>
          </cell>
          <cell r="E45">
            <v>123615</v>
          </cell>
        </row>
        <row r="46">
          <cell r="D46" t="str">
            <v>Legal &amp; professional exp</v>
          </cell>
          <cell r="E46">
            <v>263963</v>
          </cell>
        </row>
        <row r="47">
          <cell r="D47" t="str">
            <v>Security Expenses</v>
          </cell>
          <cell r="E47">
            <v>325740</v>
          </cell>
        </row>
        <row r="48">
          <cell r="D48" t="str">
            <v>Miscelleneous office exp</v>
          </cell>
          <cell r="E48">
            <v>134286</v>
          </cell>
        </row>
        <row r="49">
          <cell r="D49" t="str">
            <v>Subscriptions</v>
          </cell>
          <cell r="E49">
            <v>29965</v>
          </cell>
        </row>
        <row r="50">
          <cell r="D50" t="str">
            <v>Test &amp; report charges</v>
          </cell>
          <cell r="E50">
            <v>26971</v>
          </cell>
        </row>
        <row r="51">
          <cell r="D51" t="str">
            <v>R/M computers</v>
          </cell>
          <cell r="E51">
            <v>21025</v>
          </cell>
        </row>
        <row r="52">
          <cell r="D52" t="str">
            <v>R/M vehicles</v>
          </cell>
          <cell r="E52">
            <v>8213</v>
          </cell>
        </row>
        <row r="53">
          <cell r="D53" t="str">
            <v>Miscelleneous office exp</v>
          </cell>
          <cell r="E53">
            <v>224788</v>
          </cell>
        </row>
        <row r="54">
          <cell r="D54" t="str">
            <v>Insurance Plant</v>
          </cell>
          <cell r="E54">
            <v>57029</v>
          </cell>
        </row>
      </sheetData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"/>
      <sheetName val="Consolidated"/>
      <sheetName val="Workpaper"/>
    </sheetNames>
    <sheetDataSet>
      <sheetData sheetId="0"/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Page"/>
      <sheetName val="DR"/>
      <sheetName val="DR-Anx"/>
      <sheetName val="AR"/>
      <sheetName val="CARO"/>
      <sheetName val="CAROApp"/>
      <sheetName val="BS"/>
      <sheetName val="PL"/>
      <sheetName val="FundFlow"/>
      <sheetName val="Instructions"/>
      <sheetName val="BSSch"/>
      <sheetName val="FASch"/>
      <sheetName val="PLSch"/>
      <sheetName val="Notes"/>
      <sheetName val="PartIV"/>
      <sheetName val="GR-BS"/>
      <sheetName val="GR-PL"/>
      <sheetName val="AS22"/>
      <sheetName val="115JB"/>
      <sheetName val="115JB-Anx"/>
      <sheetName val="3CA"/>
      <sheetName val="3CA-Anx"/>
      <sheetName val="3CD"/>
      <sheetName val="145A-Exclusive"/>
      <sheetName val="145-Incusive"/>
      <sheetName val="3CD-145A-Anx"/>
      <sheetName val="3CD-Dep-Anx"/>
      <sheetName val="3CD-40A(3)-Anx"/>
      <sheetName val="3CD-40A(2)(b)-Anx"/>
      <sheetName val="3CD-269SS-T-Anx"/>
      <sheetName val="3CD-CFLoss-Anx"/>
      <sheetName val="3CD-Ratios-Anx "/>
      <sheetName val="Names"/>
      <sheetName val="IT"/>
      <sheetName val="Mas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3">
          <cell r="C3" t="str">
            <v>Portalplayer (India) Private Limited</v>
          </cell>
        </row>
        <row r="4">
          <cell r="C4" t="str">
            <v>Plot No:249, Prashasan Nagar,Road No:72, Jubilee Hills,Hyderabad-500 034.</v>
          </cell>
        </row>
        <row r="7">
          <cell r="C7" t="str">
            <v>Private Limited Company</v>
          </cell>
        </row>
        <row r="11">
          <cell r="C11" t="str">
            <v>AABCP7418F</v>
          </cell>
        </row>
        <row r="16">
          <cell r="C16" t="str">
            <v>Partner</v>
          </cell>
        </row>
        <row r="19">
          <cell r="C19" t="str">
            <v>Deloitte Haskins &amp; Sells</v>
          </cell>
        </row>
        <row r="20">
          <cell r="C20" t="str">
            <v>P.R. Ramesh</v>
          </cell>
        </row>
        <row r="23">
          <cell r="C23" t="str">
            <v>M.No: 70928</v>
          </cell>
        </row>
        <row r="24">
          <cell r="C24" t="str">
            <v>Chartered Accountants,7th Floor, Amrutha Estates,Lingapur House,Himayathnagar,Hyderabad-500 029.</v>
          </cell>
        </row>
        <row r="28">
          <cell r="C28" t="str">
            <v>31-03-2006</v>
          </cell>
        </row>
        <row r="34">
          <cell r="C34" t="str">
            <v>2006-07</v>
          </cell>
        </row>
        <row r="40">
          <cell r="C40" t="str">
            <v>August 5, 2006</v>
          </cell>
        </row>
        <row r="43">
          <cell r="C43" t="str">
            <v>Hyderabad</v>
          </cell>
        </row>
        <row r="45">
          <cell r="C45" t="str">
            <v>Software Development</v>
          </cell>
        </row>
        <row r="46">
          <cell r="C46" t="str">
            <v>Mercantile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 EPC Interest 2001-02"/>
      <sheetName val="#REF"/>
      <sheetName val="_R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P&amp;L"/>
      <sheetName val="New"/>
      <sheetName val="Active"/>
      <sheetName val="Active+New"/>
      <sheetName val="candy"/>
      <sheetName val="gum"/>
      <sheetName val="gum+candy"/>
      <sheetName val="pack pnl-n"/>
      <sheetName val="FDC-MONTH"/>
      <sheetName val="BRP&amp;L-FDC"/>
      <sheetName val="pack pnl"/>
      <sheetName val="Inputs-Brand level"/>
      <sheetName val="Volume 2000"/>
      <sheetName val="Input-Pack level"/>
      <sheetName val="Overhead"/>
      <sheetName val="Sp&amp;Main"/>
      <sheetName val="Dep2K"/>
      <sheetName val="PNL-Mth"/>
      <sheetName val="Jan"/>
      <sheetName val="Feb"/>
      <sheetName val="Mar"/>
      <sheetName val="Apr"/>
      <sheetName val="May"/>
      <sheetName val="June"/>
      <sheetName val="July"/>
      <sheetName val="Aug"/>
      <sheetName val="Sep"/>
      <sheetName val="Oct"/>
      <sheetName val="Nov"/>
      <sheetName val="Dec"/>
      <sheetName val="Sheet1"/>
      <sheetName val="Inter Co."/>
      <sheetName val="BS"/>
      <sheetName val="volume-breakup"/>
      <sheetName val="BRP_L"/>
      <sheetName val="NAM - GDS IMPACT MODEL - BASE"/>
      <sheetName val="SALES-VAL"/>
      <sheetName val="MAT"/>
      <sheetName val="FDCFORM"/>
      <sheetName val="old_serial no."/>
      <sheetName val="tot_ass_9697"/>
      <sheetName val="PointNo.5"/>
      <sheetName val="Totals"/>
      <sheetName val="CRITERIA1"/>
      <sheetName val="Discounted Cash Flow"/>
      <sheetName val="S1-Data Input"/>
      <sheetName val="BS - Sch"/>
      <sheetName val="Balance Sheet - Final"/>
      <sheetName val="Jul 96 Wor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 I"/>
      <sheetName val="Ann II"/>
      <sheetName val="Ann III"/>
      <sheetName val="Ann IV"/>
      <sheetName val="Ann V"/>
      <sheetName val="Ann VI"/>
      <sheetName val="Ann VII"/>
      <sheetName val="Ann VIII"/>
      <sheetName val="Ann IX"/>
      <sheetName val="Ann X"/>
      <sheetName val="BRP&amp;L"/>
    </sheetNames>
    <sheetDataSet>
      <sheetData sheetId="0" refreshError="1">
        <row r="4">
          <cell r="A4" t="str">
            <v>Assessment year:  2001 - 02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 I"/>
      <sheetName val="Ann II"/>
      <sheetName val="Ann III"/>
      <sheetName val="Ann IV"/>
      <sheetName val="Ann V"/>
      <sheetName val="Ann VI"/>
      <sheetName val="Ann VII"/>
      <sheetName val="Ann VIII"/>
      <sheetName val="Ann IX"/>
      <sheetName val="Ann X"/>
    </sheetNames>
    <sheetDataSet>
      <sheetData sheetId="0" refreshError="1">
        <row r="2">
          <cell r="A2" t="str">
            <v>Indian Ophthalmic Lenses Manufacturing Company Private Limited</v>
          </cell>
        </row>
        <row r="3">
          <cell r="A3" t="str">
            <v>Tax Audit under Section 44AB of the Income Tax Act, 1961, for the year ended March 31, 2001.</v>
          </cell>
        </row>
        <row r="4">
          <cell r="A4" t="str">
            <v>Assessment year:  2001 - 02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age 1"/>
      <sheetName val="Anlage 1a (Beispiel)"/>
      <sheetName val="Anlage 2"/>
      <sheetName val="Anlage 3a"/>
      <sheetName val="Anlage 3b"/>
      <sheetName val="MASTER TB - 0910 &amp; 10-11"/>
    </sheetNames>
    <sheetDataSet>
      <sheetData sheetId="0">
        <row r="7">
          <cell r="B7">
            <v>2</v>
          </cell>
        </row>
      </sheetData>
      <sheetData sheetId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H"/>
      <sheetName val="Pivot"/>
      <sheetName val="FAR (old)"/>
      <sheetName val="Changes"/>
      <sheetName val="FAR (Audited)"/>
      <sheetName val="Entries"/>
      <sheetName val="Sec 350 Dep"/>
      <sheetName val="FAR"/>
      <sheetName val="Input Screen"/>
    </sheetNames>
    <sheetDataSet>
      <sheetData sheetId="0" refreshError="1"/>
      <sheetData sheetId="1" refreshError="1"/>
      <sheetData sheetId="2" refreshError="1">
        <row r="2">
          <cell r="A2" t="str">
            <v>Sr#</v>
          </cell>
          <cell r="B2" t="str">
            <v>VrNo</v>
          </cell>
          <cell r="C2" t="str">
            <v>FA Date</v>
          </cell>
          <cell r="D2" t="str">
            <v>FYR</v>
          </cell>
          <cell r="E2" t="str">
            <v>Name of Vendor</v>
          </cell>
          <cell r="F2" t="str">
            <v>Bill No</v>
          </cell>
          <cell r="G2" t="str">
            <v>Bill Date</v>
          </cell>
          <cell r="H2" t="str">
            <v>Installation Date</v>
          </cell>
          <cell r="I2" t="str">
            <v>Capex Group</v>
          </cell>
          <cell r="J2" t="str">
            <v>Center</v>
          </cell>
          <cell r="K2" t="str">
            <v>Asset Location</v>
          </cell>
          <cell r="L2" t="str">
            <v>Asset No</v>
          </cell>
          <cell r="M2" t="str">
            <v>Particulars</v>
          </cell>
          <cell r="N2" t="str">
            <v>Qty</v>
          </cell>
          <cell r="O2" t="str">
            <v>Rate</v>
          </cell>
          <cell r="P2" t="str">
            <v>Amount</v>
          </cell>
          <cell r="Q2" t="str">
            <v>Base</v>
          </cell>
          <cell r="R2" t="str">
            <v>Monthly</v>
          </cell>
          <cell r="S2">
            <v>38077</v>
          </cell>
          <cell r="T2">
            <v>38442</v>
          </cell>
          <cell r="U2">
            <v>38717</v>
          </cell>
        </row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  <row r="10">
          <cell r="A10">
            <v>8</v>
          </cell>
        </row>
        <row r="11">
          <cell r="A11">
            <v>9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26</v>
          </cell>
        </row>
        <row r="25">
          <cell r="A25">
            <v>28</v>
          </cell>
        </row>
        <row r="26">
          <cell r="A26">
            <v>30</v>
          </cell>
        </row>
        <row r="27">
          <cell r="A27">
            <v>31</v>
          </cell>
        </row>
        <row r="28">
          <cell r="A28">
            <v>32</v>
          </cell>
        </row>
        <row r="29">
          <cell r="A29">
            <v>33</v>
          </cell>
        </row>
        <row r="30">
          <cell r="A30">
            <v>34</v>
          </cell>
        </row>
        <row r="31">
          <cell r="A31">
            <v>35</v>
          </cell>
        </row>
        <row r="32">
          <cell r="A32">
            <v>36</v>
          </cell>
        </row>
        <row r="33">
          <cell r="A33">
            <v>37</v>
          </cell>
        </row>
        <row r="34">
          <cell r="A34">
            <v>38</v>
          </cell>
        </row>
        <row r="35">
          <cell r="A35">
            <v>39</v>
          </cell>
        </row>
        <row r="36">
          <cell r="A36">
            <v>40</v>
          </cell>
        </row>
        <row r="37">
          <cell r="A37">
            <v>42</v>
          </cell>
        </row>
        <row r="38">
          <cell r="A38">
            <v>43</v>
          </cell>
        </row>
        <row r="39">
          <cell r="A39">
            <v>44</v>
          </cell>
        </row>
        <row r="40">
          <cell r="A40">
            <v>45</v>
          </cell>
        </row>
        <row r="41">
          <cell r="A41">
            <v>46</v>
          </cell>
        </row>
        <row r="42">
          <cell r="A42">
            <v>47</v>
          </cell>
        </row>
        <row r="43">
          <cell r="A43">
            <v>48</v>
          </cell>
        </row>
        <row r="44">
          <cell r="A44">
            <v>49</v>
          </cell>
        </row>
        <row r="45">
          <cell r="A45">
            <v>50</v>
          </cell>
        </row>
        <row r="46">
          <cell r="A46">
            <v>51</v>
          </cell>
        </row>
        <row r="47">
          <cell r="A47">
            <v>52</v>
          </cell>
        </row>
        <row r="48">
          <cell r="A48">
            <v>53</v>
          </cell>
        </row>
        <row r="49">
          <cell r="A49">
            <v>54</v>
          </cell>
        </row>
        <row r="50">
          <cell r="A50">
            <v>55</v>
          </cell>
        </row>
        <row r="51">
          <cell r="A51">
            <v>56</v>
          </cell>
        </row>
        <row r="52">
          <cell r="A52">
            <v>57</v>
          </cell>
        </row>
        <row r="53">
          <cell r="A53">
            <v>58</v>
          </cell>
        </row>
        <row r="54">
          <cell r="A54">
            <v>10</v>
          </cell>
        </row>
        <row r="55">
          <cell r="A55">
            <v>11</v>
          </cell>
        </row>
        <row r="56">
          <cell r="A56">
            <v>62</v>
          </cell>
        </row>
        <row r="57">
          <cell r="A57">
            <v>24</v>
          </cell>
        </row>
        <row r="58">
          <cell r="A58">
            <v>25</v>
          </cell>
        </row>
        <row r="59">
          <cell r="A59">
            <v>64</v>
          </cell>
        </row>
        <row r="60">
          <cell r="A60">
            <v>65</v>
          </cell>
        </row>
        <row r="61">
          <cell r="A61">
            <v>66</v>
          </cell>
        </row>
        <row r="62">
          <cell r="A62">
            <v>67</v>
          </cell>
        </row>
        <row r="63">
          <cell r="A63">
            <v>68</v>
          </cell>
        </row>
        <row r="64">
          <cell r="A64">
            <v>69</v>
          </cell>
        </row>
        <row r="65">
          <cell r="A65">
            <v>70</v>
          </cell>
        </row>
        <row r="66">
          <cell r="A66">
            <v>71</v>
          </cell>
        </row>
        <row r="67">
          <cell r="A67">
            <v>72</v>
          </cell>
        </row>
        <row r="68">
          <cell r="A68">
            <v>73</v>
          </cell>
        </row>
        <row r="69">
          <cell r="A69">
            <v>74</v>
          </cell>
        </row>
        <row r="70">
          <cell r="A70">
            <v>75</v>
          </cell>
        </row>
        <row r="71">
          <cell r="A71">
            <v>76</v>
          </cell>
        </row>
        <row r="72">
          <cell r="A72">
            <v>77</v>
          </cell>
        </row>
        <row r="73">
          <cell r="A73">
            <v>78</v>
          </cell>
        </row>
        <row r="74">
          <cell r="A74">
            <v>79</v>
          </cell>
        </row>
        <row r="75">
          <cell r="A75">
            <v>80</v>
          </cell>
        </row>
        <row r="76">
          <cell r="A76">
            <v>81</v>
          </cell>
        </row>
        <row r="77">
          <cell r="A77">
            <v>82</v>
          </cell>
        </row>
        <row r="78">
          <cell r="A78">
            <v>83</v>
          </cell>
        </row>
        <row r="79">
          <cell r="A79">
            <v>84</v>
          </cell>
        </row>
        <row r="80">
          <cell r="A80">
            <v>85</v>
          </cell>
        </row>
        <row r="81">
          <cell r="A81">
            <v>86</v>
          </cell>
        </row>
        <row r="82">
          <cell r="A82">
            <v>87</v>
          </cell>
        </row>
        <row r="83">
          <cell r="A83">
            <v>88</v>
          </cell>
        </row>
        <row r="84">
          <cell r="A84">
            <v>89</v>
          </cell>
        </row>
        <row r="85">
          <cell r="A85">
            <v>93</v>
          </cell>
        </row>
        <row r="86">
          <cell r="A86">
            <v>61</v>
          </cell>
        </row>
        <row r="87">
          <cell r="A87">
            <v>117</v>
          </cell>
        </row>
        <row r="88">
          <cell r="A88">
            <v>118</v>
          </cell>
        </row>
        <row r="89">
          <cell r="A89">
            <v>120</v>
          </cell>
        </row>
        <row r="90">
          <cell r="A90">
            <v>120</v>
          </cell>
        </row>
        <row r="91">
          <cell r="A91">
            <v>121</v>
          </cell>
        </row>
        <row r="92">
          <cell r="A92">
            <v>122</v>
          </cell>
        </row>
        <row r="93">
          <cell r="A93">
            <v>123</v>
          </cell>
        </row>
        <row r="94">
          <cell r="A94">
            <v>123</v>
          </cell>
        </row>
        <row r="95">
          <cell r="A95">
            <v>124</v>
          </cell>
        </row>
        <row r="96">
          <cell r="A96">
            <v>125</v>
          </cell>
        </row>
        <row r="97">
          <cell r="A97">
            <v>126</v>
          </cell>
        </row>
        <row r="98">
          <cell r="A98">
            <v>127</v>
          </cell>
        </row>
        <row r="99">
          <cell r="A99">
            <v>128</v>
          </cell>
        </row>
        <row r="100">
          <cell r="A100">
            <v>129</v>
          </cell>
        </row>
        <row r="101">
          <cell r="A101">
            <v>130</v>
          </cell>
        </row>
        <row r="102">
          <cell r="A102">
            <v>134</v>
          </cell>
        </row>
        <row r="103">
          <cell r="A103">
            <v>134</v>
          </cell>
        </row>
        <row r="104">
          <cell r="A104">
            <v>94</v>
          </cell>
        </row>
        <row r="105">
          <cell r="A105">
            <v>95</v>
          </cell>
        </row>
        <row r="106">
          <cell r="A106">
            <v>96</v>
          </cell>
        </row>
        <row r="107">
          <cell r="A107">
            <v>97</v>
          </cell>
        </row>
        <row r="108">
          <cell r="A108">
            <v>98</v>
          </cell>
        </row>
        <row r="109">
          <cell r="A109">
            <v>99</v>
          </cell>
        </row>
        <row r="110">
          <cell r="A110">
            <v>100</v>
          </cell>
        </row>
        <row r="111">
          <cell r="A111">
            <v>101</v>
          </cell>
        </row>
        <row r="112">
          <cell r="A112">
            <v>102</v>
          </cell>
        </row>
        <row r="113">
          <cell r="A113">
            <v>103</v>
          </cell>
        </row>
        <row r="114">
          <cell r="A114">
            <v>104</v>
          </cell>
        </row>
        <row r="115">
          <cell r="A115">
            <v>105</v>
          </cell>
        </row>
        <row r="116">
          <cell r="A116">
            <v>107</v>
          </cell>
        </row>
        <row r="117">
          <cell r="A117">
            <v>108</v>
          </cell>
        </row>
        <row r="118">
          <cell r="A118">
            <v>110</v>
          </cell>
        </row>
        <row r="119">
          <cell r="A119">
            <v>111</v>
          </cell>
        </row>
        <row r="120">
          <cell r="A120">
            <v>112</v>
          </cell>
        </row>
        <row r="121">
          <cell r="A121">
            <v>113</v>
          </cell>
        </row>
        <row r="122">
          <cell r="A122">
            <v>114</v>
          </cell>
        </row>
        <row r="123">
          <cell r="A123">
            <v>131</v>
          </cell>
        </row>
        <row r="124">
          <cell r="A124">
            <v>132</v>
          </cell>
        </row>
        <row r="125">
          <cell r="A125">
            <v>119</v>
          </cell>
        </row>
        <row r="126">
          <cell r="A126">
            <v>133</v>
          </cell>
        </row>
        <row r="127">
          <cell r="A127">
            <v>1</v>
          </cell>
        </row>
        <row r="128">
          <cell r="A128">
            <v>2</v>
          </cell>
        </row>
        <row r="129">
          <cell r="A129">
            <v>3</v>
          </cell>
        </row>
        <row r="130">
          <cell r="A130">
            <v>4</v>
          </cell>
        </row>
        <row r="131">
          <cell r="A131">
            <v>5</v>
          </cell>
        </row>
        <row r="132">
          <cell r="A132">
            <v>6</v>
          </cell>
        </row>
        <row r="133">
          <cell r="A133">
            <v>7</v>
          </cell>
        </row>
        <row r="134">
          <cell r="A134">
            <v>8</v>
          </cell>
        </row>
        <row r="135">
          <cell r="A135">
            <v>9</v>
          </cell>
        </row>
        <row r="136">
          <cell r="A136">
            <v>10</v>
          </cell>
        </row>
        <row r="137">
          <cell r="A137">
            <v>11</v>
          </cell>
        </row>
        <row r="138">
          <cell r="A138">
            <v>12</v>
          </cell>
        </row>
        <row r="139">
          <cell r="A139">
            <v>13</v>
          </cell>
        </row>
        <row r="140">
          <cell r="A140">
            <v>14</v>
          </cell>
        </row>
        <row r="141">
          <cell r="A141">
            <v>16</v>
          </cell>
        </row>
        <row r="142">
          <cell r="A142">
            <v>19</v>
          </cell>
        </row>
        <row r="143">
          <cell r="A143">
            <v>22</v>
          </cell>
        </row>
        <row r="144">
          <cell r="A144">
            <v>27</v>
          </cell>
        </row>
        <row r="145">
          <cell r="A145">
            <v>30</v>
          </cell>
        </row>
        <row r="146">
          <cell r="A146">
            <v>31</v>
          </cell>
        </row>
        <row r="147">
          <cell r="A147">
            <v>98</v>
          </cell>
        </row>
        <row r="148">
          <cell r="A148">
            <v>373</v>
          </cell>
        </row>
        <row r="149">
          <cell r="A149">
            <v>385</v>
          </cell>
        </row>
        <row r="150">
          <cell r="A150">
            <v>391</v>
          </cell>
        </row>
        <row r="151">
          <cell r="A151">
            <v>393</v>
          </cell>
        </row>
        <row r="152">
          <cell r="A152">
            <v>395</v>
          </cell>
        </row>
        <row r="153">
          <cell r="A153">
            <v>396</v>
          </cell>
        </row>
        <row r="154">
          <cell r="A154">
            <v>397</v>
          </cell>
        </row>
        <row r="155">
          <cell r="A155">
            <v>398</v>
          </cell>
        </row>
        <row r="156">
          <cell r="A156">
            <v>430</v>
          </cell>
        </row>
        <row r="158">
          <cell r="A158">
            <v>451</v>
          </cell>
        </row>
        <row r="159">
          <cell r="A159">
            <v>452</v>
          </cell>
        </row>
        <row r="160">
          <cell r="A160">
            <v>452</v>
          </cell>
        </row>
        <row r="161">
          <cell r="A161">
            <v>781</v>
          </cell>
        </row>
        <row r="162">
          <cell r="A162">
            <v>452</v>
          </cell>
        </row>
        <row r="163">
          <cell r="A163">
            <v>452</v>
          </cell>
        </row>
        <row r="164">
          <cell r="A164">
            <v>787</v>
          </cell>
        </row>
        <row r="165">
          <cell r="A165">
            <v>788</v>
          </cell>
        </row>
        <row r="166">
          <cell r="A166">
            <v>793</v>
          </cell>
        </row>
        <row r="167">
          <cell r="A167">
            <v>795</v>
          </cell>
        </row>
        <row r="168">
          <cell r="A168">
            <v>796</v>
          </cell>
        </row>
        <row r="169">
          <cell r="A169">
            <v>797</v>
          </cell>
        </row>
        <row r="170">
          <cell r="A170">
            <v>798</v>
          </cell>
        </row>
        <row r="172">
          <cell r="A172">
            <v>804</v>
          </cell>
        </row>
        <row r="173">
          <cell r="A173">
            <v>805</v>
          </cell>
        </row>
        <row r="175">
          <cell r="A175">
            <v>809</v>
          </cell>
        </row>
        <row r="178">
          <cell r="A178">
            <v>812</v>
          </cell>
        </row>
        <row r="183">
          <cell r="A183">
            <v>817</v>
          </cell>
        </row>
        <row r="184">
          <cell r="A184">
            <v>819</v>
          </cell>
        </row>
        <row r="185">
          <cell r="A185">
            <v>820</v>
          </cell>
        </row>
        <row r="186">
          <cell r="A186">
            <v>821</v>
          </cell>
        </row>
        <row r="188">
          <cell r="A188">
            <v>823</v>
          </cell>
        </row>
        <row r="190">
          <cell r="A190">
            <v>826</v>
          </cell>
        </row>
        <row r="192">
          <cell r="A192">
            <v>830</v>
          </cell>
        </row>
        <row r="193">
          <cell r="A193">
            <v>831</v>
          </cell>
        </row>
        <row r="194">
          <cell r="A194">
            <v>832</v>
          </cell>
        </row>
        <row r="195">
          <cell r="A195">
            <v>843</v>
          </cell>
        </row>
        <row r="196">
          <cell r="A196">
            <v>850</v>
          </cell>
        </row>
        <row r="197">
          <cell r="A197">
            <v>857</v>
          </cell>
        </row>
        <row r="198">
          <cell r="A198">
            <v>861</v>
          </cell>
        </row>
        <row r="199">
          <cell r="A199">
            <v>862</v>
          </cell>
        </row>
        <row r="200">
          <cell r="A200">
            <v>863</v>
          </cell>
        </row>
        <row r="201">
          <cell r="A201">
            <v>864</v>
          </cell>
        </row>
        <row r="203">
          <cell r="A203">
            <v>866</v>
          </cell>
        </row>
        <row r="204">
          <cell r="A204">
            <v>871</v>
          </cell>
        </row>
        <row r="205">
          <cell r="A205">
            <v>872</v>
          </cell>
        </row>
        <row r="206">
          <cell r="A206">
            <v>873</v>
          </cell>
        </row>
        <row r="207">
          <cell r="A207">
            <v>874</v>
          </cell>
        </row>
        <row r="208">
          <cell r="A208">
            <v>875</v>
          </cell>
        </row>
        <row r="209">
          <cell r="A209">
            <v>876</v>
          </cell>
        </row>
        <row r="210">
          <cell r="A210">
            <v>877</v>
          </cell>
        </row>
        <row r="212">
          <cell r="A212">
            <v>879</v>
          </cell>
        </row>
        <row r="213">
          <cell r="A213">
            <v>886</v>
          </cell>
        </row>
        <row r="214">
          <cell r="A214">
            <v>887</v>
          </cell>
        </row>
        <row r="215">
          <cell r="A215">
            <v>888</v>
          </cell>
        </row>
        <row r="216">
          <cell r="A216">
            <v>889</v>
          </cell>
        </row>
        <row r="217">
          <cell r="A217">
            <v>92</v>
          </cell>
        </row>
        <row r="218">
          <cell r="A218" t="str">
            <v>XX</v>
          </cell>
        </row>
        <row r="219">
          <cell r="A219">
            <v>890</v>
          </cell>
        </row>
        <row r="220">
          <cell r="A220">
            <v>891</v>
          </cell>
        </row>
        <row r="221">
          <cell r="A221">
            <v>892</v>
          </cell>
        </row>
        <row r="222">
          <cell r="A222">
            <v>893</v>
          </cell>
        </row>
        <row r="223">
          <cell r="A223">
            <v>894</v>
          </cell>
        </row>
        <row r="225">
          <cell r="A225">
            <v>896</v>
          </cell>
        </row>
        <row r="226">
          <cell r="A226">
            <v>897</v>
          </cell>
        </row>
        <row r="227">
          <cell r="A227">
            <v>898</v>
          </cell>
        </row>
        <row r="228">
          <cell r="A228">
            <v>899</v>
          </cell>
        </row>
        <row r="229">
          <cell r="A229">
            <v>900</v>
          </cell>
        </row>
        <row r="230">
          <cell r="A230">
            <v>901</v>
          </cell>
        </row>
        <row r="231">
          <cell r="A231">
            <v>902</v>
          </cell>
        </row>
        <row r="232">
          <cell r="A232">
            <v>903</v>
          </cell>
        </row>
        <row r="233">
          <cell r="A233">
            <v>904</v>
          </cell>
        </row>
        <row r="234">
          <cell r="A234">
            <v>905</v>
          </cell>
        </row>
        <row r="235">
          <cell r="A235">
            <v>906</v>
          </cell>
        </row>
        <row r="236">
          <cell r="A236">
            <v>907</v>
          </cell>
        </row>
        <row r="237">
          <cell r="A237">
            <v>908</v>
          </cell>
        </row>
        <row r="238">
          <cell r="A238">
            <v>909</v>
          </cell>
        </row>
        <row r="239">
          <cell r="A239">
            <v>910</v>
          </cell>
        </row>
        <row r="240">
          <cell r="A240">
            <v>911</v>
          </cell>
        </row>
        <row r="241">
          <cell r="A241" t="e">
            <v>#REF!</v>
          </cell>
        </row>
        <row r="244">
          <cell r="A244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</sheetNames>
    <sheetDataSet>
      <sheetData sheetId="0" refreshError="1">
        <row r="3">
          <cell r="A3" t="str">
            <v>Text for B</v>
          </cell>
          <cell r="B3" t="str">
            <v>/S P&amp;L item</v>
          </cell>
          <cell r="C3" t="str">
            <v>Tot.rpt.pr</v>
          </cell>
        </row>
        <row r="4">
          <cell r="A4" t="str">
            <v>Profit &amp; L</v>
          </cell>
          <cell r="B4" t="str">
            <v>oss Statement</v>
          </cell>
          <cell r="C4">
            <v>0</v>
          </cell>
        </row>
        <row r="5">
          <cell r="A5" t="str">
            <v>----------</v>
          </cell>
          <cell r="B5" t="str">
            <v>----------------------------</v>
          </cell>
          <cell r="C5">
            <v>0</v>
          </cell>
        </row>
        <row r="6">
          <cell r="A6" t="str">
            <v>INCOME</v>
          </cell>
          <cell r="C6">
            <v>0</v>
          </cell>
        </row>
        <row r="7">
          <cell r="A7" t="str">
            <v>SALES &amp; SE</v>
          </cell>
          <cell r="B7" t="str">
            <v>RVICES</v>
          </cell>
          <cell r="C7">
            <v>0</v>
          </cell>
        </row>
        <row r="8">
          <cell r="A8" t="str">
            <v>Sales - Pr</v>
          </cell>
          <cell r="B8" t="str">
            <v>oducts</v>
          </cell>
          <cell r="C8">
            <v>0</v>
          </cell>
        </row>
        <row r="9">
          <cell r="A9">
            <v>20001</v>
          </cell>
          <cell r="B9" t="str">
            <v>Sales Domestic to Others</v>
          </cell>
          <cell r="C9">
            <v>-1768372959.3900001</v>
          </cell>
        </row>
        <row r="10">
          <cell r="A10">
            <v>20002</v>
          </cell>
          <cell r="B10" t="str">
            <v>Sales Domestic to Institution</v>
          </cell>
          <cell r="C10">
            <v>-196896040.36000001</v>
          </cell>
        </row>
        <row r="11">
          <cell r="A11">
            <v>20003</v>
          </cell>
          <cell r="B11" t="str">
            <v>Sales Domestic to Super Dist.</v>
          </cell>
          <cell r="C11">
            <v>-605124266.07000005</v>
          </cell>
        </row>
        <row r="12">
          <cell r="A12">
            <v>20004</v>
          </cell>
          <cell r="B12" t="str">
            <v>Sales Exports - (Rs. Trade)</v>
          </cell>
          <cell r="C12">
            <v>-7582235.0999999996</v>
          </cell>
        </row>
        <row r="13">
          <cell r="A13">
            <v>20005</v>
          </cell>
          <cell r="B13" t="str">
            <v>Sales Exports - (Hard Currency)</v>
          </cell>
          <cell r="C13">
            <v>-131749294.68000001</v>
          </cell>
        </row>
        <row r="14">
          <cell r="A14">
            <v>20006</v>
          </cell>
          <cell r="B14" t="str">
            <v>Agency Commission INFL</v>
          </cell>
          <cell r="C14">
            <v>-4082512.39</v>
          </cell>
        </row>
        <row r="15">
          <cell r="A15">
            <v>20007</v>
          </cell>
          <cell r="B15" t="str">
            <v>Sales Exports INR - Manual</v>
          </cell>
          <cell r="C15">
            <v>0</v>
          </cell>
        </row>
        <row r="16">
          <cell r="A16">
            <v>20008</v>
          </cell>
          <cell r="B16" t="str">
            <v>Sales Dom Others-Manual</v>
          </cell>
          <cell r="C16">
            <v>4196865.78</v>
          </cell>
        </row>
        <row r="17">
          <cell r="A17">
            <v>20009</v>
          </cell>
          <cell r="B17" t="str">
            <v>Sales Dom Institution -Manual</v>
          </cell>
          <cell r="C17">
            <v>0</v>
          </cell>
        </row>
        <row r="18">
          <cell r="A18">
            <v>20010</v>
          </cell>
          <cell r="B18" t="str">
            <v>Sales Dom SD-Manual</v>
          </cell>
          <cell r="C18">
            <v>0</v>
          </cell>
        </row>
        <row r="19">
          <cell r="A19">
            <v>20011</v>
          </cell>
          <cell r="B19" t="str">
            <v>Sales Suspense A/c</v>
          </cell>
          <cell r="C19">
            <v>-754425</v>
          </cell>
        </row>
        <row r="20">
          <cell r="A20">
            <v>20012</v>
          </cell>
          <cell r="B20" t="str">
            <v>Sales Kaya  - Services A/c</v>
          </cell>
          <cell r="C20">
            <v>-11016942.550000001</v>
          </cell>
        </row>
        <row r="21">
          <cell r="A21">
            <v>20013</v>
          </cell>
          <cell r="B21" t="str">
            <v>Sales Kaya - Products</v>
          </cell>
          <cell r="C21">
            <v>0</v>
          </cell>
        </row>
        <row r="22">
          <cell r="C22">
            <v>-2721381809.7600002</v>
          </cell>
        </row>
        <row r="23">
          <cell r="A23" t="str">
            <v>Sales - By</v>
          </cell>
          <cell r="B23" t="e">
            <v>#NAME?</v>
          </cell>
          <cell r="C23">
            <v>0</v>
          </cell>
        </row>
        <row r="24">
          <cell r="A24">
            <v>20131</v>
          </cell>
          <cell r="B24" t="str">
            <v>By-Product Sales Domestic to Others</v>
          </cell>
          <cell r="C24">
            <v>-47409419.130000003</v>
          </cell>
        </row>
        <row r="25">
          <cell r="A25">
            <v>20132</v>
          </cell>
          <cell r="B25" t="str">
            <v>Sales By-Products-Manual</v>
          </cell>
          <cell r="C25">
            <v>0</v>
          </cell>
        </row>
        <row r="26">
          <cell r="C26">
            <v>-47409419.130000003</v>
          </cell>
        </row>
        <row r="27">
          <cell r="A27" t="str">
            <v>Sales - Mi</v>
          </cell>
          <cell r="B27" t="str">
            <v>sc.</v>
          </cell>
          <cell r="C27">
            <v>0</v>
          </cell>
        </row>
        <row r="28">
          <cell r="A28">
            <v>20161</v>
          </cell>
          <cell r="B28" t="str">
            <v>Misc Sales Domestic to Others</v>
          </cell>
          <cell r="C28">
            <v>-513903</v>
          </cell>
        </row>
        <row r="29">
          <cell r="C29">
            <v>-513903</v>
          </cell>
        </row>
        <row r="30">
          <cell r="A30" t="str">
            <v>Sales - Ot</v>
          </cell>
          <cell r="B30" t="str">
            <v>hers</v>
          </cell>
          <cell r="C30">
            <v>0</v>
          </cell>
        </row>
        <row r="31">
          <cell r="A31">
            <v>20191</v>
          </cell>
          <cell r="B31" t="str">
            <v>Agri. Sales of Seeds</v>
          </cell>
          <cell r="C31">
            <v>0</v>
          </cell>
        </row>
        <row r="32">
          <cell r="A32">
            <v>20192</v>
          </cell>
          <cell r="B32" t="str">
            <v>Sale of Fixed Assets</v>
          </cell>
          <cell r="C32">
            <v>-159571</v>
          </cell>
        </row>
        <row r="33">
          <cell r="A33">
            <v>20193</v>
          </cell>
          <cell r="B33" t="str">
            <v>Fixed Assets - Clearing A/C</v>
          </cell>
          <cell r="C33">
            <v>159571</v>
          </cell>
        </row>
        <row r="34">
          <cell r="A34">
            <v>20194</v>
          </cell>
          <cell r="B34" t="str">
            <v>Sale of Scrap &amp; Misc. items</v>
          </cell>
          <cell r="C34">
            <v>-998499.75</v>
          </cell>
        </row>
        <row r="35">
          <cell r="A35">
            <v>20195</v>
          </cell>
          <cell r="B35" t="str">
            <v>Sales Scrap  -Manual</v>
          </cell>
          <cell r="C35">
            <v>0</v>
          </cell>
        </row>
        <row r="36">
          <cell r="C36">
            <v>-998499.75</v>
          </cell>
        </row>
        <row r="37">
          <cell r="A37" t="str">
            <v>Trade Disc</v>
          </cell>
          <cell r="B37" t="str">
            <v>.- Primary Products</v>
          </cell>
          <cell r="C37">
            <v>0</v>
          </cell>
        </row>
        <row r="38">
          <cell r="A38">
            <v>20211</v>
          </cell>
          <cell r="B38" t="str">
            <v>Trade Discount on Domestic Sales to DIrect Dist.</v>
          </cell>
          <cell r="C38">
            <v>111411293.36</v>
          </cell>
        </row>
        <row r="39">
          <cell r="A39">
            <v>20212</v>
          </cell>
          <cell r="B39" t="str">
            <v>Trade Discount on Sales Domestic to CSD Inst.</v>
          </cell>
          <cell r="C39">
            <v>13163710.939999999</v>
          </cell>
        </row>
        <row r="40">
          <cell r="A40">
            <v>20213</v>
          </cell>
          <cell r="B40" t="str">
            <v>Trade Discount on Dom Sales to Super Dist.</v>
          </cell>
          <cell r="C40">
            <v>57940641.659999996</v>
          </cell>
        </row>
        <row r="41">
          <cell r="A41">
            <v>20214</v>
          </cell>
          <cell r="B41" t="str">
            <v>Trade Discount on Sales Exports - (Rs. Trade)</v>
          </cell>
          <cell r="C41">
            <v>643011.03</v>
          </cell>
        </row>
        <row r="42">
          <cell r="A42">
            <v>20215</v>
          </cell>
          <cell r="B42" t="str">
            <v>Trade Discount on Sales Exports - (Hard Currency)</v>
          </cell>
          <cell r="C42">
            <v>4866042.6900000004</v>
          </cell>
        </row>
        <row r="43">
          <cell r="C43">
            <v>188024699.68000001</v>
          </cell>
        </row>
        <row r="44">
          <cell r="A44" t="str">
            <v>Add. Disc.</v>
          </cell>
          <cell r="B44" t="e">
            <v>#NAME?</v>
          </cell>
          <cell r="C44">
            <v>0</v>
          </cell>
        </row>
        <row r="45">
          <cell r="A45">
            <v>20221</v>
          </cell>
          <cell r="B45" t="str">
            <v>Addi Discount on Domestic Sales to Direct Dist</v>
          </cell>
          <cell r="C45">
            <v>183903.72</v>
          </cell>
        </row>
        <row r="46">
          <cell r="A46">
            <v>20222</v>
          </cell>
          <cell r="B46" t="str">
            <v>Addi Trade Discount on Dom Sales to CSD / Inst</v>
          </cell>
          <cell r="C46">
            <v>247849.35</v>
          </cell>
        </row>
        <row r="47">
          <cell r="A47">
            <v>20223</v>
          </cell>
          <cell r="B47" t="str">
            <v>Addii Trade  Disc on Domestic Sales to  Super Dis</v>
          </cell>
          <cell r="C47">
            <v>247638.01</v>
          </cell>
        </row>
        <row r="48">
          <cell r="A48">
            <v>20224</v>
          </cell>
          <cell r="B48" t="str">
            <v>Additional Discount on  Sales Exports - (Rs. Trad</v>
          </cell>
          <cell r="C48">
            <v>0</v>
          </cell>
        </row>
        <row r="49">
          <cell r="A49">
            <v>20225</v>
          </cell>
          <cell r="B49" t="str">
            <v>Additional Discount on  Sales Exports - (Hard Cur</v>
          </cell>
          <cell r="C49">
            <v>0</v>
          </cell>
        </row>
        <row r="50">
          <cell r="A50">
            <v>20226</v>
          </cell>
          <cell r="B50" t="str">
            <v>Additional Discount on Consign.Sales Dom to Other</v>
          </cell>
          <cell r="C50">
            <v>0</v>
          </cell>
        </row>
        <row r="51">
          <cell r="A51">
            <v>20227</v>
          </cell>
          <cell r="B51" t="str">
            <v>Additional Discount on Consign Sales Dom to Insti</v>
          </cell>
          <cell r="C51">
            <v>0</v>
          </cell>
        </row>
        <row r="52">
          <cell r="A52">
            <v>20228</v>
          </cell>
          <cell r="B52" t="str">
            <v>Additional Discount on Consign Sales Dom to SD</v>
          </cell>
          <cell r="C52">
            <v>0</v>
          </cell>
        </row>
        <row r="53">
          <cell r="A53">
            <v>20231</v>
          </cell>
          <cell r="B53" t="str">
            <v>Discount thru CN on Dom Sales To Direct Dist.</v>
          </cell>
          <cell r="C53">
            <v>59339542.859999999</v>
          </cell>
        </row>
        <row r="54">
          <cell r="A54">
            <v>20232</v>
          </cell>
          <cell r="B54" t="str">
            <v>Discount thru CN on Dom Sales CSD / Inst</v>
          </cell>
          <cell r="C54">
            <v>3376912</v>
          </cell>
        </row>
        <row r="55">
          <cell r="A55">
            <v>20233</v>
          </cell>
          <cell r="B55" t="str">
            <v>Discount thru CN on Dom Sales To Super Dist.</v>
          </cell>
          <cell r="C55">
            <v>0</v>
          </cell>
        </row>
        <row r="56">
          <cell r="A56">
            <v>20234</v>
          </cell>
          <cell r="B56" t="str">
            <v>Disc Rate Difference</v>
          </cell>
          <cell r="C56">
            <v>-1866355.29</v>
          </cell>
        </row>
        <row r="57">
          <cell r="C57">
            <v>61529490.649999999</v>
          </cell>
        </row>
        <row r="58">
          <cell r="A58" t="str">
            <v>Disc. By-P</v>
          </cell>
          <cell r="B58" t="str">
            <v>roducts</v>
          </cell>
          <cell r="C58">
            <v>0</v>
          </cell>
        </row>
        <row r="59">
          <cell r="A59">
            <v>20261</v>
          </cell>
          <cell r="B59" t="str">
            <v>Discount on By-Product Sales Domestic to Others</v>
          </cell>
          <cell r="C59">
            <v>0</v>
          </cell>
        </row>
        <row r="60">
          <cell r="C60">
            <v>0</v>
          </cell>
        </row>
        <row r="61">
          <cell r="C61">
            <v>-2520749441.3099999</v>
          </cell>
        </row>
        <row r="62">
          <cell r="A62" t="str">
            <v>OTHER INCO</v>
          </cell>
          <cell r="B62" t="str">
            <v>ME</v>
          </cell>
          <cell r="C62">
            <v>0</v>
          </cell>
        </row>
        <row r="63">
          <cell r="A63" t="str">
            <v>INCOME FRO</v>
          </cell>
          <cell r="B63" t="str">
            <v>M INVESTMENTS</v>
          </cell>
          <cell r="C63">
            <v>0</v>
          </cell>
        </row>
        <row r="64">
          <cell r="A64" t="str">
            <v>Income Fro</v>
          </cell>
          <cell r="B64" t="str">
            <v>m Investments</v>
          </cell>
          <cell r="C64">
            <v>0</v>
          </cell>
        </row>
        <row r="65">
          <cell r="A65">
            <v>20291</v>
          </cell>
          <cell r="B65" t="str">
            <v>Income from Investments - Current</v>
          </cell>
          <cell r="C65">
            <v>0</v>
          </cell>
        </row>
        <row r="66">
          <cell r="A66">
            <v>20292</v>
          </cell>
          <cell r="B66" t="str">
            <v>Income from Investments - Long Term</v>
          </cell>
          <cell r="C66">
            <v>0</v>
          </cell>
        </row>
        <row r="67">
          <cell r="A67">
            <v>20293</v>
          </cell>
          <cell r="B67" t="str">
            <v>Dividend Income</v>
          </cell>
          <cell r="C67">
            <v>-1394380.81</v>
          </cell>
        </row>
        <row r="68">
          <cell r="C68">
            <v>-1394380.81</v>
          </cell>
        </row>
        <row r="69">
          <cell r="C69">
            <v>-1394380.81</v>
          </cell>
        </row>
        <row r="70">
          <cell r="A70" t="str">
            <v>INCOME FRO</v>
          </cell>
          <cell r="B70" t="str">
            <v>M LEASE BUSS.</v>
          </cell>
          <cell r="C70">
            <v>0</v>
          </cell>
        </row>
        <row r="71">
          <cell r="A71">
            <v>20361</v>
          </cell>
          <cell r="B71" t="str">
            <v>Lease Rental Income</v>
          </cell>
          <cell r="C71">
            <v>-1044600</v>
          </cell>
        </row>
        <row r="72">
          <cell r="C72">
            <v>-1044600</v>
          </cell>
        </row>
        <row r="73">
          <cell r="A73" t="str">
            <v>MISCELLANE</v>
          </cell>
          <cell r="B73" t="str">
            <v>OUS INCOME</v>
          </cell>
          <cell r="C73">
            <v>0</v>
          </cell>
        </row>
        <row r="74">
          <cell r="A74" t="str">
            <v>Miscellane</v>
          </cell>
          <cell r="B74" t="str">
            <v>ous Income</v>
          </cell>
          <cell r="C74">
            <v>0</v>
          </cell>
        </row>
        <row r="75">
          <cell r="A75">
            <v>20306</v>
          </cell>
          <cell r="B75" t="str">
            <v>Insurance Claims</v>
          </cell>
          <cell r="C75">
            <v>-152055</v>
          </cell>
        </row>
        <row r="76">
          <cell r="A76">
            <v>20331</v>
          </cell>
          <cell r="B76" t="str">
            <v>Other Misc. Income</v>
          </cell>
          <cell r="C76">
            <v>-47052</v>
          </cell>
        </row>
        <row r="77">
          <cell r="A77">
            <v>20332</v>
          </cell>
          <cell r="B77" t="str">
            <v>Exchange Rate Difference (Gain)</v>
          </cell>
          <cell r="C77">
            <v>-3448309.91</v>
          </cell>
        </row>
        <row r="78">
          <cell r="A78">
            <v>20333</v>
          </cell>
          <cell r="B78" t="str">
            <v>Export Incentives</v>
          </cell>
          <cell r="C78">
            <v>0</v>
          </cell>
        </row>
        <row r="79">
          <cell r="A79">
            <v>20334</v>
          </cell>
          <cell r="B79" t="str">
            <v>Prior Year Income</v>
          </cell>
          <cell r="C79">
            <v>1588.2</v>
          </cell>
        </row>
        <row r="80">
          <cell r="A80">
            <v>20335</v>
          </cell>
          <cell r="B80" t="str">
            <v>Excess Provision W/Back</v>
          </cell>
          <cell r="C80">
            <v>0</v>
          </cell>
        </row>
        <row r="81">
          <cell r="A81">
            <v>20336</v>
          </cell>
          <cell r="B81" t="str">
            <v>Profit On Sale Of Assets</v>
          </cell>
          <cell r="C81">
            <v>-19234617.09</v>
          </cell>
        </row>
        <row r="82">
          <cell r="A82">
            <v>20337</v>
          </cell>
          <cell r="B82" t="str">
            <v>Bad Debts Recovered</v>
          </cell>
          <cell r="C82">
            <v>0</v>
          </cell>
        </row>
        <row r="83">
          <cell r="A83">
            <v>20338</v>
          </cell>
          <cell r="B83" t="str">
            <v>Profit On Sale Of Investment</v>
          </cell>
          <cell r="C83">
            <v>-393121.74</v>
          </cell>
        </row>
        <row r="84">
          <cell r="A84">
            <v>20339</v>
          </cell>
          <cell r="B84" t="str">
            <v>Royalty Income</v>
          </cell>
          <cell r="C84">
            <v>-559347.24</v>
          </cell>
        </row>
        <row r="85">
          <cell r="A85">
            <v>21415</v>
          </cell>
          <cell r="B85" t="str">
            <v>post cap gain</v>
          </cell>
          <cell r="C85">
            <v>0</v>
          </cell>
        </row>
        <row r="86">
          <cell r="A86">
            <v>61001</v>
          </cell>
          <cell r="B86" t="str">
            <v>Regrouping - Miscellaneous Income</v>
          </cell>
          <cell r="C86">
            <v>0</v>
          </cell>
        </row>
        <row r="87">
          <cell r="C87">
            <v>-23832914.780000001</v>
          </cell>
        </row>
        <row r="88">
          <cell r="C88">
            <v>-23832914.780000001</v>
          </cell>
        </row>
        <row r="89">
          <cell r="C89">
            <v>-26271895.59</v>
          </cell>
        </row>
        <row r="90">
          <cell r="C90">
            <v>-2547021336.9000001</v>
          </cell>
        </row>
        <row r="91">
          <cell r="A91" t="str">
            <v>EXPENDITUR</v>
          </cell>
          <cell r="B91" t="str">
            <v>E</v>
          </cell>
          <cell r="C91">
            <v>0</v>
          </cell>
        </row>
        <row r="92">
          <cell r="A92" t="str">
            <v>COST OF MA</v>
          </cell>
          <cell r="B92" t="str">
            <v>TERIALS</v>
          </cell>
          <cell r="C92">
            <v>0</v>
          </cell>
        </row>
        <row r="93">
          <cell r="A93" t="str">
            <v>COST OF GO</v>
          </cell>
          <cell r="B93" t="str">
            <v>ODS SOLD</v>
          </cell>
          <cell r="C93">
            <v>0</v>
          </cell>
        </row>
        <row r="94">
          <cell r="A94" t="str">
            <v>Cost of Go</v>
          </cell>
          <cell r="B94" t="str">
            <v>ods Sold</v>
          </cell>
          <cell r="C94">
            <v>0</v>
          </cell>
        </row>
        <row r="95">
          <cell r="A95">
            <v>20501</v>
          </cell>
          <cell r="B95" t="str">
            <v>Cost of Goods Sold -Domestic- Manufactured</v>
          </cell>
          <cell r="C95">
            <v>1539996276.5799999</v>
          </cell>
        </row>
        <row r="96">
          <cell r="A96">
            <v>20502</v>
          </cell>
          <cell r="B96" t="str">
            <v>Cost of Goods Sold - Domestic- Traded</v>
          </cell>
          <cell r="C96">
            <v>6829606.04</v>
          </cell>
        </row>
        <row r="97">
          <cell r="A97">
            <v>20503</v>
          </cell>
          <cell r="B97" t="str">
            <v>Cost of Goods Sold - Non Auto</v>
          </cell>
          <cell r="C97">
            <v>-17860761.809999999</v>
          </cell>
        </row>
        <row r="98">
          <cell r="A98">
            <v>20504</v>
          </cell>
          <cell r="B98" t="str">
            <v>Inventory Variance / Losses FG</v>
          </cell>
          <cell r="C98">
            <v>2119.39</v>
          </cell>
        </row>
        <row r="99">
          <cell r="A99">
            <v>20505</v>
          </cell>
          <cell r="B99" t="str">
            <v>Loss on Scrapped FG</v>
          </cell>
          <cell r="C99">
            <v>10588047.130000001</v>
          </cell>
        </row>
        <row r="100">
          <cell r="A100">
            <v>20506</v>
          </cell>
          <cell r="B100" t="str">
            <v>Loss/Gain On Revaluation</v>
          </cell>
          <cell r="C100">
            <v>36123053.039999999</v>
          </cell>
        </row>
        <row r="101">
          <cell r="A101">
            <v>20508</v>
          </cell>
          <cell r="B101" t="str">
            <v>Captive Consumption</v>
          </cell>
          <cell r="C101">
            <v>0</v>
          </cell>
        </row>
        <row r="102">
          <cell r="A102">
            <v>20509</v>
          </cell>
          <cell r="B102" t="str">
            <v>Cost of Goods Sold -Export- Manufactured</v>
          </cell>
          <cell r="C102">
            <v>0</v>
          </cell>
        </row>
        <row r="103">
          <cell r="A103">
            <v>20510</v>
          </cell>
          <cell r="B103" t="str">
            <v>Cost of Goods Sold - Export- Traded</v>
          </cell>
          <cell r="C103">
            <v>0</v>
          </cell>
        </row>
        <row r="104">
          <cell r="A104">
            <v>20511</v>
          </cell>
          <cell r="B104" t="str">
            <v>Cost of Goods Sold - Sample</v>
          </cell>
          <cell r="C104">
            <v>207746.08</v>
          </cell>
        </row>
        <row r="105">
          <cell r="A105">
            <v>20512</v>
          </cell>
          <cell r="B105" t="str">
            <v>Cost of Goods Sold - Export- Non Auto</v>
          </cell>
          <cell r="C105">
            <v>856445</v>
          </cell>
        </row>
        <row r="106">
          <cell r="A106">
            <v>20513</v>
          </cell>
          <cell r="B106" t="str">
            <v>Cost of Goods Sold - Damaged</v>
          </cell>
          <cell r="C106">
            <v>0</v>
          </cell>
        </row>
        <row r="107">
          <cell r="A107">
            <v>20514</v>
          </cell>
          <cell r="B107" t="str">
            <v>Salvage Finished Goods</v>
          </cell>
          <cell r="C107">
            <v>0</v>
          </cell>
        </row>
        <row r="108">
          <cell r="A108">
            <v>20518</v>
          </cell>
          <cell r="B108" t="str">
            <v>Cost of Goods Sold - Stores</v>
          </cell>
          <cell r="C108">
            <v>0</v>
          </cell>
        </row>
        <row r="109">
          <cell r="A109">
            <v>20519</v>
          </cell>
          <cell r="B109" t="str">
            <v>Price diff Account -FG</v>
          </cell>
          <cell r="C109">
            <v>-8060351.9900000002</v>
          </cell>
        </row>
        <row r="110">
          <cell r="A110">
            <v>20520</v>
          </cell>
          <cell r="B110" t="str">
            <v>Loss Revaluation of SFG</v>
          </cell>
          <cell r="C110">
            <v>0</v>
          </cell>
        </row>
        <row r="111">
          <cell r="A111">
            <v>20530</v>
          </cell>
          <cell r="B111" t="str">
            <v>Price diff Account -FG - Manual</v>
          </cell>
          <cell r="C111">
            <v>-9203390.7699999996</v>
          </cell>
        </row>
        <row r="112">
          <cell r="A112">
            <v>20537</v>
          </cell>
          <cell r="B112" t="str">
            <v>Inventory Variance / Losses FG S/C</v>
          </cell>
          <cell r="C112">
            <v>0</v>
          </cell>
        </row>
        <row r="113">
          <cell r="A113">
            <v>20540</v>
          </cell>
          <cell r="B113" t="str">
            <v>Cost of Goods Sold - Chemicals</v>
          </cell>
          <cell r="C113">
            <v>0</v>
          </cell>
        </row>
        <row r="114">
          <cell r="A114">
            <v>20631</v>
          </cell>
          <cell r="B114" t="str">
            <v>COGS - Segment</v>
          </cell>
          <cell r="C114">
            <v>0</v>
          </cell>
        </row>
        <row r="115">
          <cell r="A115">
            <v>20632</v>
          </cell>
          <cell r="B115" t="str">
            <v>COGS - Segment Income</v>
          </cell>
          <cell r="C115">
            <v>0</v>
          </cell>
        </row>
        <row r="116">
          <cell r="A116">
            <v>20633</v>
          </cell>
          <cell r="B116" t="str">
            <v>Captive Consumption - Segment</v>
          </cell>
          <cell r="C116">
            <v>0</v>
          </cell>
        </row>
        <row r="117">
          <cell r="A117">
            <v>20634</v>
          </cell>
          <cell r="B117" t="str">
            <v>Captive Consumption - Segment</v>
          </cell>
          <cell r="C117">
            <v>0</v>
          </cell>
        </row>
        <row r="118">
          <cell r="A118">
            <v>20635</v>
          </cell>
          <cell r="B118" t="str">
            <v>FG Consumed - OB</v>
          </cell>
          <cell r="C118">
            <v>0</v>
          </cell>
        </row>
        <row r="119">
          <cell r="A119">
            <v>20636</v>
          </cell>
          <cell r="B119" t="str">
            <v>FG Consumed - AS-2</v>
          </cell>
          <cell r="C119">
            <v>-533510.30000000005</v>
          </cell>
        </row>
        <row r="120">
          <cell r="A120">
            <v>20637</v>
          </cell>
          <cell r="B120" t="str">
            <v>CO from Contribution</v>
          </cell>
          <cell r="C120">
            <v>0</v>
          </cell>
        </row>
        <row r="121">
          <cell r="A121">
            <v>20638</v>
          </cell>
          <cell r="B121" t="str">
            <v>CO from Contribution Contra</v>
          </cell>
          <cell r="C121">
            <v>0</v>
          </cell>
        </row>
        <row r="122">
          <cell r="C122">
            <v>1558945278.3900001</v>
          </cell>
        </row>
        <row r="123">
          <cell r="C123">
            <v>1558945278.3900001</v>
          </cell>
        </row>
        <row r="124">
          <cell r="A124" t="str">
            <v>COST OF MA</v>
          </cell>
          <cell r="B124" t="str">
            <v>TERIAL CONSUMED</v>
          </cell>
          <cell r="C124">
            <v>0</v>
          </cell>
        </row>
        <row r="125">
          <cell r="A125" t="str">
            <v>Cost Of RM</v>
          </cell>
          <cell r="B125" t="str">
            <v>Consumed</v>
          </cell>
          <cell r="C125">
            <v>0</v>
          </cell>
        </row>
        <row r="126">
          <cell r="A126">
            <v>20496</v>
          </cell>
          <cell r="B126" t="str">
            <v>Inventory Variance / Losses RM Manual</v>
          </cell>
          <cell r="C126">
            <v>-547810.81999999995</v>
          </cell>
        </row>
        <row r="127">
          <cell r="A127">
            <v>20517</v>
          </cell>
          <cell r="B127" t="str">
            <v>Cost of Goods Sold - Raw Material</v>
          </cell>
          <cell r="C127">
            <v>86281.09</v>
          </cell>
        </row>
        <row r="128">
          <cell r="A128">
            <v>20521</v>
          </cell>
          <cell r="B128" t="str">
            <v>Cost of RM Consumed</v>
          </cell>
          <cell r="C128">
            <v>915398851.62</v>
          </cell>
        </row>
        <row r="129">
          <cell r="A129">
            <v>20522</v>
          </cell>
          <cell r="B129" t="str">
            <v>Inventory Variance Loss - RM</v>
          </cell>
          <cell r="C129">
            <v>1221867.72</v>
          </cell>
        </row>
        <row r="130">
          <cell r="A130">
            <v>20523</v>
          </cell>
          <cell r="B130" t="str">
            <v>Losses on Scrapped  RM</v>
          </cell>
          <cell r="C130">
            <v>-1226584.6499999999</v>
          </cell>
        </row>
        <row r="131">
          <cell r="A131">
            <v>20524</v>
          </cell>
          <cell r="B131" t="str">
            <v>Price diff Account - RM</v>
          </cell>
          <cell r="C131">
            <v>-307848.28999999998</v>
          </cell>
        </row>
        <row r="132">
          <cell r="A132">
            <v>20525</v>
          </cell>
          <cell r="B132" t="str">
            <v>Salvage Raw Material</v>
          </cell>
          <cell r="C132">
            <v>0</v>
          </cell>
        </row>
        <row r="133">
          <cell r="A133">
            <v>20526</v>
          </cell>
          <cell r="B133" t="str">
            <v>Cost of RM Consumed - Sub Contracting Without ce</v>
          </cell>
          <cell r="C133">
            <v>80164915.099999994</v>
          </cell>
        </row>
        <row r="134">
          <cell r="A134">
            <v>20527</v>
          </cell>
          <cell r="B134" t="str">
            <v>RM Consumed - Manual</v>
          </cell>
          <cell r="C134">
            <v>2386019.12</v>
          </cell>
        </row>
        <row r="135">
          <cell r="A135">
            <v>20528</v>
          </cell>
          <cell r="B135" t="str">
            <v>Cost of RM  - Samples</v>
          </cell>
          <cell r="C135">
            <v>0</v>
          </cell>
        </row>
        <row r="136">
          <cell r="A136">
            <v>20529</v>
          </cell>
          <cell r="B136" t="str">
            <v>Cost of RM  - Debit/credit Note</v>
          </cell>
          <cell r="C136">
            <v>-18218143.84</v>
          </cell>
        </row>
        <row r="137">
          <cell r="A137">
            <v>20531</v>
          </cell>
          <cell r="B137" t="str">
            <v>RM Consumed - OP</v>
          </cell>
          <cell r="C137">
            <v>0</v>
          </cell>
        </row>
        <row r="138">
          <cell r="A138">
            <v>20532</v>
          </cell>
          <cell r="B138" t="str">
            <v>Set Off on R.M</v>
          </cell>
          <cell r="C138">
            <v>-4253216</v>
          </cell>
        </row>
        <row r="139">
          <cell r="A139">
            <v>20533</v>
          </cell>
          <cell r="B139" t="str">
            <v>Purchase Tax on  RM</v>
          </cell>
          <cell r="C139">
            <v>4049</v>
          </cell>
        </row>
        <row r="140">
          <cell r="A140">
            <v>20534</v>
          </cell>
          <cell r="B140" t="str">
            <v>Cost Of RM Consumed Sub Contract - Manual</v>
          </cell>
          <cell r="C140">
            <v>205381</v>
          </cell>
        </row>
        <row r="141">
          <cell r="A141">
            <v>20535</v>
          </cell>
          <cell r="B141" t="str">
            <v>Cess on RM</v>
          </cell>
          <cell r="C141">
            <v>-4360.5600000000004</v>
          </cell>
        </row>
        <row r="142">
          <cell r="A142">
            <v>20536</v>
          </cell>
          <cell r="B142" t="str">
            <v>Inventory Variance Loss - RM S/C</v>
          </cell>
          <cell r="C142">
            <v>0</v>
          </cell>
        </row>
        <row r="143">
          <cell r="A143">
            <v>20538</v>
          </cell>
          <cell r="B143" t="str">
            <v>RM Transportation - Detention</v>
          </cell>
          <cell r="C143">
            <v>295807</v>
          </cell>
        </row>
        <row r="144">
          <cell r="A144">
            <v>20606</v>
          </cell>
          <cell r="B144" t="str">
            <v>Inventory Change RM</v>
          </cell>
          <cell r="C144">
            <v>0</v>
          </cell>
        </row>
        <row r="145">
          <cell r="A145">
            <v>20621</v>
          </cell>
          <cell r="B145" t="str">
            <v>Sale of Raw Material - Auto Entry</v>
          </cell>
          <cell r="C145">
            <v>-92720</v>
          </cell>
        </row>
        <row r="146">
          <cell r="A146">
            <v>20622</v>
          </cell>
          <cell r="B146" t="str">
            <v>Sale of Raw Material - Manual</v>
          </cell>
          <cell r="C146">
            <v>0</v>
          </cell>
        </row>
        <row r="147">
          <cell r="C147">
            <v>975112487.49000001</v>
          </cell>
        </row>
        <row r="148">
          <cell r="A148" t="str">
            <v>Cost Of SF</v>
          </cell>
          <cell r="B148" t="str">
            <v>G Consumed</v>
          </cell>
          <cell r="C148">
            <v>0</v>
          </cell>
        </row>
        <row r="149">
          <cell r="A149">
            <v>20498</v>
          </cell>
          <cell r="B149" t="str">
            <v>Inventory Variance / Losses - All material Manual</v>
          </cell>
          <cell r="C149">
            <v>-40034300.149999999</v>
          </cell>
        </row>
        <row r="150">
          <cell r="A150">
            <v>20500</v>
          </cell>
          <cell r="B150" t="str">
            <v>Inventory Variance / Losses SFG Manual</v>
          </cell>
          <cell r="C150">
            <v>20692933.91</v>
          </cell>
        </row>
        <row r="151">
          <cell r="A151">
            <v>20516</v>
          </cell>
          <cell r="B151" t="str">
            <v>Cost of Goods Sold - Semi Finished Goods</v>
          </cell>
          <cell r="C151">
            <v>155102.01</v>
          </cell>
        </row>
        <row r="152">
          <cell r="A152">
            <v>20541</v>
          </cell>
          <cell r="B152" t="str">
            <v>Cost of SFG Consumed</v>
          </cell>
          <cell r="C152">
            <v>833575079.62</v>
          </cell>
        </row>
        <row r="153">
          <cell r="A153">
            <v>20542</v>
          </cell>
          <cell r="B153" t="str">
            <v>Inventory Variance Loss - SFG</v>
          </cell>
          <cell r="C153">
            <v>3148943.32</v>
          </cell>
        </row>
        <row r="154">
          <cell r="A154">
            <v>20543</v>
          </cell>
          <cell r="B154" t="str">
            <v>Losses on Scrapped SFG</v>
          </cell>
          <cell r="C154">
            <v>-13814477.27</v>
          </cell>
        </row>
        <row r="155">
          <cell r="A155">
            <v>20544</v>
          </cell>
          <cell r="B155" t="str">
            <v>Price diff Account SFG</v>
          </cell>
          <cell r="C155">
            <v>-4944752.3499999996</v>
          </cell>
        </row>
        <row r="156">
          <cell r="A156">
            <v>20545</v>
          </cell>
          <cell r="B156" t="str">
            <v>Salvage Semi Finished Goods</v>
          </cell>
          <cell r="C156">
            <v>0</v>
          </cell>
        </row>
        <row r="157">
          <cell r="A157">
            <v>20546</v>
          </cell>
          <cell r="B157" t="str">
            <v>Cost of SFG Consumed Sub Contract w/o co elem</v>
          </cell>
          <cell r="C157">
            <v>850793618.44000006</v>
          </cell>
        </row>
        <row r="158">
          <cell r="A158">
            <v>20547</v>
          </cell>
          <cell r="B158" t="str">
            <v>Cost of SFG Consumed - D/N-C/N</v>
          </cell>
          <cell r="C158">
            <v>-378055.98</v>
          </cell>
        </row>
        <row r="159">
          <cell r="A159">
            <v>20548</v>
          </cell>
          <cell r="B159" t="str">
            <v>Cost of SFG Samples</v>
          </cell>
          <cell r="C159">
            <v>0</v>
          </cell>
        </row>
        <row r="160">
          <cell r="A160">
            <v>20549</v>
          </cell>
          <cell r="B160" t="str">
            <v>SFG Consumed - OB</v>
          </cell>
          <cell r="C160">
            <v>0</v>
          </cell>
        </row>
        <row r="161">
          <cell r="A161">
            <v>20550</v>
          </cell>
          <cell r="B161" t="str">
            <v>SFG Consumed - AS-2</v>
          </cell>
          <cell r="C161">
            <v>-268366.40000000002</v>
          </cell>
        </row>
        <row r="162">
          <cell r="A162">
            <v>20556</v>
          </cell>
          <cell r="B162" t="str">
            <v>Cost of SFG Consumed Sub Contract - Manual</v>
          </cell>
          <cell r="C162">
            <v>530582</v>
          </cell>
        </row>
        <row r="163">
          <cell r="A163">
            <v>20557</v>
          </cell>
          <cell r="B163" t="str">
            <v>Price Diff SFG - Manual</v>
          </cell>
          <cell r="C163">
            <v>185842</v>
          </cell>
        </row>
        <row r="164">
          <cell r="A164">
            <v>20558</v>
          </cell>
          <cell r="B164" t="str">
            <v>Inventory Variance Loss - SFG S/C</v>
          </cell>
          <cell r="C164">
            <v>0</v>
          </cell>
        </row>
        <row r="165">
          <cell r="A165">
            <v>20559</v>
          </cell>
          <cell r="B165" t="str">
            <v>SFG Consumed - Manual</v>
          </cell>
          <cell r="C165">
            <v>-2055064</v>
          </cell>
        </row>
        <row r="166">
          <cell r="A166">
            <v>20624</v>
          </cell>
          <cell r="B166" t="str">
            <v>Sale of Semi Finished Goods - Auto Entry</v>
          </cell>
          <cell r="C166">
            <v>-790410.69</v>
          </cell>
        </row>
        <row r="167">
          <cell r="C167">
            <v>1646796674.46</v>
          </cell>
        </row>
        <row r="168">
          <cell r="A168" t="str">
            <v>Cost Of By</v>
          </cell>
          <cell r="B168" t="e">
            <v>#NAME?</v>
          </cell>
          <cell r="C168">
            <v>0</v>
          </cell>
        </row>
        <row r="169">
          <cell r="A169">
            <v>20507</v>
          </cell>
          <cell r="B169" t="str">
            <v>Cost of Goods  Sold By Products</v>
          </cell>
          <cell r="C169">
            <v>52321732.299999997</v>
          </cell>
        </row>
        <row r="170">
          <cell r="A170">
            <v>20551</v>
          </cell>
          <cell r="B170" t="str">
            <v>Losses on Scrapped By-Products</v>
          </cell>
          <cell r="C170">
            <v>-3344</v>
          </cell>
        </row>
        <row r="171">
          <cell r="A171">
            <v>20552</v>
          </cell>
          <cell r="B171" t="str">
            <v>Salvage By Product</v>
          </cell>
          <cell r="C171">
            <v>0</v>
          </cell>
        </row>
        <row r="172">
          <cell r="A172">
            <v>20553</v>
          </cell>
          <cell r="B172" t="str">
            <v>Inventory Variance Loss - By Product</v>
          </cell>
          <cell r="C172">
            <v>0</v>
          </cell>
        </row>
        <row r="173">
          <cell r="A173">
            <v>20554</v>
          </cell>
          <cell r="B173" t="str">
            <v>Price diff Account (By Product)</v>
          </cell>
          <cell r="C173">
            <v>-3018144.95</v>
          </cell>
        </row>
        <row r="174">
          <cell r="A174">
            <v>20555</v>
          </cell>
          <cell r="B174" t="str">
            <v>By Product  Consumed - OB</v>
          </cell>
          <cell r="C174">
            <v>0</v>
          </cell>
        </row>
        <row r="175">
          <cell r="C175">
            <v>49300243.350000001</v>
          </cell>
        </row>
        <row r="176">
          <cell r="A176" t="str">
            <v>Cost Of PM</v>
          </cell>
          <cell r="B176" t="str">
            <v>Consumed</v>
          </cell>
          <cell r="C176">
            <v>0</v>
          </cell>
        </row>
        <row r="177">
          <cell r="A177">
            <v>20495</v>
          </cell>
          <cell r="B177" t="str">
            <v>Inventory Variance / Losses PM Manual</v>
          </cell>
          <cell r="C177">
            <v>139031076.94999999</v>
          </cell>
        </row>
        <row r="178">
          <cell r="A178">
            <v>20515</v>
          </cell>
          <cell r="B178" t="str">
            <v>Cost of Goods Sold - Packing Material</v>
          </cell>
          <cell r="C178">
            <v>0</v>
          </cell>
        </row>
        <row r="179">
          <cell r="A179">
            <v>20561</v>
          </cell>
          <cell r="B179" t="str">
            <v>Cost of PM Consumed</v>
          </cell>
          <cell r="C179">
            <v>132779108.48</v>
          </cell>
        </row>
        <row r="180">
          <cell r="A180">
            <v>20562</v>
          </cell>
          <cell r="B180" t="str">
            <v>Inventory Variance Loss - PM</v>
          </cell>
          <cell r="C180">
            <v>1344761.17</v>
          </cell>
        </row>
        <row r="181">
          <cell r="A181">
            <v>20563</v>
          </cell>
          <cell r="B181" t="str">
            <v>Losses on Scrapped PM</v>
          </cell>
          <cell r="C181">
            <v>3423588</v>
          </cell>
        </row>
        <row r="182">
          <cell r="A182">
            <v>20564</v>
          </cell>
          <cell r="B182" t="str">
            <v>Price diff Account (PM)</v>
          </cell>
          <cell r="C182">
            <v>-109155487.81999999</v>
          </cell>
        </row>
        <row r="183">
          <cell r="A183">
            <v>20565</v>
          </cell>
          <cell r="B183" t="str">
            <v>Salvage Packing Material</v>
          </cell>
          <cell r="C183">
            <v>0</v>
          </cell>
        </row>
        <row r="184">
          <cell r="A184">
            <v>20566</v>
          </cell>
          <cell r="B184" t="str">
            <v>Cost of PM Consumed - Sub Contracting (without CE</v>
          </cell>
          <cell r="C184">
            <v>135775662.50999999</v>
          </cell>
        </row>
        <row r="185">
          <cell r="A185">
            <v>20567</v>
          </cell>
          <cell r="B185" t="str">
            <v>Cost of PM Consumed - Depots</v>
          </cell>
          <cell r="C185">
            <v>0</v>
          </cell>
        </row>
        <row r="186">
          <cell r="A186">
            <v>20568</v>
          </cell>
          <cell r="B186" t="str">
            <v>PM Consumed (Return - BOM)</v>
          </cell>
          <cell r="C186">
            <v>-460797.17</v>
          </cell>
        </row>
        <row r="187">
          <cell r="A187">
            <v>20569</v>
          </cell>
          <cell r="B187" t="str">
            <v>PM Consumed - D/N-C/N</v>
          </cell>
          <cell r="C187">
            <v>-1347570.03</v>
          </cell>
        </row>
        <row r="188">
          <cell r="A188">
            <v>20570</v>
          </cell>
          <cell r="B188" t="str">
            <v>Cost of PM Sample</v>
          </cell>
          <cell r="C188">
            <v>101164.89</v>
          </cell>
        </row>
        <row r="189">
          <cell r="A189">
            <v>20571</v>
          </cell>
          <cell r="B189" t="str">
            <v>PM Consumed - Misc Purchase</v>
          </cell>
          <cell r="C189">
            <v>643619.65</v>
          </cell>
        </row>
        <row r="190">
          <cell r="A190">
            <v>20572</v>
          </cell>
          <cell r="B190" t="str">
            <v>PM Consumed - OB</v>
          </cell>
          <cell r="C190">
            <v>0</v>
          </cell>
        </row>
        <row r="191">
          <cell r="A191">
            <v>20573</v>
          </cell>
          <cell r="B191" t="str">
            <v>Set Off on  PM</v>
          </cell>
          <cell r="C191">
            <v>-773909</v>
          </cell>
        </row>
        <row r="192">
          <cell r="A192">
            <v>20574</v>
          </cell>
          <cell r="B192" t="str">
            <v>Cost of SFG Consumed  Sub Contract Manual</v>
          </cell>
          <cell r="C192">
            <v>0</v>
          </cell>
        </row>
        <row r="193">
          <cell r="A193">
            <v>20575</v>
          </cell>
          <cell r="B193" t="str">
            <v>Cess on PM</v>
          </cell>
          <cell r="C193">
            <v>30507</v>
          </cell>
        </row>
        <row r="194">
          <cell r="A194">
            <v>20576</v>
          </cell>
          <cell r="B194" t="str">
            <v>Inventory Variance Loss - PM S/C</v>
          </cell>
          <cell r="C194">
            <v>0</v>
          </cell>
        </row>
        <row r="195">
          <cell r="A195">
            <v>20577</v>
          </cell>
          <cell r="B195" t="str">
            <v>PM Consumption Manual</v>
          </cell>
          <cell r="C195">
            <v>1088118.08</v>
          </cell>
        </row>
        <row r="196">
          <cell r="A196">
            <v>20605</v>
          </cell>
          <cell r="B196" t="str">
            <v>Inventory Change PM</v>
          </cell>
          <cell r="C196">
            <v>0</v>
          </cell>
        </row>
        <row r="197">
          <cell r="A197">
            <v>20623</v>
          </cell>
          <cell r="B197" t="str">
            <v>Sale of Packing Material-Auto Entry</v>
          </cell>
          <cell r="C197">
            <v>0</v>
          </cell>
        </row>
        <row r="198">
          <cell r="A198">
            <v>20836</v>
          </cell>
          <cell r="B198" t="str">
            <v>Processing charges of PM</v>
          </cell>
          <cell r="C198">
            <v>48371456.049999997</v>
          </cell>
        </row>
        <row r="199">
          <cell r="C199">
            <v>350851298.75999999</v>
          </cell>
        </row>
        <row r="200">
          <cell r="A200" t="str">
            <v>COST OF FG</v>
          </cell>
          <cell r="B200" t="str">
            <v>CONSUMED</v>
          </cell>
          <cell r="C200">
            <v>0</v>
          </cell>
        </row>
        <row r="201">
          <cell r="A201">
            <v>20499</v>
          </cell>
          <cell r="B201" t="str">
            <v>Inventory Variance / Losses FG- Manual</v>
          </cell>
          <cell r="C201">
            <v>-29942803.190000001</v>
          </cell>
        </row>
        <row r="202">
          <cell r="A202">
            <v>20610</v>
          </cell>
          <cell r="B202" t="str">
            <v>Cost of FG Consumed</v>
          </cell>
          <cell r="C202">
            <v>-3848083.16</v>
          </cell>
        </row>
        <row r="203">
          <cell r="C203">
            <v>-33790886.350000001</v>
          </cell>
        </row>
        <row r="204">
          <cell r="A204" t="str">
            <v>Cost Of St</v>
          </cell>
          <cell r="B204" t="str">
            <v>ores &amp; Spares Consumed</v>
          </cell>
          <cell r="C204">
            <v>0</v>
          </cell>
        </row>
        <row r="205">
          <cell r="A205">
            <v>20494</v>
          </cell>
          <cell r="B205" t="str">
            <v>Inventory Variance / Losses Stores Manual</v>
          </cell>
          <cell r="C205">
            <v>0</v>
          </cell>
        </row>
        <row r="206">
          <cell r="A206">
            <v>20497</v>
          </cell>
          <cell r="B206" t="str">
            <v>Inventory Variance / Losses Chemicals Manual</v>
          </cell>
          <cell r="C206">
            <v>-715.1</v>
          </cell>
        </row>
        <row r="207">
          <cell r="A207">
            <v>20581</v>
          </cell>
          <cell r="B207" t="str">
            <v>Cost of Stores Consumed</v>
          </cell>
          <cell r="C207">
            <v>1988643.49</v>
          </cell>
        </row>
        <row r="208">
          <cell r="A208">
            <v>20582</v>
          </cell>
          <cell r="B208" t="str">
            <v>Inventory Variance Loss - Stores</v>
          </cell>
          <cell r="C208">
            <v>222.49</v>
          </cell>
        </row>
        <row r="209">
          <cell r="A209">
            <v>20583</v>
          </cell>
          <cell r="B209" t="str">
            <v>Losses on Scrapped Stores</v>
          </cell>
          <cell r="C209">
            <v>0</v>
          </cell>
        </row>
        <row r="210">
          <cell r="A210">
            <v>20584</v>
          </cell>
          <cell r="B210" t="str">
            <v>Salvage Stores and Spares</v>
          </cell>
          <cell r="C210">
            <v>0</v>
          </cell>
        </row>
        <row r="211">
          <cell r="A211">
            <v>20585</v>
          </cell>
          <cell r="B211" t="str">
            <v>Cost of Stores Consumed Sub Cont w/o co elem</v>
          </cell>
          <cell r="C211">
            <v>42554.62</v>
          </cell>
        </row>
        <row r="212">
          <cell r="A212">
            <v>20586</v>
          </cell>
          <cell r="B212" t="str">
            <v>Cost of Stores Consumed - D/N-C/N</v>
          </cell>
          <cell r="C212">
            <v>488426.73</v>
          </cell>
        </row>
        <row r="213">
          <cell r="A213">
            <v>20587</v>
          </cell>
          <cell r="B213" t="str">
            <v>Comsumables - Lab chemicals</v>
          </cell>
          <cell r="C213">
            <v>403764.34</v>
          </cell>
        </row>
        <row r="214">
          <cell r="A214">
            <v>20588</v>
          </cell>
          <cell r="B214" t="str">
            <v>Price diff Account - Stores</v>
          </cell>
          <cell r="C214">
            <v>-2024.68</v>
          </cell>
        </row>
        <row r="215">
          <cell r="A215">
            <v>20589</v>
          </cell>
          <cell r="B215" t="str">
            <v>Inventory Variance Loss - Stores S/C</v>
          </cell>
          <cell r="C215">
            <v>0</v>
          </cell>
        </row>
        <row r="216">
          <cell r="A216">
            <v>20591</v>
          </cell>
          <cell r="B216" t="str">
            <v>Cost of Operating supplies consumed</v>
          </cell>
          <cell r="C216">
            <v>14516062.689999999</v>
          </cell>
        </row>
        <row r="217">
          <cell r="A217">
            <v>20592</v>
          </cell>
          <cell r="B217" t="str">
            <v>Inventory Variance Loss - Operating Supplies</v>
          </cell>
          <cell r="C217">
            <v>10260.86</v>
          </cell>
        </row>
        <row r="218">
          <cell r="A218">
            <v>20593</v>
          </cell>
          <cell r="B218" t="str">
            <v>Losses on Scrapped Operating Supplies</v>
          </cell>
          <cell r="C218">
            <v>14083.56</v>
          </cell>
        </row>
        <row r="219">
          <cell r="A219">
            <v>20594</v>
          </cell>
          <cell r="B219" t="str">
            <v>Salvage Operating Supplies</v>
          </cell>
          <cell r="C219">
            <v>0</v>
          </cell>
        </row>
        <row r="220">
          <cell r="A220">
            <v>20595</v>
          </cell>
          <cell r="B220" t="str">
            <v>Cost of Oprtng supp Consumed Sub Cont w/o co elem</v>
          </cell>
          <cell r="C220">
            <v>1858.9</v>
          </cell>
        </row>
        <row r="221">
          <cell r="A221">
            <v>20596</v>
          </cell>
          <cell r="B221" t="str">
            <v>Cost of Operating Supp Consumed - D/N -C/N</v>
          </cell>
          <cell r="C221">
            <v>512</v>
          </cell>
        </row>
        <row r="222">
          <cell r="A222">
            <v>20597</v>
          </cell>
          <cell r="B222" t="str">
            <v>Price diff Account - Operating Supplies</v>
          </cell>
          <cell r="C222">
            <v>-208011.48</v>
          </cell>
        </row>
        <row r="223">
          <cell r="A223">
            <v>20598</v>
          </cell>
          <cell r="B223" t="str">
            <v>Stores &amp; Spares Consumed - OB</v>
          </cell>
          <cell r="C223">
            <v>30783.53</v>
          </cell>
        </row>
        <row r="224">
          <cell r="A224">
            <v>20599</v>
          </cell>
          <cell r="B224" t="str">
            <v>Cost of PM Consumed  Sub Contract Manual</v>
          </cell>
          <cell r="C224">
            <v>-16418890.939999999</v>
          </cell>
        </row>
        <row r="225">
          <cell r="A225">
            <v>20600</v>
          </cell>
          <cell r="B225" t="str">
            <v>Inventory Variance Loss - Operating Supplies S/C</v>
          </cell>
          <cell r="C225">
            <v>0</v>
          </cell>
        </row>
        <row r="226">
          <cell r="A226">
            <v>20837</v>
          </cell>
          <cell r="B226" t="str">
            <v>Processing charges Stores</v>
          </cell>
          <cell r="C226">
            <v>1990.57</v>
          </cell>
        </row>
        <row r="227">
          <cell r="C227">
            <v>869521.58</v>
          </cell>
        </row>
        <row r="228">
          <cell r="A228" t="str">
            <v>Inventory</v>
          </cell>
          <cell r="B228" t="str">
            <v>Change</v>
          </cell>
          <cell r="C228">
            <v>0</v>
          </cell>
        </row>
        <row r="229">
          <cell r="A229">
            <v>20601</v>
          </cell>
          <cell r="B229" t="str">
            <v>Inventory Change FG - Manufactured</v>
          </cell>
          <cell r="C229">
            <v>-525670119.37</v>
          </cell>
        </row>
        <row r="230">
          <cell r="A230">
            <v>20602</v>
          </cell>
          <cell r="B230" t="str">
            <v>Inventory Change SFG</v>
          </cell>
          <cell r="C230">
            <v>-1257815344.3499999</v>
          </cell>
        </row>
        <row r="231">
          <cell r="A231">
            <v>20603</v>
          </cell>
          <cell r="B231" t="str">
            <v>Inventory Change By-Products</v>
          </cell>
          <cell r="C231">
            <v>-49680254.630000003</v>
          </cell>
        </row>
        <row r="232">
          <cell r="A232">
            <v>20604</v>
          </cell>
          <cell r="B232" t="str">
            <v>Inventory Change Sub -Contracting</v>
          </cell>
          <cell r="C232">
            <v>-1107031547.8</v>
          </cell>
        </row>
        <row r="233">
          <cell r="A233">
            <v>20607</v>
          </cell>
          <cell r="B233" t="str">
            <v>Inventory  Chg FG Mfd-Manual</v>
          </cell>
          <cell r="C233">
            <v>-63461629.049999997</v>
          </cell>
        </row>
        <row r="234">
          <cell r="A234">
            <v>20608</v>
          </cell>
          <cell r="B234" t="str">
            <v>Inventory  Chg SFG -Manual</v>
          </cell>
          <cell r="C234">
            <v>-525934.47</v>
          </cell>
        </row>
        <row r="235">
          <cell r="C235">
            <v>-3004184829.6700001</v>
          </cell>
        </row>
        <row r="236">
          <cell r="C236">
            <v>-15045490.380000001</v>
          </cell>
        </row>
        <row r="237">
          <cell r="C237">
            <v>1543899788.01</v>
          </cell>
        </row>
        <row r="238">
          <cell r="A238" t="str">
            <v>MANUFACTUR</v>
          </cell>
          <cell r="B238" t="str">
            <v>ING &amp; OTHER EXP.</v>
          </cell>
          <cell r="C238">
            <v>0</v>
          </cell>
        </row>
        <row r="239">
          <cell r="A239" t="str">
            <v>EMPLOYEE'S</v>
          </cell>
          <cell r="B239" t="str">
            <v>COST</v>
          </cell>
          <cell r="C239">
            <v>0</v>
          </cell>
        </row>
        <row r="240">
          <cell r="A240" t="str">
            <v>Salaries,</v>
          </cell>
          <cell r="B240" t="str">
            <v>Wages &amp; Bonus</v>
          </cell>
          <cell r="C240">
            <v>0</v>
          </cell>
        </row>
        <row r="241">
          <cell r="A241">
            <v>20701</v>
          </cell>
          <cell r="B241" t="str">
            <v>Basic Wage /Salary</v>
          </cell>
          <cell r="C241">
            <v>49553499.700000003</v>
          </cell>
        </row>
        <row r="242">
          <cell r="A242">
            <v>20702</v>
          </cell>
          <cell r="B242" t="str">
            <v>D.A</v>
          </cell>
          <cell r="C242">
            <v>751257.4</v>
          </cell>
        </row>
        <row r="243">
          <cell r="A243">
            <v>20703</v>
          </cell>
          <cell r="B243" t="str">
            <v>H.R.A.</v>
          </cell>
          <cell r="C243">
            <v>3302373.25</v>
          </cell>
        </row>
        <row r="244">
          <cell r="A244">
            <v>20704</v>
          </cell>
          <cell r="B244" t="str">
            <v>Special Allowance 1 &amp; 2</v>
          </cell>
          <cell r="C244">
            <v>3626613.95</v>
          </cell>
        </row>
        <row r="245">
          <cell r="A245">
            <v>20705</v>
          </cell>
          <cell r="B245" t="str">
            <v>Canteen Allowance</v>
          </cell>
          <cell r="C245">
            <v>8100</v>
          </cell>
        </row>
        <row r="246">
          <cell r="A246">
            <v>20706</v>
          </cell>
          <cell r="B246" t="str">
            <v>Education Allowance</v>
          </cell>
          <cell r="C246">
            <v>372222.1</v>
          </cell>
        </row>
        <row r="247">
          <cell r="A247">
            <v>20707</v>
          </cell>
          <cell r="B247" t="str">
            <v>Transport Allowance</v>
          </cell>
          <cell r="C247">
            <v>1600963.75</v>
          </cell>
        </row>
        <row r="248">
          <cell r="A248">
            <v>20708</v>
          </cell>
          <cell r="B248" t="str">
            <v>Upkeep Allowance</v>
          </cell>
          <cell r="C248">
            <v>20603</v>
          </cell>
        </row>
        <row r="249">
          <cell r="A249">
            <v>20709</v>
          </cell>
          <cell r="B249" t="str">
            <v>Trainee Allowance</v>
          </cell>
          <cell r="C249">
            <v>849946</v>
          </cell>
        </row>
        <row r="250">
          <cell r="A250">
            <v>20710</v>
          </cell>
          <cell r="B250" t="str">
            <v>Overtime</v>
          </cell>
          <cell r="C250">
            <v>272464.75</v>
          </cell>
        </row>
        <row r="251">
          <cell r="A251">
            <v>20711</v>
          </cell>
          <cell r="B251" t="str">
            <v>Ex-gratia</v>
          </cell>
          <cell r="C251">
            <v>97598</v>
          </cell>
        </row>
        <row r="252">
          <cell r="A252">
            <v>20712</v>
          </cell>
          <cell r="B252" t="str">
            <v>Leave Encashment</v>
          </cell>
          <cell r="C252">
            <v>4143314</v>
          </cell>
        </row>
        <row r="253">
          <cell r="A253">
            <v>20713</v>
          </cell>
          <cell r="B253" t="str">
            <v>Bonus/Productivity Incentives</v>
          </cell>
          <cell r="C253">
            <v>1258746</v>
          </cell>
        </row>
        <row r="254">
          <cell r="A254">
            <v>20714</v>
          </cell>
          <cell r="B254" t="str">
            <v>Sales Incentives in cash</v>
          </cell>
          <cell r="C254">
            <v>8781924.5500000007</v>
          </cell>
        </row>
        <row r="255">
          <cell r="A255">
            <v>20715</v>
          </cell>
          <cell r="B255" t="str">
            <v>Commission to Directors</v>
          </cell>
          <cell r="C255">
            <v>0</v>
          </cell>
        </row>
        <row r="256">
          <cell r="A256">
            <v>20716</v>
          </cell>
          <cell r="B256" t="str">
            <v>Car Allowance</v>
          </cell>
          <cell r="C256">
            <v>14024</v>
          </cell>
        </row>
        <row r="257">
          <cell r="A257">
            <v>20717</v>
          </cell>
          <cell r="B257" t="str">
            <v>Supplimentary Allowance</v>
          </cell>
          <cell r="C257">
            <v>507479</v>
          </cell>
        </row>
        <row r="258">
          <cell r="A258">
            <v>20718</v>
          </cell>
          <cell r="B258" t="str">
            <v>Other Allowance/Reimbursement</v>
          </cell>
          <cell r="C258">
            <v>32208943.899999999</v>
          </cell>
        </row>
        <row r="259">
          <cell r="A259">
            <v>20719</v>
          </cell>
          <cell r="B259" t="str">
            <v>Personal Allowance</v>
          </cell>
          <cell r="C259">
            <v>2887</v>
          </cell>
        </row>
        <row r="260">
          <cell r="A260">
            <v>20720</v>
          </cell>
          <cell r="B260" t="str">
            <v>Gift to Employees</v>
          </cell>
          <cell r="C260">
            <v>2180</v>
          </cell>
        </row>
        <row r="261">
          <cell r="A261">
            <v>20799</v>
          </cell>
          <cell r="B261" t="str">
            <v>Utility Allowance</v>
          </cell>
          <cell r="C261">
            <v>0</v>
          </cell>
        </row>
        <row r="262">
          <cell r="C262">
            <v>107375140.34999999</v>
          </cell>
        </row>
        <row r="263">
          <cell r="A263" t="str">
            <v>Contrib. t</v>
          </cell>
          <cell r="B263" t="str">
            <v>o PF &amp; Other Funds</v>
          </cell>
          <cell r="C263">
            <v>0</v>
          </cell>
        </row>
        <row r="264">
          <cell r="A264">
            <v>20751</v>
          </cell>
          <cell r="B264" t="str">
            <v>P.F.</v>
          </cell>
          <cell r="C264">
            <v>4742546</v>
          </cell>
        </row>
        <row r="265">
          <cell r="A265">
            <v>20752</v>
          </cell>
          <cell r="B265" t="str">
            <v>F.P.F.</v>
          </cell>
          <cell r="C265">
            <v>1308110</v>
          </cell>
        </row>
        <row r="266">
          <cell r="A266">
            <v>20753</v>
          </cell>
          <cell r="B266" t="str">
            <v>Gratuity</v>
          </cell>
          <cell r="C266">
            <v>1875192</v>
          </cell>
        </row>
        <row r="267">
          <cell r="A267">
            <v>20754</v>
          </cell>
          <cell r="B267" t="str">
            <v>Pension Scheme</v>
          </cell>
          <cell r="C267">
            <v>781328</v>
          </cell>
        </row>
        <row r="268">
          <cell r="C268">
            <v>8707176</v>
          </cell>
        </row>
        <row r="269">
          <cell r="A269" t="str">
            <v>Welfare Ex</v>
          </cell>
          <cell r="B269" t="str">
            <v>p.</v>
          </cell>
          <cell r="C269">
            <v>0</v>
          </cell>
        </row>
        <row r="270">
          <cell r="A270">
            <v>20771</v>
          </cell>
          <cell r="B270" t="str">
            <v>P.F. Admn Charges</v>
          </cell>
          <cell r="C270">
            <v>87018.4</v>
          </cell>
        </row>
        <row r="271">
          <cell r="A271">
            <v>20772</v>
          </cell>
          <cell r="B271" t="str">
            <v>Contribution To Labour Welfare Fund</v>
          </cell>
          <cell r="C271">
            <v>17646</v>
          </cell>
        </row>
        <row r="272">
          <cell r="A272">
            <v>20773</v>
          </cell>
          <cell r="B272" t="str">
            <v>E.S.I.S.</v>
          </cell>
          <cell r="C272">
            <v>223921.62</v>
          </cell>
        </row>
        <row r="273">
          <cell r="A273">
            <v>20774</v>
          </cell>
          <cell r="B273" t="str">
            <v>E.D.L.I.</v>
          </cell>
          <cell r="C273">
            <v>52551</v>
          </cell>
        </row>
        <row r="274">
          <cell r="A274">
            <v>20775</v>
          </cell>
          <cell r="B274" t="str">
            <v>E.D.L.I. Admn. Charges</v>
          </cell>
          <cell r="C274">
            <v>792.12</v>
          </cell>
        </row>
        <row r="275">
          <cell r="A275">
            <v>20776</v>
          </cell>
          <cell r="B275" t="str">
            <v>Reimbursement Of Medical Exp.</v>
          </cell>
          <cell r="C275">
            <v>994971</v>
          </cell>
        </row>
        <row r="276">
          <cell r="A276">
            <v>20777</v>
          </cell>
          <cell r="B276" t="str">
            <v>Group Health Insurance</v>
          </cell>
          <cell r="C276">
            <v>713430</v>
          </cell>
        </row>
        <row r="277">
          <cell r="A277">
            <v>20778</v>
          </cell>
          <cell r="B277" t="str">
            <v>Group Accident Insurance</v>
          </cell>
          <cell r="C277">
            <v>364211</v>
          </cell>
        </row>
        <row r="278">
          <cell r="A278">
            <v>20779</v>
          </cell>
          <cell r="B278" t="str">
            <v>Baggage Insurance</v>
          </cell>
          <cell r="C278">
            <v>0</v>
          </cell>
        </row>
        <row r="279">
          <cell r="A279">
            <v>20780</v>
          </cell>
          <cell r="B279" t="str">
            <v>Relocation Expenses</v>
          </cell>
          <cell r="C279">
            <v>1061454</v>
          </cell>
        </row>
        <row r="280">
          <cell r="A280">
            <v>20781</v>
          </cell>
          <cell r="B280" t="str">
            <v>Child &amp; Employee Education</v>
          </cell>
          <cell r="C280">
            <v>20250</v>
          </cell>
        </row>
        <row r="281">
          <cell r="A281">
            <v>20782</v>
          </cell>
          <cell r="B281" t="str">
            <v>Gifts To Staff</v>
          </cell>
          <cell r="C281">
            <v>28651</v>
          </cell>
        </row>
        <row r="282">
          <cell r="A282">
            <v>20783</v>
          </cell>
          <cell r="B282" t="str">
            <v>Sales Awards</v>
          </cell>
          <cell r="C282">
            <v>38000</v>
          </cell>
        </row>
        <row r="283">
          <cell r="A283">
            <v>20784</v>
          </cell>
          <cell r="B283" t="str">
            <v>L.T.A.</v>
          </cell>
          <cell r="C283">
            <v>409288</v>
          </cell>
        </row>
        <row r="284">
          <cell r="A284">
            <v>20785</v>
          </cell>
          <cell r="B284" t="str">
            <v>Exp. On Transportation Of Emp.</v>
          </cell>
          <cell r="C284">
            <v>187915</v>
          </cell>
        </row>
        <row r="285">
          <cell r="A285">
            <v>20786</v>
          </cell>
          <cell r="B285" t="str">
            <v>Long Service Awards</v>
          </cell>
          <cell r="C285">
            <v>5200</v>
          </cell>
        </row>
        <row r="286">
          <cell r="A286">
            <v>20787</v>
          </cell>
          <cell r="B286" t="str">
            <v>Cost Of Diaries&amp; Other Supplie</v>
          </cell>
          <cell r="C286">
            <v>-23758.5</v>
          </cell>
        </row>
        <row r="287">
          <cell r="A287">
            <v>20788</v>
          </cell>
          <cell r="B287" t="str">
            <v>"Recreation Exp. Picnics, Sport"</v>
          </cell>
          <cell r="C287">
            <v>49021</v>
          </cell>
        </row>
        <row r="288">
          <cell r="A288">
            <v>20789</v>
          </cell>
          <cell r="B288" t="str">
            <v>Reim. Health &amp; Cultural Club</v>
          </cell>
          <cell r="C288">
            <v>0</v>
          </cell>
        </row>
        <row r="289">
          <cell r="A289">
            <v>20790</v>
          </cell>
          <cell r="B289" t="str">
            <v>Corporate Club Payments</v>
          </cell>
          <cell r="C289">
            <v>155057</v>
          </cell>
        </row>
        <row r="290">
          <cell r="A290">
            <v>20791</v>
          </cell>
          <cell r="B290" t="str">
            <v>Reimbursement On Credit Cards</v>
          </cell>
          <cell r="C290">
            <v>8190</v>
          </cell>
        </row>
        <row r="291">
          <cell r="A291">
            <v>20792</v>
          </cell>
          <cell r="B291" t="str">
            <v>Reimbursement On Prof.Bodies</v>
          </cell>
          <cell r="C291">
            <v>225</v>
          </cell>
        </row>
        <row r="292">
          <cell r="A292">
            <v>20793</v>
          </cell>
          <cell r="B292" t="str">
            <v>Staff Welfare - Pantry Items</v>
          </cell>
          <cell r="C292">
            <v>595859.68000000005</v>
          </cell>
        </row>
        <row r="293">
          <cell r="A293">
            <v>20794</v>
          </cell>
          <cell r="B293" t="str">
            <v>Staff Welfare - Uniforms</v>
          </cell>
          <cell r="C293">
            <v>142114.38</v>
          </cell>
        </row>
        <row r="294">
          <cell r="A294">
            <v>20795</v>
          </cell>
          <cell r="B294" t="str">
            <v>Staff Welfare - washing allowance</v>
          </cell>
          <cell r="C294">
            <v>21970</v>
          </cell>
        </row>
        <row r="295">
          <cell r="A295">
            <v>20796</v>
          </cell>
          <cell r="B295" t="str">
            <v>Staff Welfare - Miscellaneous</v>
          </cell>
          <cell r="C295">
            <v>1293377.78</v>
          </cell>
        </row>
        <row r="296">
          <cell r="A296">
            <v>20798</v>
          </cell>
          <cell r="B296" t="str">
            <v>Self Developmet Training</v>
          </cell>
          <cell r="C296">
            <v>0</v>
          </cell>
        </row>
        <row r="297">
          <cell r="C297">
            <v>6447355.4800000004</v>
          </cell>
        </row>
        <row r="298">
          <cell r="C298">
            <v>122529671.83</v>
          </cell>
        </row>
        <row r="299">
          <cell r="A299" t="str">
            <v>POWER, FUE</v>
          </cell>
          <cell r="B299" t="str">
            <v>L &amp; WATER</v>
          </cell>
          <cell r="C299">
            <v>0</v>
          </cell>
        </row>
        <row r="300">
          <cell r="A300">
            <v>20851</v>
          </cell>
          <cell r="B300" t="str">
            <v>Electricity - Office</v>
          </cell>
          <cell r="C300">
            <v>3037822.92</v>
          </cell>
        </row>
        <row r="301">
          <cell r="A301">
            <v>20852</v>
          </cell>
          <cell r="B301" t="str">
            <v>Electricity - Resi.</v>
          </cell>
          <cell r="C301">
            <v>14130</v>
          </cell>
        </row>
        <row r="302">
          <cell r="A302">
            <v>20853</v>
          </cell>
          <cell r="B302" t="str">
            <v>Power</v>
          </cell>
          <cell r="C302">
            <v>5864438.25</v>
          </cell>
        </row>
        <row r="303">
          <cell r="A303">
            <v>20854</v>
          </cell>
          <cell r="B303" t="str">
            <v>Furnace Oil</v>
          </cell>
          <cell r="C303">
            <v>0</v>
          </cell>
        </row>
        <row r="304">
          <cell r="A304">
            <v>20855</v>
          </cell>
          <cell r="B304" t="str">
            <v>Coal</v>
          </cell>
          <cell r="C304">
            <v>0</v>
          </cell>
        </row>
        <row r="305">
          <cell r="A305">
            <v>20856</v>
          </cell>
          <cell r="B305" t="str">
            <v>L.D.O.</v>
          </cell>
          <cell r="C305">
            <v>0</v>
          </cell>
        </row>
        <row r="306">
          <cell r="A306">
            <v>20857</v>
          </cell>
          <cell r="B306" t="str">
            <v>Water</v>
          </cell>
          <cell r="C306">
            <v>416772.87</v>
          </cell>
        </row>
        <row r="307">
          <cell r="A307">
            <v>20858</v>
          </cell>
          <cell r="B307" t="str">
            <v>Gas</v>
          </cell>
          <cell r="C307">
            <v>0</v>
          </cell>
        </row>
        <row r="308">
          <cell r="A308">
            <v>20859</v>
          </cell>
          <cell r="B308" t="str">
            <v>Water - FOH</v>
          </cell>
          <cell r="C308">
            <v>31184</v>
          </cell>
        </row>
        <row r="309">
          <cell r="C309">
            <v>9364348.0399999991</v>
          </cell>
        </row>
        <row r="310">
          <cell r="A310" t="str">
            <v>CONTRACT M</v>
          </cell>
          <cell r="B310" t="str">
            <v>ANUFACTURING CHARGES</v>
          </cell>
          <cell r="C310">
            <v>0</v>
          </cell>
        </row>
        <row r="311">
          <cell r="A311">
            <v>20831</v>
          </cell>
          <cell r="B311" t="str">
            <v>Processing charges of RM</v>
          </cell>
          <cell r="C311">
            <v>4725612.75</v>
          </cell>
        </row>
        <row r="312">
          <cell r="A312">
            <v>20832</v>
          </cell>
          <cell r="B312" t="str">
            <v>Processing charges of FG</v>
          </cell>
          <cell r="C312">
            <v>19699932.300000001</v>
          </cell>
        </row>
        <row r="313">
          <cell r="A313">
            <v>20833</v>
          </cell>
          <cell r="B313" t="str">
            <v>Processing charges By Products</v>
          </cell>
          <cell r="C313">
            <v>350</v>
          </cell>
        </row>
        <row r="314">
          <cell r="A314">
            <v>20834</v>
          </cell>
          <cell r="B314" t="str">
            <v>Other Proc.Chgs Reimbursement</v>
          </cell>
          <cell r="C314">
            <v>-432835.99</v>
          </cell>
        </row>
        <row r="315">
          <cell r="A315">
            <v>20835</v>
          </cell>
          <cell r="B315" t="str">
            <v>Processing charges of SFG</v>
          </cell>
          <cell r="C315">
            <v>1222986.1100000001</v>
          </cell>
        </row>
        <row r="316">
          <cell r="C316">
            <v>25216045.170000002</v>
          </cell>
        </row>
        <row r="317">
          <cell r="A317" t="str">
            <v>RENT &amp; STO</v>
          </cell>
          <cell r="B317" t="str">
            <v>RAGE CHARGES</v>
          </cell>
          <cell r="C317">
            <v>0</v>
          </cell>
        </row>
        <row r="318">
          <cell r="A318" t="str">
            <v>Rent &amp; Sto</v>
          </cell>
          <cell r="B318" t="str">
            <v>rage Charges</v>
          </cell>
          <cell r="C318">
            <v>0</v>
          </cell>
        </row>
        <row r="319">
          <cell r="A319">
            <v>20871</v>
          </cell>
          <cell r="B319" t="str">
            <v>Factory Rents</v>
          </cell>
          <cell r="C319">
            <v>208374</v>
          </cell>
        </row>
        <row r="320">
          <cell r="A320">
            <v>20872</v>
          </cell>
          <cell r="B320" t="str">
            <v>Rents for RM</v>
          </cell>
          <cell r="C320">
            <v>271540</v>
          </cell>
        </row>
        <row r="321">
          <cell r="A321">
            <v>20873</v>
          </cell>
          <cell r="B321" t="str">
            <v>Rents for PM</v>
          </cell>
          <cell r="C321">
            <v>421555.38</v>
          </cell>
        </row>
        <row r="322">
          <cell r="A322">
            <v>20874</v>
          </cell>
          <cell r="B322" t="str">
            <v>Variable RM Storage Charges</v>
          </cell>
          <cell r="C322">
            <v>1395284</v>
          </cell>
        </row>
        <row r="323">
          <cell r="A323">
            <v>20875</v>
          </cell>
          <cell r="B323" t="str">
            <v>Variable PM Storage Charges</v>
          </cell>
          <cell r="C323">
            <v>0</v>
          </cell>
        </row>
        <row r="324">
          <cell r="A324">
            <v>20876</v>
          </cell>
          <cell r="B324" t="str">
            <v>Rents for Finished Goods</v>
          </cell>
          <cell r="C324">
            <v>3465098.04</v>
          </cell>
        </row>
        <row r="325">
          <cell r="A325">
            <v>20877</v>
          </cell>
          <cell r="B325" t="str">
            <v>Rent on FG - Additional Godown</v>
          </cell>
          <cell r="C325">
            <v>124375</v>
          </cell>
        </row>
        <row r="326">
          <cell r="A326">
            <v>20878</v>
          </cell>
          <cell r="B326" t="str">
            <v>Rents for Office Building</v>
          </cell>
          <cell r="C326">
            <v>2714633.58</v>
          </cell>
        </row>
        <row r="327">
          <cell r="A327">
            <v>20879</v>
          </cell>
          <cell r="B327" t="str">
            <v>Rents Residential Buildings</v>
          </cell>
          <cell r="C327">
            <v>1000854</v>
          </cell>
        </row>
        <row r="328">
          <cell r="C328">
            <v>9601714</v>
          </cell>
        </row>
        <row r="329">
          <cell r="A329" t="str">
            <v>Lease Rent</v>
          </cell>
          <cell r="B329" t="str">
            <v>als</v>
          </cell>
          <cell r="C329">
            <v>0</v>
          </cell>
        </row>
        <row r="330">
          <cell r="A330">
            <v>20891</v>
          </cell>
          <cell r="B330" t="str">
            <v>Lease Rental On Computers</v>
          </cell>
          <cell r="C330">
            <v>9932</v>
          </cell>
        </row>
        <row r="331">
          <cell r="A331">
            <v>20892</v>
          </cell>
          <cell r="B331" t="str">
            <v>Lease Rental On Vehicles</v>
          </cell>
          <cell r="C331">
            <v>1821424.93</v>
          </cell>
        </row>
        <row r="332">
          <cell r="A332">
            <v>20894</v>
          </cell>
          <cell r="B332" t="str">
            <v>Lease Rental On Vehicles Company</v>
          </cell>
          <cell r="C332">
            <v>0</v>
          </cell>
        </row>
        <row r="333">
          <cell r="C333">
            <v>1831356.93</v>
          </cell>
        </row>
        <row r="334">
          <cell r="C334">
            <v>11433070.93</v>
          </cell>
        </row>
        <row r="335">
          <cell r="A335" t="str">
            <v>REPAIRS TO</v>
          </cell>
          <cell r="B335" t="str">
            <v>BUILDINGS</v>
          </cell>
          <cell r="C335">
            <v>0</v>
          </cell>
        </row>
        <row r="336">
          <cell r="A336">
            <v>20911</v>
          </cell>
          <cell r="B336" t="str">
            <v>R&amp;M Factory Building</v>
          </cell>
          <cell r="C336">
            <v>216185.66</v>
          </cell>
        </row>
        <row r="337">
          <cell r="A337">
            <v>20912</v>
          </cell>
          <cell r="B337" t="str">
            <v>R&amp;M Office Building</v>
          </cell>
          <cell r="C337">
            <v>368841</v>
          </cell>
        </row>
        <row r="338">
          <cell r="A338">
            <v>20913</v>
          </cell>
          <cell r="B338" t="str">
            <v>R&amp;M Residential Building</v>
          </cell>
          <cell r="C338">
            <v>1664</v>
          </cell>
        </row>
        <row r="339">
          <cell r="A339">
            <v>20921</v>
          </cell>
          <cell r="B339" t="str">
            <v>Office Premises Maintenance</v>
          </cell>
          <cell r="C339">
            <v>1869787.53</v>
          </cell>
        </row>
        <row r="340">
          <cell r="A340">
            <v>20922</v>
          </cell>
          <cell r="B340" t="str">
            <v>Residential Premises Maintain.</v>
          </cell>
          <cell r="C340">
            <v>49999</v>
          </cell>
        </row>
        <row r="341">
          <cell r="C341">
            <v>2506477.19</v>
          </cell>
        </row>
        <row r="342">
          <cell r="A342" t="str">
            <v>REPAIRS TO</v>
          </cell>
          <cell r="B342" t="str">
            <v>MACHINERY</v>
          </cell>
          <cell r="C342">
            <v>0</v>
          </cell>
        </row>
        <row r="343">
          <cell r="A343">
            <v>20914</v>
          </cell>
          <cell r="B343" t="str">
            <v>R&amp;M Plant &amp; Machinery Boiler</v>
          </cell>
          <cell r="C343">
            <v>140291</v>
          </cell>
        </row>
        <row r="344">
          <cell r="A344">
            <v>20915</v>
          </cell>
          <cell r="B344" t="str">
            <v>R&amp;M Plant &amp; Machinery Others</v>
          </cell>
          <cell r="C344">
            <v>3358675.55</v>
          </cell>
        </row>
        <row r="345">
          <cell r="A345">
            <v>20918</v>
          </cell>
          <cell r="B345" t="str">
            <v>R&amp;M Computers Hardware</v>
          </cell>
          <cell r="C345">
            <v>2087770.15</v>
          </cell>
        </row>
        <row r="346">
          <cell r="A346">
            <v>20924</v>
          </cell>
          <cell r="B346" t="str">
            <v>R&amp;M Computer Software</v>
          </cell>
          <cell r="C346">
            <v>4541994</v>
          </cell>
        </row>
        <row r="347">
          <cell r="C347">
            <v>10128730.699999999</v>
          </cell>
        </row>
        <row r="348">
          <cell r="A348" t="str">
            <v>REPAIRS TO</v>
          </cell>
          <cell r="B348" t="str">
            <v>OTHERS</v>
          </cell>
          <cell r="C348">
            <v>0</v>
          </cell>
        </row>
        <row r="349">
          <cell r="A349">
            <v>20916</v>
          </cell>
          <cell r="B349" t="str">
            <v>R&amp;M A.C &amp; Refrig. Equipment</v>
          </cell>
          <cell r="C349">
            <v>348105.57</v>
          </cell>
        </row>
        <row r="350">
          <cell r="A350">
            <v>20917</v>
          </cell>
          <cell r="B350" t="str">
            <v>R&amp;M Office Equipment</v>
          </cell>
          <cell r="C350">
            <v>575722.71</v>
          </cell>
        </row>
        <row r="351">
          <cell r="A351">
            <v>20919</v>
          </cell>
          <cell r="B351" t="str">
            <v>R&amp;M Furniture &amp; Fixtures</v>
          </cell>
          <cell r="C351">
            <v>112207.5</v>
          </cell>
        </row>
        <row r="352">
          <cell r="A352">
            <v>20920</v>
          </cell>
          <cell r="B352" t="str">
            <v>R&amp;M Others</v>
          </cell>
          <cell r="C352">
            <v>464639.58</v>
          </cell>
        </row>
        <row r="353">
          <cell r="A353">
            <v>20923</v>
          </cell>
          <cell r="B353" t="str">
            <v>CWIP settlement to revenue</v>
          </cell>
          <cell r="C353">
            <v>0.2</v>
          </cell>
        </row>
        <row r="354">
          <cell r="C354">
            <v>1500675.56</v>
          </cell>
        </row>
        <row r="355">
          <cell r="A355" t="str">
            <v>FREIGHT FO</v>
          </cell>
          <cell r="B355" t="str">
            <v>RWARDING &amp; DIST.EXP.</v>
          </cell>
          <cell r="C355">
            <v>0</v>
          </cell>
        </row>
        <row r="356">
          <cell r="A356" t="str">
            <v>Freight</v>
          </cell>
          <cell r="C356">
            <v>0</v>
          </cell>
        </row>
        <row r="357">
          <cell r="A357">
            <v>20941</v>
          </cell>
          <cell r="B357" t="str">
            <v>Freight Inter Unit Transfer RM</v>
          </cell>
          <cell r="C357">
            <v>1017652</v>
          </cell>
        </row>
        <row r="358">
          <cell r="A358">
            <v>20942</v>
          </cell>
          <cell r="B358" t="str">
            <v>Freight Inter Unit Transfer PM</v>
          </cell>
          <cell r="C358">
            <v>1336923.1000000001</v>
          </cell>
        </row>
        <row r="359">
          <cell r="A359">
            <v>20943</v>
          </cell>
          <cell r="B359" t="str">
            <v>Freight InterUnit Transfer SFG</v>
          </cell>
          <cell r="C359">
            <v>3179363.55</v>
          </cell>
        </row>
        <row r="360">
          <cell r="A360">
            <v>20944</v>
          </cell>
          <cell r="B360" t="str">
            <v>Primary Freight on FG</v>
          </cell>
          <cell r="C360">
            <v>5486998.1299999999</v>
          </cell>
        </row>
        <row r="361">
          <cell r="A361">
            <v>20945</v>
          </cell>
          <cell r="B361" t="str">
            <v>Secondary Freight on FG &amp; van</v>
          </cell>
          <cell r="C361">
            <v>14723250.25</v>
          </cell>
        </row>
        <row r="362">
          <cell r="A362">
            <v>20946</v>
          </cell>
          <cell r="B362" t="str">
            <v>Inter Depot Transfer-Freight</v>
          </cell>
          <cell r="C362">
            <v>1696198.14</v>
          </cell>
        </row>
        <row r="363">
          <cell r="A363">
            <v>20947</v>
          </cell>
          <cell r="B363" t="str">
            <v>Detention Charges - FG</v>
          </cell>
          <cell r="C363">
            <v>1260335.01</v>
          </cell>
        </row>
        <row r="364">
          <cell r="A364">
            <v>20948</v>
          </cell>
          <cell r="B364" t="str">
            <v>Freight - By Products</v>
          </cell>
          <cell r="C364">
            <v>114273</v>
          </cell>
        </row>
        <row r="365">
          <cell r="A365">
            <v>20949</v>
          </cell>
          <cell r="B365" t="str">
            <v>Freight - Export</v>
          </cell>
          <cell r="C365">
            <v>15311779.83</v>
          </cell>
        </row>
        <row r="366">
          <cell r="A366">
            <v>20950</v>
          </cell>
          <cell r="B366" t="str">
            <v>Misc. Freight</v>
          </cell>
          <cell r="C366">
            <v>-4716</v>
          </cell>
        </row>
        <row r="367">
          <cell r="A367">
            <v>20951</v>
          </cell>
          <cell r="B367" t="str">
            <v>Freight RM</v>
          </cell>
          <cell r="C367">
            <v>1255305.3700000001</v>
          </cell>
        </row>
        <row r="368">
          <cell r="A368">
            <v>20952</v>
          </cell>
          <cell r="B368" t="str">
            <v>Freight SFG</v>
          </cell>
          <cell r="C368">
            <v>0</v>
          </cell>
        </row>
        <row r="369">
          <cell r="A369">
            <v>20953</v>
          </cell>
          <cell r="B369" t="str">
            <v>Freight PM</v>
          </cell>
          <cell r="C369">
            <v>3214484.29</v>
          </cell>
        </row>
        <row r="370">
          <cell r="A370">
            <v>20954</v>
          </cell>
          <cell r="B370" t="str">
            <v>Freight - Scheme Item</v>
          </cell>
          <cell r="C370">
            <v>0</v>
          </cell>
        </row>
        <row r="371">
          <cell r="A371">
            <v>20955</v>
          </cell>
          <cell r="B371" t="str">
            <v>Freight Consumables</v>
          </cell>
          <cell r="C371">
            <v>277614</v>
          </cell>
        </row>
        <row r="372">
          <cell r="A372">
            <v>20956</v>
          </cell>
          <cell r="B372" t="str">
            <v>RDC Freight</v>
          </cell>
          <cell r="C372">
            <v>2279639.69</v>
          </cell>
        </row>
        <row r="373">
          <cell r="A373">
            <v>20957</v>
          </cell>
          <cell r="B373" t="str">
            <v>Feeder transfer freight</v>
          </cell>
          <cell r="C373">
            <v>1081632.69</v>
          </cell>
        </row>
        <row r="374">
          <cell r="C374">
            <v>52230733.049999997</v>
          </cell>
        </row>
        <row r="375">
          <cell r="A375" t="str">
            <v>C&amp;F Exp.</v>
          </cell>
          <cell r="C375">
            <v>0</v>
          </cell>
        </row>
        <row r="376">
          <cell r="A376">
            <v>20961</v>
          </cell>
          <cell r="B376" t="str">
            <v>C &amp; F Remuneration</v>
          </cell>
          <cell r="C376">
            <v>1654661</v>
          </cell>
        </row>
        <row r="377">
          <cell r="A377">
            <v>20962</v>
          </cell>
          <cell r="B377" t="str">
            <v>Loading  Charges</v>
          </cell>
          <cell r="C377">
            <v>1092136.57</v>
          </cell>
        </row>
        <row r="378">
          <cell r="A378">
            <v>20963</v>
          </cell>
          <cell r="B378" t="str">
            <v>Coolie &amp; Cartage</v>
          </cell>
          <cell r="C378">
            <v>2451632.16</v>
          </cell>
        </row>
        <row r="379">
          <cell r="A379">
            <v>20964</v>
          </cell>
          <cell r="B379" t="str">
            <v>Accounting Charges</v>
          </cell>
          <cell r="C379">
            <v>0</v>
          </cell>
        </row>
        <row r="380">
          <cell r="A380">
            <v>20965</v>
          </cell>
          <cell r="B380" t="str">
            <v>Repacking Charges</v>
          </cell>
          <cell r="C380">
            <v>459887.2</v>
          </cell>
        </row>
        <row r="381">
          <cell r="A381">
            <v>20966</v>
          </cell>
          <cell r="B381" t="str">
            <v>Clearing &amp; Forwarding Chgs. - Export</v>
          </cell>
          <cell r="C381">
            <v>1363301</v>
          </cell>
        </row>
        <row r="382">
          <cell r="A382">
            <v>20967</v>
          </cell>
          <cell r="B382" t="str">
            <v>Legalisation Charges</v>
          </cell>
          <cell r="C382">
            <v>287642.43</v>
          </cell>
        </row>
        <row r="383">
          <cell r="A383">
            <v>20968</v>
          </cell>
          <cell r="B383" t="str">
            <v>Certificate of Origin Charges</v>
          </cell>
          <cell r="C383">
            <v>9845</v>
          </cell>
        </row>
        <row r="384">
          <cell r="A384">
            <v>20969</v>
          </cell>
          <cell r="B384" t="str">
            <v>Health Certificate Charges</v>
          </cell>
          <cell r="C384">
            <v>20800</v>
          </cell>
        </row>
        <row r="385">
          <cell r="A385">
            <v>20970</v>
          </cell>
          <cell r="B385" t="str">
            <v>SASO Inspection &amp; testing Charges</v>
          </cell>
          <cell r="C385">
            <v>141015</v>
          </cell>
        </row>
        <row r="386">
          <cell r="A386">
            <v>20977</v>
          </cell>
          <cell r="B386" t="str">
            <v>Unloading charges</v>
          </cell>
          <cell r="C386">
            <v>921493.96</v>
          </cell>
        </row>
        <row r="387">
          <cell r="C387">
            <v>8402414.3200000003</v>
          </cell>
        </row>
        <row r="388">
          <cell r="A388" t="str">
            <v>Redistribu</v>
          </cell>
          <cell r="B388" t="str">
            <v>tion Exp.</v>
          </cell>
          <cell r="C388">
            <v>0</v>
          </cell>
        </row>
        <row r="389">
          <cell r="A389">
            <v>20971</v>
          </cell>
          <cell r="B389" t="str">
            <v>Redistribution Expenses -  PSR Salary</v>
          </cell>
          <cell r="C389">
            <v>620235.64</v>
          </cell>
        </row>
        <row r="390">
          <cell r="A390">
            <v>20972</v>
          </cell>
          <cell r="B390" t="str">
            <v>Redistribution Expenses - Freight</v>
          </cell>
          <cell r="C390">
            <v>8059049.75</v>
          </cell>
        </row>
        <row r="391">
          <cell r="A391">
            <v>20973</v>
          </cell>
          <cell r="B391" t="str">
            <v>Redistribution Expenses - Bank Charges</v>
          </cell>
          <cell r="C391">
            <v>2025145.13</v>
          </cell>
        </row>
        <row r="392">
          <cell r="A392">
            <v>20974</v>
          </cell>
          <cell r="B392" t="str">
            <v>Redistribution Expenses - Octroi</v>
          </cell>
          <cell r="C392">
            <v>239939.99</v>
          </cell>
        </row>
        <row r="393">
          <cell r="A393">
            <v>20975</v>
          </cell>
          <cell r="B393" t="str">
            <v>Redistribution Expenses - Others</v>
          </cell>
          <cell r="C393">
            <v>139551</v>
          </cell>
        </row>
        <row r="394">
          <cell r="A394">
            <v>20976</v>
          </cell>
          <cell r="B394" t="str">
            <v>Redistribution Expenses -  PSR Subsidy</v>
          </cell>
          <cell r="C394">
            <v>8135</v>
          </cell>
        </row>
        <row r="395">
          <cell r="C395">
            <v>11092056.51</v>
          </cell>
        </row>
        <row r="396">
          <cell r="C396">
            <v>71725203.879999995</v>
          </cell>
        </row>
        <row r="397">
          <cell r="A397" t="str">
            <v>ADV. &amp; SAL</v>
          </cell>
          <cell r="B397" t="str">
            <v>ES PROMOTION</v>
          </cell>
          <cell r="C397">
            <v>0</v>
          </cell>
        </row>
        <row r="398">
          <cell r="A398" t="str">
            <v>Advertisem</v>
          </cell>
          <cell r="B398" t="str">
            <v>ent</v>
          </cell>
          <cell r="C398">
            <v>0</v>
          </cell>
        </row>
        <row r="399">
          <cell r="A399">
            <v>20991</v>
          </cell>
          <cell r="B399" t="str">
            <v>Advt. Press</v>
          </cell>
          <cell r="C399">
            <v>13100943.09</v>
          </cell>
        </row>
        <row r="400">
          <cell r="A400">
            <v>20992</v>
          </cell>
          <cell r="B400" t="str">
            <v>Advt. Radio</v>
          </cell>
          <cell r="C400">
            <v>3534648.5</v>
          </cell>
        </row>
        <row r="401">
          <cell r="A401">
            <v>20993</v>
          </cell>
          <cell r="B401" t="str">
            <v>Advt. T.V</v>
          </cell>
          <cell r="C401">
            <v>107041619.79000001</v>
          </cell>
        </row>
        <row r="402">
          <cell r="A402">
            <v>20994</v>
          </cell>
          <cell r="B402" t="str">
            <v>Advt Film</v>
          </cell>
          <cell r="C402">
            <v>24987944.59</v>
          </cell>
        </row>
        <row r="403">
          <cell r="A403">
            <v>20995</v>
          </cell>
          <cell r="B403" t="str">
            <v>Advt. Blocks &amp; Artwork Charges</v>
          </cell>
          <cell r="C403">
            <v>8453967.4800000004</v>
          </cell>
        </row>
        <row r="404">
          <cell r="A404">
            <v>20996</v>
          </cell>
          <cell r="B404" t="str">
            <v>Advt. Agency Commission</v>
          </cell>
          <cell r="C404">
            <v>42437.84</v>
          </cell>
        </row>
        <row r="405">
          <cell r="A405">
            <v>20997</v>
          </cell>
          <cell r="B405" t="str">
            <v>Advt. Market Research Expenses</v>
          </cell>
          <cell r="C405">
            <v>7407795.6100000003</v>
          </cell>
        </row>
        <row r="406">
          <cell r="A406">
            <v>20998</v>
          </cell>
          <cell r="B406" t="str">
            <v>POS</v>
          </cell>
          <cell r="C406">
            <v>8764426.1300000008</v>
          </cell>
        </row>
        <row r="407">
          <cell r="A407">
            <v>20999</v>
          </cell>
          <cell r="B407" t="str">
            <v>Advt. Others</v>
          </cell>
          <cell r="C407">
            <v>9977594.1300000008</v>
          </cell>
        </row>
        <row r="408">
          <cell r="A408">
            <v>21000</v>
          </cell>
          <cell r="B408" t="str">
            <v>Advt - Souvenier</v>
          </cell>
          <cell r="C408">
            <v>37000</v>
          </cell>
        </row>
        <row r="409">
          <cell r="A409">
            <v>21001</v>
          </cell>
          <cell r="B409" t="str">
            <v>Advt - Finance</v>
          </cell>
          <cell r="C409">
            <v>1293067</v>
          </cell>
        </row>
        <row r="410">
          <cell r="A410">
            <v>21002</v>
          </cell>
          <cell r="B410" t="str">
            <v>Advt - Media outdoor</v>
          </cell>
          <cell r="C410">
            <v>0</v>
          </cell>
        </row>
        <row r="411">
          <cell r="A411">
            <v>21003</v>
          </cell>
          <cell r="B411" t="str">
            <v>Advt - Media others (for internet cinema etc)</v>
          </cell>
          <cell r="C411">
            <v>2988202.54</v>
          </cell>
        </row>
        <row r="412">
          <cell r="A412">
            <v>21004</v>
          </cell>
          <cell r="B412" t="str">
            <v>Advt - Print production</v>
          </cell>
          <cell r="C412">
            <v>0</v>
          </cell>
        </row>
        <row r="413">
          <cell r="A413">
            <v>21005</v>
          </cell>
          <cell r="B413" t="str">
            <v>Advt - Others (RO)</v>
          </cell>
          <cell r="C413">
            <v>167342.79</v>
          </cell>
        </row>
        <row r="414">
          <cell r="A414">
            <v>21006</v>
          </cell>
          <cell r="B414" t="str">
            <v>Advt - VSR subsidy</v>
          </cell>
          <cell r="C414">
            <v>0</v>
          </cell>
        </row>
        <row r="415">
          <cell r="A415">
            <v>21007</v>
          </cell>
          <cell r="B415" t="str">
            <v>Advt - Growth ISR</v>
          </cell>
          <cell r="C415">
            <v>0</v>
          </cell>
        </row>
        <row r="416">
          <cell r="A416">
            <v>21008</v>
          </cell>
          <cell r="B416" t="str">
            <v>Advt - Cash Discount</v>
          </cell>
          <cell r="C416">
            <v>-44775</v>
          </cell>
        </row>
        <row r="417">
          <cell r="A417">
            <v>21009</v>
          </cell>
          <cell r="B417" t="str">
            <v>Advt - Van Subsidy</v>
          </cell>
          <cell r="C417">
            <v>-718878.55</v>
          </cell>
        </row>
        <row r="418">
          <cell r="A418">
            <v>21010</v>
          </cell>
          <cell r="B418" t="str">
            <v>Visibility Windows Display</v>
          </cell>
          <cell r="C418">
            <v>12218167.01</v>
          </cell>
        </row>
        <row r="419">
          <cell r="A419">
            <v>21011</v>
          </cell>
          <cell r="B419" t="str">
            <v>Direct Marketing Expenses</v>
          </cell>
          <cell r="C419">
            <v>0</v>
          </cell>
        </row>
        <row r="420">
          <cell r="A420">
            <v>21012</v>
          </cell>
          <cell r="B420" t="str">
            <v>Events</v>
          </cell>
          <cell r="C420">
            <v>-37182.639999999999</v>
          </cell>
        </row>
        <row r="421">
          <cell r="A421">
            <v>21013</v>
          </cell>
          <cell r="B421" t="str">
            <v>Public Relations</v>
          </cell>
          <cell r="C421">
            <v>69426</v>
          </cell>
        </row>
        <row r="422">
          <cell r="A422">
            <v>21014</v>
          </cell>
          <cell r="B422" t="str">
            <v>Media Discount</v>
          </cell>
          <cell r="C422">
            <v>0</v>
          </cell>
        </row>
        <row r="423">
          <cell r="C423">
            <v>199283746.31</v>
          </cell>
        </row>
        <row r="424">
          <cell r="A424" t="str">
            <v>Sales Prom</v>
          </cell>
          <cell r="B424" t="str">
            <v>otion</v>
          </cell>
          <cell r="C424">
            <v>0</v>
          </cell>
        </row>
        <row r="425">
          <cell r="A425">
            <v>21021</v>
          </cell>
          <cell r="B425" t="str">
            <v>S &amp; P Incentives</v>
          </cell>
          <cell r="C425">
            <v>-600</v>
          </cell>
        </row>
        <row r="426">
          <cell r="A426">
            <v>21022</v>
          </cell>
          <cell r="B426" t="str">
            <v>S &amp; P Publicity Literature</v>
          </cell>
          <cell r="C426">
            <v>0</v>
          </cell>
        </row>
        <row r="427">
          <cell r="A427">
            <v>21023</v>
          </cell>
          <cell r="B427" t="str">
            <v>S &amp; P Technical Publicity</v>
          </cell>
          <cell r="C427">
            <v>-68811</v>
          </cell>
        </row>
        <row r="428">
          <cell r="A428">
            <v>21024</v>
          </cell>
          <cell r="B428" t="str">
            <v>Sampling Expenses</v>
          </cell>
          <cell r="C428">
            <v>236878.02</v>
          </cell>
        </row>
        <row r="429">
          <cell r="A429">
            <v>21025</v>
          </cell>
          <cell r="B429" t="str">
            <v>Entertainment Exp.</v>
          </cell>
          <cell r="C429">
            <v>8066.12</v>
          </cell>
        </row>
        <row r="430">
          <cell r="A430">
            <v>21026</v>
          </cell>
          <cell r="B430" t="str">
            <v>S &amp; P Others</v>
          </cell>
          <cell r="C430">
            <v>-59667.85</v>
          </cell>
        </row>
        <row r="431">
          <cell r="A431">
            <v>21027</v>
          </cell>
          <cell r="B431" t="str">
            <v>PCNO DSR's</v>
          </cell>
          <cell r="C431">
            <v>0</v>
          </cell>
        </row>
        <row r="432">
          <cell r="A432">
            <v>21028</v>
          </cell>
          <cell r="B432" t="str">
            <v>SLI - S&amp;P Others</v>
          </cell>
          <cell r="C432">
            <v>327847.88</v>
          </cell>
        </row>
        <row r="433">
          <cell r="A433">
            <v>21029</v>
          </cell>
          <cell r="B433" t="str">
            <v>Consumer Promotion Others</v>
          </cell>
          <cell r="C433">
            <v>14789703.880000001</v>
          </cell>
        </row>
        <row r="434">
          <cell r="A434">
            <v>21030</v>
          </cell>
          <cell r="B434" t="str">
            <v>OOM ISR Salary</v>
          </cell>
          <cell r="C434">
            <v>284945</v>
          </cell>
        </row>
        <row r="435">
          <cell r="A435">
            <v>21031</v>
          </cell>
          <cell r="B435" t="str">
            <v>Sales Promotion Conf.</v>
          </cell>
          <cell r="C435">
            <v>0</v>
          </cell>
        </row>
        <row r="436">
          <cell r="A436">
            <v>21032</v>
          </cell>
          <cell r="B436" t="str">
            <v>COGS -ASP</v>
          </cell>
          <cell r="C436">
            <v>14196406.85</v>
          </cell>
        </row>
        <row r="437">
          <cell r="A437">
            <v>21033</v>
          </cell>
          <cell r="B437" t="str">
            <v>COGS - SAMPLES</v>
          </cell>
          <cell r="C437">
            <v>135</v>
          </cell>
        </row>
        <row r="438">
          <cell r="A438">
            <v>21034</v>
          </cell>
          <cell r="B438" t="str">
            <v>Price diff Account ASP</v>
          </cell>
          <cell r="C438">
            <v>9700.61</v>
          </cell>
        </row>
        <row r="439">
          <cell r="A439">
            <v>21035</v>
          </cell>
          <cell r="B439" t="str">
            <v>COGS ASP - Manual</v>
          </cell>
          <cell r="C439">
            <v>11013935.91</v>
          </cell>
        </row>
        <row r="440">
          <cell r="A440">
            <v>21036</v>
          </cell>
          <cell r="B440" t="str">
            <v>Loss on Scrap ASP</v>
          </cell>
          <cell r="C440">
            <v>119553.67</v>
          </cell>
        </row>
        <row r="441">
          <cell r="A441">
            <v>21037</v>
          </cell>
          <cell r="B441" t="str">
            <v>Feeder Wholesale Program</v>
          </cell>
          <cell r="C441">
            <v>3764462.82</v>
          </cell>
        </row>
        <row r="442">
          <cell r="A442">
            <v>21038</v>
          </cell>
          <cell r="B442" t="str">
            <v>Wholesale Milan Program</v>
          </cell>
          <cell r="C442">
            <v>6058053.75</v>
          </cell>
        </row>
        <row r="443">
          <cell r="A443">
            <v>21039</v>
          </cell>
          <cell r="B443" t="str">
            <v>SLI FOH</v>
          </cell>
          <cell r="C443">
            <v>4733463.22</v>
          </cell>
        </row>
        <row r="444">
          <cell r="C444">
            <v>55414073.880000003</v>
          </cell>
        </row>
        <row r="445">
          <cell r="C445">
            <v>254697820.19</v>
          </cell>
        </row>
        <row r="446">
          <cell r="A446" t="str">
            <v>RATES &amp; TA</v>
          </cell>
          <cell r="B446" t="str">
            <v>XES</v>
          </cell>
          <cell r="C446">
            <v>0</v>
          </cell>
        </row>
        <row r="447">
          <cell r="A447" t="str">
            <v>Rates &amp; Ta</v>
          </cell>
          <cell r="B447" t="str">
            <v>xes</v>
          </cell>
          <cell r="C447">
            <v>0</v>
          </cell>
        </row>
        <row r="448">
          <cell r="A448">
            <v>21051</v>
          </cell>
          <cell r="B448" t="str">
            <v>Licence Fees</v>
          </cell>
          <cell r="C448">
            <v>529366.16</v>
          </cell>
        </row>
        <row r="449">
          <cell r="A449">
            <v>21052</v>
          </cell>
          <cell r="B449" t="str">
            <v>Professional Tax</v>
          </cell>
          <cell r="C449">
            <v>38400</v>
          </cell>
        </row>
        <row r="450">
          <cell r="A450">
            <v>21053</v>
          </cell>
          <cell r="B450" t="str">
            <v>Water Tax</v>
          </cell>
          <cell r="C450">
            <v>266</v>
          </cell>
        </row>
        <row r="451">
          <cell r="A451">
            <v>21054</v>
          </cell>
          <cell r="B451" t="str">
            <v>Property Tax</v>
          </cell>
          <cell r="C451">
            <v>30960</v>
          </cell>
        </row>
        <row r="452">
          <cell r="A452">
            <v>21055</v>
          </cell>
          <cell r="B452" t="str">
            <v>Municipal Tax</v>
          </cell>
          <cell r="C452">
            <v>197910</v>
          </cell>
        </row>
        <row r="453">
          <cell r="A453">
            <v>21056</v>
          </cell>
          <cell r="B453" t="str">
            <v>Stamp Duties</v>
          </cell>
          <cell r="C453">
            <v>4220</v>
          </cell>
        </row>
        <row r="454">
          <cell r="C454">
            <v>801122.16</v>
          </cell>
        </row>
        <row r="455">
          <cell r="A455" t="str">
            <v>Excise Dut</v>
          </cell>
          <cell r="B455" t="str">
            <v>y</v>
          </cell>
          <cell r="C455">
            <v>0</v>
          </cell>
        </row>
        <row r="456">
          <cell r="A456">
            <v>21071</v>
          </cell>
          <cell r="B456" t="str">
            <v>Excise Duty - KKD</v>
          </cell>
          <cell r="C456">
            <v>0</v>
          </cell>
        </row>
        <row r="457">
          <cell r="A457">
            <v>21072</v>
          </cell>
          <cell r="B457" t="str">
            <v>Excise Duty -JAL</v>
          </cell>
          <cell r="C457">
            <v>5635.49</v>
          </cell>
        </row>
        <row r="458">
          <cell r="A458">
            <v>21073</v>
          </cell>
          <cell r="B458" t="str">
            <v>Excise Duty - GOA</v>
          </cell>
          <cell r="C458">
            <v>0</v>
          </cell>
        </row>
        <row r="459">
          <cell r="A459">
            <v>21074</v>
          </cell>
          <cell r="B459" t="str">
            <v>Excise Duty -  SASWAD</v>
          </cell>
          <cell r="C459">
            <v>0</v>
          </cell>
        </row>
        <row r="460">
          <cell r="A460">
            <v>21075</v>
          </cell>
          <cell r="B460" t="str">
            <v>Excise Duty - SEWREE</v>
          </cell>
          <cell r="C460">
            <v>0</v>
          </cell>
        </row>
        <row r="461">
          <cell r="A461">
            <v>21076</v>
          </cell>
          <cell r="B461" t="str">
            <v>Excise Duty - DEPOTS</v>
          </cell>
          <cell r="C461">
            <v>0</v>
          </cell>
        </row>
        <row r="462">
          <cell r="A462">
            <v>21077</v>
          </cell>
          <cell r="B462" t="str">
            <v>Excise Duty - Pondi</v>
          </cell>
          <cell r="C462">
            <v>0</v>
          </cell>
        </row>
        <row r="463">
          <cell r="A463">
            <v>21078</v>
          </cell>
          <cell r="B463" t="str">
            <v>Excise Duty - Daman</v>
          </cell>
          <cell r="C463">
            <v>0</v>
          </cell>
        </row>
        <row r="464">
          <cell r="A464">
            <v>21079</v>
          </cell>
          <cell r="B464" t="str">
            <v>Excise Duty - Daman Manual</v>
          </cell>
          <cell r="C464">
            <v>0</v>
          </cell>
        </row>
        <row r="465">
          <cell r="A465">
            <v>21081</v>
          </cell>
          <cell r="B465" t="str">
            <v>Excise Duty -KRISHNA - JAL</v>
          </cell>
          <cell r="C465">
            <v>0</v>
          </cell>
        </row>
        <row r="466">
          <cell r="A466">
            <v>21082</v>
          </cell>
          <cell r="B466" t="str">
            <v>Excise Duty -SACHIN - JAL</v>
          </cell>
          <cell r="C466">
            <v>0</v>
          </cell>
        </row>
        <row r="467">
          <cell r="C467">
            <v>5635.49</v>
          </cell>
        </row>
        <row r="468">
          <cell r="C468">
            <v>806757.65</v>
          </cell>
        </row>
        <row r="469">
          <cell r="A469" t="str">
            <v>SALES TAX</v>
          </cell>
          <cell r="B469" t="str">
            <v>&amp; CESS</v>
          </cell>
          <cell r="C469">
            <v>0</v>
          </cell>
        </row>
        <row r="470">
          <cell r="A470">
            <v>21091</v>
          </cell>
          <cell r="B470" t="str">
            <v>Sales Tax - Other than SD</v>
          </cell>
          <cell r="C470">
            <v>1131186.3400000001</v>
          </cell>
        </row>
        <row r="471">
          <cell r="A471">
            <v>21092</v>
          </cell>
          <cell r="B471" t="str">
            <v>Surcharge on Sales Tax - Other than SD</v>
          </cell>
          <cell r="C471">
            <v>246522.27</v>
          </cell>
        </row>
        <row r="472">
          <cell r="A472">
            <v>21093</v>
          </cell>
          <cell r="B472" t="str">
            <v>Additional Sales Tax - Other than SD</v>
          </cell>
          <cell r="C472">
            <v>0</v>
          </cell>
        </row>
        <row r="473">
          <cell r="A473">
            <v>21094</v>
          </cell>
          <cell r="B473" t="str">
            <v>Turnover Tax</v>
          </cell>
          <cell r="C473">
            <v>1984832.5</v>
          </cell>
        </row>
        <row r="474">
          <cell r="A474">
            <v>21095</v>
          </cell>
          <cell r="B474" t="str">
            <v>Cess on Finished Goods</v>
          </cell>
          <cell r="C474">
            <v>2123741.88</v>
          </cell>
        </row>
        <row r="475">
          <cell r="A475">
            <v>21096</v>
          </cell>
          <cell r="B475" t="str">
            <v>Octroi on FG</v>
          </cell>
          <cell r="C475">
            <v>8847839.5500000007</v>
          </cell>
        </row>
        <row r="476">
          <cell r="A476">
            <v>21097</v>
          </cell>
          <cell r="B476" t="str">
            <v>Entry Tax</v>
          </cell>
          <cell r="C476">
            <v>1974610.49</v>
          </cell>
        </row>
        <row r="477">
          <cell r="A477">
            <v>21098</v>
          </cell>
          <cell r="B477" t="str">
            <v>Service Tax</v>
          </cell>
          <cell r="C477">
            <v>1366368.21</v>
          </cell>
        </row>
        <row r="478">
          <cell r="A478">
            <v>21099</v>
          </cell>
          <cell r="B478" t="str">
            <v>Sales Tax  - Super Distributor</v>
          </cell>
          <cell r="C478">
            <v>0</v>
          </cell>
        </row>
        <row r="479">
          <cell r="A479">
            <v>21100</v>
          </cell>
          <cell r="B479" t="str">
            <v>Surcharge on Sales Tax - Super Distributor</v>
          </cell>
          <cell r="C479">
            <v>0</v>
          </cell>
        </row>
        <row r="480">
          <cell r="A480">
            <v>21101</v>
          </cell>
          <cell r="B480" t="str">
            <v>Additional Sales Tax - Super Distributor</v>
          </cell>
          <cell r="C480">
            <v>0</v>
          </cell>
        </row>
        <row r="481">
          <cell r="A481">
            <v>21102</v>
          </cell>
          <cell r="B481" t="str">
            <v>II Point Tax</v>
          </cell>
          <cell r="C481">
            <v>5144843.51</v>
          </cell>
        </row>
        <row r="482">
          <cell r="A482">
            <v>21103</v>
          </cell>
          <cell r="B482" t="str">
            <v>VAT Re-imb.to Distributor</v>
          </cell>
          <cell r="C482">
            <v>5090884.32</v>
          </cell>
        </row>
        <row r="483">
          <cell r="A483">
            <v>70001</v>
          </cell>
          <cell r="B483" t="str">
            <v>Octroi - Manual Allocation</v>
          </cell>
          <cell r="C483">
            <v>8.02</v>
          </cell>
        </row>
        <row r="484">
          <cell r="A484">
            <v>70002</v>
          </cell>
          <cell r="B484" t="str">
            <v>II Point Tax - Manual Allocation</v>
          </cell>
          <cell r="C484">
            <v>-8.02</v>
          </cell>
        </row>
        <row r="485">
          <cell r="C485">
            <v>27910829.07</v>
          </cell>
        </row>
        <row r="486">
          <cell r="A486" t="str">
            <v>PRINT., ST</v>
          </cell>
          <cell r="B486" t="str">
            <v>AT. &amp; COMM. EXP.</v>
          </cell>
          <cell r="C486">
            <v>0</v>
          </cell>
        </row>
        <row r="487">
          <cell r="A487">
            <v>21111</v>
          </cell>
          <cell r="B487" t="str">
            <v>Printing &amp; Stationery</v>
          </cell>
          <cell r="C487">
            <v>2958745.08</v>
          </cell>
        </row>
        <row r="488">
          <cell r="A488">
            <v>21112</v>
          </cell>
          <cell r="B488" t="str">
            <v>Consumables for computer</v>
          </cell>
          <cell r="C488">
            <v>115590.63</v>
          </cell>
        </row>
        <row r="489">
          <cell r="A489">
            <v>21113</v>
          </cell>
          <cell r="B489" t="str">
            <v>Postage &amp; Telegram</v>
          </cell>
          <cell r="C489">
            <v>78887.02</v>
          </cell>
        </row>
        <row r="490">
          <cell r="A490">
            <v>21114</v>
          </cell>
          <cell r="B490" t="str">
            <v>Courier</v>
          </cell>
          <cell r="C490">
            <v>1075938.49</v>
          </cell>
        </row>
        <row r="491">
          <cell r="A491">
            <v>21115</v>
          </cell>
          <cell r="B491" t="str">
            <v>Courier on POS</v>
          </cell>
          <cell r="C491">
            <v>591973.73</v>
          </cell>
        </row>
        <row r="492">
          <cell r="A492">
            <v>21121</v>
          </cell>
          <cell r="B492" t="str">
            <v>Telephone - Residence</v>
          </cell>
          <cell r="C492">
            <v>113767.4</v>
          </cell>
        </row>
        <row r="493">
          <cell r="A493">
            <v>21122</v>
          </cell>
          <cell r="B493" t="str">
            <v>Telephone - Office</v>
          </cell>
          <cell r="C493">
            <v>1872155.2</v>
          </cell>
        </row>
        <row r="494">
          <cell r="A494">
            <v>21123</v>
          </cell>
          <cell r="B494" t="str">
            <v>Telephone - Travel</v>
          </cell>
          <cell r="C494">
            <v>258705.6</v>
          </cell>
        </row>
        <row r="495">
          <cell r="A495">
            <v>21124</v>
          </cell>
          <cell r="B495" t="str">
            <v>Telephone - ISDN/ Lease line</v>
          </cell>
          <cell r="C495">
            <v>113236</v>
          </cell>
        </row>
        <row r="496">
          <cell r="A496">
            <v>21125</v>
          </cell>
          <cell r="B496" t="str">
            <v>Email  / Internet</v>
          </cell>
          <cell r="C496">
            <v>358388.5</v>
          </cell>
        </row>
        <row r="497">
          <cell r="A497">
            <v>21126</v>
          </cell>
          <cell r="B497" t="str">
            <v>Fax</v>
          </cell>
          <cell r="C497">
            <v>16099</v>
          </cell>
        </row>
        <row r="498">
          <cell r="A498">
            <v>21127</v>
          </cell>
          <cell r="B498" t="str">
            <v>VPN</v>
          </cell>
          <cell r="C498">
            <v>69942</v>
          </cell>
        </row>
        <row r="499">
          <cell r="A499">
            <v>21128</v>
          </cell>
          <cell r="B499" t="str">
            <v>Mobile</v>
          </cell>
          <cell r="C499">
            <v>1493533.54</v>
          </cell>
        </row>
        <row r="500">
          <cell r="A500">
            <v>21129</v>
          </cell>
          <cell r="B500" t="str">
            <v>VSAT</v>
          </cell>
          <cell r="C500">
            <v>532036.93000000005</v>
          </cell>
        </row>
        <row r="501">
          <cell r="A501">
            <v>21130</v>
          </cell>
          <cell r="B501" t="str">
            <v>Telephone - Reimb</v>
          </cell>
          <cell r="C501">
            <v>70.03</v>
          </cell>
        </row>
        <row r="502">
          <cell r="A502">
            <v>21131</v>
          </cell>
          <cell r="B502" t="str">
            <v>Call Centre Expenses</v>
          </cell>
          <cell r="C502">
            <v>0</v>
          </cell>
        </row>
        <row r="503">
          <cell r="C503">
            <v>9649069.1500000004</v>
          </cell>
        </row>
        <row r="504">
          <cell r="A504" t="str">
            <v>TRAVEL.,CO</v>
          </cell>
          <cell r="B504" t="str">
            <v>NV.&amp; VEHICLE EXP.</v>
          </cell>
          <cell r="C504">
            <v>0</v>
          </cell>
        </row>
        <row r="505">
          <cell r="A505" t="str">
            <v>Travelling</v>
          </cell>
          <cell r="B505" t="str">
            <v>Exp.</v>
          </cell>
          <cell r="C505">
            <v>0</v>
          </cell>
        </row>
        <row r="506">
          <cell r="A506">
            <v>21141</v>
          </cell>
          <cell r="B506" t="str">
            <v>Field staff Reimbursement</v>
          </cell>
          <cell r="C506">
            <v>3939874.1</v>
          </cell>
        </row>
        <row r="507">
          <cell r="A507">
            <v>21142</v>
          </cell>
          <cell r="B507" t="str">
            <v>Field staff Kit Allowance</v>
          </cell>
          <cell r="C507">
            <v>1930</v>
          </cell>
        </row>
        <row r="508">
          <cell r="A508">
            <v>21143</v>
          </cell>
          <cell r="B508" t="str">
            <v>Travelling Fare Inland</v>
          </cell>
          <cell r="C508">
            <v>5935566.54</v>
          </cell>
        </row>
        <row r="509">
          <cell r="A509">
            <v>21144</v>
          </cell>
          <cell r="B509" t="str">
            <v>Lodging &amp; Boarding Inland</v>
          </cell>
          <cell r="C509">
            <v>3251520.61</v>
          </cell>
        </row>
        <row r="510">
          <cell r="A510">
            <v>21145</v>
          </cell>
          <cell r="B510" t="str">
            <v>Travelling Fare Inland - Training</v>
          </cell>
          <cell r="C510">
            <v>175870</v>
          </cell>
        </row>
        <row r="511">
          <cell r="A511">
            <v>21146</v>
          </cell>
          <cell r="B511" t="str">
            <v>Lodging &amp; Boarding Inland - Training</v>
          </cell>
          <cell r="C511">
            <v>99632.6</v>
          </cell>
        </row>
        <row r="512">
          <cell r="A512">
            <v>21147</v>
          </cell>
          <cell r="B512" t="str">
            <v>Overseas Travel Fare</v>
          </cell>
          <cell r="C512">
            <v>2145696.08</v>
          </cell>
        </row>
        <row r="513">
          <cell r="A513">
            <v>21148</v>
          </cell>
          <cell r="B513" t="str">
            <v>Overseas Travel Boarding &amp; Lodging</v>
          </cell>
          <cell r="C513">
            <v>964451.15</v>
          </cell>
        </row>
        <row r="514">
          <cell r="A514">
            <v>21149</v>
          </cell>
          <cell r="B514" t="str">
            <v>Conv.Exp. - Others</v>
          </cell>
          <cell r="C514">
            <v>1104216.3</v>
          </cell>
        </row>
        <row r="515">
          <cell r="A515">
            <v>21150</v>
          </cell>
          <cell r="B515" t="str">
            <v>Conv.Exp. - On Travel</v>
          </cell>
          <cell r="C515">
            <v>457324.25</v>
          </cell>
        </row>
        <row r="516">
          <cell r="A516">
            <v>21151</v>
          </cell>
          <cell r="B516" t="str">
            <v>Conv.Exp. - Training</v>
          </cell>
          <cell r="C516">
            <v>20604.75</v>
          </cell>
        </row>
        <row r="517">
          <cell r="A517">
            <v>21152</v>
          </cell>
          <cell r="B517" t="str">
            <v>Personal expenses</v>
          </cell>
          <cell r="C517">
            <v>0</v>
          </cell>
        </row>
        <row r="518">
          <cell r="A518">
            <v>21153</v>
          </cell>
          <cell r="B518" t="str">
            <v>Overseas Travel - Others</v>
          </cell>
          <cell r="C518">
            <v>455524.9</v>
          </cell>
        </row>
        <row r="519">
          <cell r="A519">
            <v>21154</v>
          </cell>
          <cell r="B519" t="str">
            <v>Travelling Fare - Rail</v>
          </cell>
          <cell r="C519">
            <v>592009</v>
          </cell>
        </row>
        <row r="520">
          <cell r="C520">
            <v>19144220.280000001</v>
          </cell>
        </row>
        <row r="521">
          <cell r="A521" t="str">
            <v>Vehicle Ex</v>
          </cell>
          <cell r="B521" t="str">
            <v>p.</v>
          </cell>
          <cell r="C521">
            <v>0</v>
          </cell>
        </row>
        <row r="522">
          <cell r="A522">
            <v>21171</v>
          </cell>
          <cell r="B522" t="str">
            <v>Fuel Vehicles</v>
          </cell>
          <cell r="C522">
            <v>366392.66</v>
          </cell>
        </row>
        <row r="523">
          <cell r="A523">
            <v>21172</v>
          </cell>
          <cell r="B523" t="str">
            <v>Taxes &amp; Insurance Vehicles</v>
          </cell>
          <cell r="C523">
            <v>0</v>
          </cell>
        </row>
        <row r="524">
          <cell r="A524">
            <v>21173</v>
          </cell>
          <cell r="B524" t="str">
            <v>Repairs &amp; Maintenance Vehicles</v>
          </cell>
          <cell r="C524">
            <v>21621</v>
          </cell>
        </row>
        <row r="525">
          <cell r="A525">
            <v>21174</v>
          </cell>
          <cell r="B525" t="str">
            <v>Hire Charges Vechicles</v>
          </cell>
          <cell r="C525">
            <v>604973.81999999995</v>
          </cell>
        </row>
        <row r="526">
          <cell r="A526">
            <v>21175</v>
          </cell>
          <cell r="B526" t="str">
            <v>Reimb. of Vehicle Expenses</v>
          </cell>
          <cell r="C526">
            <v>84237</v>
          </cell>
        </row>
        <row r="527">
          <cell r="A527">
            <v>21176</v>
          </cell>
          <cell r="B527" t="str">
            <v>Fuel Vehicles Company</v>
          </cell>
          <cell r="C527">
            <v>0</v>
          </cell>
        </row>
        <row r="528">
          <cell r="C528">
            <v>1077224.48</v>
          </cell>
        </row>
        <row r="529">
          <cell r="C529">
            <v>20221444.760000002</v>
          </cell>
        </row>
        <row r="530">
          <cell r="A530" t="str">
            <v>ROYALTY</v>
          </cell>
          <cell r="C530">
            <v>0</v>
          </cell>
        </row>
        <row r="531">
          <cell r="A531">
            <v>21221</v>
          </cell>
          <cell r="B531" t="str">
            <v>Royalty</v>
          </cell>
          <cell r="C531">
            <v>0</v>
          </cell>
        </row>
        <row r="532">
          <cell r="C532">
            <v>0</v>
          </cell>
        </row>
        <row r="533">
          <cell r="A533" t="str">
            <v>INSURANCE</v>
          </cell>
          <cell r="C533">
            <v>0</v>
          </cell>
        </row>
        <row r="534">
          <cell r="A534">
            <v>21191</v>
          </cell>
          <cell r="B534" t="str">
            <v>Insurance premium Building</v>
          </cell>
          <cell r="C534">
            <v>87807</v>
          </cell>
        </row>
        <row r="535">
          <cell r="A535">
            <v>21192</v>
          </cell>
          <cell r="B535" t="str">
            <v>Insurance Premium P. &amp; M.</v>
          </cell>
          <cell r="C535">
            <v>837933.01</v>
          </cell>
        </row>
        <row r="536">
          <cell r="A536">
            <v>21193</v>
          </cell>
          <cell r="B536" t="str">
            <v>Insurance Premium Marine</v>
          </cell>
          <cell r="C536">
            <v>427293</v>
          </cell>
        </row>
        <row r="537">
          <cell r="A537">
            <v>21194</v>
          </cell>
          <cell r="B537" t="str">
            <v>Insurance Premium Stock</v>
          </cell>
          <cell r="C537">
            <v>1439111.75</v>
          </cell>
        </row>
        <row r="538">
          <cell r="A538">
            <v>21195</v>
          </cell>
          <cell r="B538" t="str">
            <v>Ins.Premium Consequential loss</v>
          </cell>
          <cell r="C538">
            <v>0</v>
          </cell>
        </row>
        <row r="539">
          <cell r="A539">
            <v>21196</v>
          </cell>
          <cell r="B539" t="str">
            <v>Insurance Premium Cash</v>
          </cell>
          <cell r="C539">
            <v>2230</v>
          </cell>
        </row>
        <row r="540">
          <cell r="A540">
            <v>21197</v>
          </cell>
          <cell r="B540" t="str">
            <v>Insurance Premium Misc.</v>
          </cell>
          <cell r="C540">
            <v>180769</v>
          </cell>
        </row>
        <row r="541">
          <cell r="A541">
            <v>21198</v>
          </cell>
          <cell r="B541" t="str">
            <v>Insurance Premium FG - Intransit</v>
          </cell>
          <cell r="C541">
            <v>-71609.45</v>
          </cell>
        </row>
        <row r="542">
          <cell r="C542">
            <v>2903534.31</v>
          </cell>
        </row>
        <row r="543">
          <cell r="A543" t="str">
            <v>MISC. EXP.</v>
          </cell>
          <cell r="C543">
            <v>0</v>
          </cell>
        </row>
        <row r="544">
          <cell r="A544" t="str">
            <v>Labour Chg</v>
          </cell>
          <cell r="B544" t="str">
            <v>s</v>
          </cell>
          <cell r="C544">
            <v>0</v>
          </cell>
        </row>
        <row r="545">
          <cell r="A545">
            <v>21211</v>
          </cell>
          <cell r="B545" t="str">
            <v>Labour chg. (Methadi labour)</v>
          </cell>
          <cell r="C545">
            <v>2027451.46</v>
          </cell>
        </row>
        <row r="546">
          <cell r="A546">
            <v>21212</v>
          </cell>
          <cell r="B546" t="str">
            <v>Handling &amp; Stacking Charges</v>
          </cell>
          <cell r="C546">
            <v>518257.24</v>
          </cell>
        </row>
        <row r="547">
          <cell r="C547">
            <v>2545708.7000000002</v>
          </cell>
        </row>
        <row r="548">
          <cell r="A548" t="str">
            <v>Hire Chgs.</v>
          </cell>
          <cell r="C548">
            <v>0</v>
          </cell>
        </row>
        <row r="549">
          <cell r="A549">
            <v>21231</v>
          </cell>
          <cell r="B549" t="str">
            <v>Hire Chg.On Plant &amp; Machinery</v>
          </cell>
          <cell r="C549">
            <v>37800.01</v>
          </cell>
        </row>
        <row r="550">
          <cell r="A550">
            <v>21232</v>
          </cell>
          <cell r="B550" t="str">
            <v>Hire Chg.On Office Equipment</v>
          </cell>
          <cell r="C550">
            <v>0</v>
          </cell>
        </row>
        <row r="551">
          <cell r="A551">
            <v>21233</v>
          </cell>
          <cell r="B551" t="str">
            <v>Hire Chg.On Computers</v>
          </cell>
          <cell r="C551">
            <v>71514</v>
          </cell>
        </row>
        <row r="552">
          <cell r="A552">
            <v>21234</v>
          </cell>
          <cell r="B552" t="str">
            <v>Hire Chg.On Furniture Fixtures</v>
          </cell>
          <cell r="C552">
            <v>0</v>
          </cell>
        </row>
        <row r="553">
          <cell r="C553">
            <v>109314.01</v>
          </cell>
        </row>
        <row r="554">
          <cell r="A554" t="str">
            <v>Trg. &amp; Sem</v>
          </cell>
          <cell r="B554" t="str">
            <v>inar Exp.</v>
          </cell>
          <cell r="C554">
            <v>0</v>
          </cell>
        </row>
        <row r="555">
          <cell r="A555">
            <v>21241</v>
          </cell>
          <cell r="B555" t="str">
            <v>Internal Conf.</v>
          </cell>
          <cell r="C555">
            <v>5575847.04</v>
          </cell>
        </row>
        <row r="556">
          <cell r="A556">
            <v>21242</v>
          </cell>
          <cell r="B556" t="str">
            <v>External Seminar</v>
          </cell>
          <cell r="C556">
            <v>811204.44</v>
          </cell>
        </row>
        <row r="557">
          <cell r="A557">
            <v>21243</v>
          </cell>
          <cell r="B557" t="str">
            <v>Cost of Consultants-Training</v>
          </cell>
          <cell r="C557">
            <v>469608.72</v>
          </cell>
        </row>
        <row r="558">
          <cell r="C558">
            <v>6856660.2000000002</v>
          </cell>
        </row>
        <row r="559">
          <cell r="A559" t="str">
            <v>Outside Se</v>
          </cell>
          <cell r="B559" t="str">
            <v>rvices</v>
          </cell>
          <cell r="C559">
            <v>0</v>
          </cell>
        </row>
        <row r="560">
          <cell r="A560">
            <v>21261</v>
          </cell>
          <cell r="B560" t="str">
            <v>Security Services</v>
          </cell>
          <cell r="C560">
            <v>1405569.75</v>
          </cell>
        </row>
        <row r="561">
          <cell r="A561">
            <v>21262</v>
          </cell>
          <cell r="B561" t="str">
            <v>Material Testing chg.(Existing</v>
          </cell>
          <cell r="C561">
            <v>218743.77</v>
          </cell>
        </row>
        <row r="562">
          <cell r="A562">
            <v>21263</v>
          </cell>
          <cell r="B562" t="str">
            <v>Data Processing Charges</v>
          </cell>
          <cell r="C562">
            <v>206325.4</v>
          </cell>
        </row>
        <row r="563">
          <cell r="A563">
            <v>21264</v>
          </cell>
          <cell r="B563" t="str">
            <v>Payment to Recruitment Consult</v>
          </cell>
          <cell r="C563">
            <v>1039734</v>
          </cell>
        </row>
        <row r="564">
          <cell r="A564">
            <v>21265</v>
          </cell>
          <cell r="B564" t="str">
            <v>Payment for Recruitment Ads.</v>
          </cell>
          <cell r="C564">
            <v>4030</v>
          </cell>
        </row>
        <row r="565">
          <cell r="A565">
            <v>21266</v>
          </cell>
          <cell r="B565" t="str">
            <v>Recruitment</v>
          </cell>
          <cell r="C565">
            <v>528115.6</v>
          </cell>
        </row>
        <row r="566">
          <cell r="A566">
            <v>21267</v>
          </cell>
          <cell r="B566" t="str">
            <v>Administrative expenses - Holding Company</v>
          </cell>
          <cell r="C566">
            <v>0</v>
          </cell>
        </row>
        <row r="567">
          <cell r="C567">
            <v>3402518.52</v>
          </cell>
        </row>
        <row r="568">
          <cell r="A568" t="str">
            <v>Product De</v>
          </cell>
          <cell r="B568" t="str">
            <v>v. Exp.</v>
          </cell>
          <cell r="C568">
            <v>0</v>
          </cell>
        </row>
        <row r="569">
          <cell r="A569">
            <v>20590</v>
          </cell>
          <cell r="B569" t="str">
            <v>Consumables for Kaya</v>
          </cell>
          <cell r="C569">
            <v>622609.22</v>
          </cell>
        </row>
        <row r="570">
          <cell r="A570">
            <v>21281</v>
          </cell>
          <cell r="B570" t="str">
            <v>R&amp;D Material Consumed</v>
          </cell>
          <cell r="C570">
            <v>311186.77</v>
          </cell>
        </row>
        <row r="571">
          <cell r="A571">
            <v>21282</v>
          </cell>
          <cell r="B571" t="str">
            <v>R&amp;D Testing Charges (New Prod.</v>
          </cell>
          <cell r="C571">
            <v>1068217.3899999999</v>
          </cell>
        </row>
        <row r="572">
          <cell r="A572">
            <v>21283</v>
          </cell>
          <cell r="B572" t="str">
            <v>R&amp;D Designs &amp; Know how</v>
          </cell>
          <cell r="C572">
            <v>6744</v>
          </cell>
        </row>
        <row r="573">
          <cell r="C573">
            <v>2008757.38</v>
          </cell>
        </row>
        <row r="574">
          <cell r="A574" t="str">
            <v>Agri. Dev.</v>
          </cell>
          <cell r="B574" t="str">
            <v>Exp.</v>
          </cell>
          <cell r="C574">
            <v>0</v>
          </cell>
        </row>
        <row r="575">
          <cell r="A575">
            <v>21301</v>
          </cell>
          <cell r="B575" t="str">
            <v>Agri. Payment to Consultants</v>
          </cell>
          <cell r="C575">
            <v>8770</v>
          </cell>
        </row>
        <row r="576">
          <cell r="A576">
            <v>21302</v>
          </cell>
          <cell r="B576" t="str">
            <v>Agrifield Expenses</v>
          </cell>
          <cell r="C576">
            <v>320712</v>
          </cell>
        </row>
        <row r="577">
          <cell r="A577">
            <v>21303</v>
          </cell>
          <cell r="B577" t="str">
            <v>Agri. Incidental Expenses</v>
          </cell>
          <cell r="C577">
            <v>0</v>
          </cell>
        </row>
        <row r="578">
          <cell r="C578">
            <v>329482</v>
          </cell>
        </row>
        <row r="579">
          <cell r="A579" t="str">
            <v>Other Sell</v>
          </cell>
          <cell r="B579" t="str">
            <v>ing exp.</v>
          </cell>
          <cell r="C579">
            <v>0</v>
          </cell>
        </row>
        <row r="580">
          <cell r="A580">
            <v>21321</v>
          </cell>
          <cell r="B580" t="str">
            <v>Cash Discount</v>
          </cell>
          <cell r="C580">
            <v>327.66000000000003</v>
          </cell>
        </row>
        <row r="581">
          <cell r="A581">
            <v>21322</v>
          </cell>
          <cell r="B581" t="str">
            <v>Commission &amp; Brokerage on Sale</v>
          </cell>
          <cell r="C581">
            <v>3047309.26</v>
          </cell>
        </row>
        <row r="582">
          <cell r="A582">
            <v>21323</v>
          </cell>
          <cell r="B582" t="str">
            <v>Commission to CSA</v>
          </cell>
          <cell r="C582">
            <v>306500.21000000002</v>
          </cell>
        </row>
        <row r="583">
          <cell r="C583">
            <v>3354137.13</v>
          </cell>
        </row>
        <row r="584">
          <cell r="A584" t="str">
            <v>Bad Debts</v>
          </cell>
          <cell r="C584">
            <v>0</v>
          </cell>
        </row>
        <row r="585">
          <cell r="A585">
            <v>21341</v>
          </cell>
          <cell r="B585" t="str">
            <v>Provision for bad debts</v>
          </cell>
          <cell r="C585">
            <v>0</v>
          </cell>
        </row>
        <row r="586">
          <cell r="A586">
            <v>21342</v>
          </cell>
          <cell r="B586" t="str">
            <v>Bad debts Written off</v>
          </cell>
          <cell r="C586">
            <v>0</v>
          </cell>
        </row>
        <row r="587">
          <cell r="C587">
            <v>0</v>
          </cell>
        </row>
        <row r="588">
          <cell r="A588" t="str">
            <v>Legal &amp; Pr</v>
          </cell>
          <cell r="B588" t="str">
            <v>off. Chgs.</v>
          </cell>
          <cell r="C588">
            <v>0</v>
          </cell>
        </row>
        <row r="589">
          <cell r="A589">
            <v>21361</v>
          </cell>
          <cell r="B589" t="str">
            <v>Legal Charges for others</v>
          </cell>
          <cell r="C589">
            <v>805907.4</v>
          </cell>
        </row>
        <row r="590">
          <cell r="A590">
            <v>21362</v>
          </cell>
          <cell r="B590" t="str">
            <v>Prof. Charges</v>
          </cell>
          <cell r="C590">
            <v>9392152.2599999998</v>
          </cell>
        </row>
        <row r="591">
          <cell r="A591">
            <v>21363</v>
          </cell>
          <cell r="B591" t="str">
            <v>Registrar &amp; Transfer Agent Exp</v>
          </cell>
          <cell r="C591">
            <v>46124</v>
          </cell>
        </row>
        <row r="592">
          <cell r="C592">
            <v>10244183.66</v>
          </cell>
        </row>
        <row r="593">
          <cell r="A593" t="str">
            <v>Payment To</v>
          </cell>
          <cell r="B593" t="str">
            <v>Auditors</v>
          </cell>
          <cell r="C593">
            <v>0</v>
          </cell>
        </row>
        <row r="594">
          <cell r="A594">
            <v>21381</v>
          </cell>
          <cell r="B594" t="str">
            <v>Audit fees for statutory audit</v>
          </cell>
          <cell r="C594">
            <v>680307</v>
          </cell>
        </row>
        <row r="595">
          <cell r="A595">
            <v>21382</v>
          </cell>
          <cell r="B595" t="str">
            <v>Fees for Company Law matters</v>
          </cell>
          <cell r="C595">
            <v>0</v>
          </cell>
        </row>
        <row r="596">
          <cell r="A596">
            <v>21383</v>
          </cell>
          <cell r="B596" t="str">
            <v>Fees for Management Consultancy</v>
          </cell>
          <cell r="C596">
            <v>0</v>
          </cell>
        </row>
        <row r="597">
          <cell r="A597">
            <v>21384</v>
          </cell>
          <cell r="B597" t="str">
            <v>Fees for Other Consultations</v>
          </cell>
          <cell r="C597">
            <v>171750</v>
          </cell>
        </row>
        <row r="598">
          <cell r="A598">
            <v>21385</v>
          </cell>
          <cell r="B598" t="str">
            <v>Audit out of pocket expenses</v>
          </cell>
          <cell r="C598">
            <v>7639</v>
          </cell>
        </row>
        <row r="599">
          <cell r="C599">
            <v>859696</v>
          </cell>
        </row>
        <row r="600">
          <cell r="A600" t="str">
            <v>Other Misc</v>
          </cell>
          <cell r="B600" t="str">
            <v>. Exp.</v>
          </cell>
          <cell r="C600">
            <v>0</v>
          </cell>
        </row>
        <row r="601">
          <cell r="A601">
            <v>21343</v>
          </cell>
          <cell r="B601" t="str">
            <v>Prior year expenses</v>
          </cell>
          <cell r="C601">
            <v>0</v>
          </cell>
        </row>
        <row r="602">
          <cell r="A602">
            <v>21344</v>
          </cell>
          <cell r="B602" t="str">
            <v>Public Issue Expenses</v>
          </cell>
          <cell r="C602">
            <v>0</v>
          </cell>
        </row>
        <row r="603">
          <cell r="A603">
            <v>21401</v>
          </cell>
          <cell r="B603" t="str">
            <v>"Subscriptions to  Books, Magaz"</v>
          </cell>
          <cell r="C603">
            <v>322344.93</v>
          </cell>
        </row>
        <row r="604">
          <cell r="A604">
            <v>21402</v>
          </cell>
          <cell r="B604" t="str">
            <v>Subscriptions to Trade Asso.</v>
          </cell>
          <cell r="C604">
            <v>391871</v>
          </cell>
        </row>
        <row r="605">
          <cell r="A605">
            <v>21403</v>
          </cell>
          <cell r="B605" t="str">
            <v>Gifts</v>
          </cell>
          <cell r="C605">
            <v>52014.07</v>
          </cell>
        </row>
        <row r="606">
          <cell r="A606">
            <v>21404</v>
          </cell>
          <cell r="B606" t="str">
            <v>Fines &amp; Penalties</v>
          </cell>
          <cell r="C606">
            <v>-33170</v>
          </cell>
        </row>
        <row r="607">
          <cell r="A607">
            <v>21405</v>
          </cell>
          <cell r="B607" t="str">
            <v>Directors Sitting Fees</v>
          </cell>
          <cell r="C607">
            <v>60000</v>
          </cell>
        </row>
        <row r="608">
          <cell r="A608">
            <v>21406</v>
          </cell>
          <cell r="B608" t="str">
            <v>House Magazine Expenses</v>
          </cell>
          <cell r="C608">
            <v>362.5</v>
          </cell>
        </row>
        <row r="609">
          <cell r="A609">
            <v>21407</v>
          </cell>
          <cell r="B609" t="str">
            <v>Misc. Write off-Sundry balance</v>
          </cell>
          <cell r="C609">
            <v>-1945286.79</v>
          </cell>
        </row>
        <row r="610">
          <cell r="A610">
            <v>21408</v>
          </cell>
          <cell r="B610" t="str">
            <v>Other Misc. Expenses</v>
          </cell>
          <cell r="C610">
            <v>1031790.49</v>
          </cell>
        </row>
        <row r="611">
          <cell r="A611">
            <v>21409</v>
          </cell>
          <cell r="B611" t="str">
            <v>Paise round off</v>
          </cell>
          <cell r="C611">
            <v>-7.57</v>
          </cell>
        </row>
        <row r="612">
          <cell r="A612">
            <v>21410</v>
          </cell>
          <cell r="B612" t="str">
            <v>Shortage &amp; leakage claims</v>
          </cell>
          <cell r="C612">
            <v>21088490.75</v>
          </cell>
        </row>
        <row r="613">
          <cell r="A613">
            <v>21411</v>
          </cell>
          <cell r="B613" t="str">
            <v>Exchange Rate Difference (Loss)</v>
          </cell>
          <cell r="C613">
            <v>6755300.0800000001</v>
          </cell>
        </row>
        <row r="614">
          <cell r="A614">
            <v>21412</v>
          </cell>
          <cell r="B614" t="str">
            <v>Loss on Sale of Assets</v>
          </cell>
          <cell r="C614">
            <v>4634073.4800000004</v>
          </cell>
        </row>
        <row r="615">
          <cell r="A615">
            <v>21413</v>
          </cell>
          <cell r="B615" t="str">
            <v>Donations</v>
          </cell>
          <cell r="C615">
            <v>1544732</v>
          </cell>
        </row>
        <row r="616">
          <cell r="A616">
            <v>21414</v>
          </cell>
          <cell r="B616" t="str">
            <v>Octroi on Misc. Material</v>
          </cell>
          <cell r="C616">
            <v>9673</v>
          </cell>
        </row>
        <row r="617">
          <cell r="A617">
            <v>21416</v>
          </cell>
          <cell r="B617" t="str">
            <v>Brokerage on flats</v>
          </cell>
          <cell r="C617">
            <v>36917</v>
          </cell>
        </row>
        <row r="618">
          <cell r="A618">
            <v>21417</v>
          </cell>
          <cell r="B618" t="str">
            <v>Leakage &amp; Damage</v>
          </cell>
          <cell r="C618">
            <v>2044791.54</v>
          </cell>
        </row>
        <row r="619">
          <cell r="A619">
            <v>21418</v>
          </cell>
          <cell r="B619" t="str">
            <v>L&amp;D MFG Defect</v>
          </cell>
          <cell r="C619">
            <v>921370.61</v>
          </cell>
        </row>
        <row r="620">
          <cell r="A620">
            <v>21442</v>
          </cell>
          <cell r="B620" t="str">
            <v>Out of Court Settlement</v>
          </cell>
          <cell r="C620">
            <v>0</v>
          </cell>
        </row>
        <row r="621">
          <cell r="A621">
            <v>21443</v>
          </cell>
          <cell r="B621" t="str">
            <v>Dist Transit-Damage/Shortage</v>
          </cell>
          <cell r="C621">
            <v>-244465.38</v>
          </cell>
        </row>
        <row r="622">
          <cell r="A622">
            <v>21444</v>
          </cell>
          <cell r="B622" t="str">
            <v>Write off</v>
          </cell>
          <cell r="C622">
            <v>-241172.44</v>
          </cell>
        </row>
        <row r="623">
          <cell r="A623">
            <v>29001</v>
          </cell>
          <cell r="B623" t="str">
            <v>infl proc</v>
          </cell>
          <cell r="C623">
            <v>0</v>
          </cell>
        </row>
        <row r="624">
          <cell r="A624">
            <v>61000</v>
          </cell>
          <cell r="B624" t="str">
            <v>Regrouping - Miscellaneous Expense</v>
          </cell>
          <cell r="C624">
            <v>0</v>
          </cell>
        </row>
        <row r="625">
          <cell r="C625">
            <v>36429629.270000003</v>
          </cell>
        </row>
        <row r="626">
          <cell r="A626" t="str">
            <v>Loss On Sa</v>
          </cell>
          <cell r="B626" t="str">
            <v>le of Inv.</v>
          </cell>
          <cell r="C626">
            <v>0</v>
          </cell>
        </row>
        <row r="627">
          <cell r="A627">
            <v>21441</v>
          </cell>
          <cell r="B627" t="str">
            <v>Loss on sale of investment</v>
          </cell>
          <cell r="C627">
            <v>0</v>
          </cell>
        </row>
        <row r="628">
          <cell r="C628">
            <v>0</v>
          </cell>
        </row>
        <row r="629">
          <cell r="C629">
            <v>66140086.869999997</v>
          </cell>
        </row>
        <row r="630">
          <cell r="C630">
            <v>636733765.29999995</v>
          </cell>
        </row>
        <row r="631">
          <cell r="A631" t="str">
            <v>FINANCE CH</v>
          </cell>
          <cell r="B631" t="str">
            <v>ARGES</v>
          </cell>
          <cell r="C631">
            <v>0</v>
          </cell>
        </row>
        <row r="632">
          <cell r="A632">
            <v>20893</v>
          </cell>
          <cell r="B632" t="str">
            <v>Lease Rental On Computers - Int</v>
          </cell>
          <cell r="C632">
            <v>0</v>
          </cell>
        </row>
        <row r="633">
          <cell r="A633">
            <v>21681</v>
          </cell>
          <cell r="B633" t="str">
            <v>Interest on Cash Credit</v>
          </cell>
          <cell r="C633">
            <v>57707.94</v>
          </cell>
        </row>
        <row r="634">
          <cell r="A634">
            <v>21682</v>
          </cell>
          <cell r="B634" t="str">
            <v>Interest on Cheque Purchase</v>
          </cell>
          <cell r="C634">
            <v>0</v>
          </cell>
        </row>
        <row r="635">
          <cell r="A635">
            <v>21683</v>
          </cell>
          <cell r="B635" t="str">
            <v>Int on Dealership Deposits</v>
          </cell>
          <cell r="C635">
            <v>80781.58</v>
          </cell>
        </row>
        <row r="636">
          <cell r="A636">
            <v>21684</v>
          </cell>
          <cell r="B636" t="str">
            <v>Int on Loan from BOI</v>
          </cell>
          <cell r="C636">
            <v>0</v>
          </cell>
        </row>
        <row r="637">
          <cell r="A637">
            <v>21685</v>
          </cell>
          <cell r="B637" t="str">
            <v>Int.on other unsecured loans</v>
          </cell>
          <cell r="C637">
            <v>0</v>
          </cell>
        </row>
        <row r="638">
          <cell r="A638">
            <v>21686</v>
          </cell>
          <cell r="B638" t="str">
            <v>Int. to Income Tax Department</v>
          </cell>
          <cell r="C638">
            <v>504</v>
          </cell>
        </row>
        <row r="639">
          <cell r="A639">
            <v>21687</v>
          </cell>
          <cell r="B639" t="str">
            <v>Misc. Interest</v>
          </cell>
          <cell r="C639">
            <v>-65364</v>
          </cell>
        </row>
        <row r="640">
          <cell r="C640">
            <v>73629.52</v>
          </cell>
        </row>
        <row r="641">
          <cell r="A641" t="str">
            <v>INTREST ON</v>
          </cell>
          <cell r="B641" t="str">
            <v>FIXED LOANS</v>
          </cell>
          <cell r="C641">
            <v>0</v>
          </cell>
        </row>
        <row r="642">
          <cell r="A642">
            <v>21661</v>
          </cell>
          <cell r="B642" t="str">
            <v>Interest on Term Loan</v>
          </cell>
          <cell r="C642">
            <v>1091016.33</v>
          </cell>
        </row>
        <row r="643">
          <cell r="A643">
            <v>21662</v>
          </cell>
          <cell r="B643" t="str">
            <v>Interest on Debentures</v>
          </cell>
          <cell r="C643">
            <v>0</v>
          </cell>
        </row>
        <row r="644">
          <cell r="A644">
            <v>21663</v>
          </cell>
          <cell r="B644" t="str">
            <v>Interest on Pckg.Cr.</v>
          </cell>
          <cell r="C644">
            <v>3836650.63</v>
          </cell>
        </row>
        <row r="645">
          <cell r="A645">
            <v>21664</v>
          </cell>
          <cell r="B645" t="str">
            <v>Int on Dep. from Shareholders</v>
          </cell>
          <cell r="C645">
            <v>0</v>
          </cell>
        </row>
        <row r="646">
          <cell r="A646">
            <v>21665</v>
          </cell>
          <cell r="B646" t="str">
            <v>Int on Deposits from Public</v>
          </cell>
          <cell r="C646">
            <v>0</v>
          </cell>
        </row>
        <row r="647">
          <cell r="A647">
            <v>21666</v>
          </cell>
          <cell r="B647" t="str">
            <v>Int on ICD taken</v>
          </cell>
          <cell r="C647">
            <v>0</v>
          </cell>
        </row>
        <row r="648">
          <cell r="C648">
            <v>4927666.96</v>
          </cell>
        </row>
        <row r="649">
          <cell r="A649" t="str">
            <v>BANK CHARG</v>
          </cell>
          <cell r="B649" t="str">
            <v>ES &amp; OTHERS</v>
          </cell>
          <cell r="C649">
            <v>0</v>
          </cell>
        </row>
        <row r="650">
          <cell r="A650">
            <v>21611</v>
          </cell>
          <cell r="B650" t="str">
            <v>Bills Discounting Charges</v>
          </cell>
          <cell r="C650">
            <v>0</v>
          </cell>
        </row>
        <row r="651">
          <cell r="A651">
            <v>21612</v>
          </cell>
          <cell r="B651" t="str">
            <v>Brokerage on Borrowings</v>
          </cell>
          <cell r="C651">
            <v>0</v>
          </cell>
        </row>
        <row r="652">
          <cell r="A652">
            <v>21613</v>
          </cell>
          <cell r="B652" t="str">
            <v>Commission on Bank Guarantee</v>
          </cell>
          <cell r="C652">
            <v>436910.76</v>
          </cell>
        </row>
        <row r="653">
          <cell r="A653">
            <v>21621</v>
          </cell>
          <cell r="B653" t="str">
            <v>Bank charges - Cash Mgt</v>
          </cell>
          <cell r="C653">
            <v>1644020.52</v>
          </cell>
        </row>
        <row r="654">
          <cell r="A654">
            <v>21622</v>
          </cell>
          <cell r="B654" t="str">
            <v>Bank charges - TT / DD</v>
          </cell>
          <cell r="C654">
            <v>902346.31</v>
          </cell>
        </row>
        <row r="655">
          <cell r="A655">
            <v>21623</v>
          </cell>
          <cell r="B655" t="str">
            <v>Bank charges - Others</v>
          </cell>
          <cell r="C655">
            <v>-59023.61</v>
          </cell>
        </row>
        <row r="656">
          <cell r="A656">
            <v>21624</v>
          </cell>
          <cell r="B656" t="str">
            <v>Bank charges - IBG</v>
          </cell>
          <cell r="C656">
            <v>497985.6</v>
          </cell>
        </row>
        <row r="657">
          <cell r="A657">
            <v>21631</v>
          </cell>
          <cell r="B657" t="str">
            <v>L.C Charges - Other</v>
          </cell>
          <cell r="C657">
            <v>6106</v>
          </cell>
        </row>
        <row r="658">
          <cell r="A658">
            <v>21632</v>
          </cell>
          <cell r="B658" t="str">
            <v>L.C Charges - Raw Material</v>
          </cell>
          <cell r="C658">
            <v>0</v>
          </cell>
        </row>
        <row r="659">
          <cell r="A659">
            <v>21633</v>
          </cell>
          <cell r="B659" t="str">
            <v>L.C Charges - Packing Material</v>
          </cell>
          <cell r="C659">
            <v>0</v>
          </cell>
        </row>
        <row r="660">
          <cell r="A660">
            <v>21641</v>
          </cell>
          <cell r="B660" t="str">
            <v>Forward Cover Charges - Others</v>
          </cell>
          <cell r="C660">
            <v>78593</v>
          </cell>
        </row>
        <row r="661">
          <cell r="A661">
            <v>21642</v>
          </cell>
          <cell r="B661" t="str">
            <v>Forward Cover Charges - RM</v>
          </cell>
          <cell r="C661">
            <v>855</v>
          </cell>
        </row>
        <row r="662">
          <cell r="A662">
            <v>21643</v>
          </cell>
          <cell r="B662" t="str">
            <v>Forward Coveer Charges - PM</v>
          </cell>
          <cell r="C662">
            <v>0</v>
          </cell>
        </row>
        <row r="663">
          <cell r="C663">
            <v>3507793.58</v>
          </cell>
        </row>
        <row r="664">
          <cell r="A664" t="str">
            <v>(INTREST E</v>
          </cell>
          <cell r="B664" t="str">
            <v>ARNED)</v>
          </cell>
          <cell r="C664">
            <v>0</v>
          </cell>
        </row>
        <row r="665">
          <cell r="A665" t="str">
            <v>Income fro</v>
          </cell>
          <cell r="B665" t="str">
            <v>m Banks &amp; Others</v>
          </cell>
          <cell r="C665">
            <v>0</v>
          </cell>
        </row>
        <row r="666">
          <cell r="A666">
            <v>20301</v>
          </cell>
          <cell r="B666" t="str">
            <v>Interest on Misc. Deposits</v>
          </cell>
          <cell r="C666">
            <v>-23194</v>
          </cell>
        </row>
        <row r="667">
          <cell r="A667">
            <v>20302</v>
          </cell>
          <cell r="B667" t="str">
            <v>Interest on Staff Loans</v>
          </cell>
          <cell r="C667">
            <v>-72813.210000000006</v>
          </cell>
        </row>
        <row r="668">
          <cell r="A668">
            <v>20303</v>
          </cell>
          <cell r="B668" t="str">
            <v>Penal Interest on dishon. cheques</v>
          </cell>
          <cell r="C668">
            <v>-56560.6</v>
          </cell>
        </row>
        <row r="669">
          <cell r="A669">
            <v>20304</v>
          </cell>
          <cell r="B669" t="str">
            <v>Interest on Fixed Deposits</v>
          </cell>
          <cell r="C669">
            <v>-352859.84</v>
          </cell>
        </row>
        <row r="670">
          <cell r="A670">
            <v>20305</v>
          </cell>
          <cell r="B670" t="str">
            <v>Interest on ICD placed</v>
          </cell>
          <cell r="C670">
            <v>-524370.51</v>
          </cell>
        </row>
        <row r="671">
          <cell r="A671">
            <v>20307</v>
          </cell>
          <cell r="B671" t="str">
            <v>Misc Interest Income</v>
          </cell>
          <cell r="C671">
            <v>-9189.49</v>
          </cell>
        </row>
        <row r="672">
          <cell r="A672">
            <v>20308</v>
          </cell>
          <cell r="B672" t="str">
            <v>Interest on Loan/Advance  to Subsidiary</v>
          </cell>
          <cell r="C672">
            <v>-8904530.5</v>
          </cell>
        </row>
        <row r="673">
          <cell r="C673">
            <v>-9943518.1500000004</v>
          </cell>
        </row>
        <row r="674">
          <cell r="C674">
            <v>-9943518.1500000004</v>
          </cell>
        </row>
        <row r="675">
          <cell r="C675">
            <v>-1434428.09</v>
          </cell>
        </row>
        <row r="676">
          <cell r="A676" t="str">
            <v>DEPRECIATI</v>
          </cell>
          <cell r="B676" t="str">
            <v>ON</v>
          </cell>
          <cell r="C676">
            <v>0</v>
          </cell>
        </row>
        <row r="677">
          <cell r="A677" t="str">
            <v>Dep. On Le</v>
          </cell>
          <cell r="B677" t="str">
            <v>asehold land</v>
          </cell>
          <cell r="C677">
            <v>0</v>
          </cell>
        </row>
        <row r="678">
          <cell r="A678">
            <v>21711</v>
          </cell>
          <cell r="B678" t="str">
            <v>Depr. on lease hold land</v>
          </cell>
          <cell r="C678">
            <v>56770.22</v>
          </cell>
        </row>
        <row r="679">
          <cell r="C679">
            <v>56770.22</v>
          </cell>
        </row>
        <row r="680">
          <cell r="A680" t="str">
            <v>Dep. On Bu</v>
          </cell>
          <cell r="B680" t="str">
            <v>ilding</v>
          </cell>
          <cell r="C680">
            <v>0</v>
          </cell>
        </row>
        <row r="681">
          <cell r="A681">
            <v>21721</v>
          </cell>
          <cell r="B681" t="str">
            <v>Depr. on Factory Building</v>
          </cell>
          <cell r="C681">
            <v>1198704.18</v>
          </cell>
        </row>
        <row r="682">
          <cell r="A682">
            <v>21722</v>
          </cell>
          <cell r="B682" t="str">
            <v>Depr. on Office Building</v>
          </cell>
          <cell r="C682">
            <v>835785.16</v>
          </cell>
        </row>
        <row r="683">
          <cell r="A683">
            <v>21723</v>
          </cell>
          <cell r="B683" t="str">
            <v>Depr. on Godowns</v>
          </cell>
          <cell r="C683">
            <v>22934.35</v>
          </cell>
        </row>
        <row r="684">
          <cell r="A684">
            <v>21724</v>
          </cell>
          <cell r="B684" t="str">
            <v>Depr. on Residential Building</v>
          </cell>
          <cell r="C684">
            <v>88899.75</v>
          </cell>
        </row>
        <row r="685">
          <cell r="A685">
            <v>21725</v>
          </cell>
          <cell r="B685" t="str">
            <v>Depr. on other Building</v>
          </cell>
          <cell r="C685">
            <v>74490.899999999994</v>
          </cell>
        </row>
        <row r="686">
          <cell r="C686">
            <v>2220814.34</v>
          </cell>
        </row>
        <row r="687">
          <cell r="A687" t="str">
            <v>Dep. On P&amp;</v>
          </cell>
          <cell r="B687" t="str">
            <v>M</v>
          </cell>
          <cell r="C687">
            <v>0</v>
          </cell>
        </row>
        <row r="688">
          <cell r="A688">
            <v>21731</v>
          </cell>
          <cell r="B688" t="str">
            <v>Depr. on Electrical Machinery</v>
          </cell>
          <cell r="C688">
            <v>590605.28</v>
          </cell>
        </row>
        <row r="689">
          <cell r="A689">
            <v>21732</v>
          </cell>
          <cell r="B689" t="str">
            <v>Depr. on Plant &amp; Machinery</v>
          </cell>
          <cell r="C689">
            <v>14760396.359999999</v>
          </cell>
        </row>
        <row r="690">
          <cell r="A690">
            <v>21733</v>
          </cell>
          <cell r="B690" t="str">
            <v>Depr. on Factory Equipments</v>
          </cell>
          <cell r="C690">
            <v>599406.69999999995</v>
          </cell>
        </row>
        <row r="691">
          <cell r="A691">
            <v>21734</v>
          </cell>
          <cell r="B691" t="str">
            <v>Depr. on Lab Equipment</v>
          </cell>
          <cell r="C691">
            <v>221090.59</v>
          </cell>
        </row>
        <row r="692">
          <cell r="A692">
            <v>21735</v>
          </cell>
          <cell r="B692" t="str">
            <v>Depr. on A.C.,Refrig. &amp; Cooler"</v>
          </cell>
          <cell r="C692">
            <v>217039.96</v>
          </cell>
        </row>
        <row r="693">
          <cell r="A693">
            <v>21736</v>
          </cell>
          <cell r="B693" t="str">
            <v>Depr. on Computers</v>
          </cell>
          <cell r="C693">
            <v>5525535.5</v>
          </cell>
        </row>
        <row r="694">
          <cell r="A694">
            <v>21737</v>
          </cell>
          <cell r="B694" t="str">
            <v>Depr. on Office Equipment</v>
          </cell>
          <cell r="C694">
            <v>384444.89</v>
          </cell>
        </row>
        <row r="695">
          <cell r="A695">
            <v>21738</v>
          </cell>
          <cell r="B695" t="str">
            <v>Depr. on Moulds</v>
          </cell>
          <cell r="C695">
            <v>1648929.97</v>
          </cell>
        </row>
        <row r="696">
          <cell r="A696">
            <v>21739</v>
          </cell>
          <cell r="B696" t="str">
            <v>Depr. on Intangibles</v>
          </cell>
          <cell r="C696">
            <v>0</v>
          </cell>
        </row>
        <row r="697">
          <cell r="A697">
            <v>21740</v>
          </cell>
          <cell r="B697" t="str">
            <v>Depr on Business &amp; comm Rights</v>
          </cell>
          <cell r="C697">
            <v>19496.25</v>
          </cell>
        </row>
        <row r="698">
          <cell r="A698">
            <v>21741</v>
          </cell>
          <cell r="B698" t="str">
            <v>Depr on Intangibles Opening</v>
          </cell>
          <cell r="C698">
            <v>0</v>
          </cell>
        </row>
        <row r="699">
          <cell r="C699">
            <v>23966945.5</v>
          </cell>
        </row>
        <row r="700">
          <cell r="A700" t="str">
            <v>Dep. On Fu</v>
          </cell>
          <cell r="B700" t="str">
            <v>rn. &amp; Fix.</v>
          </cell>
          <cell r="C700">
            <v>0</v>
          </cell>
        </row>
        <row r="701">
          <cell r="A701">
            <v>21751</v>
          </cell>
          <cell r="B701" t="str">
            <v>Depr. on Furniture &amp; Fixtures</v>
          </cell>
          <cell r="C701">
            <v>461466.84</v>
          </cell>
        </row>
        <row r="702">
          <cell r="A702">
            <v>21752</v>
          </cell>
          <cell r="B702" t="str">
            <v>Depr. on Storage Racks</v>
          </cell>
          <cell r="C702">
            <v>42030.85</v>
          </cell>
        </row>
        <row r="703">
          <cell r="C703">
            <v>503497.69</v>
          </cell>
        </row>
        <row r="704">
          <cell r="A704" t="str">
            <v>Dep. On Ve</v>
          </cell>
          <cell r="B704" t="str">
            <v>hicles</v>
          </cell>
          <cell r="C704">
            <v>0</v>
          </cell>
        </row>
        <row r="705">
          <cell r="A705">
            <v>21761</v>
          </cell>
          <cell r="B705" t="str">
            <v>Depr. on Vehicles</v>
          </cell>
          <cell r="C705">
            <v>199843.47</v>
          </cell>
        </row>
        <row r="706">
          <cell r="C706">
            <v>199843.47</v>
          </cell>
        </row>
        <row r="707">
          <cell r="C707">
            <v>26947871.219999999</v>
          </cell>
        </row>
        <row r="708">
          <cell r="A708">
            <v>21791</v>
          </cell>
          <cell r="B708" t="str">
            <v>Amortization of Miscellaneous Expenditure</v>
          </cell>
          <cell r="C708">
            <v>0</v>
          </cell>
        </row>
        <row r="709">
          <cell r="C709">
            <v>0</v>
          </cell>
        </row>
        <row r="710">
          <cell r="A710" t="str">
            <v>PROVISION</v>
          </cell>
          <cell r="B710" t="str">
            <v>FOR TAX</v>
          </cell>
          <cell r="C710">
            <v>0</v>
          </cell>
        </row>
        <row r="711">
          <cell r="A711">
            <v>21811</v>
          </cell>
          <cell r="B711" t="str">
            <v>Provision for Income Tax</v>
          </cell>
          <cell r="C711">
            <v>0</v>
          </cell>
        </row>
        <row r="712">
          <cell r="A712">
            <v>21812</v>
          </cell>
          <cell r="B712" t="str">
            <v>Provision for Wealth Tax</v>
          </cell>
          <cell r="C712">
            <v>0</v>
          </cell>
        </row>
        <row r="713">
          <cell r="A713">
            <v>21813</v>
          </cell>
          <cell r="B713" t="str">
            <v>Deferred Taxation</v>
          </cell>
          <cell r="C713">
            <v>0</v>
          </cell>
        </row>
        <row r="714">
          <cell r="C714">
            <v>0</v>
          </cell>
        </row>
        <row r="715">
          <cell r="A715" t="str">
            <v>APPROPRIAT</v>
          </cell>
          <cell r="B715" t="str">
            <v>IONS</v>
          </cell>
          <cell r="C715">
            <v>0</v>
          </cell>
        </row>
        <row r="716">
          <cell r="A716" t="str">
            <v>Prov. for</v>
          </cell>
          <cell r="B716" t="str">
            <v>Dividend</v>
          </cell>
          <cell r="C716">
            <v>0</v>
          </cell>
        </row>
        <row r="717">
          <cell r="A717">
            <v>21821</v>
          </cell>
          <cell r="B717" t="str">
            <v>Provision for Dividend</v>
          </cell>
          <cell r="C717">
            <v>0</v>
          </cell>
        </row>
        <row r="718">
          <cell r="C718">
            <v>0</v>
          </cell>
        </row>
        <row r="719">
          <cell r="A719" t="str">
            <v>Prov. for</v>
          </cell>
          <cell r="B719" t="str">
            <v>Interim Dividend</v>
          </cell>
          <cell r="C719">
            <v>0</v>
          </cell>
        </row>
        <row r="720">
          <cell r="A720">
            <v>21822</v>
          </cell>
          <cell r="B720" t="str">
            <v>Provision for Interim Dividend</v>
          </cell>
          <cell r="C720">
            <v>0</v>
          </cell>
        </row>
        <row r="721">
          <cell r="A721">
            <v>21831</v>
          </cell>
          <cell r="B721" t="str">
            <v>Provision for Interim Dividend - 1</v>
          </cell>
          <cell r="C721">
            <v>0</v>
          </cell>
        </row>
        <row r="722">
          <cell r="A722">
            <v>21832</v>
          </cell>
          <cell r="B722" t="str">
            <v>Provision for Interim Dividend - 2</v>
          </cell>
          <cell r="C722">
            <v>0</v>
          </cell>
        </row>
        <row r="723">
          <cell r="A723">
            <v>21833</v>
          </cell>
          <cell r="B723" t="str">
            <v>Provision for Interim Dividend - 3</v>
          </cell>
          <cell r="C723">
            <v>0</v>
          </cell>
        </row>
        <row r="724">
          <cell r="A724">
            <v>21834</v>
          </cell>
          <cell r="B724" t="str">
            <v>Provision for Interim Dividend - 4</v>
          </cell>
          <cell r="C724">
            <v>0</v>
          </cell>
        </row>
        <row r="725">
          <cell r="A725">
            <v>21835</v>
          </cell>
          <cell r="B725" t="str">
            <v>Provisions - Preference Dividend</v>
          </cell>
          <cell r="C725">
            <v>0</v>
          </cell>
        </row>
        <row r="726">
          <cell r="C726">
            <v>0</v>
          </cell>
        </row>
        <row r="727">
          <cell r="A727" t="str">
            <v>Prov. for</v>
          </cell>
          <cell r="B727" t="str">
            <v>Tax On Dividend</v>
          </cell>
          <cell r="C727">
            <v>0</v>
          </cell>
        </row>
        <row r="728">
          <cell r="A728">
            <v>21823</v>
          </cell>
          <cell r="B728" t="str">
            <v>Prov.for Tax on Dividend</v>
          </cell>
          <cell r="C728">
            <v>0</v>
          </cell>
        </row>
        <row r="729">
          <cell r="C729">
            <v>0</v>
          </cell>
        </row>
        <row r="730">
          <cell r="A730">
            <v>21840</v>
          </cell>
          <cell r="B730" t="str">
            <v>Transfer to General Reserve</v>
          </cell>
          <cell r="C730">
            <v>0</v>
          </cell>
        </row>
        <row r="731">
          <cell r="C731">
            <v>0</v>
          </cell>
        </row>
        <row r="732">
          <cell r="A732">
            <v>21850</v>
          </cell>
          <cell r="B732" t="str">
            <v>Transfer to Capital Redemption Reserve</v>
          </cell>
          <cell r="C732">
            <v>0</v>
          </cell>
        </row>
        <row r="733">
          <cell r="C733">
            <v>0</v>
          </cell>
        </row>
        <row r="734">
          <cell r="C734">
            <v>0</v>
          </cell>
        </row>
        <row r="735">
          <cell r="C735">
            <v>2206146996.4400001</v>
          </cell>
        </row>
        <row r="736">
          <cell r="C736">
            <v>-340874340.45999998</v>
          </cell>
        </row>
        <row r="737">
          <cell r="A737" t="str">
            <v>SOURCES OF</v>
          </cell>
          <cell r="B737" t="str">
            <v>FUNDS</v>
          </cell>
          <cell r="C737">
            <v>0</v>
          </cell>
        </row>
        <row r="738">
          <cell r="A738" t="str">
            <v>SHAREHOLDE</v>
          </cell>
          <cell r="B738" t="str">
            <v>RS' FUNDS</v>
          </cell>
          <cell r="C738">
            <v>0</v>
          </cell>
        </row>
        <row r="739">
          <cell r="A739" t="str">
            <v>CAPITAL</v>
          </cell>
          <cell r="C739">
            <v>0</v>
          </cell>
        </row>
        <row r="740">
          <cell r="A740" t="str">
            <v>ISSUED &amp; S</v>
          </cell>
          <cell r="B740" t="str">
            <v>UBSCRIBED CAPITAL</v>
          </cell>
          <cell r="C740">
            <v>0</v>
          </cell>
        </row>
        <row r="741">
          <cell r="A741">
            <v>10001</v>
          </cell>
          <cell r="B741" t="str">
            <v>Equity Capital</v>
          </cell>
          <cell r="C741">
            <v>-580000000</v>
          </cell>
        </row>
        <row r="742">
          <cell r="A742">
            <v>10002</v>
          </cell>
          <cell r="B742" t="str">
            <v>Share Allotment A/c</v>
          </cell>
          <cell r="C742">
            <v>0</v>
          </cell>
        </row>
        <row r="743">
          <cell r="A743">
            <v>10003</v>
          </cell>
          <cell r="B743" t="str">
            <v>Share Application money A/c</v>
          </cell>
          <cell r="C743">
            <v>0</v>
          </cell>
        </row>
        <row r="744">
          <cell r="A744">
            <v>10004</v>
          </cell>
          <cell r="B744" t="str">
            <v>8% Redemable Preference Share Capital</v>
          </cell>
          <cell r="C744">
            <v>0</v>
          </cell>
        </row>
        <row r="745">
          <cell r="C745">
            <v>-580000000</v>
          </cell>
        </row>
        <row r="746">
          <cell r="C746">
            <v>-580000000</v>
          </cell>
        </row>
        <row r="747">
          <cell r="A747">
            <v>10010</v>
          </cell>
          <cell r="B747" t="str">
            <v>Advance against equity</v>
          </cell>
          <cell r="C747">
            <v>0</v>
          </cell>
        </row>
        <row r="748">
          <cell r="C748">
            <v>0</v>
          </cell>
        </row>
        <row r="749">
          <cell r="A749" t="str">
            <v>RESERVES &amp;</v>
          </cell>
          <cell r="B749" t="str">
            <v>SURPLUS</v>
          </cell>
          <cell r="C749">
            <v>0</v>
          </cell>
        </row>
        <row r="750">
          <cell r="A750" t="str">
            <v>CAPITAL RE</v>
          </cell>
          <cell r="B750" t="str">
            <v>SERVE</v>
          </cell>
          <cell r="C750">
            <v>0</v>
          </cell>
        </row>
        <row r="751">
          <cell r="A751">
            <v>10016</v>
          </cell>
          <cell r="B751" t="str">
            <v>Capital Reserve</v>
          </cell>
          <cell r="C751">
            <v>0</v>
          </cell>
        </row>
        <row r="752">
          <cell r="C752">
            <v>0</v>
          </cell>
        </row>
        <row r="753">
          <cell r="A753" t="str">
            <v>SHARE PREM</v>
          </cell>
          <cell r="B753" t="str">
            <v>IUM</v>
          </cell>
          <cell r="C753">
            <v>0</v>
          </cell>
        </row>
        <row r="754">
          <cell r="A754">
            <v>10011</v>
          </cell>
          <cell r="B754" t="str">
            <v>Share Premium A/c</v>
          </cell>
          <cell r="C754">
            <v>0</v>
          </cell>
        </row>
        <row r="755">
          <cell r="C755">
            <v>0</v>
          </cell>
        </row>
        <row r="756">
          <cell r="A756" t="str">
            <v>GENERAL RE</v>
          </cell>
          <cell r="B756" t="str">
            <v>SERVE</v>
          </cell>
          <cell r="C756">
            <v>0</v>
          </cell>
        </row>
        <row r="757">
          <cell r="A757">
            <v>10012</v>
          </cell>
          <cell r="B757" t="str">
            <v>General Reserve</v>
          </cell>
          <cell r="C757">
            <v>13727193.66</v>
          </cell>
        </row>
        <row r="758">
          <cell r="A758">
            <v>10017</v>
          </cell>
          <cell r="B758" t="str">
            <v>General Reserve - Transfer from P&amp;L Account</v>
          </cell>
          <cell r="C758">
            <v>-185291242.80000001</v>
          </cell>
        </row>
        <row r="759">
          <cell r="A759">
            <v>10018</v>
          </cell>
          <cell r="B759" t="str">
            <v>Capital Redemption Reserve</v>
          </cell>
          <cell r="C759">
            <v>-0.01</v>
          </cell>
        </row>
        <row r="760">
          <cell r="C760">
            <v>-171564049.15000001</v>
          </cell>
        </row>
        <row r="761">
          <cell r="A761" t="str">
            <v>DEBENTURE</v>
          </cell>
          <cell r="B761" t="str">
            <v>REDEMPTION RESERVE</v>
          </cell>
          <cell r="C761">
            <v>0</v>
          </cell>
        </row>
        <row r="762">
          <cell r="A762">
            <v>10015</v>
          </cell>
          <cell r="B762" t="str">
            <v>Debenture redemption reserve</v>
          </cell>
          <cell r="C762">
            <v>0</v>
          </cell>
        </row>
        <row r="763">
          <cell r="C763">
            <v>0</v>
          </cell>
        </row>
        <row r="764">
          <cell r="A764" t="str">
            <v>PROFIT &amp; L</v>
          </cell>
          <cell r="B764" t="str">
            <v>OSS ACCOUNT</v>
          </cell>
          <cell r="C764">
            <v>0</v>
          </cell>
        </row>
        <row r="765">
          <cell r="A765">
            <v>10013</v>
          </cell>
          <cell r="B765" t="str">
            <v>Profit &amp; Loss A/c Earlier Years</v>
          </cell>
          <cell r="C765">
            <v>-620418319.52999997</v>
          </cell>
        </row>
        <row r="766">
          <cell r="A766">
            <v>10014</v>
          </cell>
          <cell r="B766" t="str">
            <v>Profit &amp; Loss A/c Current Years</v>
          </cell>
          <cell r="C766">
            <v>-813499816.42999995</v>
          </cell>
        </row>
        <row r="767">
          <cell r="A767">
            <v>50002</v>
          </cell>
          <cell r="B767" t="str">
            <v>Profit &amp; loss - Balance sheet adjustment.</v>
          </cell>
          <cell r="C767">
            <v>0</v>
          </cell>
        </row>
        <row r="768">
          <cell r="C768">
            <v>-1433918135.96</v>
          </cell>
        </row>
        <row r="769">
          <cell r="A769">
            <v>10019</v>
          </cell>
          <cell r="B769" t="str">
            <v>Tax Holiday Reserve</v>
          </cell>
          <cell r="C769">
            <v>0</v>
          </cell>
        </row>
        <row r="770">
          <cell r="C770">
            <v>0</v>
          </cell>
        </row>
        <row r="771">
          <cell r="A771">
            <v>10025</v>
          </cell>
          <cell r="B771" t="str">
            <v>Cumulative Exchange Differences (Translation)</v>
          </cell>
          <cell r="C771">
            <v>0</v>
          </cell>
        </row>
        <row r="772">
          <cell r="C772">
            <v>0</v>
          </cell>
        </row>
        <row r="773">
          <cell r="C773">
            <v>-1605482185.1099999</v>
          </cell>
        </row>
        <row r="774">
          <cell r="C774">
            <v>-2185482185.1100001</v>
          </cell>
        </row>
        <row r="775">
          <cell r="A775" t="str">
            <v>LOAN FUNDS</v>
          </cell>
          <cell r="C775">
            <v>0</v>
          </cell>
        </row>
        <row r="776">
          <cell r="A776" t="str">
            <v>SECURED LO</v>
          </cell>
          <cell r="B776" t="str">
            <v>ANS</v>
          </cell>
          <cell r="C776">
            <v>0</v>
          </cell>
        </row>
        <row r="777">
          <cell r="A777">
            <v>12900</v>
          </cell>
          <cell r="B777" t="str">
            <v>Interest accrued and due on cash credit</v>
          </cell>
          <cell r="C777">
            <v>0</v>
          </cell>
        </row>
        <row r="778">
          <cell r="A778">
            <v>12901</v>
          </cell>
          <cell r="B778" t="str">
            <v>Term Loan</v>
          </cell>
          <cell r="C778">
            <v>0</v>
          </cell>
        </row>
        <row r="779">
          <cell r="A779">
            <v>12902</v>
          </cell>
          <cell r="B779" t="str">
            <v>Interest accrued and due on Term Loan</v>
          </cell>
          <cell r="C779">
            <v>-3210891.47</v>
          </cell>
        </row>
        <row r="780">
          <cell r="A780">
            <v>12903</v>
          </cell>
          <cell r="B780" t="str">
            <v>Debentures</v>
          </cell>
          <cell r="C780">
            <v>0</v>
          </cell>
        </row>
        <row r="781">
          <cell r="C781">
            <v>-3210891.47</v>
          </cell>
        </row>
        <row r="782">
          <cell r="A782" t="str">
            <v>WORKING CA</v>
          </cell>
          <cell r="B782" t="str">
            <v>PITAL FIN. FROM BANKS</v>
          </cell>
          <cell r="C782">
            <v>0</v>
          </cell>
        </row>
        <row r="783">
          <cell r="A783">
            <v>10030</v>
          </cell>
          <cell r="B783" t="str">
            <v>Allahabad Bank - Cash Credit - Nariman Pt - Bank</v>
          </cell>
          <cell r="C783">
            <v>10117.24</v>
          </cell>
        </row>
        <row r="784">
          <cell r="A784">
            <v>10031</v>
          </cell>
          <cell r="B784" t="str">
            <v>Allahabad Bank - Cash Credit  -Nariman Pt - CINPP</v>
          </cell>
          <cell r="C784">
            <v>0</v>
          </cell>
        </row>
        <row r="785">
          <cell r="A785">
            <v>10032</v>
          </cell>
          <cell r="B785" t="str">
            <v>Allahabad Bank - Cash Credit  - Nariman Pt-  CDNC</v>
          </cell>
          <cell r="C785">
            <v>254636.88</v>
          </cell>
        </row>
        <row r="786">
          <cell r="A786">
            <v>10033</v>
          </cell>
          <cell r="B786" t="str">
            <v>Allahabad Bank - Cash Credit  - Nariman Pt - ADJ</v>
          </cell>
          <cell r="C786">
            <v>-97030.9</v>
          </cell>
        </row>
        <row r="787">
          <cell r="A787">
            <v>10040</v>
          </cell>
          <cell r="B787" t="str">
            <v>Allahabad Bank - Cash Credit - Bandra - Bank Bal</v>
          </cell>
          <cell r="C787">
            <v>59876.7</v>
          </cell>
        </row>
        <row r="788">
          <cell r="A788">
            <v>10041</v>
          </cell>
          <cell r="B788" t="str">
            <v>Allahabad Bank - Cash Credit - Bandra - CINPP</v>
          </cell>
          <cell r="C788">
            <v>0</v>
          </cell>
        </row>
        <row r="789">
          <cell r="A789">
            <v>10042</v>
          </cell>
          <cell r="B789" t="str">
            <v>Allahabad Bank - Cash Credit - Bandra - CDNCB</v>
          </cell>
          <cell r="C789">
            <v>760806.89</v>
          </cell>
        </row>
        <row r="790">
          <cell r="A790">
            <v>10043</v>
          </cell>
          <cell r="B790" t="str">
            <v>Allahabad Bank - Cash Credit - Bandra - ADJ</v>
          </cell>
          <cell r="C790">
            <v>-695743.53</v>
          </cell>
        </row>
        <row r="791">
          <cell r="A791">
            <v>10060</v>
          </cell>
          <cell r="B791" t="str">
            <v>Stan Chart Grindlays - C.C. - Fort - Bank Bal</v>
          </cell>
          <cell r="C791">
            <v>0</v>
          </cell>
        </row>
        <row r="792">
          <cell r="A792">
            <v>10061</v>
          </cell>
          <cell r="B792" t="str">
            <v>Stan Chart Grindlays - C.C. -Fort-  CINPP</v>
          </cell>
          <cell r="C792">
            <v>0</v>
          </cell>
        </row>
        <row r="793">
          <cell r="A793">
            <v>10062</v>
          </cell>
          <cell r="B793" t="str">
            <v>Stan Chart Grindlays - C.C. - Fort -  CDNCB</v>
          </cell>
          <cell r="C793">
            <v>0</v>
          </cell>
        </row>
        <row r="794">
          <cell r="A794">
            <v>10063</v>
          </cell>
          <cell r="B794" t="str">
            <v>Stan Chart Grindlays - C.C. -Fort-  ADJ</v>
          </cell>
          <cell r="C794">
            <v>19641.310000000001</v>
          </cell>
        </row>
        <row r="795">
          <cell r="A795">
            <v>10070</v>
          </cell>
          <cell r="B795" t="str">
            <v>Stan Chart Grindlays - P.C.Loan -Fort - Bank Bal</v>
          </cell>
          <cell r="C795">
            <v>0.01</v>
          </cell>
        </row>
        <row r="796">
          <cell r="A796">
            <v>10071</v>
          </cell>
          <cell r="B796" t="str">
            <v>Stan Chart Grindlays - P.C.Loan - Fort - CINPP</v>
          </cell>
          <cell r="C796">
            <v>0</v>
          </cell>
        </row>
        <row r="797">
          <cell r="A797">
            <v>10072</v>
          </cell>
          <cell r="B797" t="str">
            <v>Stan Chart Grindlays - P.C.Loan - Fort - CDNCB</v>
          </cell>
          <cell r="C797">
            <v>0</v>
          </cell>
        </row>
        <row r="798">
          <cell r="A798">
            <v>10073</v>
          </cell>
          <cell r="B798" t="str">
            <v>Stan Chart Grindlays - P.C.Loan - Fort - ADJ</v>
          </cell>
          <cell r="C798">
            <v>0</v>
          </cell>
        </row>
        <row r="799">
          <cell r="A799">
            <v>10100</v>
          </cell>
          <cell r="B799" t="str">
            <v>Bank of Baroda - Cash Credit -Fort - Bank Bal</v>
          </cell>
          <cell r="C799">
            <v>97140.96</v>
          </cell>
        </row>
        <row r="800">
          <cell r="A800">
            <v>10101</v>
          </cell>
          <cell r="B800" t="str">
            <v>Bank of Baroda - Cash Credit - Fort - CINPP</v>
          </cell>
          <cell r="C800">
            <v>-948966.6</v>
          </cell>
        </row>
        <row r="801">
          <cell r="A801">
            <v>10102</v>
          </cell>
          <cell r="B801" t="str">
            <v>Bank of Baroda - Cash Credit - Fort - CDNCB</v>
          </cell>
          <cell r="C801">
            <v>1165209.68</v>
          </cell>
        </row>
        <row r="802">
          <cell r="A802">
            <v>10103</v>
          </cell>
          <cell r="B802" t="str">
            <v>Bank of Baroda - Cash Credit - Fort -  ADJ</v>
          </cell>
          <cell r="C802">
            <v>-431486.28</v>
          </cell>
        </row>
        <row r="803">
          <cell r="A803">
            <v>10110</v>
          </cell>
          <cell r="B803" t="str">
            <v>Bank of Baroda  - Khar (W)</v>
          </cell>
          <cell r="C803">
            <v>0</v>
          </cell>
        </row>
        <row r="804">
          <cell r="A804">
            <v>10111</v>
          </cell>
          <cell r="B804" t="str">
            <v>Bank of Baroda - Cash Credit - Khar - CINPP</v>
          </cell>
          <cell r="C804">
            <v>0</v>
          </cell>
        </row>
        <row r="805">
          <cell r="A805">
            <v>10112</v>
          </cell>
          <cell r="B805" t="str">
            <v>Bank of Baroda - Cash Credit - Khar - CDNCB</v>
          </cell>
          <cell r="C805">
            <v>0</v>
          </cell>
        </row>
        <row r="806">
          <cell r="A806">
            <v>10113</v>
          </cell>
          <cell r="B806" t="str">
            <v>Bank of Baroda - Cash Credit - Khar - ADJ</v>
          </cell>
          <cell r="C806">
            <v>0</v>
          </cell>
        </row>
        <row r="807">
          <cell r="A807">
            <v>10190</v>
          </cell>
          <cell r="B807" t="str">
            <v>Mashreq Bank - Mumbai</v>
          </cell>
          <cell r="C807">
            <v>0</v>
          </cell>
        </row>
        <row r="808">
          <cell r="A808">
            <v>10200</v>
          </cell>
          <cell r="B808" t="str">
            <v>State Bank of Saurashtra - Cash Credit  - Bank Ba</v>
          </cell>
          <cell r="C808">
            <v>3504959.86</v>
          </cell>
        </row>
        <row r="809">
          <cell r="A809">
            <v>10201</v>
          </cell>
          <cell r="B809" t="str">
            <v>State Bank of Saurashtra - Cash Credit  - CINPP</v>
          </cell>
          <cell r="C809">
            <v>-2385329.2200000002</v>
          </cell>
        </row>
        <row r="810">
          <cell r="A810">
            <v>10202</v>
          </cell>
          <cell r="B810" t="str">
            <v>State Bank of Saurashtra - Cash Credit  - CDNCB</v>
          </cell>
          <cell r="C810">
            <v>2152078.83</v>
          </cell>
        </row>
        <row r="811">
          <cell r="A811">
            <v>10203</v>
          </cell>
          <cell r="B811" t="str">
            <v>State Bank of Saurashtra - Cash Credit  - ADJ</v>
          </cell>
          <cell r="C811">
            <v>278686.61</v>
          </cell>
        </row>
        <row r="812">
          <cell r="A812">
            <v>10230</v>
          </cell>
          <cell r="B812" t="str">
            <v>Indian Bank - Cash Credit - Mandvi - Bank Bal</v>
          </cell>
          <cell r="C812">
            <v>4656.88</v>
          </cell>
        </row>
        <row r="813">
          <cell r="A813">
            <v>10231</v>
          </cell>
          <cell r="B813" t="str">
            <v>Indian Bank - Cash Credit - Mandvi - CINPP</v>
          </cell>
          <cell r="C813">
            <v>0</v>
          </cell>
        </row>
        <row r="814">
          <cell r="A814">
            <v>10232</v>
          </cell>
          <cell r="B814" t="str">
            <v>Indian Bank - Cash Credit - Mandvi - CDNCB</v>
          </cell>
          <cell r="C814">
            <v>843855.77</v>
          </cell>
        </row>
        <row r="815">
          <cell r="A815">
            <v>10233</v>
          </cell>
          <cell r="B815" t="str">
            <v>Indian Bank - Cash Credit - Mandvi - ADJ</v>
          </cell>
          <cell r="C815">
            <v>-372722.6</v>
          </cell>
        </row>
        <row r="816">
          <cell r="A816">
            <v>10240</v>
          </cell>
          <cell r="B816" t="str">
            <v>Indian Bank - Cash Credit - Bandra - Bank Bal</v>
          </cell>
          <cell r="C816">
            <v>0</v>
          </cell>
        </row>
        <row r="817">
          <cell r="A817">
            <v>10241</v>
          </cell>
          <cell r="B817" t="str">
            <v>Indian Bank - Cash Credit - Bandra - CINPP</v>
          </cell>
          <cell r="C817">
            <v>0</v>
          </cell>
        </row>
        <row r="818">
          <cell r="A818">
            <v>10242</v>
          </cell>
          <cell r="B818" t="str">
            <v>Indian Bank - Cash Credit - Bandra - CDNCB</v>
          </cell>
          <cell r="C818">
            <v>0</v>
          </cell>
        </row>
        <row r="819">
          <cell r="A819">
            <v>10243</v>
          </cell>
          <cell r="B819" t="str">
            <v>Indian Bank - Cash Credit - Bandra - ADJ</v>
          </cell>
          <cell r="C819">
            <v>0</v>
          </cell>
        </row>
        <row r="820">
          <cell r="A820">
            <v>10250</v>
          </cell>
          <cell r="B820" t="str">
            <v>Citi Bank - Cash Credit - Fort - Bank Bal</v>
          </cell>
          <cell r="C820">
            <v>1188642.54</v>
          </cell>
        </row>
        <row r="821">
          <cell r="A821">
            <v>10251</v>
          </cell>
          <cell r="B821" t="str">
            <v>Citi Bank - Cash Credit - Fort - CINPP</v>
          </cell>
          <cell r="C821">
            <v>-26722900</v>
          </cell>
        </row>
        <row r="822">
          <cell r="A822">
            <v>10252</v>
          </cell>
          <cell r="B822" t="str">
            <v>Citi Bank - Cash Credit - Fort - CDNCB</v>
          </cell>
          <cell r="C822">
            <v>2561879.4</v>
          </cell>
        </row>
        <row r="823">
          <cell r="A823">
            <v>10253</v>
          </cell>
          <cell r="B823" t="str">
            <v>Citi Bank - Cash Credit - Fort - ADJ</v>
          </cell>
          <cell r="C823">
            <v>0</v>
          </cell>
        </row>
        <row r="824">
          <cell r="A824">
            <v>10260</v>
          </cell>
          <cell r="B824" t="str">
            <v>American Exp Bank - Cash Credit - Fort - Bank Bal</v>
          </cell>
          <cell r="C824">
            <v>0</v>
          </cell>
        </row>
        <row r="825">
          <cell r="A825">
            <v>10261</v>
          </cell>
          <cell r="B825" t="str">
            <v>American Exp Bank - Cash Credit - Fort - CINPP</v>
          </cell>
          <cell r="C825">
            <v>0</v>
          </cell>
        </row>
        <row r="826">
          <cell r="A826">
            <v>10262</v>
          </cell>
          <cell r="B826" t="str">
            <v>American Exp Bank - Cash Credit - Fort - CDNCB</v>
          </cell>
          <cell r="C826">
            <v>0</v>
          </cell>
        </row>
        <row r="827">
          <cell r="A827">
            <v>10263</v>
          </cell>
          <cell r="B827" t="str">
            <v>American Exp Bank - Cash Credit - Fort - ADJ</v>
          </cell>
          <cell r="C827">
            <v>0</v>
          </cell>
        </row>
        <row r="828">
          <cell r="A828">
            <v>10280</v>
          </cell>
          <cell r="B828" t="str">
            <v>ICICI - Cash Management - ICI1- Narim pt- Bank Ba</v>
          </cell>
          <cell r="C828">
            <v>42979382.560000002</v>
          </cell>
        </row>
        <row r="829">
          <cell r="A829">
            <v>10281</v>
          </cell>
          <cell r="B829" t="str">
            <v>ICICI - Cash Management - ICI1- Narim pt- CINPP</v>
          </cell>
          <cell r="C829">
            <v>0</v>
          </cell>
        </row>
        <row r="830">
          <cell r="A830">
            <v>10282</v>
          </cell>
          <cell r="B830" t="str">
            <v>ICICI - Cash Management - ICI1- Narim pt- CDNCB</v>
          </cell>
          <cell r="C830">
            <v>2830513.21</v>
          </cell>
        </row>
        <row r="831">
          <cell r="A831">
            <v>10283</v>
          </cell>
          <cell r="B831" t="str">
            <v>ICICI - Cash Management - ICI1- Narim pt- ADJ</v>
          </cell>
          <cell r="C831">
            <v>0</v>
          </cell>
        </row>
        <row r="832">
          <cell r="A832">
            <v>10284</v>
          </cell>
          <cell r="B832" t="str">
            <v>ICICI - Cash Management - ICI1- Narim pt- BA</v>
          </cell>
          <cell r="C832">
            <v>0</v>
          </cell>
        </row>
        <row r="833">
          <cell r="A833">
            <v>10380</v>
          </cell>
          <cell r="B833" t="str">
            <v>State Bank of Saurashtra - Indore</v>
          </cell>
          <cell r="C833">
            <v>5499.89</v>
          </cell>
        </row>
        <row r="834">
          <cell r="A834">
            <v>10390</v>
          </cell>
          <cell r="B834" t="str">
            <v>Allahabad Bank - KOLKATA</v>
          </cell>
          <cell r="C834">
            <v>213551.86</v>
          </cell>
        </row>
        <row r="835">
          <cell r="A835">
            <v>10400</v>
          </cell>
          <cell r="B835" t="str">
            <v>Indian Bank - Hyderabad</v>
          </cell>
          <cell r="C835">
            <v>0</v>
          </cell>
        </row>
        <row r="836">
          <cell r="A836">
            <v>10410</v>
          </cell>
          <cell r="B836" t="str">
            <v>State Bank of Saurashtra - Sripuram Hyderabad</v>
          </cell>
          <cell r="C836">
            <v>61523.99</v>
          </cell>
        </row>
        <row r="837">
          <cell r="A837">
            <v>10420</v>
          </cell>
          <cell r="B837" t="str">
            <v>Indian Bank - Bangalore</v>
          </cell>
          <cell r="C837">
            <v>0</v>
          </cell>
        </row>
        <row r="838">
          <cell r="A838">
            <v>10430</v>
          </cell>
          <cell r="B838" t="str">
            <v>Indian Bank - Madras</v>
          </cell>
          <cell r="C838">
            <v>0</v>
          </cell>
        </row>
        <row r="839">
          <cell r="A839">
            <v>10440</v>
          </cell>
          <cell r="B839" t="str">
            <v>State Bank of Saurashtra - Hyderabad</v>
          </cell>
          <cell r="C839">
            <v>100</v>
          </cell>
        </row>
        <row r="840">
          <cell r="A840">
            <v>10450</v>
          </cell>
          <cell r="B840" t="str">
            <v>Bank of Baroda - Jalgaon</v>
          </cell>
          <cell r="C840">
            <v>0</v>
          </cell>
        </row>
        <row r="841">
          <cell r="A841">
            <v>10460</v>
          </cell>
          <cell r="B841" t="str">
            <v>Bank of Baroda - Palgahat</v>
          </cell>
          <cell r="C841">
            <v>0</v>
          </cell>
        </row>
        <row r="842">
          <cell r="A842">
            <v>10470</v>
          </cell>
          <cell r="B842" t="str">
            <v>Bank of Baroda - Pune Camp</v>
          </cell>
          <cell r="C842">
            <v>0</v>
          </cell>
        </row>
        <row r="843">
          <cell r="A843">
            <v>10480</v>
          </cell>
          <cell r="B843" t="str">
            <v>Bank of Baroda - Chandighar</v>
          </cell>
          <cell r="C843">
            <v>0</v>
          </cell>
        </row>
        <row r="844">
          <cell r="A844">
            <v>10490</v>
          </cell>
          <cell r="B844" t="str">
            <v>Bank of Baroda - Secunderabad</v>
          </cell>
          <cell r="C844">
            <v>0</v>
          </cell>
        </row>
        <row r="845">
          <cell r="A845">
            <v>10500</v>
          </cell>
          <cell r="B845" t="str">
            <v>Bank of Baroda - (BMO) F.D. a/c</v>
          </cell>
          <cell r="C845">
            <v>8000</v>
          </cell>
        </row>
        <row r="846">
          <cell r="A846">
            <v>10510</v>
          </cell>
          <cell r="B846" t="str">
            <v>Bank of Baroda - Ernakulam (North)</v>
          </cell>
          <cell r="C846">
            <v>0</v>
          </cell>
        </row>
        <row r="847">
          <cell r="A847">
            <v>10520</v>
          </cell>
          <cell r="B847" t="str">
            <v>Bank of Baroda - KK Nagar Chennai</v>
          </cell>
          <cell r="C847">
            <v>0</v>
          </cell>
        </row>
        <row r="848">
          <cell r="A848">
            <v>10530</v>
          </cell>
          <cell r="B848" t="str">
            <v>Bank of Baroda - Malakpet, Hyderabad</v>
          </cell>
          <cell r="C848">
            <v>0</v>
          </cell>
        </row>
        <row r="849">
          <cell r="A849">
            <v>10540</v>
          </cell>
          <cell r="B849" t="str">
            <v>Remittance Check - II</v>
          </cell>
          <cell r="C849">
            <v>0</v>
          </cell>
        </row>
        <row r="850">
          <cell r="A850">
            <v>10550</v>
          </cell>
          <cell r="B850" t="str">
            <v>Bank of Baroda - Ghaziabad</v>
          </cell>
          <cell r="C850">
            <v>0</v>
          </cell>
        </row>
        <row r="851">
          <cell r="A851">
            <v>10560</v>
          </cell>
          <cell r="B851" t="str">
            <v>Bank of Baroda - Kanpur</v>
          </cell>
          <cell r="C851">
            <v>0</v>
          </cell>
        </row>
        <row r="852">
          <cell r="A852">
            <v>10570</v>
          </cell>
          <cell r="B852" t="str">
            <v>Bank of Baroda - Rohtak</v>
          </cell>
          <cell r="C852">
            <v>0</v>
          </cell>
        </row>
        <row r="853">
          <cell r="A853">
            <v>10580</v>
          </cell>
          <cell r="B853" t="str">
            <v>Bank of Baroda - kolkata</v>
          </cell>
          <cell r="C853">
            <v>0</v>
          </cell>
        </row>
        <row r="854">
          <cell r="A854">
            <v>10590</v>
          </cell>
          <cell r="B854" t="str">
            <v>Bank of Baroda - Burdwan</v>
          </cell>
          <cell r="C854">
            <v>6215.2</v>
          </cell>
        </row>
        <row r="855">
          <cell r="A855">
            <v>10600</v>
          </cell>
          <cell r="B855" t="str">
            <v>Bank of Baroda - Patna</v>
          </cell>
          <cell r="C855">
            <v>0</v>
          </cell>
        </row>
        <row r="856">
          <cell r="A856">
            <v>10610</v>
          </cell>
          <cell r="B856" t="str">
            <v>Bank of Baroda - Ranchi</v>
          </cell>
          <cell r="C856">
            <v>0</v>
          </cell>
        </row>
        <row r="857">
          <cell r="A857">
            <v>10620</v>
          </cell>
          <cell r="B857" t="str">
            <v>Bank of Baroda - Cuttak</v>
          </cell>
          <cell r="C857">
            <v>0</v>
          </cell>
        </row>
        <row r="858">
          <cell r="A858">
            <v>10630</v>
          </cell>
          <cell r="B858" t="str">
            <v>Bank of Baroda - Ahmedabad</v>
          </cell>
          <cell r="C858">
            <v>0</v>
          </cell>
        </row>
        <row r="859">
          <cell r="A859">
            <v>10640</v>
          </cell>
          <cell r="B859" t="str">
            <v>Corporate  Collection - Mumbai</v>
          </cell>
          <cell r="C859">
            <v>0</v>
          </cell>
        </row>
        <row r="860">
          <cell r="A860">
            <v>10650</v>
          </cell>
          <cell r="B860" t="str">
            <v>Allahabad Bank RM purchase Calicut</v>
          </cell>
          <cell r="C860">
            <v>5000</v>
          </cell>
        </row>
        <row r="861">
          <cell r="A861">
            <v>10670</v>
          </cell>
          <cell r="B861" t="str">
            <v>Citi Bank - Cash Credit - Fort - Payments Bank Ba</v>
          </cell>
          <cell r="C861">
            <v>553300</v>
          </cell>
        </row>
        <row r="862">
          <cell r="A862">
            <v>10671</v>
          </cell>
          <cell r="B862" t="str">
            <v>Citi Bank - Cash Credit - Fort - Payment - CINPP</v>
          </cell>
          <cell r="C862">
            <v>-55880392.18</v>
          </cell>
        </row>
        <row r="863">
          <cell r="A863">
            <v>10672</v>
          </cell>
          <cell r="B863" t="str">
            <v>Citi Bank - Cash Credit - Fort - Payment - CDNCB</v>
          </cell>
          <cell r="C863">
            <v>-353300</v>
          </cell>
        </row>
        <row r="864">
          <cell r="A864">
            <v>10673</v>
          </cell>
          <cell r="B864" t="str">
            <v>Citi Bank - Cash Credit - Fort Payment - ADJ</v>
          </cell>
          <cell r="C864">
            <v>0</v>
          </cell>
        </row>
        <row r="865">
          <cell r="A865">
            <v>50001</v>
          </cell>
          <cell r="B865" t="str">
            <v>Secured loans - Balance sheet adjustment.</v>
          </cell>
          <cell r="C865">
            <v>7847386</v>
          </cell>
        </row>
        <row r="866">
          <cell r="A866">
            <v>60008</v>
          </cell>
          <cell r="B866" t="str">
            <v>Regrouping - WCap Banks (with credit Bal)</v>
          </cell>
          <cell r="C866">
            <v>0</v>
          </cell>
        </row>
        <row r="867">
          <cell r="C867">
            <v>-20475209.039999999</v>
          </cell>
        </row>
        <row r="868">
          <cell r="C868">
            <v>-23686100.510000002</v>
          </cell>
        </row>
        <row r="869">
          <cell r="A869" t="str">
            <v>UNSECURED</v>
          </cell>
          <cell r="B869" t="str">
            <v>LOANS</v>
          </cell>
          <cell r="C869">
            <v>0</v>
          </cell>
        </row>
        <row r="870">
          <cell r="A870">
            <v>13001</v>
          </cell>
          <cell r="B870" t="str">
            <v>DEF. LOAN SALES TAX</v>
          </cell>
          <cell r="C870">
            <v>0</v>
          </cell>
        </row>
        <row r="871">
          <cell r="A871">
            <v>13002</v>
          </cell>
          <cell r="B871" t="str">
            <v>COMMERCIAL PAPER</v>
          </cell>
          <cell r="C871">
            <v>0</v>
          </cell>
        </row>
        <row r="872">
          <cell r="A872">
            <v>13003</v>
          </cell>
          <cell r="B872" t="str">
            <v>Deposits from Public</v>
          </cell>
          <cell r="C872">
            <v>0</v>
          </cell>
        </row>
        <row r="873">
          <cell r="A873">
            <v>13004</v>
          </cell>
          <cell r="B873" t="str">
            <v>Inter Corporate Deposits taken</v>
          </cell>
          <cell r="C873">
            <v>0</v>
          </cell>
        </row>
        <row r="874">
          <cell r="A874">
            <v>13005</v>
          </cell>
          <cell r="B874" t="str">
            <v>Loans from Bank</v>
          </cell>
          <cell r="C874">
            <v>-417868251.36000001</v>
          </cell>
        </row>
        <row r="875">
          <cell r="A875">
            <v>13006</v>
          </cell>
          <cell r="B875" t="str">
            <v>Int accrued &amp; due on loans</v>
          </cell>
          <cell r="C875">
            <v>4573712.0199999996</v>
          </cell>
        </row>
        <row r="876">
          <cell r="A876">
            <v>13007</v>
          </cell>
          <cell r="B876" t="str">
            <v>Int. accrued &amp; due on Deposits</v>
          </cell>
          <cell r="C876">
            <v>0</v>
          </cell>
        </row>
        <row r="877">
          <cell r="A877">
            <v>13008</v>
          </cell>
          <cell r="B877" t="str">
            <v>Interest Payable on ICD</v>
          </cell>
          <cell r="C877">
            <v>0</v>
          </cell>
        </row>
        <row r="878">
          <cell r="A878">
            <v>13009</v>
          </cell>
          <cell r="B878" t="str">
            <v>Int acrd but not due on loans</v>
          </cell>
          <cell r="C878">
            <v>0</v>
          </cell>
        </row>
        <row r="879">
          <cell r="A879">
            <v>13010</v>
          </cell>
          <cell r="B879" t="str">
            <v>DEF. LOAN SALES TAX - II</v>
          </cell>
          <cell r="C879">
            <v>0</v>
          </cell>
        </row>
        <row r="880">
          <cell r="A880">
            <v>13011</v>
          </cell>
          <cell r="B880" t="str">
            <v>Loan from Bank Revaluation - Exchange</v>
          </cell>
          <cell r="C880">
            <v>8852625</v>
          </cell>
        </row>
        <row r="881">
          <cell r="A881">
            <v>13012</v>
          </cell>
          <cell r="B881" t="str">
            <v>Loan from Group Co</v>
          </cell>
          <cell r="C881">
            <v>0</v>
          </cell>
        </row>
        <row r="882">
          <cell r="A882">
            <v>13013</v>
          </cell>
          <cell r="B882" t="str">
            <v>Loans from Bank (PSFC)</v>
          </cell>
          <cell r="C882">
            <v>0</v>
          </cell>
        </row>
        <row r="883">
          <cell r="A883">
            <v>40007</v>
          </cell>
          <cell r="B883" t="str">
            <v>OB-Inter Corporate Deposits Taken</v>
          </cell>
          <cell r="C883">
            <v>0</v>
          </cell>
        </row>
        <row r="884">
          <cell r="C884">
            <v>-404441914.33999997</v>
          </cell>
        </row>
        <row r="885">
          <cell r="C885">
            <v>-428128014.85000002</v>
          </cell>
        </row>
        <row r="886">
          <cell r="A886" t="str">
            <v>NET RESULT</v>
          </cell>
          <cell r="B886" t="e">
            <v>#NAME?</v>
          </cell>
          <cell r="C886">
            <v>0</v>
          </cell>
        </row>
        <row r="887">
          <cell r="C887">
            <v>-392591803.13</v>
          </cell>
        </row>
        <row r="888">
          <cell r="A888" t="str">
            <v>SOURCES OF</v>
          </cell>
          <cell r="B888" t="str">
            <v>FUNDS</v>
          </cell>
          <cell r="C888">
            <v>-3006202003.0900002</v>
          </cell>
        </row>
        <row r="889">
          <cell r="A889" t="str">
            <v>APPLICATIO</v>
          </cell>
          <cell r="B889" t="str">
            <v>N OF FUNDS</v>
          </cell>
          <cell r="C889">
            <v>0</v>
          </cell>
        </row>
        <row r="890">
          <cell r="A890" t="str">
            <v>FIXED ASSE</v>
          </cell>
          <cell r="B890" t="str">
            <v>TS</v>
          </cell>
          <cell r="C890">
            <v>0</v>
          </cell>
        </row>
        <row r="891">
          <cell r="A891" t="str">
            <v>GROSS BLOC</v>
          </cell>
          <cell r="B891" t="str">
            <v>K</v>
          </cell>
          <cell r="C891">
            <v>0</v>
          </cell>
        </row>
        <row r="892">
          <cell r="A892" t="str">
            <v>LAND</v>
          </cell>
          <cell r="C892">
            <v>0</v>
          </cell>
        </row>
        <row r="893">
          <cell r="A893">
            <v>13101</v>
          </cell>
          <cell r="B893" t="str">
            <v>Free Hold Land</v>
          </cell>
          <cell r="C893">
            <v>12118693</v>
          </cell>
        </row>
        <row r="894">
          <cell r="A894">
            <v>13102</v>
          </cell>
          <cell r="B894" t="str">
            <v>Lease Hold Land</v>
          </cell>
          <cell r="C894">
            <v>17851479.75</v>
          </cell>
        </row>
        <row r="895">
          <cell r="C895">
            <v>29970172.75</v>
          </cell>
        </row>
        <row r="896">
          <cell r="A896" t="str">
            <v>BUILDING</v>
          </cell>
          <cell r="C896">
            <v>0</v>
          </cell>
        </row>
        <row r="897">
          <cell r="A897">
            <v>13111</v>
          </cell>
          <cell r="B897" t="str">
            <v>Factory Building</v>
          </cell>
          <cell r="C897">
            <v>143726536.53999999</v>
          </cell>
        </row>
        <row r="898">
          <cell r="A898">
            <v>13112</v>
          </cell>
          <cell r="B898" t="str">
            <v>Office Building</v>
          </cell>
          <cell r="C898">
            <v>205392361.63</v>
          </cell>
        </row>
        <row r="899">
          <cell r="A899">
            <v>13113</v>
          </cell>
          <cell r="B899" t="str">
            <v>Godown</v>
          </cell>
          <cell r="C899">
            <v>5628056.6500000004</v>
          </cell>
        </row>
        <row r="900">
          <cell r="A900">
            <v>13114</v>
          </cell>
          <cell r="B900" t="str">
            <v>Residential Building</v>
          </cell>
          <cell r="C900">
            <v>0</v>
          </cell>
        </row>
        <row r="901">
          <cell r="A901">
            <v>13115</v>
          </cell>
          <cell r="B901" t="str">
            <v>Other Buildings</v>
          </cell>
          <cell r="C901">
            <v>18435366.140000001</v>
          </cell>
        </row>
        <row r="902">
          <cell r="C902">
            <v>373182320.95999998</v>
          </cell>
        </row>
        <row r="903">
          <cell r="A903" t="str">
            <v>PLANT &amp; MA</v>
          </cell>
          <cell r="B903" t="str">
            <v>CHINERY</v>
          </cell>
          <cell r="C903">
            <v>0</v>
          </cell>
        </row>
        <row r="904">
          <cell r="A904">
            <v>13131</v>
          </cell>
          <cell r="B904" t="str">
            <v>Electrical Instal. &amp; Machinery</v>
          </cell>
          <cell r="C904">
            <v>41502689.390000001</v>
          </cell>
        </row>
        <row r="905">
          <cell r="A905">
            <v>13132</v>
          </cell>
          <cell r="B905" t="str">
            <v>Plant &amp; Machinery</v>
          </cell>
          <cell r="C905">
            <v>767897745.58000004</v>
          </cell>
        </row>
        <row r="906">
          <cell r="A906">
            <v>13133</v>
          </cell>
          <cell r="B906" t="str">
            <v>Factory Equipments</v>
          </cell>
          <cell r="C906">
            <v>43943895.25</v>
          </cell>
        </row>
        <row r="907">
          <cell r="A907">
            <v>13134</v>
          </cell>
          <cell r="B907" t="str">
            <v>Lab Equipments</v>
          </cell>
          <cell r="C907">
            <v>18950519.539999999</v>
          </cell>
        </row>
        <row r="908">
          <cell r="A908">
            <v>13135</v>
          </cell>
          <cell r="B908" t="str">
            <v>A.C.,Refrigerator,Water Cooler</v>
          </cell>
          <cell r="C908">
            <v>14752931.67</v>
          </cell>
        </row>
        <row r="909">
          <cell r="A909">
            <v>13136</v>
          </cell>
          <cell r="B909" t="str">
            <v>Computers</v>
          </cell>
          <cell r="C909">
            <v>273179981.10000002</v>
          </cell>
        </row>
        <row r="910">
          <cell r="A910">
            <v>13137</v>
          </cell>
          <cell r="B910" t="str">
            <v>Office Equipments</v>
          </cell>
          <cell r="C910">
            <v>31540464.75</v>
          </cell>
        </row>
        <row r="911">
          <cell r="A911">
            <v>13138</v>
          </cell>
          <cell r="B911" t="str">
            <v>Moulds</v>
          </cell>
          <cell r="C911">
            <v>51689642.899999999</v>
          </cell>
        </row>
        <row r="912">
          <cell r="A912">
            <v>40038</v>
          </cell>
          <cell r="B912" t="str">
            <v>OB-Assets</v>
          </cell>
          <cell r="C912">
            <v>0</v>
          </cell>
        </row>
        <row r="913">
          <cell r="C913">
            <v>1243457870.1800001</v>
          </cell>
        </row>
        <row r="914">
          <cell r="A914" t="str">
            <v>FURNITURE</v>
          </cell>
          <cell r="B914" t="str">
            <v>&amp; FIXTURES</v>
          </cell>
          <cell r="C914">
            <v>0</v>
          </cell>
        </row>
        <row r="915">
          <cell r="A915">
            <v>13151</v>
          </cell>
          <cell r="B915" t="str">
            <v>Furniture</v>
          </cell>
          <cell r="C915">
            <v>24511334.050000001</v>
          </cell>
        </row>
        <row r="916">
          <cell r="A916">
            <v>13152</v>
          </cell>
          <cell r="B916" t="str">
            <v>Fixtures</v>
          </cell>
          <cell r="C916">
            <v>5260993.8899999997</v>
          </cell>
        </row>
        <row r="917">
          <cell r="A917">
            <v>13153</v>
          </cell>
          <cell r="B917" t="str">
            <v>Storage Racks</v>
          </cell>
          <cell r="C917">
            <v>2603323.2799999998</v>
          </cell>
        </row>
        <row r="918">
          <cell r="C918">
            <v>32375651.219999999</v>
          </cell>
        </row>
        <row r="919">
          <cell r="A919" t="str">
            <v>TRADEMARKS</v>
          </cell>
          <cell r="C919">
            <v>0</v>
          </cell>
        </row>
        <row r="920">
          <cell r="A920">
            <v>13161</v>
          </cell>
          <cell r="B920" t="str">
            <v>Trademarks/Copyright</v>
          </cell>
          <cell r="C920">
            <v>0</v>
          </cell>
        </row>
        <row r="921">
          <cell r="A921">
            <v>13163</v>
          </cell>
          <cell r="B921" t="str">
            <v>Business &amp; Commercial rights -</v>
          </cell>
          <cell r="C921">
            <v>1559700</v>
          </cell>
        </row>
        <row r="922">
          <cell r="C922">
            <v>1559700</v>
          </cell>
        </row>
        <row r="923">
          <cell r="A923" t="str">
            <v>INTANGIBLE</v>
          </cell>
          <cell r="B923" t="str">
            <v>ASSETS</v>
          </cell>
          <cell r="C923">
            <v>0</v>
          </cell>
        </row>
        <row r="924">
          <cell r="A924">
            <v>13162</v>
          </cell>
          <cell r="B924" t="str">
            <v>Intangible Assets</v>
          </cell>
          <cell r="C924">
            <v>28985</v>
          </cell>
        </row>
        <row r="925">
          <cell r="C925">
            <v>28985</v>
          </cell>
        </row>
        <row r="926">
          <cell r="A926" t="str">
            <v>VEHICLES</v>
          </cell>
          <cell r="C926">
            <v>0</v>
          </cell>
        </row>
        <row r="927">
          <cell r="A927">
            <v>13181</v>
          </cell>
          <cell r="B927" t="str">
            <v>Cars &amp; Jeeps</v>
          </cell>
          <cell r="C927">
            <v>8405434.3100000005</v>
          </cell>
        </row>
        <row r="928">
          <cell r="A928">
            <v>13182</v>
          </cell>
          <cell r="B928" t="str">
            <v>Vans</v>
          </cell>
          <cell r="C928">
            <v>136787</v>
          </cell>
        </row>
        <row r="929">
          <cell r="C929">
            <v>8542221.3100000005</v>
          </cell>
        </row>
        <row r="930">
          <cell r="A930" t="str">
            <v>MISC. OPER</v>
          </cell>
          <cell r="B930" t="str">
            <v>ATIVE EXP.</v>
          </cell>
          <cell r="C930">
            <v>0</v>
          </cell>
        </row>
        <row r="931">
          <cell r="A931">
            <v>13191</v>
          </cell>
          <cell r="B931" t="str">
            <v>Misc. Pre-operative Exps.</v>
          </cell>
          <cell r="C931">
            <v>0</v>
          </cell>
        </row>
        <row r="932">
          <cell r="C932">
            <v>0</v>
          </cell>
        </row>
        <row r="933">
          <cell r="C933">
            <v>1689116921.4200001</v>
          </cell>
        </row>
        <row r="934">
          <cell r="A934" t="str">
            <v>DEPRECIATI</v>
          </cell>
          <cell r="B934" t="str">
            <v>ON</v>
          </cell>
          <cell r="C934">
            <v>0</v>
          </cell>
        </row>
        <row r="935">
          <cell r="A935" t="str">
            <v>DEP. ON LA</v>
          </cell>
          <cell r="B935" t="str">
            <v>ND</v>
          </cell>
          <cell r="C935">
            <v>0</v>
          </cell>
        </row>
        <row r="936">
          <cell r="A936">
            <v>13202</v>
          </cell>
          <cell r="B936" t="str">
            <v>Depr. on Lease Hold Land</v>
          </cell>
          <cell r="C936">
            <v>-1075547.99</v>
          </cell>
        </row>
        <row r="937">
          <cell r="C937">
            <v>-1075547.99</v>
          </cell>
        </row>
        <row r="938">
          <cell r="A938" t="str">
            <v>DEP. ON BL</v>
          </cell>
          <cell r="B938" t="str">
            <v>DG</v>
          </cell>
          <cell r="C938">
            <v>0</v>
          </cell>
        </row>
        <row r="939">
          <cell r="A939">
            <v>13211</v>
          </cell>
          <cell r="B939" t="str">
            <v>Depr. on Factory Building</v>
          </cell>
          <cell r="C939">
            <v>-23938776.850000001</v>
          </cell>
        </row>
        <row r="940">
          <cell r="A940">
            <v>13212</v>
          </cell>
          <cell r="B940" t="str">
            <v>Depr. on Office Building</v>
          </cell>
          <cell r="C940">
            <v>-28290619.07</v>
          </cell>
        </row>
        <row r="941">
          <cell r="A941">
            <v>13213</v>
          </cell>
          <cell r="B941" t="str">
            <v>Depr. on Godown</v>
          </cell>
          <cell r="C941">
            <v>-900685.83</v>
          </cell>
        </row>
        <row r="942">
          <cell r="A942">
            <v>13214</v>
          </cell>
          <cell r="B942" t="str">
            <v>Depr. on Residential Building</v>
          </cell>
          <cell r="C942">
            <v>0</v>
          </cell>
        </row>
        <row r="943">
          <cell r="A943">
            <v>13215</v>
          </cell>
          <cell r="B943" t="str">
            <v>Depr. on Other Building</v>
          </cell>
          <cell r="C943">
            <v>-2757464.18</v>
          </cell>
        </row>
        <row r="944">
          <cell r="C944">
            <v>-55887545.93</v>
          </cell>
        </row>
        <row r="945">
          <cell r="A945" t="str">
            <v>DEP. ON P&amp;</v>
          </cell>
          <cell r="B945" t="str">
            <v>M</v>
          </cell>
          <cell r="C945">
            <v>0</v>
          </cell>
        </row>
        <row r="946">
          <cell r="A946">
            <v>13231</v>
          </cell>
          <cell r="B946" t="str">
            <v>Depr. on Electrical Mach &amp; Ins</v>
          </cell>
          <cell r="C946">
            <v>-15399464.65</v>
          </cell>
        </row>
        <row r="947">
          <cell r="A947">
            <v>13232</v>
          </cell>
          <cell r="B947" t="str">
            <v>Depr. on Plant &amp; Machinery</v>
          </cell>
          <cell r="C947">
            <v>-392830303.44</v>
          </cell>
        </row>
        <row r="948">
          <cell r="A948">
            <v>13233</v>
          </cell>
          <cell r="B948" t="str">
            <v>Depr. on Factory Equipments</v>
          </cell>
          <cell r="C948">
            <v>-18866819.760000002</v>
          </cell>
        </row>
        <row r="949">
          <cell r="A949">
            <v>13234</v>
          </cell>
          <cell r="B949" t="str">
            <v>Depr. on Lab. Equipments</v>
          </cell>
          <cell r="C949">
            <v>-5026782.38</v>
          </cell>
        </row>
        <row r="950">
          <cell r="A950">
            <v>13235</v>
          </cell>
          <cell r="B950" t="str">
            <v>Depr.onA.C.,Refrig,WaterCooler</v>
          </cell>
          <cell r="C950">
            <v>-4941985.4800000004</v>
          </cell>
        </row>
        <row r="951">
          <cell r="A951">
            <v>13236</v>
          </cell>
          <cell r="B951" t="str">
            <v>Depr. on Computers</v>
          </cell>
          <cell r="C951">
            <v>-233187655.97999999</v>
          </cell>
        </row>
        <row r="952">
          <cell r="A952">
            <v>13237</v>
          </cell>
          <cell r="B952" t="str">
            <v>Depr. on Office Equipments</v>
          </cell>
          <cell r="C952">
            <v>-8948342.8000000007</v>
          </cell>
        </row>
        <row r="953">
          <cell r="A953">
            <v>13238</v>
          </cell>
          <cell r="B953" t="str">
            <v>Depreciation on Moulds</v>
          </cell>
          <cell r="C953">
            <v>-27597204.699999999</v>
          </cell>
        </row>
        <row r="954">
          <cell r="A954">
            <v>40039</v>
          </cell>
          <cell r="B954" t="str">
            <v>OB-Accumulated Depreciation</v>
          </cell>
          <cell r="C954">
            <v>0</v>
          </cell>
        </row>
        <row r="955">
          <cell r="C955">
            <v>-706798559.19000006</v>
          </cell>
        </row>
        <row r="956">
          <cell r="A956" t="str">
            <v>DEP. ON FU</v>
          </cell>
          <cell r="B956" t="str">
            <v>RN. &amp; FIX.</v>
          </cell>
          <cell r="C956">
            <v>0</v>
          </cell>
        </row>
        <row r="957">
          <cell r="A957">
            <v>13251</v>
          </cell>
          <cell r="B957" t="str">
            <v>Depr. on Furniture</v>
          </cell>
          <cell r="C957">
            <v>-10634308.890000001</v>
          </cell>
        </row>
        <row r="958">
          <cell r="A958">
            <v>13252</v>
          </cell>
          <cell r="B958" t="str">
            <v>Depr. on Fixtures</v>
          </cell>
          <cell r="C958">
            <v>-561780.43000000005</v>
          </cell>
        </row>
        <row r="959">
          <cell r="A959">
            <v>13253</v>
          </cell>
          <cell r="B959" t="str">
            <v>Depr. on Storage Racks</v>
          </cell>
          <cell r="C959">
            <v>-1593768.06</v>
          </cell>
        </row>
        <row r="960">
          <cell r="C960">
            <v>-12789857.380000001</v>
          </cell>
        </row>
        <row r="961">
          <cell r="A961" t="str">
            <v>DEP. ON IN</v>
          </cell>
          <cell r="B961" t="str">
            <v>TANGIBLE ASSETS</v>
          </cell>
          <cell r="C961">
            <v>0</v>
          </cell>
        </row>
        <row r="962">
          <cell r="A962">
            <v>13262</v>
          </cell>
          <cell r="B962" t="str">
            <v>Depr.on  Intangibles</v>
          </cell>
          <cell r="C962">
            <v>-28985</v>
          </cell>
        </row>
        <row r="963">
          <cell r="C963">
            <v>-28985</v>
          </cell>
        </row>
        <row r="964">
          <cell r="A964" t="str">
            <v>DEP. ON BU</v>
          </cell>
          <cell r="B964" t="str">
            <v>SS. &amp; COMM. RIGHTS</v>
          </cell>
          <cell r="C964">
            <v>0</v>
          </cell>
        </row>
        <row r="965">
          <cell r="A965">
            <v>13263</v>
          </cell>
          <cell r="B965" t="str">
            <v>Depr. on Business &amp; comm right</v>
          </cell>
          <cell r="C965">
            <v>-415921</v>
          </cell>
        </row>
        <row r="966">
          <cell r="C966">
            <v>-415921</v>
          </cell>
        </row>
        <row r="967">
          <cell r="A967" t="str">
            <v>DEP. ON VE</v>
          </cell>
          <cell r="B967" t="str">
            <v>HICLES</v>
          </cell>
          <cell r="C967">
            <v>0</v>
          </cell>
        </row>
        <row r="968">
          <cell r="A968">
            <v>13281</v>
          </cell>
          <cell r="B968" t="str">
            <v>Depr. on Cars &amp; Jeeps</v>
          </cell>
          <cell r="C968">
            <v>-2781419.14</v>
          </cell>
        </row>
        <row r="969">
          <cell r="A969">
            <v>13282</v>
          </cell>
          <cell r="B969" t="str">
            <v>Depr. on Vans</v>
          </cell>
          <cell r="C969">
            <v>-17326.36</v>
          </cell>
        </row>
        <row r="970">
          <cell r="C970">
            <v>-2798745.5</v>
          </cell>
        </row>
        <row r="971">
          <cell r="C971">
            <v>-779795161.99000001</v>
          </cell>
        </row>
        <row r="972">
          <cell r="A972" t="str">
            <v>CAPITAL WI</v>
          </cell>
          <cell r="B972" t="str">
            <v>P</v>
          </cell>
          <cell r="C972">
            <v>0</v>
          </cell>
        </row>
        <row r="973">
          <cell r="A973" t="str">
            <v>CAPITAL WI</v>
          </cell>
          <cell r="B973" t="str">
            <v>P</v>
          </cell>
          <cell r="C973">
            <v>0</v>
          </cell>
        </row>
        <row r="974">
          <cell r="A974">
            <v>13301</v>
          </cell>
          <cell r="B974" t="str">
            <v>Capital WIP</v>
          </cell>
          <cell r="C974">
            <v>66110111.270000003</v>
          </cell>
        </row>
        <row r="975">
          <cell r="A975">
            <v>13302</v>
          </cell>
          <cell r="B975" t="str">
            <v>Capital WIP - Long Term</v>
          </cell>
          <cell r="C975">
            <v>0</v>
          </cell>
        </row>
        <row r="976">
          <cell r="A976">
            <v>13303</v>
          </cell>
          <cell r="B976" t="str">
            <v>CWIP Opening</v>
          </cell>
          <cell r="C976">
            <v>40444.559999999998</v>
          </cell>
        </row>
        <row r="977">
          <cell r="A977">
            <v>50003</v>
          </cell>
          <cell r="B977" t="str">
            <v>Fixed assets - Balance sheet adjustment..</v>
          </cell>
          <cell r="C977">
            <v>-27001037.48</v>
          </cell>
        </row>
        <row r="978">
          <cell r="C978">
            <v>39149518.350000001</v>
          </cell>
        </row>
        <row r="979">
          <cell r="A979" t="str">
            <v>CAPITAL AD</v>
          </cell>
          <cell r="B979" t="str">
            <v>VANCES</v>
          </cell>
          <cell r="C979">
            <v>0</v>
          </cell>
        </row>
        <row r="980">
          <cell r="A980">
            <v>13311</v>
          </cell>
          <cell r="B980" t="str">
            <v>Capital Advances</v>
          </cell>
          <cell r="C980">
            <v>76860730</v>
          </cell>
        </row>
        <row r="981">
          <cell r="A981">
            <v>40008</v>
          </cell>
          <cell r="B981" t="str">
            <v>OB-Capital Advances</v>
          </cell>
          <cell r="C981">
            <v>0</v>
          </cell>
        </row>
        <row r="982">
          <cell r="A982">
            <v>60003</v>
          </cell>
          <cell r="B982" t="str">
            <v>Regrouping - Capital Advance</v>
          </cell>
          <cell r="C982">
            <v>0</v>
          </cell>
        </row>
        <row r="983">
          <cell r="C983">
            <v>76860730</v>
          </cell>
        </row>
        <row r="984">
          <cell r="C984">
            <v>116010248.34999999</v>
          </cell>
        </row>
        <row r="985">
          <cell r="C985">
            <v>1025332007.78</v>
          </cell>
        </row>
        <row r="986">
          <cell r="A986" t="str">
            <v>INVESTMENT</v>
          </cell>
          <cell r="B986" t="str">
            <v>S (At cost,Non trade)</v>
          </cell>
          <cell r="C986">
            <v>0</v>
          </cell>
        </row>
        <row r="987">
          <cell r="A987">
            <v>13312</v>
          </cell>
          <cell r="B987" t="str">
            <v>NON TRADE INV IN SHARES&amp;UNITS</v>
          </cell>
          <cell r="C987">
            <v>0</v>
          </cell>
        </row>
        <row r="988">
          <cell r="A988">
            <v>13313</v>
          </cell>
          <cell r="B988" t="str">
            <v>Investments - Rule 3A</v>
          </cell>
          <cell r="C988">
            <v>0</v>
          </cell>
        </row>
        <row r="989">
          <cell r="A989">
            <v>13314</v>
          </cell>
          <cell r="B989" t="str">
            <v>Invest in Mutual Funds-Units</v>
          </cell>
          <cell r="C989">
            <v>0</v>
          </cell>
        </row>
        <row r="990">
          <cell r="A990">
            <v>13315</v>
          </cell>
          <cell r="B990" t="str">
            <v>Investment in Subsidiary Co</v>
          </cell>
          <cell r="C990">
            <v>166709125.33000001</v>
          </cell>
        </row>
        <row r="991">
          <cell r="A991">
            <v>13316</v>
          </cell>
          <cell r="B991" t="str">
            <v>Miscellaneous Investments</v>
          </cell>
          <cell r="C991">
            <v>78500</v>
          </cell>
        </row>
        <row r="992">
          <cell r="A992">
            <v>13317</v>
          </cell>
          <cell r="B992" t="str">
            <v>Investment in Subsidiary - Revaluation - Exchange</v>
          </cell>
          <cell r="C992">
            <v>0</v>
          </cell>
        </row>
        <row r="993">
          <cell r="A993">
            <v>13321</v>
          </cell>
          <cell r="B993" t="str">
            <v>Provision for Dimin. in Sh/Deb</v>
          </cell>
          <cell r="C993">
            <v>0</v>
          </cell>
        </row>
        <row r="994">
          <cell r="A994">
            <v>16028</v>
          </cell>
          <cell r="B994" t="str">
            <v>Investment In Mutual Fund</v>
          </cell>
          <cell r="C994">
            <v>78259214.450000003</v>
          </cell>
        </row>
        <row r="995">
          <cell r="A995">
            <v>50008</v>
          </cell>
          <cell r="B995" t="str">
            <v>Investments - Balance sheet adjustment.</v>
          </cell>
          <cell r="C995">
            <v>0</v>
          </cell>
        </row>
        <row r="996">
          <cell r="C996">
            <v>245046839.78</v>
          </cell>
        </row>
        <row r="997">
          <cell r="C997">
            <v>245046839.78</v>
          </cell>
        </row>
        <row r="998">
          <cell r="A998" t="str">
            <v>CURRENT AS</v>
          </cell>
          <cell r="B998" t="str">
            <v>SETS,LOANS &amp; ADVANCES</v>
          </cell>
          <cell r="C998">
            <v>0</v>
          </cell>
        </row>
        <row r="999">
          <cell r="A999" t="str">
            <v>INVENTORIE</v>
          </cell>
          <cell r="B999" t="str">
            <v>S</v>
          </cell>
          <cell r="C999">
            <v>0</v>
          </cell>
        </row>
        <row r="1000">
          <cell r="A1000" t="str">
            <v>RAW MATERI</v>
          </cell>
          <cell r="B1000" t="str">
            <v>ALS</v>
          </cell>
          <cell r="C1000">
            <v>0</v>
          </cell>
        </row>
        <row r="1001">
          <cell r="A1001">
            <v>13331</v>
          </cell>
          <cell r="B1001" t="str">
            <v>Stock - Raw Material</v>
          </cell>
          <cell r="C1001">
            <v>624734813.14999998</v>
          </cell>
        </row>
        <row r="1002">
          <cell r="A1002">
            <v>13332</v>
          </cell>
          <cell r="B1002" t="str">
            <v>Raw Material in Transit</v>
          </cell>
          <cell r="C1002">
            <v>0</v>
          </cell>
        </row>
        <row r="1003">
          <cell r="A1003">
            <v>13333</v>
          </cell>
          <cell r="B1003" t="str">
            <v>RM Stock - Manual</v>
          </cell>
          <cell r="C1003">
            <v>-5251760.8</v>
          </cell>
        </row>
        <row r="1004">
          <cell r="A1004">
            <v>40029</v>
          </cell>
          <cell r="B1004" t="str">
            <v>Stock - Raw Material - Manual</v>
          </cell>
          <cell r="C1004">
            <v>-618650</v>
          </cell>
        </row>
        <row r="1005">
          <cell r="C1005">
            <v>618864402.35000002</v>
          </cell>
        </row>
        <row r="1006">
          <cell r="A1006" t="str">
            <v>PACKING MA</v>
          </cell>
          <cell r="B1006" t="str">
            <v>TERIALS</v>
          </cell>
          <cell r="C1006">
            <v>0</v>
          </cell>
        </row>
        <row r="1007">
          <cell r="A1007">
            <v>13341</v>
          </cell>
          <cell r="B1007" t="str">
            <v>Stock Packing Material</v>
          </cell>
          <cell r="C1007">
            <v>150886060.27000001</v>
          </cell>
        </row>
        <row r="1008">
          <cell r="A1008">
            <v>13342</v>
          </cell>
          <cell r="B1008" t="str">
            <v>Packing Material in Transit</v>
          </cell>
          <cell r="C1008">
            <v>0</v>
          </cell>
        </row>
        <row r="1009">
          <cell r="A1009">
            <v>13343</v>
          </cell>
          <cell r="B1009" t="str">
            <v>Packing Material in Stock Provision</v>
          </cell>
          <cell r="C1009">
            <v>-5799939.6699999999</v>
          </cell>
        </row>
        <row r="1010">
          <cell r="A1010">
            <v>13344</v>
          </cell>
          <cell r="B1010" t="str">
            <v>PM Stock - Manual</v>
          </cell>
          <cell r="C1010">
            <v>-20226098.02</v>
          </cell>
        </row>
        <row r="1011">
          <cell r="A1011">
            <v>40030</v>
          </cell>
          <cell r="B1011" t="str">
            <v>Stock Packing Material - Manual</v>
          </cell>
          <cell r="C1011">
            <v>3808489.4</v>
          </cell>
        </row>
        <row r="1012">
          <cell r="C1012">
            <v>128668511.98</v>
          </cell>
        </row>
        <row r="1013">
          <cell r="A1013" t="str">
            <v>STORES,SPA</v>
          </cell>
          <cell r="B1013" t="str">
            <v>RES &amp; CHEM.</v>
          </cell>
          <cell r="C1013">
            <v>0</v>
          </cell>
        </row>
        <row r="1014">
          <cell r="A1014">
            <v>13381</v>
          </cell>
          <cell r="B1014" t="str">
            <v>Stock Stores &amp; Spares</v>
          </cell>
          <cell r="C1014">
            <v>18345589.25</v>
          </cell>
        </row>
        <row r="1015">
          <cell r="A1015">
            <v>13382</v>
          </cell>
          <cell r="B1015" t="str">
            <v>Stock Operating Supplies</v>
          </cell>
          <cell r="C1015">
            <v>11340180.17</v>
          </cell>
        </row>
        <row r="1016">
          <cell r="A1016">
            <v>13383</v>
          </cell>
          <cell r="B1016" t="str">
            <v>Inventory Stores Provision</v>
          </cell>
          <cell r="C1016">
            <v>-3802007.84</v>
          </cell>
        </row>
        <row r="1017">
          <cell r="A1017">
            <v>40034</v>
          </cell>
          <cell r="B1017" t="str">
            <v>Stock Stores &amp; Spares Manual</v>
          </cell>
          <cell r="C1017">
            <v>0</v>
          </cell>
        </row>
        <row r="1018">
          <cell r="A1018">
            <v>40035</v>
          </cell>
          <cell r="B1018" t="str">
            <v>Stock Chemicals - Manual</v>
          </cell>
          <cell r="C1018">
            <v>0</v>
          </cell>
        </row>
        <row r="1019">
          <cell r="C1019">
            <v>25883761.579999998</v>
          </cell>
        </row>
        <row r="1020">
          <cell r="A1020" t="str">
            <v>SCRAP</v>
          </cell>
          <cell r="C1020">
            <v>0</v>
          </cell>
        </row>
        <row r="1021">
          <cell r="A1021">
            <v>13391</v>
          </cell>
          <cell r="B1021" t="str">
            <v>Stock Scrap</v>
          </cell>
          <cell r="C1021">
            <v>586322.34</v>
          </cell>
        </row>
        <row r="1022">
          <cell r="C1022">
            <v>586322.34</v>
          </cell>
        </row>
        <row r="1023">
          <cell r="A1023" t="str">
            <v>WIP</v>
          </cell>
          <cell r="C1023">
            <v>0</v>
          </cell>
        </row>
        <row r="1024">
          <cell r="A1024">
            <v>13351</v>
          </cell>
          <cell r="B1024" t="str">
            <v>Stock SFG</v>
          </cell>
          <cell r="C1024">
            <v>104770948</v>
          </cell>
        </row>
        <row r="1025">
          <cell r="A1025">
            <v>13352</v>
          </cell>
          <cell r="B1025" t="str">
            <v>SFG in Transit</v>
          </cell>
          <cell r="C1025">
            <v>0</v>
          </cell>
        </row>
        <row r="1026">
          <cell r="A1026">
            <v>13353</v>
          </cell>
          <cell r="B1026" t="str">
            <v>Stock SFG - AS-2</v>
          </cell>
          <cell r="C1026">
            <v>3264159.69</v>
          </cell>
        </row>
        <row r="1027">
          <cell r="A1027">
            <v>40031</v>
          </cell>
          <cell r="B1027" t="str">
            <v>Stock SFG - Manual</v>
          </cell>
          <cell r="C1027">
            <v>-169810.94</v>
          </cell>
        </row>
        <row r="1028">
          <cell r="C1028">
            <v>107865296.75</v>
          </cell>
        </row>
        <row r="1029">
          <cell r="A1029" t="str">
            <v>FINISHED P</v>
          </cell>
          <cell r="B1029" t="str">
            <v>RODUCTS</v>
          </cell>
          <cell r="C1029">
            <v>0</v>
          </cell>
        </row>
        <row r="1030">
          <cell r="A1030">
            <v>13361</v>
          </cell>
          <cell r="B1030" t="str">
            <v>Stock Finished Goods - Manufactured</v>
          </cell>
          <cell r="C1030">
            <v>288363486.73000002</v>
          </cell>
        </row>
        <row r="1031">
          <cell r="A1031">
            <v>13362</v>
          </cell>
          <cell r="B1031" t="str">
            <v>Stock Finished Goods - Traded</v>
          </cell>
          <cell r="C1031">
            <v>844530.87</v>
          </cell>
        </row>
        <row r="1032">
          <cell r="A1032">
            <v>13363</v>
          </cell>
          <cell r="B1032" t="str">
            <v>Finished Goods in Transit</v>
          </cell>
          <cell r="C1032">
            <v>0</v>
          </cell>
        </row>
        <row r="1033">
          <cell r="A1033">
            <v>13364</v>
          </cell>
          <cell r="B1033" t="str">
            <v>Stock FG - AS-2</v>
          </cell>
          <cell r="C1033">
            <v>8579844.8200000003</v>
          </cell>
        </row>
        <row r="1034">
          <cell r="A1034">
            <v>40032</v>
          </cell>
          <cell r="B1034" t="str">
            <v>Stock FG - Manual</v>
          </cell>
          <cell r="C1034">
            <v>-16692752.029999999</v>
          </cell>
        </row>
        <row r="1035">
          <cell r="C1035">
            <v>281095110.38999999</v>
          </cell>
        </row>
        <row r="1036">
          <cell r="A1036" t="str">
            <v>BY-PRODUCT</v>
          </cell>
          <cell r="B1036" t="str">
            <v>S</v>
          </cell>
          <cell r="C1036">
            <v>0</v>
          </cell>
        </row>
        <row r="1037">
          <cell r="A1037">
            <v>13371</v>
          </cell>
          <cell r="B1037" t="str">
            <v>Stock By products</v>
          </cell>
          <cell r="C1037">
            <v>3554219.76</v>
          </cell>
        </row>
        <row r="1038">
          <cell r="A1038">
            <v>40033</v>
          </cell>
          <cell r="B1038" t="str">
            <v>Stock By Products - Manual</v>
          </cell>
          <cell r="C1038">
            <v>0</v>
          </cell>
        </row>
        <row r="1039">
          <cell r="C1039">
            <v>3554219.76</v>
          </cell>
        </row>
        <row r="1040">
          <cell r="C1040">
            <v>1166517625.1500001</v>
          </cell>
        </row>
        <row r="1041">
          <cell r="A1041" t="str">
            <v>SUNDRY DEB</v>
          </cell>
          <cell r="B1041" t="str">
            <v>TORS</v>
          </cell>
          <cell r="C1041">
            <v>0</v>
          </cell>
        </row>
        <row r="1042">
          <cell r="A1042" t="str">
            <v>SUNDRY DEB</v>
          </cell>
          <cell r="B1042" t="str">
            <v>TORS</v>
          </cell>
          <cell r="C1042">
            <v>0</v>
          </cell>
        </row>
        <row r="1043">
          <cell r="A1043">
            <v>13401</v>
          </cell>
          <cell r="B1043" t="str">
            <v>Sundry Debtors Control A/C - Domestic</v>
          </cell>
          <cell r="C1043">
            <v>80468047.060000002</v>
          </cell>
        </row>
        <row r="1044">
          <cell r="A1044">
            <v>13402</v>
          </cell>
          <cell r="B1044" t="str">
            <v>Sundry Debtors Control A/C - Exports</v>
          </cell>
          <cell r="C1044">
            <v>81464511.030000001</v>
          </cell>
        </row>
        <row r="1045">
          <cell r="A1045">
            <v>13403</v>
          </cell>
          <cell r="B1045" t="str">
            <v>S Drs Export Exchange Rate Fluctuation Adj.</v>
          </cell>
          <cell r="C1045">
            <v>-312100.74</v>
          </cell>
        </row>
        <row r="1046">
          <cell r="A1046">
            <v>13404</v>
          </cell>
          <cell r="B1046" t="str">
            <v>Debtors Others</v>
          </cell>
          <cell r="C1046">
            <v>1394989.48</v>
          </cell>
        </row>
        <row r="1047">
          <cell r="A1047">
            <v>13405</v>
          </cell>
          <cell r="B1047" t="str">
            <v>Employees Debtors</v>
          </cell>
          <cell r="C1047">
            <v>0</v>
          </cell>
        </row>
        <row r="1048">
          <cell r="A1048">
            <v>13406</v>
          </cell>
          <cell r="B1048" t="str">
            <v>Sundry Debtors Control A/C -By-Product</v>
          </cell>
          <cell r="C1048">
            <v>12465741.91</v>
          </cell>
        </row>
        <row r="1049">
          <cell r="A1049">
            <v>13407</v>
          </cell>
          <cell r="B1049" t="str">
            <v>Provision for Bad &amp; Doubtful Debts.</v>
          </cell>
          <cell r="C1049">
            <v>-9177378.2300000004</v>
          </cell>
        </row>
        <row r="1050">
          <cell r="A1050">
            <v>13408</v>
          </cell>
          <cell r="B1050" t="str">
            <v>Sundry Debtors Control A/C - Super Distributor</v>
          </cell>
          <cell r="C1050">
            <v>88512306.040000007</v>
          </cell>
        </row>
        <row r="1051">
          <cell r="A1051">
            <v>13409</v>
          </cell>
          <cell r="B1051" t="str">
            <v>Sundry Debtors Control A/C - Institution</v>
          </cell>
          <cell r="C1051">
            <v>112189937.45</v>
          </cell>
        </row>
        <row r="1052">
          <cell r="A1052">
            <v>13410</v>
          </cell>
          <cell r="B1052" t="str">
            <v>Sundry Debtors Control A/C - Scrap</v>
          </cell>
          <cell r="C1052">
            <v>25016.53</v>
          </cell>
        </row>
        <row r="1053">
          <cell r="A1053">
            <v>13411</v>
          </cell>
          <cell r="B1053" t="str">
            <v>Sundry Debtors Control A/C -Group Companies</v>
          </cell>
          <cell r="C1053">
            <v>37764682.899999999</v>
          </cell>
        </row>
        <row r="1054">
          <cell r="A1054">
            <v>13412</v>
          </cell>
          <cell r="B1054" t="str">
            <v>Sundry Debtors Control A/C - Domestic (Credit)</v>
          </cell>
          <cell r="C1054">
            <v>-8582798.9399999995</v>
          </cell>
        </row>
        <row r="1055">
          <cell r="A1055">
            <v>13413</v>
          </cell>
          <cell r="B1055" t="str">
            <v>Sundry Debtors Control A/C - SD (Credit)</v>
          </cell>
          <cell r="C1055">
            <v>-2435060.92</v>
          </cell>
        </row>
        <row r="1056">
          <cell r="A1056">
            <v>13414</v>
          </cell>
          <cell r="B1056" t="str">
            <v>Sundry Debtors Control A/C - Institution (Credit)</v>
          </cell>
          <cell r="C1056">
            <v>-709285.6</v>
          </cell>
        </row>
        <row r="1057">
          <cell r="A1057">
            <v>13415</v>
          </cell>
          <cell r="B1057" t="str">
            <v>Plant as customers</v>
          </cell>
          <cell r="C1057">
            <v>0</v>
          </cell>
        </row>
        <row r="1058">
          <cell r="A1058">
            <v>13416</v>
          </cell>
          <cell r="B1058" t="str">
            <v>Reserve for Doubtful debts</v>
          </cell>
          <cell r="C1058">
            <v>0</v>
          </cell>
        </row>
        <row r="1059">
          <cell r="A1059">
            <v>13417</v>
          </cell>
          <cell r="B1059" t="str">
            <v>Sundry Debtors Control A/C - Exports $ (Credit)</v>
          </cell>
          <cell r="C1059">
            <v>-6792637.21</v>
          </cell>
        </row>
        <row r="1060">
          <cell r="A1060">
            <v>16064</v>
          </cell>
          <cell r="B1060" t="str">
            <v>Off setting  for Credit Balance in Sundry Debtors</v>
          </cell>
          <cell r="C1060">
            <v>1945366</v>
          </cell>
        </row>
        <row r="1061">
          <cell r="A1061">
            <v>40001</v>
          </cell>
          <cell r="B1061" t="str">
            <v>OB-Sundry Debtors Control A/C - Domestic</v>
          </cell>
          <cell r="C1061">
            <v>0</v>
          </cell>
        </row>
        <row r="1062">
          <cell r="A1062">
            <v>40002</v>
          </cell>
          <cell r="B1062" t="str">
            <v>OB-Sundry Debtors Control A/C - Exports</v>
          </cell>
          <cell r="C1062">
            <v>0</v>
          </cell>
        </row>
        <row r="1063">
          <cell r="A1063">
            <v>40003</v>
          </cell>
          <cell r="B1063" t="str">
            <v>OB-Sundry Debtors Control A/C - Others</v>
          </cell>
          <cell r="C1063">
            <v>0</v>
          </cell>
        </row>
        <row r="1064">
          <cell r="A1064">
            <v>40004</v>
          </cell>
          <cell r="B1064" t="str">
            <v>OB-Sundry Debtors Control A/C - By Product</v>
          </cell>
          <cell r="C1064">
            <v>0</v>
          </cell>
        </row>
        <row r="1065">
          <cell r="A1065">
            <v>40028</v>
          </cell>
          <cell r="B1065" t="str">
            <v>OB-Provision for Doubtful Debts</v>
          </cell>
          <cell r="C1065">
            <v>0</v>
          </cell>
        </row>
        <row r="1066">
          <cell r="A1066">
            <v>40036</v>
          </cell>
          <cell r="B1066" t="str">
            <v>Debit Balance in Creditor</v>
          </cell>
          <cell r="C1066">
            <v>0</v>
          </cell>
        </row>
        <row r="1067">
          <cell r="A1067">
            <v>50004</v>
          </cell>
          <cell r="B1067" t="str">
            <v>Debtors - Balance sheet adjustment.</v>
          </cell>
          <cell r="C1067">
            <v>-1562921</v>
          </cell>
        </row>
        <row r="1068">
          <cell r="A1068">
            <v>60007</v>
          </cell>
          <cell r="B1068" t="str">
            <v>Regrouping - Sundry Debtors</v>
          </cell>
          <cell r="C1068">
            <v>0</v>
          </cell>
        </row>
        <row r="1069">
          <cell r="C1069">
            <v>386658415.75999999</v>
          </cell>
        </row>
        <row r="1070">
          <cell r="C1070">
            <v>386658415.75999999</v>
          </cell>
        </row>
        <row r="1071">
          <cell r="A1071" t="str">
            <v>CASH &amp; BAN</v>
          </cell>
          <cell r="B1071" t="str">
            <v>K BALANCES</v>
          </cell>
          <cell r="C1071">
            <v>0</v>
          </cell>
        </row>
        <row r="1072">
          <cell r="A1072" t="str">
            <v>CASH ON HA</v>
          </cell>
          <cell r="B1072" t="str">
            <v>ND</v>
          </cell>
          <cell r="C1072">
            <v>0</v>
          </cell>
        </row>
        <row r="1073">
          <cell r="A1073">
            <v>13421</v>
          </cell>
          <cell r="B1073" t="str">
            <v>Cash On Hand At H.O</v>
          </cell>
          <cell r="C1073">
            <v>794935</v>
          </cell>
        </row>
        <row r="1074">
          <cell r="A1074">
            <v>13422</v>
          </cell>
          <cell r="B1074" t="str">
            <v>Cash On Hand At Goa</v>
          </cell>
          <cell r="C1074">
            <v>188030</v>
          </cell>
        </row>
        <row r="1075">
          <cell r="A1075">
            <v>13423</v>
          </cell>
          <cell r="B1075" t="str">
            <v>Cash On Hand At Jalgaon</v>
          </cell>
          <cell r="C1075">
            <v>539593</v>
          </cell>
        </row>
        <row r="1076">
          <cell r="A1076">
            <v>13424</v>
          </cell>
          <cell r="B1076" t="str">
            <v>Cash On Hand At Palghat</v>
          </cell>
          <cell r="C1076">
            <v>11896</v>
          </cell>
        </row>
        <row r="1077">
          <cell r="A1077">
            <v>13425</v>
          </cell>
          <cell r="B1077" t="str">
            <v>Cash On Hand At Sewri</v>
          </cell>
          <cell r="C1077">
            <v>0</v>
          </cell>
        </row>
        <row r="1078">
          <cell r="A1078">
            <v>13426</v>
          </cell>
          <cell r="B1078" t="str">
            <v>Cash On Hand At Calcutta R.O.</v>
          </cell>
          <cell r="C1078">
            <v>9812.68</v>
          </cell>
        </row>
        <row r="1079">
          <cell r="A1079">
            <v>13427</v>
          </cell>
          <cell r="B1079" t="str">
            <v>Cash On Hand At Delhi R.O.</v>
          </cell>
          <cell r="C1079">
            <v>27555.5</v>
          </cell>
        </row>
        <row r="1080">
          <cell r="A1080">
            <v>13428</v>
          </cell>
          <cell r="B1080" t="str">
            <v>Cash On Hand At Hyderabad R.O.</v>
          </cell>
          <cell r="C1080">
            <v>24613.84</v>
          </cell>
        </row>
        <row r="1081">
          <cell r="A1081">
            <v>13429</v>
          </cell>
          <cell r="B1081" t="str">
            <v>Cash On Hand At Bombay R.O.</v>
          </cell>
          <cell r="C1081">
            <v>2376</v>
          </cell>
        </row>
        <row r="1082">
          <cell r="A1082">
            <v>13430</v>
          </cell>
          <cell r="B1082" t="str">
            <v>Cash On Hand At Dubai Office</v>
          </cell>
          <cell r="C1082">
            <v>156099.20000000001</v>
          </cell>
        </row>
        <row r="1083">
          <cell r="A1083">
            <v>13431</v>
          </cell>
          <cell r="B1083" t="str">
            <v>Cash On Hand At Calicut Office</v>
          </cell>
          <cell r="C1083">
            <v>27927.1</v>
          </cell>
        </row>
        <row r="1084">
          <cell r="A1084">
            <v>13432</v>
          </cell>
          <cell r="B1084" t="str">
            <v>Franking Machine Balance</v>
          </cell>
          <cell r="C1084">
            <v>0</v>
          </cell>
        </row>
        <row r="1085">
          <cell r="A1085">
            <v>13433</v>
          </cell>
          <cell r="B1085" t="str">
            <v>Imprest A/C.Employees Outsider</v>
          </cell>
          <cell r="C1085">
            <v>0</v>
          </cell>
        </row>
        <row r="1086">
          <cell r="A1086">
            <v>13434</v>
          </cell>
          <cell r="B1086" t="str">
            <v>Cheques On Hand</v>
          </cell>
          <cell r="C1086">
            <v>0</v>
          </cell>
        </row>
        <row r="1087">
          <cell r="A1087">
            <v>13435</v>
          </cell>
          <cell r="B1087" t="str">
            <v>Cheques On Hand Employee</v>
          </cell>
          <cell r="C1087">
            <v>0</v>
          </cell>
        </row>
        <row r="1088">
          <cell r="A1088">
            <v>13436</v>
          </cell>
          <cell r="B1088" t="str">
            <v>Cash On Hand At Saswad</v>
          </cell>
          <cell r="C1088">
            <v>28522.61</v>
          </cell>
        </row>
        <row r="1089">
          <cell r="A1089">
            <v>13437</v>
          </cell>
          <cell r="B1089" t="str">
            <v>Cash On Hand At Andheri R &amp; D</v>
          </cell>
          <cell r="C1089">
            <v>57596.2</v>
          </cell>
        </row>
        <row r="1090">
          <cell r="A1090">
            <v>13438</v>
          </cell>
          <cell r="B1090" t="str">
            <v>Cash On Hand At Bombay R.O.-2</v>
          </cell>
          <cell r="C1090">
            <v>0</v>
          </cell>
        </row>
        <row r="1091">
          <cell r="A1091">
            <v>13439</v>
          </cell>
          <cell r="B1091" t="str">
            <v>Imprest Account Employee Outsider</v>
          </cell>
          <cell r="C1091">
            <v>525127.86</v>
          </cell>
        </row>
        <row r="1092">
          <cell r="A1092">
            <v>13440</v>
          </cell>
          <cell r="B1092" t="str">
            <v>Cash On Hand At Pondi</v>
          </cell>
          <cell r="C1092">
            <v>103838.39999999999</v>
          </cell>
        </row>
        <row r="1093">
          <cell r="A1093">
            <v>13441</v>
          </cell>
          <cell r="B1093" t="str">
            <v>Cash On Hand At Daman</v>
          </cell>
          <cell r="C1093">
            <v>19143</v>
          </cell>
        </row>
        <row r="1094">
          <cell r="A1094">
            <v>13442</v>
          </cell>
          <cell r="B1094" t="str">
            <v>Cash on Hand Kaya Bandra</v>
          </cell>
          <cell r="C1094">
            <v>0</v>
          </cell>
        </row>
        <row r="1095">
          <cell r="A1095">
            <v>13443</v>
          </cell>
          <cell r="B1095" t="str">
            <v>Cash On Hand Kaya Juhu</v>
          </cell>
          <cell r="C1095">
            <v>0</v>
          </cell>
        </row>
        <row r="1096">
          <cell r="A1096">
            <v>13444</v>
          </cell>
          <cell r="B1096" t="str">
            <v>Cash On Hand Kaya Kalaghoda</v>
          </cell>
          <cell r="C1096">
            <v>0</v>
          </cell>
        </row>
        <row r="1097">
          <cell r="A1097">
            <v>13445</v>
          </cell>
          <cell r="B1097" t="str">
            <v>Cash On Hand Kaya Delhi</v>
          </cell>
          <cell r="C1097">
            <v>0</v>
          </cell>
        </row>
        <row r="1098">
          <cell r="A1098">
            <v>13448</v>
          </cell>
          <cell r="B1098" t="str">
            <v>Cash On Hand Uttaranchal</v>
          </cell>
          <cell r="C1098">
            <v>23359.05</v>
          </cell>
        </row>
        <row r="1099">
          <cell r="A1099">
            <v>13451</v>
          </cell>
          <cell r="B1099" t="str">
            <v>Cash Contra A/C At H.O</v>
          </cell>
          <cell r="C1099">
            <v>0</v>
          </cell>
        </row>
        <row r="1100">
          <cell r="A1100">
            <v>13452</v>
          </cell>
          <cell r="B1100" t="str">
            <v>Cash Contra A/C At GOA</v>
          </cell>
          <cell r="C1100">
            <v>0</v>
          </cell>
        </row>
        <row r="1101">
          <cell r="A1101">
            <v>13453</v>
          </cell>
          <cell r="B1101" t="str">
            <v>Cash Contra A/C At Jalgaon</v>
          </cell>
          <cell r="C1101">
            <v>0</v>
          </cell>
        </row>
        <row r="1102">
          <cell r="A1102">
            <v>13454</v>
          </cell>
          <cell r="B1102" t="str">
            <v>Cash Contra A/C At KKD</v>
          </cell>
          <cell r="C1102">
            <v>0</v>
          </cell>
        </row>
        <row r="1103">
          <cell r="A1103">
            <v>13455</v>
          </cell>
          <cell r="B1103" t="str">
            <v>Cash Contra A/C At Sewri</v>
          </cell>
          <cell r="C1103">
            <v>0</v>
          </cell>
        </row>
        <row r="1104">
          <cell r="A1104">
            <v>13456</v>
          </cell>
          <cell r="B1104" t="str">
            <v>Cash Contra A/C At RO EAST</v>
          </cell>
          <cell r="C1104">
            <v>0</v>
          </cell>
        </row>
        <row r="1105">
          <cell r="A1105">
            <v>13457</v>
          </cell>
          <cell r="B1105" t="str">
            <v>Cash Contra A/C At RO NORTH</v>
          </cell>
          <cell r="C1105">
            <v>0</v>
          </cell>
        </row>
        <row r="1106">
          <cell r="A1106">
            <v>13458</v>
          </cell>
          <cell r="B1106" t="str">
            <v>Cash Contra A/C At RO SOUTH</v>
          </cell>
          <cell r="C1106">
            <v>0</v>
          </cell>
        </row>
        <row r="1107">
          <cell r="A1107">
            <v>13459</v>
          </cell>
          <cell r="B1107" t="str">
            <v>Cash Contra A/C At RO WEST</v>
          </cell>
          <cell r="C1107">
            <v>0</v>
          </cell>
        </row>
        <row r="1108">
          <cell r="A1108">
            <v>13460</v>
          </cell>
          <cell r="B1108" t="str">
            <v>Cash Contra A/C At DUBAI</v>
          </cell>
          <cell r="C1108">
            <v>27858.51</v>
          </cell>
        </row>
        <row r="1109">
          <cell r="A1109">
            <v>13461</v>
          </cell>
          <cell r="B1109" t="str">
            <v>Cash Contra A/C At CALICAT</v>
          </cell>
          <cell r="C1109">
            <v>0</v>
          </cell>
        </row>
        <row r="1110">
          <cell r="A1110">
            <v>13462</v>
          </cell>
          <cell r="B1110" t="str">
            <v>Cash Contra A/C SASWAD</v>
          </cell>
          <cell r="C1110">
            <v>0</v>
          </cell>
        </row>
        <row r="1111">
          <cell r="A1111">
            <v>13463</v>
          </cell>
          <cell r="B1111" t="str">
            <v>Cash Contra A/C At ANDHERI R&amp;D</v>
          </cell>
          <cell r="C1111">
            <v>0.5</v>
          </cell>
        </row>
        <row r="1112">
          <cell r="A1112">
            <v>13464</v>
          </cell>
          <cell r="B1112" t="str">
            <v>Cash Contra A/C At RO WEST 2</v>
          </cell>
          <cell r="C1112">
            <v>0</v>
          </cell>
        </row>
        <row r="1113">
          <cell r="A1113">
            <v>13465</v>
          </cell>
          <cell r="B1113" t="str">
            <v>Cash Contra A/C At Pondi</v>
          </cell>
          <cell r="C1113">
            <v>0</v>
          </cell>
        </row>
        <row r="1114">
          <cell r="A1114">
            <v>13466</v>
          </cell>
          <cell r="B1114" t="str">
            <v>Cash Contra A/C At Uttaranchal</v>
          </cell>
          <cell r="C1114">
            <v>0</v>
          </cell>
        </row>
        <row r="1115">
          <cell r="A1115">
            <v>13467</v>
          </cell>
          <cell r="B1115" t="str">
            <v>Cash Contra A/C Bangladesh</v>
          </cell>
          <cell r="C1115">
            <v>0</v>
          </cell>
        </row>
        <row r="1116">
          <cell r="A1116">
            <v>15617</v>
          </cell>
          <cell r="B1116" t="str">
            <v>Advances Other than Employee</v>
          </cell>
          <cell r="C1116">
            <v>0</v>
          </cell>
        </row>
        <row r="1117">
          <cell r="C1117">
            <v>2568284.4500000002</v>
          </cell>
        </row>
        <row r="1118">
          <cell r="A1118" t="str">
            <v>BALANCES W</v>
          </cell>
          <cell r="B1118" t="str">
            <v>ITH BANK</v>
          </cell>
          <cell r="C1118">
            <v>0</v>
          </cell>
        </row>
        <row r="1119">
          <cell r="A1119" t="str">
            <v>FIXED DEPO</v>
          </cell>
          <cell r="B1119" t="str">
            <v>SITS</v>
          </cell>
          <cell r="C1119">
            <v>0</v>
          </cell>
        </row>
        <row r="1120">
          <cell r="A1120">
            <v>13481</v>
          </cell>
          <cell r="B1120" t="str">
            <v>Allahabad Fort-FD a/c</v>
          </cell>
          <cell r="C1120">
            <v>0</v>
          </cell>
        </row>
        <row r="1121">
          <cell r="A1121">
            <v>13482</v>
          </cell>
          <cell r="B1121" t="str">
            <v>Fixed Deposits with bank</v>
          </cell>
          <cell r="C1121">
            <v>36353614</v>
          </cell>
        </row>
        <row r="1122">
          <cell r="A1122">
            <v>13483</v>
          </cell>
          <cell r="B1122" t="str">
            <v>BOB Khar Branch FD A/c</v>
          </cell>
          <cell r="C1122">
            <v>0</v>
          </cell>
        </row>
        <row r="1123">
          <cell r="C1123">
            <v>36353614</v>
          </cell>
        </row>
        <row r="1124">
          <cell r="A1124" t="str">
            <v>MARGIN ACC</v>
          </cell>
          <cell r="B1124" t="str">
            <v>OUNTS</v>
          </cell>
          <cell r="C1124">
            <v>0</v>
          </cell>
        </row>
        <row r="1125">
          <cell r="A1125">
            <v>13501</v>
          </cell>
          <cell r="B1125" t="str">
            <v>Margins against LC</v>
          </cell>
          <cell r="C1125">
            <v>0</v>
          </cell>
        </row>
        <row r="1126">
          <cell r="A1126">
            <v>13502</v>
          </cell>
          <cell r="B1126" t="str">
            <v>Margins against BG</v>
          </cell>
          <cell r="C1126">
            <v>10882752</v>
          </cell>
        </row>
        <row r="1127">
          <cell r="A1127">
            <v>40025</v>
          </cell>
          <cell r="B1127" t="str">
            <v>OB-Margin against LC</v>
          </cell>
          <cell r="C1127">
            <v>0</v>
          </cell>
        </row>
        <row r="1128">
          <cell r="A1128">
            <v>40026</v>
          </cell>
          <cell r="B1128" t="str">
            <v>OB-Margin against Bank Guarantee</v>
          </cell>
          <cell r="C1128">
            <v>4056305</v>
          </cell>
        </row>
        <row r="1129">
          <cell r="C1129">
            <v>14939057</v>
          </cell>
        </row>
        <row r="1130">
          <cell r="A1130" t="str">
            <v>CURRENT AC</v>
          </cell>
          <cell r="B1130" t="str">
            <v>COUNTS</v>
          </cell>
          <cell r="C1130">
            <v>0</v>
          </cell>
        </row>
        <row r="1131">
          <cell r="A1131">
            <v>10050</v>
          </cell>
          <cell r="B1131" t="str">
            <v>Allahabad Bank - Jalgoan</v>
          </cell>
          <cell r="C1131">
            <v>0</v>
          </cell>
        </row>
        <row r="1132">
          <cell r="A1132">
            <v>10080</v>
          </cell>
          <cell r="B1132" t="str">
            <v>Stan Chart Grind -cash mgmt -ANZ1-Fort - Bank Bal</v>
          </cell>
          <cell r="C1132">
            <v>-99.66</v>
          </cell>
        </row>
        <row r="1133">
          <cell r="A1133">
            <v>10081</v>
          </cell>
          <cell r="B1133" t="str">
            <v>Stan Chart Grind -cash mgmt -ANZ1- Fort - INPP</v>
          </cell>
          <cell r="C1133">
            <v>-1145331.19</v>
          </cell>
        </row>
        <row r="1134">
          <cell r="A1134">
            <v>10082</v>
          </cell>
          <cell r="B1134" t="str">
            <v>Stan Chart Grind -cash mgmt -ANZ1 - Fort -CDNCB</v>
          </cell>
          <cell r="C1134">
            <v>1096144.3700000001</v>
          </cell>
        </row>
        <row r="1135">
          <cell r="A1135">
            <v>10083</v>
          </cell>
          <cell r="B1135" t="str">
            <v>Stan Chart Grind -cash mgmt -ANZ1 - Fort -  ADJ</v>
          </cell>
          <cell r="C1135">
            <v>-155924.85999999999</v>
          </cell>
        </row>
        <row r="1136">
          <cell r="A1136">
            <v>10084</v>
          </cell>
          <cell r="B1136" t="str">
            <v>Stan Chart Grind -cash mgmt -ANZ1- Fort - BA</v>
          </cell>
          <cell r="C1136">
            <v>0</v>
          </cell>
        </row>
        <row r="1137">
          <cell r="A1137">
            <v>10090</v>
          </cell>
          <cell r="B1137" t="str">
            <v>Bank of Baroda - Byculla Branch - Bank Bal</v>
          </cell>
          <cell r="C1137">
            <v>0</v>
          </cell>
        </row>
        <row r="1138">
          <cell r="A1138">
            <v>10091</v>
          </cell>
          <cell r="B1138" t="str">
            <v>Bank of Baroda - Byculla Branch - CINPP</v>
          </cell>
          <cell r="C1138">
            <v>0</v>
          </cell>
        </row>
        <row r="1139">
          <cell r="A1139">
            <v>10092</v>
          </cell>
          <cell r="B1139" t="str">
            <v>Bank of Baroda - Byculla Branch - CDNCB</v>
          </cell>
          <cell r="C1139">
            <v>0</v>
          </cell>
        </row>
        <row r="1140">
          <cell r="A1140">
            <v>10093</v>
          </cell>
          <cell r="B1140" t="str">
            <v>Bank of Baroda - Byculla Branch - ADJ</v>
          </cell>
          <cell r="C1140">
            <v>0</v>
          </cell>
        </row>
        <row r="1141">
          <cell r="A1141">
            <v>10120</v>
          </cell>
          <cell r="B1141" t="str">
            <v>Bank of Baroda - Khar FD Int A/c - Bank Bal</v>
          </cell>
          <cell r="C1141">
            <v>63770.6</v>
          </cell>
        </row>
        <row r="1142">
          <cell r="A1142">
            <v>10121</v>
          </cell>
          <cell r="B1142" t="str">
            <v>Bank of Baroda - Khar FD Int A/c - CINPP</v>
          </cell>
          <cell r="C1142">
            <v>-30000</v>
          </cell>
        </row>
        <row r="1143">
          <cell r="A1143">
            <v>10122</v>
          </cell>
          <cell r="B1143" t="str">
            <v>Bank of Baroda - Khar FD Int A/c - CDNCB</v>
          </cell>
          <cell r="C1143">
            <v>200</v>
          </cell>
        </row>
        <row r="1144">
          <cell r="A1144">
            <v>10123</v>
          </cell>
          <cell r="B1144" t="str">
            <v>Bank of Baroda - Khar FD Int A/c - ADJ</v>
          </cell>
          <cell r="C1144">
            <v>0</v>
          </cell>
        </row>
        <row r="1145">
          <cell r="A1145">
            <v>10130</v>
          </cell>
          <cell r="B1145" t="str">
            <v>Citi Bank - Citi Check - Bank Bal</v>
          </cell>
          <cell r="C1145">
            <v>22443465570.32</v>
          </cell>
        </row>
        <row r="1146">
          <cell r="A1146">
            <v>10131</v>
          </cell>
          <cell r="B1146" t="str">
            <v>Citi Bank - Citi Check - CINPP</v>
          </cell>
          <cell r="C1146">
            <v>62342.69</v>
          </cell>
        </row>
        <row r="1147">
          <cell r="A1147">
            <v>10132</v>
          </cell>
          <cell r="B1147" t="str">
            <v>Citi Bank - Citi Check - CDNCB</v>
          </cell>
          <cell r="C1147">
            <v>158866108.84</v>
          </cell>
        </row>
        <row r="1148">
          <cell r="A1148">
            <v>10133</v>
          </cell>
          <cell r="B1148" t="str">
            <v>Citi Bank - Citi Check - ADJ</v>
          </cell>
          <cell r="C1148">
            <v>0</v>
          </cell>
        </row>
        <row r="1149">
          <cell r="A1149">
            <v>10134</v>
          </cell>
          <cell r="B1149" t="str">
            <v>Citi Bank - Citi Check - CDNCB - Business Area Ad</v>
          </cell>
          <cell r="C1149">
            <v>0</v>
          </cell>
        </row>
        <row r="1150">
          <cell r="A1150">
            <v>10140</v>
          </cell>
          <cell r="B1150" t="str">
            <v>Citi Bank - Citi Speed - Bank Bal</v>
          </cell>
          <cell r="C1150">
            <v>-37350593073.550003</v>
          </cell>
        </row>
        <row r="1151">
          <cell r="A1151">
            <v>10141</v>
          </cell>
          <cell r="B1151" t="str">
            <v>Citi Bank - Citi Speed - CINPP</v>
          </cell>
          <cell r="C1151">
            <v>0</v>
          </cell>
        </row>
        <row r="1152">
          <cell r="A1152">
            <v>10142</v>
          </cell>
          <cell r="B1152" t="str">
            <v>Citi Bank - Citi Speed - CDNCB</v>
          </cell>
          <cell r="C1152">
            <v>11968594.17</v>
          </cell>
        </row>
        <row r="1153">
          <cell r="A1153">
            <v>10143</v>
          </cell>
          <cell r="B1153" t="str">
            <v>Citi Bank - Citi Speed - ADJ</v>
          </cell>
          <cell r="C1153">
            <v>0</v>
          </cell>
        </row>
        <row r="1154">
          <cell r="A1154">
            <v>10144</v>
          </cell>
          <cell r="B1154" t="str">
            <v>Citi Bank - Citi Speed - BA</v>
          </cell>
          <cell r="C1154">
            <v>0</v>
          </cell>
        </row>
        <row r="1155">
          <cell r="A1155">
            <v>10150</v>
          </cell>
          <cell r="B1155" t="str">
            <v>Citi Bank -Citi Clear - Bank Bal</v>
          </cell>
          <cell r="C1155">
            <v>14907127503.23</v>
          </cell>
        </row>
        <row r="1156">
          <cell r="A1156">
            <v>10151</v>
          </cell>
          <cell r="B1156" t="str">
            <v>Citi Bank -Citi Clear - CINPP</v>
          </cell>
          <cell r="C1156">
            <v>0</v>
          </cell>
        </row>
        <row r="1157">
          <cell r="A1157">
            <v>10152</v>
          </cell>
          <cell r="B1157" t="str">
            <v>Citi Bank -Citi Clear - CDNCB</v>
          </cell>
          <cell r="C1157">
            <v>11673978.49</v>
          </cell>
        </row>
        <row r="1158">
          <cell r="A1158">
            <v>10153</v>
          </cell>
          <cell r="B1158" t="str">
            <v>Citi Bank -Citi Clear - ADJ</v>
          </cell>
          <cell r="C1158">
            <v>0</v>
          </cell>
        </row>
        <row r="1159">
          <cell r="A1159">
            <v>10154</v>
          </cell>
          <cell r="B1159" t="str">
            <v>Citi Bank -Citi Clear - BA</v>
          </cell>
          <cell r="C1159">
            <v>0</v>
          </cell>
        </row>
        <row r="1160">
          <cell r="A1160">
            <v>10160</v>
          </cell>
          <cell r="B1160" t="str">
            <v>Citi Bank - E- Receipt - Bank Bal</v>
          </cell>
          <cell r="C1160">
            <v>0</v>
          </cell>
        </row>
        <row r="1161">
          <cell r="A1161">
            <v>10161</v>
          </cell>
          <cell r="B1161" t="str">
            <v>Citi Bank - Citi E- Receipt - CINPP</v>
          </cell>
          <cell r="C1161">
            <v>0</v>
          </cell>
        </row>
        <row r="1162">
          <cell r="A1162">
            <v>10162</v>
          </cell>
          <cell r="B1162" t="str">
            <v>Citi Bank - Citi E-Receipt - CDNCB</v>
          </cell>
          <cell r="C1162">
            <v>1644047.63</v>
          </cell>
        </row>
        <row r="1163">
          <cell r="A1163">
            <v>10163</v>
          </cell>
          <cell r="B1163" t="str">
            <v>Citi Bank - Citi E-Receipt - ADJ</v>
          </cell>
          <cell r="C1163">
            <v>0</v>
          </cell>
        </row>
        <row r="1164">
          <cell r="A1164">
            <v>10170</v>
          </cell>
          <cell r="B1164" t="str">
            <v>HDFC Bank Limited - Nariman Point - Bank Bal</v>
          </cell>
          <cell r="C1164">
            <v>1779262.39</v>
          </cell>
        </row>
        <row r="1165">
          <cell r="A1165">
            <v>10171</v>
          </cell>
          <cell r="B1165" t="str">
            <v>HDFC Bank Limited - Nariman Point - CINPP</v>
          </cell>
          <cell r="C1165">
            <v>-6863682.5800000001</v>
          </cell>
        </row>
        <row r="1166">
          <cell r="A1166">
            <v>10172</v>
          </cell>
          <cell r="B1166" t="str">
            <v>HDFC Bank Limited - Nariman Point - CDNCB</v>
          </cell>
          <cell r="C1166">
            <v>0</v>
          </cell>
        </row>
        <row r="1167">
          <cell r="A1167">
            <v>10173</v>
          </cell>
          <cell r="B1167" t="str">
            <v>HDFC Bank Limited - Nariman Point - ADJ</v>
          </cell>
          <cell r="C1167">
            <v>0</v>
          </cell>
        </row>
        <row r="1168">
          <cell r="A1168">
            <v>10180</v>
          </cell>
          <cell r="B1168" t="str">
            <v>IndusInd Bank - Bandra - Bank Bal</v>
          </cell>
          <cell r="C1168">
            <v>0</v>
          </cell>
        </row>
        <row r="1169">
          <cell r="A1169">
            <v>10181</v>
          </cell>
          <cell r="B1169" t="str">
            <v>IndusInd Bank - Bandra - CINPP</v>
          </cell>
          <cell r="C1169">
            <v>0</v>
          </cell>
        </row>
        <row r="1170">
          <cell r="A1170">
            <v>10182</v>
          </cell>
          <cell r="B1170" t="str">
            <v>IndusInd Bank - Bandra - CDNCB</v>
          </cell>
          <cell r="C1170">
            <v>0</v>
          </cell>
        </row>
        <row r="1171">
          <cell r="A1171">
            <v>10183</v>
          </cell>
          <cell r="B1171" t="str">
            <v>IndusInd Bank - Bandra - ADJ</v>
          </cell>
          <cell r="C1171">
            <v>0</v>
          </cell>
        </row>
        <row r="1172">
          <cell r="A1172">
            <v>10210</v>
          </cell>
          <cell r="B1172" t="str">
            <v>State Bank of Saurashtra - WCDL- Fort - Bank Bal</v>
          </cell>
          <cell r="C1172">
            <v>0</v>
          </cell>
        </row>
        <row r="1173">
          <cell r="A1173">
            <v>10211</v>
          </cell>
          <cell r="B1173" t="str">
            <v>State Bank of Saurashtra - WCDL- Fort - CINPP</v>
          </cell>
          <cell r="C1173">
            <v>-29785000</v>
          </cell>
        </row>
        <row r="1174">
          <cell r="A1174">
            <v>10212</v>
          </cell>
          <cell r="B1174" t="str">
            <v>State Bank of Saurashtra - WCDL- Fort - CDNCB</v>
          </cell>
          <cell r="C1174">
            <v>29785000</v>
          </cell>
        </row>
        <row r="1175">
          <cell r="A1175">
            <v>10213</v>
          </cell>
          <cell r="B1175" t="str">
            <v>State Bank of Saurashtra - WCDL- Fort - ADJ</v>
          </cell>
          <cell r="C1175">
            <v>0</v>
          </cell>
        </row>
        <row r="1176">
          <cell r="A1176">
            <v>10220</v>
          </cell>
          <cell r="B1176" t="str">
            <v>Bank of Baroda - WCDL- Fort - Bank Bal</v>
          </cell>
          <cell r="C1176">
            <v>0</v>
          </cell>
        </row>
        <row r="1177">
          <cell r="A1177">
            <v>10221</v>
          </cell>
          <cell r="B1177" t="str">
            <v>Bank of Baroda - WCDL- Fort - CINPP</v>
          </cell>
          <cell r="C1177">
            <v>0</v>
          </cell>
        </row>
        <row r="1178">
          <cell r="A1178">
            <v>10222</v>
          </cell>
          <cell r="B1178" t="str">
            <v>Bank of Baroda - WCDL- Fort - CDNCB</v>
          </cell>
          <cell r="C1178">
            <v>0</v>
          </cell>
        </row>
        <row r="1179">
          <cell r="A1179">
            <v>10223</v>
          </cell>
          <cell r="B1179" t="str">
            <v>Bank of Baroda - WCDL- Fort - ADJ</v>
          </cell>
          <cell r="C1179">
            <v>0</v>
          </cell>
        </row>
        <row r="1180">
          <cell r="A1180">
            <v>10270</v>
          </cell>
          <cell r="B1180" t="str">
            <v>ICICI - Nariman pt- Bank Bal</v>
          </cell>
          <cell r="C1180">
            <v>609.54999999999995</v>
          </cell>
        </row>
        <row r="1181">
          <cell r="A1181">
            <v>10271</v>
          </cell>
          <cell r="B1181" t="str">
            <v>ICICI - Nariman pt- CINPP</v>
          </cell>
          <cell r="C1181">
            <v>0</v>
          </cell>
        </row>
        <row r="1182">
          <cell r="A1182">
            <v>10272</v>
          </cell>
          <cell r="B1182" t="str">
            <v>ICICI - Nariman pt- CDNCB</v>
          </cell>
          <cell r="C1182">
            <v>0</v>
          </cell>
        </row>
        <row r="1183">
          <cell r="A1183">
            <v>10273</v>
          </cell>
          <cell r="B1183" t="str">
            <v>ICICI - Nariman pt- ADJ</v>
          </cell>
          <cell r="C1183">
            <v>0</v>
          </cell>
        </row>
        <row r="1184">
          <cell r="A1184">
            <v>10290</v>
          </cell>
          <cell r="B1184" t="str">
            <v>Citibank -WCDL - Fort - Bank Bal</v>
          </cell>
          <cell r="C1184">
            <v>0</v>
          </cell>
        </row>
        <row r="1185">
          <cell r="A1185">
            <v>10291</v>
          </cell>
          <cell r="B1185" t="str">
            <v>Citibank -WCDL - Fort - CINPP</v>
          </cell>
          <cell r="C1185">
            <v>0</v>
          </cell>
        </row>
        <row r="1186">
          <cell r="A1186">
            <v>10292</v>
          </cell>
          <cell r="B1186" t="str">
            <v>Citibank -WCDL - Fort - CDNCB</v>
          </cell>
          <cell r="C1186">
            <v>0</v>
          </cell>
        </row>
        <row r="1187">
          <cell r="A1187">
            <v>10293</v>
          </cell>
          <cell r="B1187" t="str">
            <v>Citibank -WCDL - Fort - ADJ</v>
          </cell>
          <cell r="C1187">
            <v>0</v>
          </cell>
        </row>
        <row r="1188">
          <cell r="A1188">
            <v>10300</v>
          </cell>
          <cell r="B1188" t="str">
            <v>Citibank -Packing Credit Loan - Fort - Bank Bal</v>
          </cell>
          <cell r="C1188">
            <v>0</v>
          </cell>
        </row>
        <row r="1189">
          <cell r="A1189">
            <v>10301</v>
          </cell>
          <cell r="B1189" t="str">
            <v>Citibank - Packing Credit Loan - Fort - CINPP</v>
          </cell>
          <cell r="C1189">
            <v>0</v>
          </cell>
        </row>
        <row r="1190">
          <cell r="A1190">
            <v>10302</v>
          </cell>
          <cell r="B1190" t="str">
            <v>Citibank - Packing Credit Loan - Fort - CDNCB</v>
          </cell>
          <cell r="C1190">
            <v>0</v>
          </cell>
        </row>
        <row r="1191">
          <cell r="A1191">
            <v>10303</v>
          </cell>
          <cell r="B1191" t="str">
            <v>Citibank - Packing Credit Loan - Fort - ADJ</v>
          </cell>
          <cell r="C1191">
            <v>0</v>
          </cell>
        </row>
        <row r="1192">
          <cell r="A1192">
            <v>10310</v>
          </cell>
          <cell r="B1192" t="str">
            <v>Stanchart Grindlays -WCDL - Fort - Bank Bal</v>
          </cell>
          <cell r="C1192">
            <v>0</v>
          </cell>
        </row>
        <row r="1193">
          <cell r="A1193">
            <v>10311</v>
          </cell>
          <cell r="B1193" t="str">
            <v>Stanchart Grindlays -WCDL - Fort - CINPP</v>
          </cell>
          <cell r="C1193">
            <v>0</v>
          </cell>
        </row>
        <row r="1194">
          <cell r="A1194">
            <v>10312</v>
          </cell>
          <cell r="B1194" t="str">
            <v>Stanchart Grindlays -WCDL - Fort - CDNCB</v>
          </cell>
          <cell r="C1194">
            <v>0</v>
          </cell>
        </row>
        <row r="1195">
          <cell r="A1195">
            <v>10313</v>
          </cell>
          <cell r="B1195" t="str">
            <v>Stanchart Grindlays  -WCDL - Fort - ADJ</v>
          </cell>
          <cell r="C1195">
            <v>0</v>
          </cell>
        </row>
        <row r="1196">
          <cell r="A1196">
            <v>10320</v>
          </cell>
          <cell r="B1196" t="str">
            <v>ICICI - Cash Management - ICI2- Narim pt- Bank Ba</v>
          </cell>
          <cell r="C1196">
            <v>-11507110.33</v>
          </cell>
        </row>
        <row r="1197">
          <cell r="A1197">
            <v>10321</v>
          </cell>
          <cell r="B1197" t="str">
            <v>ICICI - Cash Management - ICI2- Narim pt- CINPP</v>
          </cell>
          <cell r="C1197">
            <v>50861.63</v>
          </cell>
        </row>
        <row r="1198">
          <cell r="A1198">
            <v>10322</v>
          </cell>
          <cell r="B1198" t="str">
            <v>ICICI - Cash Management - ICI2- Narim pt- CDNCB</v>
          </cell>
          <cell r="C1198">
            <v>8239773.3899999997</v>
          </cell>
        </row>
        <row r="1199">
          <cell r="A1199">
            <v>10323</v>
          </cell>
          <cell r="B1199" t="str">
            <v>ICICI - Cash Management - ICI2- Narim pt- ADJ</v>
          </cell>
          <cell r="C1199">
            <v>0</v>
          </cell>
        </row>
        <row r="1200">
          <cell r="A1200">
            <v>10324</v>
          </cell>
          <cell r="B1200" t="str">
            <v>ICICI - Cash Management - ICI2- Narim pt- BA</v>
          </cell>
          <cell r="C1200">
            <v>0</v>
          </cell>
        </row>
        <row r="1201">
          <cell r="A1201">
            <v>10330</v>
          </cell>
          <cell r="B1201" t="str">
            <v>ICICI - Cash Management - ICI3- Narim pt- Bank Ba</v>
          </cell>
          <cell r="C1201">
            <v>-15445309.359999999</v>
          </cell>
        </row>
        <row r="1202">
          <cell r="A1202">
            <v>10331</v>
          </cell>
          <cell r="B1202" t="str">
            <v>ICICI - Cash Management - ICI3- Narim pt- CINPP</v>
          </cell>
          <cell r="C1202">
            <v>0</v>
          </cell>
        </row>
        <row r="1203">
          <cell r="A1203">
            <v>10332</v>
          </cell>
          <cell r="B1203" t="str">
            <v>ICICI - Cash Management - ICI3- Narim pt- CDNCB</v>
          </cell>
          <cell r="C1203">
            <v>6178423.4400000004</v>
          </cell>
        </row>
        <row r="1204">
          <cell r="A1204">
            <v>10333</v>
          </cell>
          <cell r="B1204" t="str">
            <v>ICICI - Cash Management - ICI3 -Narim pt- ADJ</v>
          </cell>
          <cell r="C1204">
            <v>0</v>
          </cell>
        </row>
        <row r="1205">
          <cell r="A1205">
            <v>10334</v>
          </cell>
          <cell r="B1205" t="str">
            <v>ICICI - Cash Management - ICI3 -Narim pt- BA</v>
          </cell>
          <cell r="C1205">
            <v>0</v>
          </cell>
        </row>
        <row r="1206">
          <cell r="A1206">
            <v>10340</v>
          </cell>
          <cell r="B1206" t="str">
            <v>ICICI - Cash Management - ICI4- Narim pt- Bank Ba</v>
          </cell>
          <cell r="C1206">
            <v>-16008785.609999999</v>
          </cell>
        </row>
        <row r="1207">
          <cell r="A1207">
            <v>10341</v>
          </cell>
          <cell r="B1207" t="str">
            <v>ICICI - Cash Management - ICI4- Narim pt- CINPP</v>
          </cell>
          <cell r="C1207">
            <v>0</v>
          </cell>
        </row>
        <row r="1208">
          <cell r="A1208">
            <v>10342</v>
          </cell>
          <cell r="B1208" t="str">
            <v>ICICI - Cash Management - ICI4- Narim pt- CDNCB</v>
          </cell>
          <cell r="C1208">
            <v>5226517.75</v>
          </cell>
        </row>
        <row r="1209">
          <cell r="A1209">
            <v>10343</v>
          </cell>
          <cell r="B1209" t="str">
            <v>ICICI - Cash Management - ICI4- Narim pt- ADJ</v>
          </cell>
          <cell r="C1209">
            <v>0</v>
          </cell>
        </row>
        <row r="1210">
          <cell r="A1210">
            <v>10344</v>
          </cell>
          <cell r="B1210" t="str">
            <v>ICICI - Cash Management - ICI4- Narim pt- BA</v>
          </cell>
          <cell r="C1210">
            <v>0</v>
          </cell>
        </row>
        <row r="1211">
          <cell r="A1211">
            <v>10350</v>
          </cell>
          <cell r="B1211" t="str">
            <v>Stan Ch Grindlays -cash mgmt -ANZ2-Fort-Bank Bal</v>
          </cell>
          <cell r="C1211">
            <v>-512765.43</v>
          </cell>
        </row>
        <row r="1212">
          <cell r="A1212">
            <v>10351</v>
          </cell>
          <cell r="B1212" t="str">
            <v>Stan Ch Grindlays -cash mgmt -ANZ2-Fort-CINPP</v>
          </cell>
          <cell r="C1212">
            <v>0</v>
          </cell>
        </row>
        <row r="1213">
          <cell r="A1213">
            <v>10352</v>
          </cell>
          <cell r="B1213" t="str">
            <v>Stan Ch Grindlays -cash mgmt -ANZ2-Fort-CDNCB</v>
          </cell>
          <cell r="C1213">
            <v>-1217219.49</v>
          </cell>
        </row>
        <row r="1214">
          <cell r="A1214">
            <v>10353</v>
          </cell>
          <cell r="B1214" t="str">
            <v>Stan Ch Grindlays -cash mgmt -ANZ2-Fort-ADJ</v>
          </cell>
          <cell r="C1214">
            <v>0</v>
          </cell>
        </row>
        <row r="1215">
          <cell r="A1215">
            <v>10354</v>
          </cell>
          <cell r="B1215" t="str">
            <v>Stan Ch Grindlays -cash mgmt -ANZ2-Fort-BA</v>
          </cell>
          <cell r="C1215">
            <v>0</v>
          </cell>
        </row>
        <row r="1216">
          <cell r="A1216">
            <v>10360</v>
          </cell>
          <cell r="B1216" t="str">
            <v>Stan Ch Grindlays -cash mgmt -ANZ3-Fort-Bank Bal</v>
          </cell>
          <cell r="C1216">
            <v>0</v>
          </cell>
        </row>
        <row r="1217">
          <cell r="A1217">
            <v>10361</v>
          </cell>
          <cell r="B1217" t="str">
            <v>Stan Ch Grindlays -cash mgmt -ANZ3-Fort-CINPP</v>
          </cell>
          <cell r="C1217">
            <v>0</v>
          </cell>
        </row>
        <row r="1218">
          <cell r="A1218">
            <v>10362</v>
          </cell>
          <cell r="B1218" t="str">
            <v>Stan Ch Grindlays -cash mgmt -ANZ3-Fort-CDNCB</v>
          </cell>
          <cell r="C1218">
            <v>1413327.35</v>
          </cell>
        </row>
        <row r="1219">
          <cell r="A1219">
            <v>10363</v>
          </cell>
          <cell r="B1219" t="str">
            <v>Stan Ch Grindlays -cash mgmt -ANZ3-Fort-ADJ</v>
          </cell>
          <cell r="C1219">
            <v>0</v>
          </cell>
        </row>
        <row r="1220">
          <cell r="A1220">
            <v>10364</v>
          </cell>
          <cell r="B1220" t="str">
            <v>Stan Ch Grindlays -cash mgmt -ANZ3-Fort-BA</v>
          </cell>
          <cell r="C1220">
            <v>0</v>
          </cell>
        </row>
        <row r="1221">
          <cell r="A1221">
            <v>10370</v>
          </cell>
          <cell r="B1221" t="str">
            <v>Stan Ch Grindlays -cash mgmt -ANZ4-Fort-Bank Bal</v>
          </cell>
          <cell r="C1221">
            <v>0</v>
          </cell>
        </row>
        <row r="1222">
          <cell r="A1222">
            <v>10371</v>
          </cell>
          <cell r="B1222" t="str">
            <v>Stan Ch Grindlays -cash mgmt -ANZ4-Fort-CINPP</v>
          </cell>
          <cell r="C1222">
            <v>0</v>
          </cell>
        </row>
        <row r="1223">
          <cell r="A1223">
            <v>10372</v>
          </cell>
          <cell r="B1223" t="str">
            <v>Stan Ch Grindlays -cash mgmt -ANZ4-Fort-CDNCB</v>
          </cell>
          <cell r="C1223">
            <v>315613.18</v>
          </cell>
        </row>
        <row r="1224">
          <cell r="A1224">
            <v>10373</v>
          </cell>
          <cell r="B1224" t="str">
            <v>Stan Ch Grindlays -cash mgmt -ANZ4-Fort-ADJ</v>
          </cell>
          <cell r="C1224">
            <v>0</v>
          </cell>
        </row>
        <row r="1225">
          <cell r="A1225">
            <v>10374</v>
          </cell>
          <cell r="B1225" t="str">
            <v>Stan Ch Grindlays -cash mgmt -ANZ4-Fort-BA</v>
          </cell>
          <cell r="C1225">
            <v>0</v>
          </cell>
        </row>
        <row r="1226">
          <cell r="A1226">
            <v>10660</v>
          </cell>
          <cell r="B1226" t="str">
            <v>Bank of India Calicut</v>
          </cell>
          <cell r="C1226">
            <v>57101.25</v>
          </cell>
        </row>
        <row r="1227">
          <cell r="A1227">
            <v>13520</v>
          </cell>
          <cell r="B1227" t="str">
            <v>Allahabad Bank - Calicut - Balance as per Bank</v>
          </cell>
          <cell r="C1227">
            <v>39633.760000000002</v>
          </cell>
        </row>
        <row r="1228">
          <cell r="A1228">
            <v>13521</v>
          </cell>
          <cell r="B1228" t="str">
            <v>Allahabad Bank - Calicut - CINPP</v>
          </cell>
          <cell r="C1228">
            <v>-2012848.12</v>
          </cell>
        </row>
        <row r="1229">
          <cell r="A1229">
            <v>13522</v>
          </cell>
          <cell r="B1229" t="str">
            <v>Allahabad Bank - Calicut  - CDNCB</v>
          </cell>
          <cell r="C1229">
            <v>1975904</v>
          </cell>
        </row>
        <row r="1230">
          <cell r="A1230">
            <v>13523</v>
          </cell>
          <cell r="B1230" t="str">
            <v>Allahabad Bank - Calicut  - ADJ</v>
          </cell>
          <cell r="C1230">
            <v>-530</v>
          </cell>
        </row>
        <row r="1231">
          <cell r="A1231">
            <v>13530</v>
          </cell>
          <cell r="B1231" t="str">
            <v>Allahabad Bank - EEFC - Nariman Pt - Bank Bal</v>
          </cell>
          <cell r="C1231">
            <v>0</v>
          </cell>
        </row>
        <row r="1232">
          <cell r="A1232">
            <v>13531</v>
          </cell>
          <cell r="B1232" t="str">
            <v>Allahabad Bank - EEFC - Nariman Pt - CINPP</v>
          </cell>
          <cell r="C1232">
            <v>0</v>
          </cell>
        </row>
        <row r="1233">
          <cell r="A1233">
            <v>13532</v>
          </cell>
          <cell r="B1233" t="str">
            <v>Allahabad Bank - EEFC - Nariman Pt - CDNCB</v>
          </cell>
          <cell r="C1233">
            <v>0</v>
          </cell>
        </row>
        <row r="1234">
          <cell r="A1234">
            <v>13533</v>
          </cell>
          <cell r="B1234" t="str">
            <v>Allahabad Bank - EEFC - Nariman Pt - ADJ</v>
          </cell>
          <cell r="C1234">
            <v>0</v>
          </cell>
        </row>
        <row r="1235">
          <cell r="A1235">
            <v>13540</v>
          </cell>
          <cell r="B1235" t="str">
            <v>Stan Chart - EEFC - Fort - Bank Bal</v>
          </cell>
          <cell r="C1235">
            <v>5545289.1299999999</v>
          </cell>
        </row>
        <row r="1236">
          <cell r="A1236">
            <v>13541</v>
          </cell>
          <cell r="B1236" t="str">
            <v>Stan Chart  - EEFC - Fort - CINPP</v>
          </cell>
          <cell r="C1236">
            <v>-227667297.87</v>
          </cell>
        </row>
        <row r="1237">
          <cell r="A1237">
            <v>13542</v>
          </cell>
          <cell r="B1237" t="str">
            <v>Stan Chart  - EEFC - Fort - CDNCB</v>
          </cell>
          <cell r="C1237">
            <v>222122008.74000001</v>
          </cell>
        </row>
        <row r="1238">
          <cell r="A1238">
            <v>13543</v>
          </cell>
          <cell r="B1238" t="str">
            <v>Stan Chart - EEFC - Fort - ADJ</v>
          </cell>
          <cell r="C1238">
            <v>0</v>
          </cell>
        </row>
        <row r="1239">
          <cell r="A1239">
            <v>13550</v>
          </cell>
          <cell r="B1239" t="str">
            <v>Bank of Baroda - Versova</v>
          </cell>
          <cell r="C1239">
            <v>0</v>
          </cell>
        </row>
        <row r="1240">
          <cell r="A1240">
            <v>13560</v>
          </cell>
          <cell r="B1240" t="str">
            <v>Catholic Syrian Bank - Cananore - Bank Bal</v>
          </cell>
          <cell r="C1240">
            <v>0</v>
          </cell>
        </row>
        <row r="1241">
          <cell r="A1241">
            <v>13561</v>
          </cell>
          <cell r="B1241" t="str">
            <v>Catholic Syrian Bank - Cananore - CINPP</v>
          </cell>
          <cell r="C1241">
            <v>0</v>
          </cell>
        </row>
        <row r="1242">
          <cell r="A1242">
            <v>13562</v>
          </cell>
          <cell r="B1242" t="str">
            <v>Catholic Syrian Bank - Cananore - CDNCB</v>
          </cell>
          <cell r="C1242">
            <v>0</v>
          </cell>
        </row>
        <row r="1243">
          <cell r="A1243">
            <v>13563</v>
          </cell>
          <cell r="B1243" t="str">
            <v>Catholic Syrian Bank - Cananore - ADJ</v>
          </cell>
          <cell r="C1243">
            <v>0</v>
          </cell>
        </row>
        <row r="1244">
          <cell r="A1244">
            <v>13570</v>
          </cell>
          <cell r="B1244" t="str">
            <v>Catholic Syrian Bank - Chembur - Bank Bal</v>
          </cell>
          <cell r="C1244">
            <v>0</v>
          </cell>
        </row>
        <row r="1245">
          <cell r="A1245">
            <v>13571</v>
          </cell>
          <cell r="B1245" t="str">
            <v>Catholic Syrian Bank - Chembur - CINPP</v>
          </cell>
          <cell r="C1245">
            <v>0</v>
          </cell>
        </row>
        <row r="1246">
          <cell r="A1246">
            <v>13572</v>
          </cell>
          <cell r="B1246" t="str">
            <v>Catholic Syrian Bank - Chembur - CDNCB</v>
          </cell>
          <cell r="C1246">
            <v>0</v>
          </cell>
        </row>
        <row r="1247">
          <cell r="A1247">
            <v>13573</v>
          </cell>
          <cell r="B1247" t="str">
            <v>Catholic Syrian Bank - Chembur - ADJ</v>
          </cell>
          <cell r="C1247">
            <v>0</v>
          </cell>
        </row>
        <row r="1248">
          <cell r="A1248">
            <v>13580</v>
          </cell>
          <cell r="B1248" t="str">
            <v>Catholic Syrian Bank - Erode - Bank Bal</v>
          </cell>
          <cell r="C1248">
            <v>0</v>
          </cell>
        </row>
        <row r="1249">
          <cell r="A1249">
            <v>13581</v>
          </cell>
          <cell r="B1249" t="str">
            <v>Catholic Syrian Bank - Erode - CINPP</v>
          </cell>
          <cell r="C1249">
            <v>0</v>
          </cell>
        </row>
        <row r="1250">
          <cell r="A1250">
            <v>13582</v>
          </cell>
          <cell r="B1250" t="str">
            <v>Catholic Syrian Bank - Erode - CDNCB</v>
          </cell>
          <cell r="C1250">
            <v>0</v>
          </cell>
        </row>
        <row r="1251">
          <cell r="A1251">
            <v>13583</v>
          </cell>
          <cell r="B1251" t="str">
            <v>Catholic Syrian Bank - Erode - ADJ</v>
          </cell>
          <cell r="C1251">
            <v>0</v>
          </cell>
        </row>
        <row r="1252">
          <cell r="A1252">
            <v>13590</v>
          </cell>
          <cell r="B1252" t="str">
            <v>Catholic Syrian Bank - Kanhangad - Bank Bal</v>
          </cell>
          <cell r="C1252">
            <v>0</v>
          </cell>
        </row>
        <row r="1253">
          <cell r="A1253">
            <v>13591</v>
          </cell>
          <cell r="B1253" t="str">
            <v>Catholic Syrian Bank - Kanhangad - CINPP</v>
          </cell>
          <cell r="C1253">
            <v>0</v>
          </cell>
        </row>
        <row r="1254">
          <cell r="A1254">
            <v>13592</v>
          </cell>
          <cell r="B1254" t="str">
            <v>Catholic Syrian Bank - Kanhangad - CDNCB</v>
          </cell>
          <cell r="C1254">
            <v>0</v>
          </cell>
        </row>
        <row r="1255">
          <cell r="A1255">
            <v>13593</v>
          </cell>
          <cell r="B1255" t="str">
            <v>Catholic Syrian Bank - Kanhangad - ADJ</v>
          </cell>
          <cell r="C1255">
            <v>0</v>
          </cell>
        </row>
        <row r="1256">
          <cell r="A1256">
            <v>13600</v>
          </cell>
          <cell r="B1256" t="str">
            <v>Catholic Syrian Bank - Kozhikode - Bank Bal</v>
          </cell>
          <cell r="C1256">
            <v>0</v>
          </cell>
        </row>
        <row r="1257">
          <cell r="A1257">
            <v>13601</v>
          </cell>
          <cell r="B1257" t="str">
            <v>Catholic Syrian Bank - Kozhikode - CINPP</v>
          </cell>
          <cell r="C1257">
            <v>0</v>
          </cell>
        </row>
        <row r="1258">
          <cell r="A1258">
            <v>13602</v>
          </cell>
          <cell r="B1258" t="str">
            <v>Catholic Syrian Bank - Kozhikode - CDNCB</v>
          </cell>
          <cell r="C1258">
            <v>0</v>
          </cell>
        </row>
        <row r="1259">
          <cell r="A1259">
            <v>13603</v>
          </cell>
          <cell r="B1259" t="str">
            <v>Catholic Syrian Bank - Kozhikode - ADJ</v>
          </cell>
          <cell r="C1259">
            <v>0</v>
          </cell>
        </row>
        <row r="1260">
          <cell r="A1260">
            <v>13610</v>
          </cell>
          <cell r="B1260" t="str">
            <v>Citi Bank - Final Dividend -96-97 -Fort -Bank Bal</v>
          </cell>
          <cell r="C1260">
            <v>0</v>
          </cell>
        </row>
        <row r="1261">
          <cell r="A1261">
            <v>13611</v>
          </cell>
          <cell r="B1261" t="str">
            <v>Citi Bank - Final Dividend -96-97 -Fort -CINPP</v>
          </cell>
          <cell r="C1261">
            <v>0</v>
          </cell>
        </row>
        <row r="1262">
          <cell r="A1262">
            <v>13612</v>
          </cell>
          <cell r="B1262" t="str">
            <v>Citi Bank - Final Dividend -96-97 -Fort -CDNCB</v>
          </cell>
          <cell r="C1262">
            <v>0</v>
          </cell>
        </row>
        <row r="1263">
          <cell r="A1263">
            <v>13613</v>
          </cell>
          <cell r="B1263" t="str">
            <v>Citi Bank - Final Dividend -96-97 -Fort -ADJ</v>
          </cell>
          <cell r="C1263">
            <v>0</v>
          </cell>
        </row>
        <row r="1264">
          <cell r="A1264">
            <v>13620</v>
          </cell>
          <cell r="B1264" t="str">
            <v>Citi Bank - Interim Div 99-00 A/c- Fort - Bank Ba</v>
          </cell>
          <cell r="C1264">
            <v>794479</v>
          </cell>
        </row>
        <row r="1265">
          <cell r="A1265">
            <v>13621</v>
          </cell>
          <cell r="B1265" t="str">
            <v>Citi Bank - Interim Div 99-00 A/c- Fort- CINPP</v>
          </cell>
          <cell r="C1265">
            <v>-794479</v>
          </cell>
        </row>
        <row r="1266">
          <cell r="A1266">
            <v>13622</v>
          </cell>
          <cell r="B1266" t="str">
            <v>Citi Bank - Interim Div 99-00 A/c- Fort - CDNCB</v>
          </cell>
          <cell r="C1266">
            <v>0</v>
          </cell>
        </row>
        <row r="1267">
          <cell r="A1267">
            <v>13623</v>
          </cell>
          <cell r="B1267" t="str">
            <v>Citi Bank - Interim Div 99-00 A/c- Fort - ADJ</v>
          </cell>
          <cell r="C1267">
            <v>0</v>
          </cell>
        </row>
        <row r="1268">
          <cell r="A1268">
            <v>13630</v>
          </cell>
          <cell r="B1268" t="str">
            <v>Citi Bank N.A. - EEFC A/C - Fort - Bank Bal</v>
          </cell>
          <cell r="C1268">
            <v>423790</v>
          </cell>
        </row>
        <row r="1269">
          <cell r="A1269">
            <v>13631</v>
          </cell>
          <cell r="B1269" t="str">
            <v>Citi Bank N.A. - EEFC A/C - Fort -CINPP</v>
          </cell>
          <cell r="C1269">
            <v>-2761224.2</v>
          </cell>
        </row>
        <row r="1270">
          <cell r="A1270">
            <v>13632</v>
          </cell>
          <cell r="B1270" t="str">
            <v>Citi Bank N.A. - EEFC A/C - Fort -CDNCB</v>
          </cell>
          <cell r="C1270">
            <v>2337434.2000000002</v>
          </cell>
        </row>
        <row r="1271">
          <cell r="A1271">
            <v>13633</v>
          </cell>
          <cell r="B1271" t="str">
            <v>Citi Bank N.A. - EEFC A/C - Fort -ADJ</v>
          </cell>
          <cell r="C1271">
            <v>0</v>
          </cell>
        </row>
        <row r="1272">
          <cell r="A1272">
            <v>13640</v>
          </cell>
          <cell r="B1272" t="str">
            <v>Corporation Bank - Bandra - Bank Bal</v>
          </cell>
          <cell r="C1272">
            <v>871482.91</v>
          </cell>
        </row>
        <row r="1273">
          <cell r="A1273">
            <v>13641</v>
          </cell>
          <cell r="B1273" t="str">
            <v>Corporation Bank - Bandra - CINPP</v>
          </cell>
          <cell r="C1273">
            <v>-869470.59</v>
          </cell>
        </row>
        <row r="1274">
          <cell r="A1274">
            <v>13642</v>
          </cell>
          <cell r="B1274" t="str">
            <v>Corporation Bank - Bandra - CDNCB</v>
          </cell>
          <cell r="C1274">
            <v>0</v>
          </cell>
        </row>
        <row r="1275">
          <cell r="A1275">
            <v>13643</v>
          </cell>
          <cell r="B1275" t="str">
            <v>Corporation Bank - Bandra - ADJ</v>
          </cell>
          <cell r="C1275">
            <v>0</v>
          </cell>
        </row>
        <row r="1276">
          <cell r="A1276">
            <v>13650</v>
          </cell>
          <cell r="B1276" t="str">
            <v>Dhanalakshmi Bank - Erode - Bank Bal</v>
          </cell>
          <cell r="C1276">
            <v>0</v>
          </cell>
        </row>
        <row r="1277">
          <cell r="A1277">
            <v>13651</v>
          </cell>
          <cell r="B1277" t="str">
            <v>Dhanalakshmi Bank - Erode - CINPP</v>
          </cell>
          <cell r="C1277">
            <v>0</v>
          </cell>
        </row>
        <row r="1278">
          <cell r="A1278">
            <v>13652</v>
          </cell>
          <cell r="B1278" t="str">
            <v>Dhanalakshmi Bank - Erode - CDNCB</v>
          </cell>
          <cell r="C1278">
            <v>0</v>
          </cell>
        </row>
        <row r="1279">
          <cell r="A1279">
            <v>13653</v>
          </cell>
          <cell r="B1279" t="str">
            <v>Dhanalakshmi Bank - Erode - ADJ</v>
          </cell>
          <cell r="C1279">
            <v>0</v>
          </cell>
        </row>
        <row r="1280">
          <cell r="A1280">
            <v>13660</v>
          </cell>
          <cell r="B1280" t="str">
            <v>Dhanalakshmi Bank - Kannur - Bank Bal</v>
          </cell>
          <cell r="C1280">
            <v>0</v>
          </cell>
        </row>
        <row r="1281">
          <cell r="A1281">
            <v>13661</v>
          </cell>
          <cell r="B1281" t="str">
            <v>Dhanalakshmi Bank - Kannur - CINPP</v>
          </cell>
          <cell r="C1281">
            <v>0</v>
          </cell>
        </row>
        <row r="1282">
          <cell r="A1282">
            <v>13662</v>
          </cell>
          <cell r="B1282" t="str">
            <v>Dhanalakshmi Bank - Kannur - CDNCB</v>
          </cell>
          <cell r="C1282">
            <v>0</v>
          </cell>
        </row>
        <row r="1283">
          <cell r="A1283">
            <v>13663</v>
          </cell>
          <cell r="B1283" t="str">
            <v>Dhanalakshmi Bank - Kannur - ADJ</v>
          </cell>
          <cell r="C1283">
            <v>0</v>
          </cell>
        </row>
        <row r="1284">
          <cell r="A1284">
            <v>13670</v>
          </cell>
          <cell r="B1284" t="str">
            <v>Dhanalakshmi Bank - Kozhikode - Bank Bal</v>
          </cell>
          <cell r="C1284">
            <v>18627.75</v>
          </cell>
        </row>
        <row r="1285">
          <cell r="A1285">
            <v>13671</v>
          </cell>
          <cell r="B1285" t="str">
            <v>Dhanalakshmi Bank - Kozhikode - CINPP</v>
          </cell>
          <cell r="C1285">
            <v>-18627.75</v>
          </cell>
        </row>
        <row r="1286">
          <cell r="A1286">
            <v>13672</v>
          </cell>
          <cell r="B1286" t="str">
            <v>Dhanalakshmi Bank - Kozhikode - CDNCB</v>
          </cell>
          <cell r="C1286">
            <v>0</v>
          </cell>
        </row>
        <row r="1287">
          <cell r="A1287">
            <v>13673</v>
          </cell>
          <cell r="B1287" t="str">
            <v>Dhanalakshmi Bank - Kozhikode - ADJ</v>
          </cell>
          <cell r="C1287">
            <v>0</v>
          </cell>
        </row>
        <row r="1288">
          <cell r="A1288">
            <v>13680</v>
          </cell>
          <cell r="B1288" t="str">
            <v>Dhanalakshmi Bank - Pollachi - Bank Bal</v>
          </cell>
          <cell r="C1288">
            <v>0</v>
          </cell>
        </row>
        <row r="1289">
          <cell r="A1289">
            <v>13681</v>
          </cell>
          <cell r="B1289" t="str">
            <v>Dhanalakshmi Bank - Pollachi - CINPP</v>
          </cell>
          <cell r="C1289">
            <v>0</v>
          </cell>
        </row>
        <row r="1290">
          <cell r="A1290">
            <v>13682</v>
          </cell>
          <cell r="B1290" t="str">
            <v>Dhanalakshmi Bank - Pollachi - CDNCB</v>
          </cell>
          <cell r="C1290">
            <v>0</v>
          </cell>
        </row>
        <row r="1291">
          <cell r="A1291">
            <v>13683</v>
          </cell>
          <cell r="B1291" t="str">
            <v>Dhanalakshmi Bank - Pollachi - ADJ</v>
          </cell>
          <cell r="C1291">
            <v>0</v>
          </cell>
        </row>
        <row r="1292">
          <cell r="A1292">
            <v>13690</v>
          </cell>
          <cell r="B1292" t="str">
            <v>Dhanalakshmi Bank Fort - Bank Bal</v>
          </cell>
          <cell r="C1292">
            <v>0</v>
          </cell>
        </row>
        <row r="1293">
          <cell r="A1293">
            <v>13691</v>
          </cell>
          <cell r="B1293" t="str">
            <v>Dhanalakshmi Bank Fort - CINPP</v>
          </cell>
          <cell r="C1293">
            <v>0</v>
          </cell>
        </row>
        <row r="1294">
          <cell r="A1294">
            <v>13692</v>
          </cell>
          <cell r="B1294" t="str">
            <v>Dhanalakshmi Bank Fort - CDNCB</v>
          </cell>
          <cell r="C1294">
            <v>0</v>
          </cell>
        </row>
        <row r="1295">
          <cell r="A1295">
            <v>13693</v>
          </cell>
          <cell r="B1295" t="str">
            <v>Dhanalakshmi Bank Fort - ADJ</v>
          </cell>
          <cell r="C1295">
            <v>0</v>
          </cell>
        </row>
        <row r="1296">
          <cell r="A1296">
            <v>13700</v>
          </cell>
          <cell r="B1296" t="str">
            <v>Dhanalakshmi Bank Ltd - Kanjikode - Bank Bal</v>
          </cell>
          <cell r="C1296">
            <v>1444115.69</v>
          </cell>
        </row>
        <row r="1297">
          <cell r="A1297">
            <v>13701</v>
          </cell>
          <cell r="B1297" t="str">
            <v>Dhanalakshmi Bank Ltd -  Kanjikode- CINPP</v>
          </cell>
          <cell r="C1297">
            <v>-89717855.769999996</v>
          </cell>
        </row>
        <row r="1298">
          <cell r="A1298">
            <v>13702</v>
          </cell>
          <cell r="B1298" t="str">
            <v>Dhanalakshmi Bank Ltd -Kanjikode-CDNCB</v>
          </cell>
          <cell r="C1298">
            <v>110950000</v>
          </cell>
        </row>
        <row r="1299">
          <cell r="A1299">
            <v>13703</v>
          </cell>
          <cell r="B1299" t="str">
            <v>Dhanalakshmi Bank Ltd - Kanjikode- ADJ</v>
          </cell>
          <cell r="C1299">
            <v>-22676259.920000002</v>
          </cell>
        </row>
        <row r="1300">
          <cell r="A1300">
            <v>13710</v>
          </cell>
          <cell r="B1300" t="str">
            <v>Dhanalakshmi Bank Tirpur - Bank Bal</v>
          </cell>
          <cell r="C1300">
            <v>0</v>
          </cell>
        </row>
        <row r="1301">
          <cell r="A1301">
            <v>13711</v>
          </cell>
          <cell r="B1301" t="str">
            <v>Dhanalakshmi Bank Tirpur - CINPP</v>
          </cell>
          <cell r="C1301">
            <v>0</v>
          </cell>
        </row>
        <row r="1302">
          <cell r="A1302">
            <v>13712</v>
          </cell>
          <cell r="B1302" t="str">
            <v>Dhanalakshmi Bank Tirpur - CDNCB</v>
          </cell>
          <cell r="C1302">
            <v>0</v>
          </cell>
        </row>
        <row r="1303">
          <cell r="A1303">
            <v>13713</v>
          </cell>
          <cell r="B1303" t="str">
            <v>Dhanalakshmi Bank Tirpur - ADJ</v>
          </cell>
          <cell r="C1303">
            <v>0</v>
          </cell>
        </row>
        <row r="1304">
          <cell r="A1304">
            <v>13720</v>
          </cell>
          <cell r="B1304" t="str">
            <v>ICICI - Andheri - Bank Bal</v>
          </cell>
          <cell r="C1304">
            <v>3111396.96</v>
          </cell>
        </row>
        <row r="1305">
          <cell r="A1305">
            <v>13721</v>
          </cell>
          <cell r="B1305" t="str">
            <v>ICICI - Andheri - CINPP</v>
          </cell>
          <cell r="C1305">
            <v>-311063973.75999999</v>
          </cell>
        </row>
        <row r="1306">
          <cell r="A1306">
            <v>13722</v>
          </cell>
          <cell r="B1306" t="str">
            <v>ICICI - Andheri - CDNCB</v>
          </cell>
          <cell r="C1306">
            <v>304034033.23000002</v>
          </cell>
        </row>
        <row r="1307">
          <cell r="A1307">
            <v>13723</v>
          </cell>
          <cell r="B1307" t="str">
            <v>ICICI - Andheri - ADJ</v>
          </cell>
          <cell r="C1307">
            <v>4040793.07</v>
          </cell>
        </row>
        <row r="1308">
          <cell r="A1308">
            <v>13730</v>
          </cell>
          <cell r="B1308" t="str">
            <v>ICICI - Bandra - Bank Bal</v>
          </cell>
          <cell r="C1308">
            <v>15205030.210000001</v>
          </cell>
        </row>
        <row r="1309">
          <cell r="A1309">
            <v>13731</v>
          </cell>
          <cell r="B1309" t="str">
            <v>ICICI - Bandra - CINPP</v>
          </cell>
          <cell r="C1309">
            <v>-7780999.1900000004</v>
          </cell>
        </row>
        <row r="1310">
          <cell r="A1310">
            <v>13732</v>
          </cell>
          <cell r="B1310" t="str">
            <v>ICICI - Bandra - CDNCB</v>
          </cell>
          <cell r="C1310">
            <v>-299996</v>
          </cell>
        </row>
        <row r="1311">
          <cell r="A1311">
            <v>13733</v>
          </cell>
          <cell r="B1311" t="str">
            <v>ICICI - Bandra - ADJ</v>
          </cell>
          <cell r="C1311">
            <v>0</v>
          </cell>
        </row>
        <row r="1312">
          <cell r="A1312">
            <v>13740</v>
          </cell>
          <cell r="B1312" t="str">
            <v>ICICI - Calcutta - Bank Bal</v>
          </cell>
          <cell r="C1312">
            <v>-1516571.79</v>
          </cell>
        </row>
        <row r="1313">
          <cell r="A1313">
            <v>13741</v>
          </cell>
          <cell r="B1313" t="str">
            <v>ICICI - Calcutta - CINPP</v>
          </cell>
          <cell r="C1313">
            <v>-212239754.03999999</v>
          </cell>
        </row>
        <row r="1314">
          <cell r="A1314">
            <v>13742</v>
          </cell>
          <cell r="B1314" t="str">
            <v>ICICI - Calcutta - CDNCB</v>
          </cell>
          <cell r="C1314">
            <v>214790796</v>
          </cell>
        </row>
        <row r="1315">
          <cell r="A1315">
            <v>13743</v>
          </cell>
          <cell r="B1315" t="str">
            <v>ICICI - Calcutta - ADJ</v>
          </cell>
          <cell r="C1315">
            <v>0</v>
          </cell>
        </row>
        <row r="1316">
          <cell r="A1316">
            <v>13750</v>
          </cell>
          <cell r="B1316" t="str">
            <v>ICICI - DELHI - Bank Bal</v>
          </cell>
          <cell r="C1316">
            <v>3836095.76</v>
          </cell>
        </row>
        <row r="1317">
          <cell r="A1317">
            <v>13751</v>
          </cell>
          <cell r="B1317" t="str">
            <v>ICICI - DELHI - CINPP</v>
          </cell>
          <cell r="C1317">
            <v>-151570849.93000001</v>
          </cell>
        </row>
        <row r="1318">
          <cell r="A1318">
            <v>13752</v>
          </cell>
          <cell r="B1318" t="str">
            <v>ICICI - DELHI - CDNCB</v>
          </cell>
          <cell r="C1318">
            <v>147980840.47</v>
          </cell>
        </row>
        <row r="1319">
          <cell r="A1319">
            <v>13753</v>
          </cell>
          <cell r="B1319" t="str">
            <v>ICICI - DELHI - ADJ</v>
          </cell>
          <cell r="C1319">
            <v>20669.68</v>
          </cell>
        </row>
        <row r="1320">
          <cell r="A1320">
            <v>13760</v>
          </cell>
          <cell r="B1320" t="str">
            <v>ICICI - Hyderabad - Bank Bal</v>
          </cell>
          <cell r="C1320">
            <v>1482883.39</v>
          </cell>
        </row>
        <row r="1321">
          <cell r="A1321">
            <v>13761</v>
          </cell>
          <cell r="B1321" t="str">
            <v>ICICI - Hyderabad - CINPP</v>
          </cell>
          <cell r="C1321">
            <v>-228230277.08000001</v>
          </cell>
        </row>
        <row r="1322">
          <cell r="A1322">
            <v>13762</v>
          </cell>
          <cell r="B1322" t="str">
            <v>ICICI - Hyderabad - CDNCB</v>
          </cell>
          <cell r="C1322">
            <v>226917916</v>
          </cell>
        </row>
        <row r="1323">
          <cell r="A1323">
            <v>13763</v>
          </cell>
          <cell r="B1323" t="str">
            <v>ICICI - Hyderabad - ADJ</v>
          </cell>
          <cell r="C1323">
            <v>0</v>
          </cell>
        </row>
        <row r="1324">
          <cell r="A1324">
            <v>13770</v>
          </cell>
          <cell r="B1324" t="str">
            <v>ICICI - Nagpur - Bank Bal</v>
          </cell>
          <cell r="C1324">
            <v>0</v>
          </cell>
        </row>
        <row r="1325">
          <cell r="A1325">
            <v>13771</v>
          </cell>
          <cell r="B1325" t="str">
            <v>ICICI - Nagpur - CINPP</v>
          </cell>
          <cell r="C1325">
            <v>0</v>
          </cell>
        </row>
        <row r="1326">
          <cell r="A1326">
            <v>13772</v>
          </cell>
          <cell r="B1326" t="str">
            <v>ICICI - Nagpur - CDNCB</v>
          </cell>
          <cell r="C1326">
            <v>0</v>
          </cell>
        </row>
        <row r="1327">
          <cell r="A1327">
            <v>13773</v>
          </cell>
          <cell r="B1327" t="str">
            <v>ICICI - Nagpur - ADJ</v>
          </cell>
          <cell r="C1327">
            <v>0</v>
          </cell>
        </row>
        <row r="1328">
          <cell r="A1328">
            <v>13780</v>
          </cell>
          <cell r="B1328" t="str">
            <v>ICICI - Panjim - Bank Bal</v>
          </cell>
          <cell r="C1328">
            <v>3929431.36</v>
          </cell>
        </row>
        <row r="1329">
          <cell r="A1329">
            <v>13781</v>
          </cell>
          <cell r="B1329" t="str">
            <v>ICICI - Panjim - CINPP</v>
          </cell>
          <cell r="C1329">
            <v>-15878409.75</v>
          </cell>
        </row>
        <row r="1330">
          <cell r="A1330">
            <v>13782</v>
          </cell>
          <cell r="B1330" t="str">
            <v>ICICI - Panjim - CDNCB</v>
          </cell>
          <cell r="C1330">
            <v>18146168.899999999</v>
          </cell>
        </row>
        <row r="1331">
          <cell r="A1331">
            <v>13783</v>
          </cell>
          <cell r="B1331" t="str">
            <v>ICICI - Panjim - ADJ</v>
          </cell>
          <cell r="C1331">
            <v>-6197190.5099999998</v>
          </cell>
        </row>
        <row r="1332">
          <cell r="A1332">
            <v>13790</v>
          </cell>
          <cell r="B1332" t="str">
            <v>Induslnd Bank - Pune - Bank Bal</v>
          </cell>
          <cell r="C1332">
            <v>0</v>
          </cell>
        </row>
        <row r="1333">
          <cell r="A1333">
            <v>13791</v>
          </cell>
          <cell r="B1333" t="str">
            <v>Induslnd Bank - Pune - CINPP</v>
          </cell>
          <cell r="C1333">
            <v>-41858193.780000001</v>
          </cell>
        </row>
        <row r="1334">
          <cell r="A1334">
            <v>13792</v>
          </cell>
          <cell r="B1334" t="str">
            <v>Induslnd Bank - Pune - CDNCB</v>
          </cell>
          <cell r="C1334">
            <v>27285502</v>
          </cell>
        </row>
        <row r="1335">
          <cell r="A1335">
            <v>13793</v>
          </cell>
          <cell r="B1335" t="str">
            <v>Induslnd Bank - Pune - ADJ</v>
          </cell>
          <cell r="C1335">
            <v>14572691.779999999</v>
          </cell>
        </row>
        <row r="1336">
          <cell r="A1336">
            <v>13800</v>
          </cell>
          <cell r="B1336" t="str">
            <v>Janata Sahakari - Jalgaon - Bank Bal</v>
          </cell>
          <cell r="C1336">
            <v>6107123.3300000001</v>
          </cell>
        </row>
        <row r="1337">
          <cell r="A1337">
            <v>13801</v>
          </cell>
          <cell r="B1337" t="str">
            <v>Janata Sahakari - Jalgaon - CINPP</v>
          </cell>
          <cell r="C1337">
            <v>-368543953.69</v>
          </cell>
        </row>
        <row r="1338">
          <cell r="A1338">
            <v>13802</v>
          </cell>
          <cell r="B1338" t="str">
            <v>Janata Sahakari - Jalgaon - CDNCB</v>
          </cell>
          <cell r="C1338">
            <v>362110352.86000001</v>
          </cell>
        </row>
        <row r="1339">
          <cell r="A1339">
            <v>13803</v>
          </cell>
          <cell r="B1339" t="str">
            <v>Janata Sahakari - Jalgaon - ADJ</v>
          </cell>
          <cell r="C1339">
            <v>724537.29</v>
          </cell>
        </row>
        <row r="1340">
          <cell r="A1340">
            <v>13810</v>
          </cell>
          <cell r="B1340" t="str">
            <v>Standard Chartered Bank- Dubai - Bank Bal</v>
          </cell>
          <cell r="C1340">
            <v>0</v>
          </cell>
        </row>
        <row r="1341">
          <cell r="A1341">
            <v>13811</v>
          </cell>
          <cell r="B1341" t="str">
            <v>Standard Chartered Bank- Dubai - CINPP</v>
          </cell>
          <cell r="C1341">
            <v>-72182193.900000006</v>
          </cell>
        </row>
        <row r="1342">
          <cell r="A1342">
            <v>13812</v>
          </cell>
          <cell r="B1342" t="str">
            <v>Standard Chartered Bank- Dubai - CDNCB</v>
          </cell>
          <cell r="C1342">
            <v>75246454.379999995</v>
          </cell>
        </row>
        <row r="1343">
          <cell r="A1343">
            <v>13813</v>
          </cell>
          <cell r="B1343" t="str">
            <v>Standard Chartered Bank- Dubai - ADJ</v>
          </cell>
          <cell r="C1343">
            <v>141922.67000000001</v>
          </cell>
        </row>
        <row r="1344">
          <cell r="A1344">
            <v>13820</v>
          </cell>
          <cell r="B1344" t="str">
            <v>Standard Chartered Bank- Fort - Bank Bal</v>
          </cell>
          <cell r="C1344">
            <v>14851830.609999999</v>
          </cell>
        </row>
        <row r="1345">
          <cell r="A1345">
            <v>13821</v>
          </cell>
          <cell r="B1345" t="str">
            <v>Standard Chartered Bank- Fort - CINPP</v>
          </cell>
          <cell r="C1345">
            <v>-135651.42000000001</v>
          </cell>
        </row>
        <row r="1346">
          <cell r="A1346">
            <v>13822</v>
          </cell>
          <cell r="B1346" t="str">
            <v>Standard Chartered Bank- Fort - CDNCB</v>
          </cell>
          <cell r="C1346">
            <v>46453.86</v>
          </cell>
        </row>
        <row r="1347">
          <cell r="A1347">
            <v>13823</v>
          </cell>
          <cell r="B1347" t="str">
            <v>Standard Chartered Bank- Fort - ADJ</v>
          </cell>
          <cell r="C1347">
            <v>0</v>
          </cell>
        </row>
        <row r="1348">
          <cell r="A1348">
            <v>13830</v>
          </cell>
          <cell r="B1348" t="str">
            <v>State Bank of India - Bandra - Bank Bal</v>
          </cell>
          <cell r="C1348">
            <v>0</v>
          </cell>
        </row>
        <row r="1349">
          <cell r="A1349">
            <v>13831</v>
          </cell>
          <cell r="B1349" t="str">
            <v>State Bank of India - Bandra - CINPP</v>
          </cell>
          <cell r="C1349">
            <v>0</v>
          </cell>
        </row>
        <row r="1350">
          <cell r="A1350">
            <v>13832</v>
          </cell>
          <cell r="B1350" t="str">
            <v>State Bank of India - Bandra - CDNCB</v>
          </cell>
          <cell r="C1350">
            <v>0</v>
          </cell>
        </row>
        <row r="1351">
          <cell r="A1351">
            <v>13833</v>
          </cell>
          <cell r="B1351" t="str">
            <v>State Bank of India - Bandra - ADJ</v>
          </cell>
          <cell r="C1351">
            <v>0</v>
          </cell>
        </row>
        <row r="1352">
          <cell r="A1352">
            <v>13840</v>
          </cell>
          <cell r="B1352" t="str">
            <v>State Bank of India - Ponda - Bank Bal</v>
          </cell>
          <cell r="C1352">
            <v>277125.61</v>
          </cell>
        </row>
        <row r="1353">
          <cell r="A1353">
            <v>13841</v>
          </cell>
          <cell r="B1353" t="str">
            <v>State Bank of India - Ponda - CINPP</v>
          </cell>
          <cell r="C1353">
            <v>-266477</v>
          </cell>
        </row>
        <row r="1354">
          <cell r="A1354">
            <v>13842</v>
          </cell>
          <cell r="B1354" t="str">
            <v>State Bank of India - Ponda - CDNCB</v>
          </cell>
          <cell r="C1354">
            <v>0</v>
          </cell>
        </row>
        <row r="1355">
          <cell r="A1355">
            <v>13843</v>
          </cell>
          <cell r="B1355" t="str">
            <v>State Bank of India - Ponda - ADJ</v>
          </cell>
          <cell r="C1355">
            <v>-1072</v>
          </cell>
        </row>
        <row r="1356">
          <cell r="A1356">
            <v>13850</v>
          </cell>
          <cell r="B1356" t="str">
            <v>State Bank of India - SSI Br,Kanjikode - Bank Bal</v>
          </cell>
          <cell r="C1356">
            <v>118313.91</v>
          </cell>
        </row>
        <row r="1357">
          <cell r="A1357">
            <v>13851</v>
          </cell>
          <cell r="B1357" t="str">
            <v>State Bank of India - SSI Br,Kanjikode - CINPP</v>
          </cell>
          <cell r="C1357">
            <v>-1139029.33</v>
          </cell>
        </row>
        <row r="1358">
          <cell r="A1358">
            <v>13852</v>
          </cell>
          <cell r="B1358" t="str">
            <v>State Bank of India - SSI Br,Kanjikode - CDNCB</v>
          </cell>
          <cell r="C1358">
            <v>1000000</v>
          </cell>
        </row>
        <row r="1359">
          <cell r="A1359">
            <v>13853</v>
          </cell>
          <cell r="B1359" t="str">
            <v>State Bank of India - SSI Br,Kanjikode - ADJ</v>
          </cell>
          <cell r="C1359">
            <v>0</v>
          </cell>
        </row>
        <row r="1360">
          <cell r="A1360">
            <v>13860</v>
          </cell>
          <cell r="B1360" t="str">
            <v>State Bank of India - SASWAD - Bank Bal</v>
          </cell>
          <cell r="C1360">
            <v>0</v>
          </cell>
        </row>
        <row r="1361">
          <cell r="A1361">
            <v>13861</v>
          </cell>
          <cell r="B1361" t="str">
            <v>State Bank of India - SASWAD - CINPP</v>
          </cell>
          <cell r="C1361">
            <v>-38766601.920000002</v>
          </cell>
        </row>
        <row r="1362">
          <cell r="A1362">
            <v>13862</v>
          </cell>
          <cell r="B1362" t="str">
            <v>State Bank of India - SASWAD - CDNCB</v>
          </cell>
          <cell r="C1362">
            <v>52774890</v>
          </cell>
        </row>
        <row r="1363">
          <cell r="A1363">
            <v>13863</v>
          </cell>
          <cell r="B1363" t="str">
            <v>State Bank of India - SASWAD - ADJ</v>
          </cell>
          <cell r="C1363">
            <v>-13915612.27</v>
          </cell>
        </row>
        <row r="1364">
          <cell r="A1364">
            <v>13870</v>
          </cell>
          <cell r="B1364" t="str">
            <v>Tamilnad Merchantile Bank - Mand - Bank Bal</v>
          </cell>
          <cell r="C1364">
            <v>0</v>
          </cell>
        </row>
        <row r="1365">
          <cell r="A1365">
            <v>13871</v>
          </cell>
          <cell r="B1365" t="str">
            <v>Tamilnad Merchantile Bank - Mand - CINPP</v>
          </cell>
          <cell r="C1365">
            <v>0</v>
          </cell>
        </row>
        <row r="1366">
          <cell r="A1366">
            <v>13872</v>
          </cell>
          <cell r="B1366" t="str">
            <v>Tamilnad Merchantile Bank - Mand - CDNCB</v>
          </cell>
          <cell r="C1366">
            <v>0</v>
          </cell>
        </row>
        <row r="1367">
          <cell r="A1367">
            <v>13873</v>
          </cell>
          <cell r="B1367" t="str">
            <v>Tamilnad Merchantile Bank - Mand - ADJ</v>
          </cell>
          <cell r="C1367">
            <v>0</v>
          </cell>
        </row>
        <row r="1368">
          <cell r="A1368">
            <v>13880</v>
          </cell>
          <cell r="B1368" t="str">
            <v>Tamilnad Merchantile Bank - Pollachi - Bank Bal</v>
          </cell>
          <cell r="C1368">
            <v>0</v>
          </cell>
        </row>
        <row r="1369">
          <cell r="A1369">
            <v>13881</v>
          </cell>
          <cell r="B1369" t="str">
            <v>Tamilnad Merchantile Bank - Pollachi - CINPP</v>
          </cell>
          <cell r="C1369">
            <v>0</v>
          </cell>
        </row>
        <row r="1370">
          <cell r="A1370">
            <v>13882</v>
          </cell>
          <cell r="B1370" t="str">
            <v>Tamilnad Merchantile Bank - Pollachi - CDNCB</v>
          </cell>
          <cell r="C1370">
            <v>0</v>
          </cell>
        </row>
        <row r="1371">
          <cell r="A1371">
            <v>13883</v>
          </cell>
          <cell r="B1371" t="str">
            <v>Tamilnad Merchantile Bank - Pollachi - ADJ</v>
          </cell>
          <cell r="C1371">
            <v>0</v>
          </cell>
        </row>
        <row r="1372">
          <cell r="A1372">
            <v>13890</v>
          </cell>
          <cell r="B1372" t="str">
            <v>ICICI Bank - Dadar - Bank Bal</v>
          </cell>
          <cell r="C1372">
            <v>1843.53</v>
          </cell>
        </row>
        <row r="1373">
          <cell r="A1373">
            <v>13891</v>
          </cell>
          <cell r="B1373" t="str">
            <v>ICICI Bank - Dadar - CINPP</v>
          </cell>
          <cell r="C1373">
            <v>-1843.53</v>
          </cell>
        </row>
        <row r="1374">
          <cell r="A1374">
            <v>13892</v>
          </cell>
          <cell r="B1374" t="str">
            <v>ICICI Bank - Dadar - CDNCB</v>
          </cell>
          <cell r="C1374">
            <v>0</v>
          </cell>
        </row>
        <row r="1375">
          <cell r="A1375">
            <v>13893</v>
          </cell>
          <cell r="B1375" t="str">
            <v>ICICI Bank - Dadar - ADJ</v>
          </cell>
          <cell r="C1375">
            <v>0</v>
          </cell>
        </row>
        <row r="1376">
          <cell r="A1376">
            <v>13900</v>
          </cell>
          <cell r="B1376" t="str">
            <v>Indus Ind Bank-Nariman Point - Bank Bal</v>
          </cell>
          <cell r="C1376">
            <v>0</v>
          </cell>
        </row>
        <row r="1377">
          <cell r="A1377">
            <v>13901</v>
          </cell>
          <cell r="B1377" t="str">
            <v>Indus Ind Bank-Nariman Point - CINPP</v>
          </cell>
          <cell r="C1377">
            <v>0</v>
          </cell>
        </row>
        <row r="1378">
          <cell r="A1378">
            <v>13902</v>
          </cell>
          <cell r="B1378" t="str">
            <v>Indus Ind Bank-Nariman Point - CDNCB</v>
          </cell>
          <cell r="C1378">
            <v>0</v>
          </cell>
        </row>
        <row r="1379">
          <cell r="A1379">
            <v>13903</v>
          </cell>
          <cell r="B1379" t="str">
            <v>Indus Ind Bank-Nariman Point - ADJ</v>
          </cell>
          <cell r="C1379">
            <v>0</v>
          </cell>
        </row>
        <row r="1380">
          <cell r="A1380">
            <v>13910</v>
          </cell>
          <cell r="B1380" t="str">
            <v>Lakshmi Vilas Bank -Fort - Bank Bal</v>
          </cell>
          <cell r="C1380">
            <v>11697214.699999999</v>
          </cell>
        </row>
        <row r="1381">
          <cell r="A1381">
            <v>13911</v>
          </cell>
          <cell r="B1381" t="str">
            <v>Lakshmi Vilas Bank -Fort - CINPP</v>
          </cell>
          <cell r="C1381">
            <v>0</v>
          </cell>
        </row>
        <row r="1382">
          <cell r="A1382">
            <v>13912</v>
          </cell>
          <cell r="B1382" t="str">
            <v>Lakshmi Vilas Bank -Fort - CDNCB</v>
          </cell>
          <cell r="C1382">
            <v>0</v>
          </cell>
        </row>
        <row r="1383">
          <cell r="A1383">
            <v>13913</v>
          </cell>
          <cell r="B1383" t="str">
            <v>Lakshmi Vilas Bank -Fort - ADJ</v>
          </cell>
          <cell r="C1383">
            <v>0</v>
          </cell>
        </row>
        <row r="1384">
          <cell r="A1384">
            <v>13920</v>
          </cell>
          <cell r="B1384" t="str">
            <v>Lakshmi Vilas Bank -Kangayam - Bank Bal</v>
          </cell>
          <cell r="C1384">
            <v>336760</v>
          </cell>
        </row>
        <row r="1385">
          <cell r="A1385">
            <v>13921</v>
          </cell>
          <cell r="B1385" t="str">
            <v>Lakshmi Vilas Bank -Kangayam - CINPP</v>
          </cell>
          <cell r="C1385">
            <v>0</v>
          </cell>
        </row>
        <row r="1386">
          <cell r="A1386">
            <v>13922</v>
          </cell>
          <cell r="B1386" t="str">
            <v>Lakshmi Vilas Bank -Kangayam - CDNCB</v>
          </cell>
          <cell r="C1386">
            <v>0</v>
          </cell>
        </row>
        <row r="1387">
          <cell r="A1387">
            <v>13923</v>
          </cell>
          <cell r="B1387" t="str">
            <v>Lakshmi Vilas Bank -Kangayam - ADJ</v>
          </cell>
          <cell r="C1387">
            <v>0</v>
          </cell>
        </row>
        <row r="1388">
          <cell r="A1388">
            <v>13930</v>
          </cell>
          <cell r="B1388" t="str">
            <v>Citibank Public Issue - Fort - Bank Bal</v>
          </cell>
          <cell r="C1388">
            <v>0</v>
          </cell>
        </row>
        <row r="1389">
          <cell r="A1389">
            <v>13931</v>
          </cell>
          <cell r="B1389" t="str">
            <v>Citibank Public Issue - Fort - CINPP</v>
          </cell>
          <cell r="C1389">
            <v>0</v>
          </cell>
        </row>
        <row r="1390">
          <cell r="A1390">
            <v>13932</v>
          </cell>
          <cell r="B1390" t="str">
            <v>Citibank Public Issue - Fort - CDNCB</v>
          </cell>
          <cell r="C1390">
            <v>0</v>
          </cell>
        </row>
        <row r="1391">
          <cell r="A1391">
            <v>13933</v>
          </cell>
          <cell r="B1391" t="str">
            <v>Citibank Public Issue - Fort - ADJ</v>
          </cell>
          <cell r="C1391">
            <v>0</v>
          </cell>
        </row>
        <row r="1392">
          <cell r="A1392">
            <v>13940</v>
          </cell>
          <cell r="B1392" t="str">
            <v>HDFC Public Issue - Nariman Pt - Bank Bal</v>
          </cell>
          <cell r="C1392">
            <v>0</v>
          </cell>
        </row>
        <row r="1393">
          <cell r="A1393">
            <v>13941</v>
          </cell>
          <cell r="B1393" t="str">
            <v>HDFC Public Issue - Nariman Pt - CINPP</v>
          </cell>
          <cell r="C1393">
            <v>0</v>
          </cell>
        </row>
        <row r="1394">
          <cell r="A1394">
            <v>13942</v>
          </cell>
          <cell r="B1394" t="str">
            <v>HDFC Public Issue - Nariman Pt - CDNCB</v>
          </cell>
          <cell r="C1394">
            <v>0</v>
          </cell>
        </row>
        <row r="1395">
          <cell r="A1395">
            <v>13943</v>
          </cell>
          <cell r="B1395" t="str">
            <v>HDFC Public Issue - Nariman Pt - ADJ</v>
          </cell>
          <cell r="C1395">
            <v>0</v>
          </cell>
        </row>
        <row r="1396">
          <cell r="A1396">
            <v>13950</v>
          </cell>
          <cell r="B1396" t="str">
            <v>Tamilnad Merchantile Bank -Calicut - Bank Ball</v>
          </cell>
          <cell r="C1396">
            <v>0</v>
          </cell>
        </row>
        <row r="1397">
          <cell r="A1397">
            <v>13951</v>
          </cell>
          <cell r="B1397" t="str">
            <v>Tamilnad Merchantile Bank -Calicut -  CINPP</v>
          </cell>
          <cell r="C1397">
            <v>-1846</v>
          </cell>
        </row>
        <row r="1398">
          <cell r="A1398">
            <v>13952</v>
          </cell>
          <cell r="B1398" t="str">
            <v>Tamilnad Merchantile Bank -Calicut -  CDNCB</v>
          </cell>
          <cell r="C1398">
            <v>0</v>
          </cell>
        </row>
        <row r="1399">
          <cell r="A1399">
            <v>13953</v>
          </cell>
          <cell r="B1399" t="str">
            <v>Tamilnad Merchantile Bank -Calicut -  ADJ</v>
          </cell>
          <cell r="C1399">
            <v>0</v>
          </cell>
        </row>
        <row r="1400">
          <cell r="A1400">
            <v>13960</v>
          </cell>
          <cell r="B1400" t="str">
            <v>Standard Chartered Bank Delhi</v>
          </cell>
          <cell r="C1400">
            <v>0</v>
          </cell>
        </row>
        <row r="1401">
          <cell r="A1401">
            <v>13970</v>
          </cell>
          <cell r="B1401" t="str">
            <v>Corporation Bank - Calcutta</v>
          </cell>
          <cell r="C1401">
            <v>-316714.62</v>
          </cell>
        </row>
        <row r="1402">
          <cell r="A1402">
            <v>13980</v>
          </cell>
          <cell r="B1402" t="str">
            <v>Corporation Bank - Hyderabad</v>
          </cell>
          <cell r="C1402">
            <v>-2372.83</v>
          </cell>
        </row>
        <row r="1403">
          <cell r="A1403">
            <v>13990</v>
          </cell>
          <cell r="B1403" t="str">
            <v>Bank of India - Mandvi</v>
          </cell>
          <cell r="C1403">
            <v>-10001.26</v>
          </cell>
        </row>
        <row r="1404">
          <cell r="A1404">
            <v>14000</v>
          </cell>
          <cell r="B1404" t="str">
            <v>State Bank of India - Mandvi</v>
          </cell>
          <cell r="C1404">
            <v>0</v>
          </cell>
        </row>
        <row r="1405">
          <cell r="A1405">
            <v>14010</v>
          </cell>
          <cell r="B1405" t="str">
            <v>UCO Bank Mandvi</v>
          </cell>
          <cell r="C1405">
            <v>-284935</v>
          </cell>
        </row>
        <row r="1406">
          <cell r="A1406">
            <v>14020</v>
          </cell>
          <cell r="B1406" t="str">
            <v>UCO Bank Ahmedabad</v>
          </cell>
          <cell r="C1406">
            <v>0</v>
          </cell>
        </row>
        <row r="1407">
          <cell r="A1407">
            <v>14030</v>
          </cell>
          <cell r="B1407" t="str">
            <v>Bank of Baroda - Vijayawada</v>
          </cell>
          <cell r="C1407">
            <v>0</v>
          </cell>
        </row>
        <row r="1408">
          <cell r="A1408">
            <v>14040</v>
          </cell>
          <cell r="B1408" t="str">
            <v>Sakura Bank Limited</v>
          </cell>
          <cell r="C1408">
            <v>0</v>
          </cell>
        </row>
        <row r="1409">
          <cell r="A1409">
            <v>14050</v>
          </cell>
          <cell r="B1409" t="str">
            <v>Indian Bank Calicut</v>
          </cell>
          <cell r="C1409">
            <v>6988.66</v>
          </cell>
        </row>
        <row r="1410">
          <cell r="A1410">
            <v>14060</v>
          </cell>
          <cell r="B1410" t="str">
            <v>State Bank of India Jalgaon</v>
          </cell>
          <cell r="C1410">
            <v>0</v>
          </cell>
        </row>
        <row r="1411">
          <cell r="A1411">
            <v>14070</v>
          </cell>
          <cell r="B1411" t="str">
            <v>Indian Bank Palghat</v>
          </cell>
          <cell r="C1411">
            <v>0</v>
          </cell>
        </row>
        <row r="1412">
          <cell r="A1412">
            <v>14080</v>
          </cell>
          <cell r="B1412" t="str">
            <v>Bank of Baroda - Nagpur</v>
          </cell>
          <cell r="C1412">
            <v>0</v>
          </cell>
        </row>
        <row r="1413">
          <cell r="A1413">
            <v>14090</v>
          </cell>
          <cell r="B1413" t="str">
            <v>Allahabad Bank Pondicherry</v>
          </cell>
          <cell r="C1413">
            <v>4790</v>
          </cell>
        </row>
        <row r="1414">
          <cell r="A1414">
            <v>14100</v>
          </cell>
          <cell r="B1414" t="str">
            <v>Mashreq Bank - EEFC</v>
          </cell>
          <cell r="C1414">
            <v>0</v>
          </cell>
        </row>
        <row r="1415">
          <cell r="A1415">
            <v>14102</v>
          </cell>
          <cell r="B1415" t="str">
            <v>Mashreq Dubai</v>
          </cell>
          <cell r="C1415">
            <v>7186596.3700000001</v>
          </cell>
        </row>
        <row r="1416">
          <cell r="A1416">
            <v>14110</v>
          </cell>
          <cell r="B1416" t="str">
            <v>United Western Bank - Bandra</v>
          </cell>
          <cell r="C1416">
            <v>0</v>
          </cell>
        </row>
        <row r="1417">
          <cell r="A1417">
            <v>14120</v>
          </cell>
          <cell r="B1417" t="str">
            <v>United Western Bank - Akola</v>
          </cell>
          <cell r="C1417">
            <v>0</v>
          </cell>
        </row>
        <row r="1418">
          <cell r="A1418">
            <v>14130</v>
          </cell>
          <cell r="B1418" t="str">
            <v>United Western Bank - Amravati</v>
          </cell>
          <cell r="C1418">
            <v>1000</v>
          </cell>
        </row>
        <row r="1419">
          <cell r="A1419">
            <v>14140</v>
          </cell>
          <cell r="B1419" t="str">
            <v>Corporation Bank - Narela Delhi</v>
          </cell>
          <cell r="C1419">
            <v>7008</v>
          </cell>
        </row>
        <row r="1420">
          <cell r="A1420">
            <v>14150</v>
          </cell>
          <cell r="B1420" t="str">
            <v>Federal Bank Bandra - Bank Bal</v>
          </cell>
          <cell r="C1420">
            <v>5121146.18</v>
          </cell>
        </row>
        <row r="1421">
          <cell r="A1421">
            <v>14151</v>
          </cell>
          <cell r="B1421" t="str">
            <v>Federal Bank - Bandra - CINPP</v>
          </cell>
          <cell r="C1421">
            <v>0</v>
          </cell>
        </row>
        <row r="1422">
          <cell r="A1422">
            <v>14152</v>
          </cell>
          <cell r="B1422" t="str">
            <v>Federal Bank - Bandra - CDNCB</v>
          </cell>
          <cell r="C1422">
            <v>0</v>
          </cell>
        </row>
        <row r="1423">
          <cell r="A1423">
            <v>14153</v>
          </cell>
          <cell r="B1423" t="str">
            <v>Federal Bank - Bandra - ADJ</v>
          </cell>
          <cell r="C1423">
            <v>0</v>
          </cell>
        </row>
        <row r="1424">
          <cell r="A1424">
            <v>14160</v>
          </cell>
          <cell r="B1424" t="str">
            <v>Federal Bank - Nileshwar - Bank Bal</v>
          </cell>
          <cell r="C1424">
            <v>0</v>
          </cell>
        </row>
        <row r="1425">
          <cell r="A1425">
            <v>14161</v>
          </cell>
          <cell r="B1425" t="str">
            <v>Federal Bank - Nileshwar - CINPP</v>
          </cell>
          <cell r="C1425">
            <v>0</v>
          </cell>
        </row>
        <row r="1426">
          <cell r="A1426">
            <v>14162</v>
          </cell>
          <cell r="B1426" t="str">
            <v>Federal Bank - Nileshwar - CDNCB</v>
          </cell>
          <cell r="C1426">
            <v>0</v>
          </cell>
        </row>
        <row r="1427">
          <cell r="A1427">
            <v>14163</v>
          </cell>
          <cell r="B1427" t="str">
            <v>Federal Bank - Nileshwar - ADJ</v>
          </cell>
          <cell r="C1427">
            <v>0</v>
          </cell>
        </row>
        <row r="1428">
          <cell r="A1428">
            <v>14170</v>
          </cell>
          <cell r="B1428" t="str">
            <v>Federal Bank - Kanhangad - Bank Bal</v>
          </cell>
          <cell r="C1428">
            <v>0</v>
          </cell>
        </row>
        <row r="1429">
          <cell r="A1429">
            <v>14171</v>
          </cell>
          <cell r="B1429" t="str">
            <v>Federal Bank - Kanhangad - CINPP</v>
          </cell>
          <cell r="C1429">
            <v>0</v>
          </cell>
        </row>
        <row r="1430">
          <cell r="A1430">
            <v>14172</v>
          </cell>
          <cell r="B1430" t="str">
            <v>Federal Bank - Kanhangad - CDNCB</v>
          </cell>
          <cell r="C1430">
            <v>0</v>
          </cell>
        </row>
        <row r="1431">
          <cell r="A1431">
            <v>14173</v>
          </cell>
          <cell r="B1431" t="str">
            <v>Federal Bank - Kanhangad - ADJ</v>
          </cell>
          <cell r="C1431">
            <v>0</v>
          </cell>
        </row>
        <row r="1432">
          <cell r="A1432">
            <v>14180</v>
          </cell>
          <cell r="B1432" t="str">
            <v>Federal Bank - Kasargod - Bank Bal</v>
          </cell>
          <cell r="C1432">
            <v>0</v>
          </cell>
        </row>
        <row r="1433">
          <cell r="A1433">
            <v>14181</v>
          </cell>
          <cell r="B1433" t="str">
            <v>Federal Bank - Kasargod - CINPP</v>
          </cell>
          <cell r="C1433">
            <v>0</v>
          </cell>
        </row>
        <row r="1434">
          <cell r="A1434">
            <v>14182</v>
          </cell>
          <cell r="B1434" t="str">
            <v>Federal Bank - Kasargod - CDNCB</v>
          </cell>
          <cell r="C1434">
            <v>0</v>
          </cell>
        </row>
        <row r="1435">
          <cell r="A1435">
            <v>14183</v>
          </cell>
          <cell r="B1435" t="str">
            <v>Federal Bank - Kasargod - ADJ</v>
          </cell>
          <cell r="C1435">
            <v>0</v>
          </cell>
        </row>
        <row r="1436">
          <cell r="A1436">
            <v>14190</v>
          </cell>
          <cell r="B1436" t="str">
            <v>ICICI Bank - Andheri - Bank Bal</v>
          </cell>
          <cell r="C1436">
            <v>0</v>
          </cell>
        </row>
        <row r="1437">
          <cell r="A1437">
            <v>14191</v>
          </cell>
          <cell r="B1437" t="str">
            <v>ICICI Bank - Andheri - CINPP</v>
          </cell>
          <cell r="C1437">
            <v>0</v>
          </cell>
        </row>
        <row r="1438">
          <cell r="A1438">
            <v>14192</v>
          </cell>
          <cell r="B1438" t="str">
            <v>ICICI Bank - Andheri - CDNCB</v>
          </cell>
          <cell r="C1438">
            <v>0</v>
          </cell>
        </row>
        <row r="1439">
          <cell r="A1439">
            <v>14193</v>
          </cell>
          <cell r="B1439" t="str">
            <v>ICICI Bank - Andheri - ADJ</v>
          </cell>
          <cell r="C1439">
            <v>0</v>
          </cell>
        </row>
        <row r="1440">
          <cell r="A1440">
            <v>14200</v>
          </cell>
          <cell r="B1440" t="str">
            <v>ICICI Bank - Pondi - Bank Bal</v>
          </cell>
          <cell r="C1440">
            <v>3342242.73</v>
          </cell>
        </row>
        <row r="1441">
          <cell r="A1441">
            <v>14201</v>
          </cell>
          <cell r="B1441" t="str">
            <v>ICICI Bank - Pondi- CINPP</v>
          </cell>
          <cell r="C1441">
            <v>-18831762.440000001</v>
          </cell>
        </row>
        <row r="1442">
          <cell r="A1442">
            <v>14202</v>
          </cell>
          <cell r="B1442" t="str">
            <v>ICICI Bank - Pondi- CDNCB</v>
          </cell>
          <cell r="C1442">
            <v>15751125</v>
          </cell>
        </row>
        <row r="1443">
          <cell r="A1443">
            <v>14203</v>
          </cell>
          <cell r="B1443" t="str">
            <v>ICICI Bank - Pondi - ADJ</v>
          </cell>
          <cell r="C1443">
            <v>0</v>
          </cell>
        </row>
        <row r="1444">
          <cell r="A1444">
            <v>14210</v>
          </cell>
          <cell r="B1444" t="str">
            <v>HDFC - PALAKKAD - Bank Bal</v>
          </cell>
          <cell r="C1444">
            <v>4947701.62</v>
          </cell>
        </row>
        <row r="1445">
          <cell r="A1445">
            <v>14211</v>
          </cell>
          <cell r="B1445" t="str">
            <v>HDFC - PALAKKAD- CINPP</v>
          </cell>
          <cell r="C1445">
            <v>-33226998.140000001</v>
          </cell>
        </row>
        <row r="1446">
          <cell r="A1446">
            <v>14212</v>
          </cell>
          <cell r="B1446" t="str">
            <v>HDFC - PALAKKAD - CDNCB</v>
          </cell>
          <cell r="C1446">
            <v>26356409</v>
          </cell>
        </row>
        <row r="1447">
          <cell r="A1447">
            <v>14213</v>
          </cell>
          <cell r="B1447" t="str">
            <v>HDFC - PALAKKAD - ADJ</v>
          </cell>
          <cell r="C1447">
            <v>0</v>
          </cell>
        </row>
        <row r="1448">
          <cell r="A1448">
            <v>14220</v>
          </cell>
          <cell r="B1448" t="str">
            <v>Citi Bank - The Marico Final dividend 00-01</v>
          </cell>
          <cell r="C1448">
            <v>0</v>
          </cell>
        </row>
        <row r="1449">
          <cell r="A1449">
            <v>14221</v>
          </cell>
          <cell r="B1449" t="str">
            <v>II-Interim Dividend 2001-02 - Citibank</v>
          </cell>
          <cell r="C1449">
            <v>2143898</v>
          </cell>
        </row>
        <row r="1450">
          <cell r="A1450">
            <v>14230</v>
          </cell>
          <cell r="B1450" t="str">
            <v>Citi Bank - The Marico Interim  dividend 01-02</v>
          </cell>
          <cell r="C1450">
            <v>0</v>
          </cell>
        </row>
        <row r="1451">
          <cell r="A1451">
            <v>14240</v>
          </cell>
          <cell r="B1451" t="str">
            <v>Federal Bank Payyanur - Bank Bal</v>
          </cell>
          <cell r="C1451">
            <v>0</v>
          </cell>
        </row>
        <row r="1452">
          <cell r="A1452">
            <v>14241</v>
          </cell>
          <cell r="B1452" t="str">
            <v>Federal Bank - Payyanur - CINPP</v>
          </cell>
          <cell r="C1452">
            <v>0</v>
          </cell>
        </row>
        <row r="1453">
          <cell r="A1453">
            <v>14242</v>
          </cell>
          <cell r="B1453" t="str">
            <v>Federal Bank - Payyanur - CDNCB</v>
          </cell>
          <cell r="C1453">
            <v>0</v>
          </cell>
        </row>
        <row r="1454">
          <cell r="A1454">
            <v>14243</v>
          </cell>
          <cell r="B1454" t="str">
            <v>Federal Bank - Payyanur - ADJ</v>
          </cell>
          <cell r="C1454">
            <v>0</v>
          </cell>
        </row>
        <row r="1455">
          <cell r="A1455">
            <v>14250</v>
          </cell>
          <cell r="B1455" t="str">
            <v>ICICI - Andheri  R&amp;D - Balance as per Bank</v>
          </cell>
          <cell r="C1455">
            <v>0</v>
          </cell>
        </row>
        <row r="1456">
          <cell r="A1456">
            <v>14251</v>
          </cell>
          <cell r="B1456" t="str">
            <v>ICICI-Andheri R&amp;D - CINPP</v>
          </cell>
          <cell r="C1456">
            <v>-3110000</v>
          </cell>
        </row>
        <row r="1457">
          <cell r="A1457">
            <v>14252</v>
          </cell>
          <cell r="B1457" t="str">
            <v>ICICI - Andheri -R&amp;D - CDNCB</v>
          </cell>
          <cell r="C1457">
            <v>3128000</v>
          </cell>
        </row>
        <row r="1458">
          <cell r="A1458">
            <v>14253</v>
          </cell>
          <cell r="B1458" t="str">
            <v>ICICI - Andheri - R&amp;D  -  ADJ</v>
          </cell>
          <cell r="C1458">
            <v>0</v>
          </cell>
        </row>
        <row r="1459">
          <cell r="A1459">
            <v>14260</v>
          </cell>
          <cell r="B1459" t="str">
            <v>ICICI - NP - Jalgaon - Bank Bal</v>
          </cell>
          <cell r="C1459">
            <v>0</v>
          </cell>
        </row>
        <row r="1460">
          <cell r="A1460">
            <v>14261</v>
          </cell>
          <cell r="B1460" t="str">
            <v>ICICI - NP Jalgaon - CINPP</v>
          </cell>
          <cell r="C1460">
            <v>-66635327.93</v>
          </cell>
        </row>
        <row r="1461">
          <cell r="A1461">
            <v>14262</v>
          </cell>
          <cell r="B1461" t="str">
            <v>ICICI - NP - Jalgaon - CDNCB</v>
          </cell>
          <cell r="C1461">
            <v>66632730</v>
          </cell>
        </row>
        <row r="1462">
          <cell r="A1462">
            <v>14263</v>
          </cell>
          <cell r="B1462" t="str">
            <v>ICICI - NP-Jalgaon - ADJ</v>
          </cell>
          <cell r="C1462">
            <v>-3502.07</v>
          </cell>
        </row>
        <row r="1463">
          <cell r="A1463">
            <v>14270</v>
          </cell>
          <cell r="B1463" t="str">
            <v>HDFC - Daman - Bank Bal</v>
          </cell>
          <cell r="C1463">
            <v>22735.77</v>
          </cell>
        </row>
        <row r="1464">
          <cell r="A1464">
            <v>14271</v>
          </cell>
          <cell r="B1464" t="str">
            <v>HDFC - Daman - CINPP</v>
          </cell>
          <cell r="C1464">
            <v>-29743.49</v>
          </cell>
        </row>
        <row r="1465">
          <cell r="A1465">
            <v>14272</v>
          </cell>
          <cell r="B1465" t="str">
            <v>HDFC Daman - CDNCB</v>
          </cell>
          <cell r="C1465">
            <v>40000</v>
          </cell>
        </row>
        <row r="1466">
          <cell r="A1466">
            <v>14273</v>
          </cell>
          <cell r="B1466" t="str">
            <v>HDFC Daman  - ADJ</v>
          </cell>
          <cell r="C1466">
            <v>0</v>
          </cell>
        </row>
        <row r="1467">
          <cell r="A1467">
            <v>14280</v>
          </cell>
          <cell r="B1467" t="str">
            <v>Oriental Bank of Commerce - Daman Bank Bal</v>
          </cell>
          <cell r="C1467">
            <v>0</v>
          </cell>
        </row>
        <row r="1468">
          <cell r="A1468">
            <v>14281</v>
          </cell>
          <cell r="B1468" t="str">
            <v>Oriental Bank of Commerce - Daman - CINPP</v>
          </cell>
          <cell r="C1468">
            <v>-124465</v>
          </cell>
        </row>
        <row r="1469">
          <cell r="A1469">
            <v>14282</v>
          </cell>
          <cell r="B1469" t="str">
            <v>Oriental Bank of Commerce - Daman CDNCB</v>
          </cell>
          <cell r="C1469">
            <v>124465</v>
          </cell>
        </row>
        <row r="1470">
          <cell r="A1470">
            <v>14283</v>
          </cell>
          <cell r="B1470" t="str">
            <v>Oriental Bank of Commerce - Daman Adj</v>
          </cell>
          <cell r="C1470">
            <v>0</v>
          </cell>
        </row>
        <row r="1471">
          <cell r="A1471">
            <v>14290</v>
          </cell>
          <cell r="B1471" t="str">
            <v>ICICI - SASWAD - Bank Bal</v>
          </cell>
          <cell r="C1471">
            <v>0</v>
          </cell>
        </row>
        <row r="1472">
          <cell r="A1472">
            <v>14291</v>
          </cell>
          <cell r="B1472" t="str">
            <v>ICICI - Saswad - CINPP</v>
          </cell>
          <cell r="C1472">
            <v>-95196485.700000003</v>
          </cell>
        </row>
        <row r="1473">
          <cell r="A1473">
            <v>14292</v>
          </cell>
          <cell r="B1473" t="str">
            <v>ICICI - Saswad CDNCB</v>
          </cell>
          <cell r="C1473">
            <v>93750000</v>
          </cell>
        </row>
        <row r="1474">
          <cell r="A1474">
            <v>14293</v>
          </cell>
          <cell r="B1474" t="str">
            <v>ICICI - Saswad - Adj</v>
          </cell>
          <cell r="C1474">
            <v>1535190.83</v>
          </cell>
        </row>
        <row r="1475">
          <cell r="A1475">
            <v>14300</v>
          </cell>
          <cell r="B1475" t="str">
            <v>HDFC - Goa - Bank Bal</v>
          </cell>
          <cell r="C1475">
            <v>1487746</v>
          </cell>
        </row>
        <row r="1476">
          <cell r="A1476">
            <v>14301</v>
          </cell>
          <cell r="B1476" t="str">
            <v>HDFC - Goa - CINPP</v>
          </cell>
          <cell r="C1476">
            <v>-44034986.030000001</v>
          </cell>
        </row>
        <row r="1477">
          <cell r="A1477">
            <v>14302</v>
          </cell>
          <cell r="B1477" t="str">
            <v>HDFC Goa - CDNCB</v>
          </cell>
          <cell r="C1477">
            <v>41143155</v>
          </cell>
        </row>
        <row r="1478">
          <cell r="A1478">
            <v>14303</v>
          </cell>
          <cell r="B1478" t="str">
            <v>HDFC Goa - ADJ</v>
          </cell>
          <cell r="C1478">
            <v>-6810.88</v>
          </cell>
        </row>
        <row r="1479">
          <cell r="A1479">
            <v>14310</v>
          </cell>
          <cell r="B1479" t="str">
            <v>HDFC - Jalgaon - Bank Bal</v>
          </cell>
          <cell r="C1479">
            <v>0</v>
          </cell>
        </row>
        <row r="1480">
          <cell r="A1480">
            <v>14311</v>
          </cell>
          <cell r="B1480" t="str">
            <v>HDFC - Jalgaon - CINPP</v>
          </cell>
          <cell r="C1480">
            <v>-799962565.74000001</v>
          </cell>
        </row>
        <row r="1481">
          <cell r="A1481">
            <v>14312</v>
          </cell>
          <cell r="B1481" t="str">
            <v>HDFC Jalgaon - CDNCB</v>
          </cell>
          <cell r="C1481">
            <v>798994308.58000004</v>
          </cell>
        </row>
        <row r="1482">
          <cell r="A1482">
            <v>14313</v>
          </cell>
          <cell r="B1482" t="str">
            <v>HDFC Jalgaon - ADJ</v>
          </cell>
          <cell r="C1482">
            <v>-42170.25</v>
          </cell>
        </row>
        <row r="1483">
          <cell r="A1483">
            <v>14320</v>
          </cell>
          <cell r="B1483" t="str">
            <v>CITIBANK NA - KAYA - Bank Balance</v>
          </cell>
          <cell r="C1483">
            <v>0</v>
          </cell>
        </row>
        <row r="1484">
          <cell r="A1484">
            <v>14321</v>
          </cell>
          <cell r="B1484" t="str">
            <v>CITIBANK NA - KAYA - CINPP</v>
          </cell>
          <cell r="C1484">
            <v>-0.25</v>
          </cell>
        </row>
        <row r="1485">
          <cell r="A1485">
            <v>14322</v>
          </cell>
          <cell r="B1485" t="str">
            <v>CITIBANK NA - KAYA - CDNCB</v>
          </cell>
          <cell r="C1485">
            <v>0</v>
          </cell>
        </row>
        <row r="1486">
          <cell r="A1486">
            <v>14323</v>
          </cell>
          <cell r="B1486" t="str">
            <v>CITIBANK NA - KAYA - ADJ</v>
          </cell>
          <cell r="C1486">
            <v>0</v>
          </cell>
        </row>
        <row r="1487">
          <cell r="A1487">
            <v>14330</v>
          </cell>
          <cell r="B1487" t="str">
            <v>HDFC - Jalgaon  CA - Bank Bal</v>
          </cell>
          <cell r="C1487">
            <v>0</v>
          </cell>
        </row>
        <row r="1488">
          <cell r="A1488">
            <v>14331</v>
          </cell>
          <cell r="B1488" t="str">
            <v>HDFC - CA Jalgaon - CINPP</v>
          </cell>
          <cell r="C1488">
            <v>-10112249.720000001</v>
          </cell>
        </row>
        <row r="1489">
          <cell r="A1489">
            <v>14332</v>
          </cell>
          <cell r="B1489" t="str">
            <v>HDFC CA  Jalgaon - CDNCB</v>
          </cell>
          <cell r="C1489">
            <v>10112249.720000001</v>
          </cell>
        </row>
        <row r="1490">
          <cell r="A1490">
            <v>14333</v>
          </cell>
          <cell r="B1490" t="str">
            <v>HDFC CA Jalgaon - ADJ</v>
          </cell>
          <cell r="C1490">
            <v>0</v>
          </cell>
        </row>
        <row r="1491">
          <cell r="A1491">
            <v>14334</v>
          </cell>
          <cell r="B1491" t="str">
            <v>HDFC - Jalgaon - FDR</v>
          </cell>
          <cell r="C1491">
            <v>0</v>
          </cell>
        </row>
        <row r="1492">
          <cell r="A1492">
            <v>14340</v>
          </cell>
          <cell r="B1492" t="str">
            <v>ICICI - DEHRADUN  - Bank Bal</v>
          </cell>
          <cell r="C1492">
            <v>0</v>
          </cell>
        </row>
        <row r="1493">
          <cell r="A1493">
            <v>14341</v>
          </cell>
          <cell r="B1493" t="str">
            <v>ICICI - DEHRADUN - CINPP</v>
          </cell>
          <cell r="C1493">
            <v>-126679451.94</v>
          </cell>
        </row>
        <row r="1494">
          <cell r="A1494">
            <v>14342</v>
          </cell>
          <cell r="B1494" t="str">
            <v>ICICI - DEHRADUN  CDNCB</v>
          </cell>
          <cell r="C1494">
            <v>126679452.40000001</v>
          </cell>
        </row>
        <row r="1495">
          <cell r="A1495">
            <v>14343</v>
          </cell>
          <cell r="B1495" t="str">
            <v>ICICI - DEHRADUN  - Adj</v>
          </cell>
          <cell r="C1495">
            <v>0</v>
          </cell>
        </row>
        <row r="1496">
          <cell r="A1496">
            <v>14350</v>
          </cell>
          <cell r="B1496" t="str">
            <v>Standard Chartered  Dhaka - MBL</v>
          </cell>
          <cell r="C1496">
            <v>0</v>
          </cell>
        </row>
        <row r="1497">
          <cell r="A1497">
            <v>14351</v>
          </cell>
          <cell r="B1497" t="str">
            <v>Standard Chartered  Dhaka - CINPP - MBL</v>
          </cell>
          <cell r="C1497">
            <v>0</v>
          </cell>
        </row>
        <row r="1498">
          <cell r="A1498">
            <v>14352</v>
          </cell>
          <cell r="B1498" t="str">
            <v>Standard Chartered  Dhaka - CDNCB - MBL</v>
          </cell>
          <cell r="C1498">
            <v>0</v>
          </cell>
        </row>
        <row r="1499">
          <cell r="A1499">
            <v>14353</v>
          </cell>
          <cell r="B1499" t="str">
            <v>Standard Chartered  Dhaka - ADJ - MBL</v>
          </cell>
          <cell r="C1499">
            <v>0</v>
          </cell>
        </row>
        <row r="1500">
          <cell r="A1500">
            <v>14360</v>
          </cell>
          <cell r="B1500" t="str">
            <v>Standard Chartered  Dhaka - MBIL</v>
          </cell>
          <cell r="C1500">
            <v>0</v>
          </cell>
        </row>
        <row r="1501">
          <cell r="A1501">
            <v>14361</v>
          </cell>
          <cell r="B1501" t="str">
            <v>Standard Chartered  Dhaka - CINPP - MBIL</v>
          </cell>
          <cell r="C1501">
            <v>0</v>
          </cell>
        </row>
        <row r="1502">
          <cell r="A1502">
            <v>14362</v>
          </cell>
          <cell r="B1502" t="str">
            <v>Standard Chartered  Dhaka - CDNCB - MBIL</v>
          </cell>
          <cell r="C1502">
            <v>0</v>
          </cell>
        </row>
        <row r="1503">
          <cell r="A1503">
            <v>14363</v>
          </cell>
          <cell r="B1503" t="str">
            <v>Standard Chartered  Dhaka - ADJ</v>
          </cell>
          <cell r="C1503">
            <v>0</v>
          </cell>
        </row>
        <row r="1504">
          <cell r="A1504">
            <v>14370</v>
          </cell>
          <cell r="B1504" t="str">
            <v>Citibank Dhaka - Bank Balance MBL</v>
          </cell>
          <cell r="C1504">
            <v>0</v>
          </cell>
        </row>
        <row r="1505">
          <cell r="A1505">
            <v>14371</v>
          </cell>
          <cell r="B1505" t="str">
            <v>Citibank Dhaka - CINPP - MBL</v>
          </cell>
          <cell r="C1505">
            <v>0</v>
          </cell>
        </row>
        <row r="1506">
          <cell r="A1506">
            <v>14372</v>
          </cell>
          <cell r="B1506" t="str">
            <v>Citibank Dhaka - CDNCB - MBL</v>
          </cell>
          <cell r="C1506">
            <v>0</v>
          </cell>
        </row>
        <row r="1507">
          <cell r="A1507">
            <v>14373</v>
          </cell>
          <cell r="B1507" t="str">
            <v>Citibank Dhaka - ADJ - MBL</v>
          </cell>
          <cell r="C1507">
            <v>0</v>
          </cell>
        </row>
        <row r="1508">
          <cell r="A1508">
            <v>14380</v>
          </cell>
          <cell r="B1508" t="str">
            <v>8% Preference Share redemption Account</v>
          </cell>
          <cell r="C1508">
            <v>6755390</v>
          </cell>
        </row>
        <row r="1509">
          <cell r="A1509">
            <v>50005</v>
          </cell>
          <cell r="B1509" t="str">
            <v>Current a/c - Scheduled bank - Balance sheet adj</v>
          </cell>
          <cell r="C1509">
            <v>4228914</v>
          </cell>
        </row>
        <row r="1510">
          <cell r="A1510">
            <v>60004</v>
          </cell>
          <cell r="B1510" t="str">
            <v>Regrouping - Current Accounts (Bank Bal)</v>
          </cell>
          <cell r="C1510">
            <v>0</v>
          </cell>
        </row>
        <row r="1511">
          <cell r="C1511">
            <v>215845894.41</v>
          </cell>
        </row>
        <row r="1512">
          <cell r="C1512">
            <v>267138565.41</v>
          </cell>
        </row>
        <row r="1513">
          <cell r="C1513">
            <v>269706849.86000001</v>
          </cell>
        </row>
        <row r="1514">
          <cell r="A1514" t="str">
            <v>LOANS &amp; AD</v>
          </cell>
          <cell r="B1514" t="str">
            <v>VANCES</v>
          </cell>
          <cell r="C1514">
            <v>0</v>
          </cell>
        </row>
        <row r="1515">
          <cell r="A1515">
            <v>15591</v>
          </cell>
          <cell r="B1515" t="str">
            <v>Loan  given to Group Co</v>
          </cell>
          <cell r="C1515">
            <v>149706252.49000001</v>
          </cell>
        </row>
        <row r="1516">
          <cell r="A1516">
            <v>15592</v>
          </cell>
          <cell r="B1516" t="str">
            <v>Loan to Subsidiaries Revaluation - Exchange</v>
          </cell>
          <cell r="C1516">
            <v>-12017095.49</v>
          </cell>
        </row>
        <row r="1517">
          <cell r="C1517">
            <v>137689157</v>
          </cell>
        </row>
        <row r="1518">
          <cell r="A1518" t="str">
            <v>INTER CORP</v>
          </cell>
          <cell r="B1518" t="str">
            <v>ORATE DEPOSIT</v>
          </cell>
          <cell r="C1518">
            <v>0</v>
          </cell>
        </row>
        <row r="1519">
          <cell r="A1519">
            <v>15607</v>
          </cell>
          <cell r="B1519" t="str">
            <v>Inter Corporate Deposit placed</v>
          </cell>
          <cell r="C1519">
            <v>100000000</v>
          </cell>
        </row>
        <row r="1520">
          <cell r="A1520">
            <v>40005</v>
          </cell>
          <cell r="B1520" t="str">
            <v>OB-Inter Corporate Deposits Placed</v>
          </cell>
          <cell r="C1520">
            <v>0</v>
          </cell>
        </row>
        <row r="1521">
          <cell r="C1521">
            <v>100000000</v>
          </cell>
        </row>
        <row r="1522">
          <cell r="A1522" t="str">
            <v>ADV.RECO.I</v>
          </cell>
          <cell r="B1522" t="str">
            <v>N CASH/KIND/VALUE TO BE RECD.</v>
          </cell>
          <cell r="C1522">
            <v>0</v>
          </cell>
        </row>
        <row r="1523">
          <cell r="A1523">
            <v>13392</v>
          </cell>
          <cell r="B1523" t="str">
            <v>Stock SP</v>
          </cell>
          <cell r="C1523">
            <v>9624800.1199999992</v>
          </cell>
        </row>
        <row r="1524">
          <cell r="A1524">
            <v>15601</v>
          </cell>
          <cell r="B1524" t="str">
            <v>Receivables Insurance</v>
          </cell>
          <cell r="C1524">
            <v>121254</v>
          </cell>
        </row>
        <row r="1525">
          <cell r="A1525">
            <v>15602</v>
          </cell>
          <cell r="B1525" t="str">
            <v>Receivables United India Insr.</v>
          </cell>
          <cell r="C1525">
            <v>3194947.23</v>
          </cell>
        </row>
        <row r="1526">
          <cell r="A1526">
            <v>15603</v>
          </cell>
          <cell r="B1526" t="str">
            <v>Receivables MIL PF Trust</v>
          </cell>
          <cell r="C1526">
            <v>0</v>
          </cell>
        </row>
        <row r="1527">
          <cell r="A1527">
            <v>15604</v>
          </cell>
          <cell r="B1527" t="str">
            <v>Receivables MIL Gratuity Trust</v>
          </cell>
          <cell r="C1527">
            <v>-1396</v>
          </cell>
        </row>
        <row r="1528">
          <cell r="A1528">
            <v>15605</v>
          </cell>
          <cell r="B1528" t="str">
            <v>Advances for purchases of RM</v>
          </cell>
          <cell r="C1528">
            <v>9657952.6799999997</v>
          </cell>
        </row>
        <row r="1529">
          <cell r="A1529">
            <v>15606</v>
          </cell>
          <cell r="B1529" t="str">
            <v>Receivables - Lease Rentals</v>
          </cell>
          <cell r="C1529">
            <v>0</v>
          </cell>
        </row>
        <row r="1530">
          <cell r="A1530">
            <v>15608</v>
          </cell>
          <cell r="B1530" t="str">
            <v>Advance for DEPB</v>
          </cell>
          <cell r="C1530">
            <v>763352</v>
          </cell>
        </row>
        <row r="1531">
          <cell r="A1531">
            <v>15609</v>
          </cell>
          <cell r="B1531" t="str">
            <v>ADVANCE SALES TAX</v>
          </cell>
          <cell r="C1531">
            <v>13055013.050000001</v>
          </cell>
        </row>
        <row r="1532">
          <cell r="A1532">
            <v>15610</v>
          </cell>
          <cell r="B1532" t="str">
            <v>Interest Receivable on ICDs</v>
          </cell>
          <cell r="C1532">
            <v>467053.62</v>
          </cell>
        </row>
        <row r="1533">
          <cell r="A1533">
            <v>15611</v>
          </cell>
          <cell r="B1533" t="str">
            <v>Advances for purchases of PM</v>
          </cell>
          <cell r="C1533">
            <v>1996982.24</v>
          </cell>
        </row>
        <row r="1534">
          <cell r="A1534">
            <v>15612</v>
          </cell>
          <cell r="B1534" t="str">
            <v>Advances for purchases of Engg stores</v>
          </cell>
          <cell r="C1534">
            <v>2543257.8199999998</v>
          </cell>
        </row>
        <row r="1535">
          <cell r="A1535">
            <v>15613</v>
          </cell>
          <cell r="B1535" t="str">
            <v>Advances for purchases of Services</v>
          </cell>
          <cell r="C1535">
            <v>47847939</v>
          </cell>
        </row>
        <row r="1536">
          <cell r="A1536">
            <v>15614</v>
          </cell>
          <cell r="B1536" t="str">
            <v>Advance - Imports</v>
          </cell>
          <cell r="C1536">
            <v>0</v>
          </cell>
        </row>
        <row r="1537">
          <cell r="A1537">
            <v>15615</v>
          </cell>
          <cell r="B1537" t="str">
            <v>Receivables Rent</v>
          </cell>
          <cell r="C1537">
            <v>20000</v>
          </cell>
        </row>
        <row r="1538">
          <cell r="A1538">
            <v>15616</v>
          </cell>
          <cell r="B1538" t="str">
            <v>Receivables National Insurance</v>
          </cell>
          <cell r="C1538">
            <v>-544740.36</v>
          </cell>
        </row>
        <row r="1539">
          <cell r="A1539">
            <v>15621</v>
          </cell>
          <cell r="B1539" t="str">
            <v>Travelling Advances</v>
          </cell>
          <cell r="C1539">
            <v>4951223.2699999996</v>
          </cell>
        </row>
        <row r="1540">
          <cell r="A1540">
            <v>15622</v>
          </cell>
          <cell r="B1540" t="str">
            <v>Imprest A/C.Employees Outside</v>
          </cell>
          <cell r="C1540">
            <v>17837</v>
          </cell>
        </row>
        <row r="1541">
          <cell r="A1541">
            <v>15624</v>
          </cell>
          <cell r="B1541" t="str">
            <v>Festival &amp; Salary Advances</v>
          </cell>
          <cell r="C1541">
            <v>1535847.59</v>
          </cell>
        </row>
        <row r="1542">
          <cell r="A1542">
            <v>15625</v>
          </cell>
          <cell r="B1542" t="str">
            <v>Bonus paid in Advance</v>
          </cell>
          <cell r="C1542">
            <v>-13452</v>
          </cell>
        </row>
        <row r="1543">
          <cell r="A1543">
            <v>15626</v>
          </cell>
          <cell r="B1543" t="str">
            <v>Other Advances to Employees</v>
          </cell>
          <cell r="C1543">
            <v>480320</v>
          </cell>
        </row>
        <row r="1544">
          <cell r="A1544">
            <v>15627</v>
          </cell>
          <cell r="B1544" t="str">
            <v>H &amp; H advance to employees</v>
          </cell>
          <cell r="C1544">
            <v>-66715</v>
          </cell>
        </row>
        <row r="1545">
          <cell r="A1545">
            <v>15629</v>
          </cell>
          <cell r="B1545" t="str">
            <v>ADVANCE AGNST INCENTIVE</v>
          </cell>
          <cell r="C1545">
            <v>0</v>
          </cell>
        </row>
        <row r="1546">
          <cell r="A1546">
            <v>15632</v>
          </cell>
          <cell r="B1546" t="str">
            <v>MIL - EMPLOYEES WELFARE TR.KKD</v>
          </cell>
          <cell r="C1546">
            <v>0</v>
          </cell>
        </row>
        <row r="1547">
          <cell r="A1547">
            <v>15633</v>
          </cell>
          <cell r="B1547" t="str">
            <v>Sales recovery from employees</v>
          </cell>
          <cell r="C1547">
            <v>44571</v>
          </cell>
        </row>
        <row r="1548">
          <cell r="A1548">
            <v>15634</v>
          </cell>
          <cell r="B1548" t="str">
            <v>Imprest Travel - Emplyee</v>
          </cell>
          <cell r="C1548">
            <v>1553577</v>
          </cell>
        </row>
        <row r="1549">
          <cell r="A1549">
            <v>15635</v>
          </cell>
          <cell r="B1549" t="str">
            <v>Loans to Employees - Housing</v>
          </cell>
          <cell r="C1549">
            <v>1274128.8600000001</v>
          </cell>
        </row>
        <row r="1550">
          <cell r="A1550">
            <v>15636</v>
          </cell>
          <cell r="B1550" t="str">
            <v>Loans to Employees - Others</v>
          </cell>
          <cell r="C1550">
            <v>7619815.6699999999</v>
          </cell>
        </row>
        <row r="1551">
          <cell r="A1551">
            <v>15637</v>
          </cell>
          <cell r="B1551" t="str">
            <v>Loans to Employees - Shares</v>
          </cell>
          <cell r="C1551">
            <v>31077</v>
          </cell>
        </row>
        <row r="1552">
          <cell r="A1552">
            <v>15651</v>
          </cell>
          <cell r="B1552" t="str">
            <v>Prepaid Expenses</v>
          </cell>
          <cell r="C1552">
            <v>12626566.52</v>
          </cell>
        </row>
        <row r="1553">
          <cell r="A1553">
            <v>15652</v>
          </cell>
          <cell r="B1553" t="str">
            <v>Modvat Receivable</v>
          </cell>
          <cell r="C1553">
            <v>0</v>
          </cell>
        </row>
        <row r="1554">
          <cell r="A1554">
            <v>15653</v>
          </cell>
          <cell r="B1554" t="str">
            <v>Receivables Others</v>
          </cell>
          <cell r="C1554">
            <v>2545642.56</v>
          </cell>
        </row>
        <row r="1555">
          <cell r="A1555">
            <v>15654</v>
          </cell>
          <cell r="B1555" t="str">
            <v>Debit Balance in Sundry Creditors</v>
          </cell>
          <cell r="C1555">
            <v>0</v>
          </cell>
        </row>
        <row r="1556">
          <cell r="A1556">
            <v>15656</v>
          </cell>
          <cell r="B1556" t="str">
            <v>Prepaid Expenses</v>
          </cell>
          <cell r="C1556">
            <v>-2125108.35</v>
          </cell>
        </row>
        <row r="1557">
          <cell r="A1557">
            <v>15657</v>
          </cell>
          <cell r="B1557" t="str">
            <v>Advances Subsidiary</v>
          </cell>
          <cell r="C1557">
            <v>512464735.38</v>
          </cell>
        </row>
        <row r="1558">
          <cell r="A1558">
            <v>15658</v>
          </cell>
          <cell r="B1558" t="str">
            <v>Advances Group Company</v>
          </cell>
          <cell r="C1558">
            <v>1546820.72</v>
          </cell>
        </row>
        <row r="1559">
          <cell r="A1559">
            <v>40009</v>
          </cell>
          <cell r="B1559" t="str">
            <v>OB-Advance for purchase of Raw Material</v>
          </cell>
          <cell r="C1559">
            <v>0</v>
          </cell>
        </row>
        <row r="1560">
          <cell r="A1560">
            <v>40010</v>
          </cell>
          <cell r="B1560" t="str">
            <v>OB-Advance for DEPB</v>
          </cell>
          <cell r="C1560">
            <v>48175</v>
          </cell>
        </row>
        <row r="1561">
          <cell r="A1561">
            <v>40011</v>
          </cell>
          <cell r="B1561" t="str">
            <v>OB-Travelling Advances</v>
          </cell>
          <cell r="C1561">
            <v>0</v>
          </cell>
        </row>
        <row r="1562">
          <cell r="A1562">
            <v>40012</v>
          </cell>
          <cell r="B1562" t="str">
            <v>OB-Festival and Salary Advance</v>
          </cell>
          <cell r="C1562">
            <v>0</v>
          </cell>
        </row>
        <row r="1563">
          <cell r="A1563">
            <v>40013</v>
          </cell>
          <cell r="B1563" t="str">
            <v>OB-Other Advance to Employees</v>
          </cell>
          <cell r="C1563">
            <v>0.72</v>
          </cell>
        </row>
        <row r="1564">
          <cell r="A1564">
            <v>40014</v>
          </cell>
          <cell r="B1564" t="str">
            <v>OB-H&amp;H advance to employees</v>
          </cell>
          <cell r="C1564">
            <v>0</v>
          </cell>
        </row>
        <row r="1565">
          <cell r="A1565">
            <v>40024</v>
          </cell>
          <cell r="B1565" t="str">
            <v>OB-Advance against incentive</v>
          </cell>
          <cell r="C1565">
            <v>0</v>
          </cell>
        </row>
        <row r="1566">
          <cell r="A1566">
            <v>50006</v>
          </cell>
          <cell r="B1566" t="str">
            <v>Advance recoverable in cash or kind - Bal Sheet A</v>
          </cell>
          <cell r="C1566">
            <v>0</v>
          </cell>
        </row>
        <row r="1567">
          <cell r="A1567">
            <v>60002</v>
          </cell>
          <cell r="B1567" t="str">
            <v>Regrouping - Advance Recoverable</v>
          </cell>
          <cell r="C1567">
            <v>0</v>
          </cell>
        </row>
        <row r="1568">
          <cell r="C1568">
            <v>633281478.34000003</v>
          </cell>
        </row>
        <row r="1569">
          <cell r="A1569" t="str">
            <v>DEPOSITS</v>
          </cell>
          <cell r="C1569">
            <v>0</v>
          </cell>
        </row>
        <row r="1570">
          <cell r="A1570">
            <v>15681</v>
          </cell>
          <cell r="B1570" t="str">
            <v>Electricity Deposit</v>
          </cell>
          <cell r="C1570">
            <v>4458437</v>
          </cell>
        </row>
        <row r="1571">
          <cell r="A1571">
            <v>15682</v>
          </cell>
          <cell r="B1571" t="str">
            <v>Postal Deposit</v>
          </cell>
          <cell r="C1571">
            <v>0</v>
          </cell>
        </row>
        <row r="1572">
          <cell r="A1572">
            <v>15683</v>
          </cell>
          <cell r="B1572" t="str">
            <v>Telephone Deposit</v>
          </cell>
          <cell r="C1572">
            <v>-49296</v>
          </cell>
        </row>
        <row r="1573">
          <cell r="A1573">
            <v>15684</v>
          </cell>
          <cell r="B1573" t="str">
            <v>Telex Deposit</v>
          </cell>
          <cell r="C1573">
            <v>30000</v>
          </cell>
        </row>
        <row r="1574">
          <cell r="A1574">
            <v>15685</v>
          </cell>
          <cell r="B1574" t="str">
            <v>Fax Deposits</v>
          </cell>
          <cell r="C1574">
            <v>1000</v>
          </cell>
        </row>
        <row r="1575">
          <cell r="A1575">
            <v>15686</v>
          </cell>
          <cell r="B1575" t="str">
            <v>Custom Duty Deposit</v>
          </cell>
          <cell r="C1575">
            <v>20471</v>
          </cell>
        </row>
        <row r="1576">
          <cell r="A1576">
            <v>15687</v>
          </cell>
          <cell r="B1576" t="str">
            <v>Earnest Money Deposits</v>
          </cell>
          <cell r="C1576">
            <v>1000</v>
          </cell>
        </row>
        <row r="1577">
          <cell r="A1577">
            <v>15688</v>
          </cell>
          <cell r="B1577" t="str">
            <v>Int. due &amp; accrued on Deposits</v>
          </cell>
          <cell r="C1577">
            <v>-21702</v>
          </cell>
        </row>
        <row r="1578">
          <cell r="A1578">
            <v>15689</v>
          </cell>
          <cell r="B1578" t="str">
            <v>Municipal Deposits</v>
          </cell>
          <cell r="C1578">
            <v>578646.35</v>
          </cell>
        </row>
        <row r="1579">
          <cell r="A1579">
            <v>15690</v>
          </cell>
          <cell r="B1579" t="str">
            <v>Tender Deposits</v>
          </cell>
          <cell r="C1579">
            <v>0</v>
          </cell>
        </row>
        <row r="1580">
          <cell r="A1580">
            <v>15691</v>
          </cell>
          <cell r="B1580" t="str">
            <v>Food Licence Deposits</v>
          </cell>
          <cell r="C1580">
            <v>36500</v>
          </cell>
        </row>
        <row r="1581">
          <cell r="A1581">
            <v>15692</v>
          </cell>
          <cell r="B1581" t="str">
            <v>Sales Tax Deposits</v>
          </cell>
          <cell r="C1581">
            <v>20496770.059999999</v>
          </cell>
        </row>
        <row r="1582">
          <cell r="A1582">
            <v>15693</v>
          </cell>
          <cell r="B1582" t="str">
            <v>Residential Premises Deposits</v>
          </cell>
          <cell r="C1582">
            <v>8332969.4100000001</v>
          </cell>
        </row>
        <row r="1583">
          <cell r="A1583">
            <v>15694</v>
          </cell>
          <cell r="B1583" t="str">
            <v>Trade Licence Deposits</v>
          </cell>
          <cell r="C1583">
            <v>2900</v>
          </cell>
        </row>
        <row r="1584">
          <cell r="A1584">
            <v>15695</v>
          </cell>
          <cell r="B1584" t="str">
            <v>Rent Deposits</v>
          </cell>
          <cell r="C1584">
            <v>17333920</v>
          </cell>
        </row>
        <row r="1585">
          <cell r="A1585">
            <v>15696</v>
          </cell>
          <cell r="B1585" t="str">
            <v>Octroi Deposits</v>
          </cell>
          <cell r="C1585">
            <v>21800</v>
          </cell>
        </row>
        <row r="1586">
          <cell r="A1586">
            <v>15697</v>
          </cell>
          <cell r="B1586" t="str">
            <v>Others Deposits</v>
          </cell>
          <cell r="C1586">
            <v>6519996.0599999996</v>
          </cell>
        </row>
        <row r="1587">
          <cell r="A1587">
            <v>15698</v>
          </cell>
          <cell r="B1587" t="str">
            <v>Octroi Deposit - Distributors</v>
          </cell>
          <cell r="C1587">
            <v>0</v>
          </cell>
        </row>
        <row r="1588">
          <cell r="A1588">
            <v>40015</v>
          </cell>
          <cell r="B1588" t="str">
            <v>OB-Deposits - Residential Premises</v>
          </cell>
          <cell r="C1588">
            <v>0</v>
          </cell>
        </row>
        <row r="1589">
          <cell r="A1589">
            <v>40016</v>
          </cell>
          <cell r="B1589" t="str">
            <v>OB-Rent Deposits</v>
          </cell>
          <cell r="C1589">
            <v>1078547.49</v>
          </cell>
        </row>
        <row r="1590">
          <cell r="A1590">
            <v>50007</v>
          </cell>
          <cell r="B1590" t="str">
            <v>Deposits - Balance sheet adjustment.</v>
          </cell>
          <cell r="C1590">
            <v>0</v>
          </cell>
        </row>
        <row r="1591">
          <cell r="A1591">
            <v>60005</v>
          </cell>
          <cell r="B1591" t="str">
            <v>Regrouping - Deposits</v>
          </cell>
          <cell r="C1591">
            <v>0</v>
          </cell>
        </row>
        <row r="1592">
          <cell r="C1592">
            <v>58841959.369999997</v>
          </cell>
        </row>
        <row r="1593">
          <cell r="A1593" t="str">
            <v>BAL.WITH C</v>
          </cell>
          <cell r="B1593" t="str">
            <v>ENTRAL EXCISE AUTH.</v>
          </cell>
          <cell r="C1593">
            <v>0</v>
          </cell>
        </row>
        <row r="1594">
          <cell r="A1594">
            <v>15811</v>
          </cell>
          <cell r="B1594" t="str">
            <v>Excise Balance in PLA - KRISHNA-JAL</v>
          </cell>
          <cell r="C1594">
            <v>0</v>
          </cell>
        </row>
        <row r="1595">
          <cell r="A1595">
            <v>15812</v>
          </cell>
          <cell r="B1595" t="str">
            <v>Modvat Receivable in RG-23 A - KRISHNA-JAL</v>
          </cell>
          <cell r="C1595">
            <v>0</v>
          </cell>
        </row>
        <row r="1596">
          <cell r="A1596">
            <v>15813</v>
          </cell>
          <cell r="B1596" t="str">
            <v>Modvat Receivable in RG-23C - KRISHNA-JAL</v>
          </cell>
          <cell r="C1596">
            <v>0</v>
          </cell>
        </row>
        <row r="1597">
          <cell r="A1597">
            <v>15814</v>
          </cell>
          <cell r="B1597" t="str">
            <v>PLA on Hold A/C - KRISHNA-JAL</v>
          </cell>
          <cell r="C1597">
            <v>0</v>
          </cell>
        </row>
        <row r="1598">
          <cell r="A1598">
            <v>15815</v>
          </cell>
          <cell r="B1598" t="str">
            <v>Modvat  on Hold A/C - KRISHNA-JAL</v>
          </cell>
          <cell r="C1598">
            <v>0</v>
          </cell>
        </row>
        <row r="1599">
          <cell r="A1599">
            <v>15816</v>
          </cell>
          <cell r="B1599" t="str">
            <v>Modvat Suspense A/C - KRISHNA-JAL</v>
          </cell>
          <cell r="C1599">
            <v>0</v>
          </cell>
        </row>
        <row r="1600">
          <cell r="A1600">
            <v>15817</v>
          </cell>
          <cell r="B1600" t="str">
            <v>Modvat Clearing - KRISHNA-JAL</v>
          </cell>
          <cell r="C1600">
            <v>0</v>
          </cell>
        </row>
        <row r="1601">
          <cell r="A1601">
            <v>15818</v>
          </cell>
          <cell r="B1601" t="str">
            <v>Modvat Reversal - KRISHNA-JAL</v>
          </cell>
          <cell r="C1601">
            <v>0</v>
          </cell>
        </row>
        <row r="1602">
          <cell r="C1602">
            <v>0</v>
          </cell>
        </row>
        <row r="1603">
          <cell r="A1603">
            <v>15821</v>
          </cell>
          <cell r="B1603" t="str">
            <v>Excise Balance in PLA - SACHIN-JAL</v>
          </cell>
          <cell r="C1603">
            <v>0</v>
          </cell>
        </row>
        <row r="1604">
          <cell r="A1604">
            <v>15822</v>
          </cell>
          <cell r="B1604" t="str">
            <v>Modvat Receivable in RG-23 A - SACHIN-JAL</v>
          </cell>
          <cell r="C1604">
            <v>0</v>
          </cell>
        </row>
        <row r="1605">
          <cell r="A1605">
            <v>15823</v>
          </cell>
          <cell r="B1605" t="str">
            <v>Modvat Receivable in RG-23C - SACHIN-JAL</v>
          </cell>
          <cell r="C1605">
            <v>0</v>
          </cell>
        </row>
        <row r="1606">
          <cell r="A1606">
            <v>15824</v>
          </cell>
          <cell r="B1606" t="str">
            <v>PLA on Hold A/C - SACHIN-JAL</v>
          </cell>
          <cell r="C1606">
            <v>0</v>
          </cell>
        </row>
        <row r="1607">
          <cell r="A1607">
            <v>15825</v>
          </cell>
          <cell r="B1607" t="str">
            <v>Modvat  on Hold A/C - SACHIN-JAL</v>
          </cell>
          <cell r="C1607">
            <v>0</v>
          </cell>
        </row>
        <row r="1608">
          <cell r="A1608">
            <v>15826</v>
          </cell>
          <cell r="B1608" t="str">
            <v>Modvat Suspense A/C - SACHIN-JAL</v>
          </cell>
          <cell r="C1608">
            <v>0</v>
          </cell>
        </row>
        <row r="1609">
          <cell r="A1609">
            <v>15827</v>
          </cell>
          <cell r="B1609" t="str">
            <v>Modvat Clearing - SACHIN-JAL</v>
          </cell>
          <cell r="C1609">
            <v>0</v>
          </cell>
        </row>
        <row r="1610">
          <cell r="A1610">
            <v>15828</v>
          </cell>
          <cell r="B1610" t="str">
            <v>Modvat Reversal - SACHIN-JAL</v>
          </cell>
          <cell r="C1610">
            <v>0</v>
          </cell>
        </row>
        <row r="1611">
          <cell r="C1611">
            <v>0</v>
          </cell>
        </row>
        <row r="1612">
          <cell r="A1612">
            <v>15791</v>
          </cell>
          <cell r="B1612" t="str">
            <v>Excise Balance in PLA - Pondi</v>
          </cell>
          <cell r="C1612">
            <v>-56515.839999999997</v>
          </cell>
        </row>
        <row r="1613">
          <cell r="A1613">
            <v>15792</v>
          </cell>
          <cell r="B1613" t="str">
            <v>Modvat Receivable in RG-23 A - Pondi</v>
          </cell>
          <cell r="C1613">
            <v>0</v>
          </cell>
        </row>
        <row r="1614">
          <cell r="A1614">
            <v>15793</v>
          </cell>
          <cell r="B1614" t="str">
            <v>Modvat Receivable in RG-23C - Pondi</v>
          </cell>
          <cell r="C1614">
            <v>0</v>
          </cell>
        </row>
        <row r="1615">
          <cell r="A1615">
            <v>15794</v>
          </cell>
          <cell r="B1615" t="str">
            <v>PLA on Hold A/C - Pondi</v>
          </cell>
          <cell r="C1615">
            <v>0</v>
          </cell>
        </row>
        <row r="1616">
          <cell r="A1616">
            <v>15795</v>
          </cell>
          <cell r="B1616" t="str">
            <v>Modvat  on Hold A/C - Pondi</v>
          </cell>
          <cell r="C1616">
            <v>0</v>
          </cell>
        </row>
        <row r="1617">
          <cell r="A1617">
            <v>15796</v>
          </cell>
          <cell r="B1617" t="str">
            <v>Modvat Suspense A/C - Pondi</v>
          </cell>
          <cell r="C1617">
            <v>0</v>
          </cell>
        </row>
        <row r="1618">
          <cell r="A1618">
            <v>15797</v>
          </cell>
          <cell r="B1618" t="str">
            <v>Modvat Clearing - Pondi</v>
          </cell>
          <cell r="C1618">
            <v>0</v>
          </cell>
        </row>
        <row r="1619">
          <cell r="A1619">
            <v>15798</v>
          </cell>
          <cell r="B1619" t="str">
            <v>Modvat Reversal - Pondi</v>
          </cell>
          <cell r="C1619">
            <v>0</v>
          </cell>
        </row>
        <row r="1620">
          <cell r="C1620">
            <v>-56515.839999999997</v>
          </cell>
        </row>
        <row r="1621">
          <cell r="A1621">
            <v>15801</v>
          </cell>
          <cell r="B1621" t="str">
            <v>Excise Balance in PLA - Daman</v>
          </cell>
          <cell r="C1621">
            <v>267807.07</v>
          </cell>
        </row>
        <row r="1622">
          <cell r="A1622">
            <v>15802</v>
          </cell>
          <cell r="B1622" t="str">
            <v>Modvat Receivable in RG-23 A - Daman</v>
          </cell>
          <cell r="C1622">
            <v>253032.48</v>
          </cell>
        </row>
        <row r="1623">
          <cell r="A1623">
            <v>15803</v>
          </cell>
          <cell r="B1623" t="str">
            <v>Modvat Receivable in RG-23C - Daman</v>
          </cell>
          <cell r="C1623">
            <v>0</v>
          </cell>
        </row>
        <row r="1624">
          <cell r="A1624">
            <v>15804</v>
          </cell>
          <cell r="B1624" t="str">
            <v>PLA on Hold A/C - Daman</v>
          </cell>
          <cell r="C1624">
            <v>0</v>
          </cell>
        </row>
        <row r="1625">
          <cell r="A1625">
            <v>15805</v>
          </cell>
          <cell r="B1625" t="str">
            <v>Modvat  on Hold A/C - Daman</v>
          </cell>
          <cell r="C1625">
            <v>0</v>
          </cell>
        </row>
        <row r="1626">
          <cell r="A1626">
            <v>15806</v>
          </cell>
          <cell r="B1626" t="str">
            <v>Modvat Suspense A/C - Daman</v>
          </cell>
          <cell r="C1626">
            <v>0</v>
          </cell>
        </row>
        <row r="1627">
          <cell r="A1627">
            <v>15807</v>
          </cell>
          <cell r="B1627" t="str">
            <v>Modvat Clearing - Daman</v>
          </cell>
          <cell r="C1627">
            <v>0</v>
          </cell>
        </row>
        <row r="1628">
          <cell r="A1628">
            <v>15808</v>
          </cell>
          <cell r="B1628" t="str">
            <v>Modvat Reversal - Daman</v>
          </cell>
          <cell r="C1628">
            <v>0</v>
          </cell>
        </row>
        <row r="1629">
          <cell r="C1629">
            <v>520839.55</v>
          </cell>
        </row>
        <row r="1630">
          <cell r="A1630" t="str">
            <v>BAL.WITH E</v>
          </cell>
          <cell r="B1630" t="str">
            <v>XCISE AUTH. - KKD</v>
          </cell>
          <cell r="C1630">
            <v>0</v>
          </cell>
        </row>
        <row r="1631">
          <cell r="A1631">
            <v>15741</v>
          </cell>
          <cell r="B1631" t="str">
            <v>Excise Balance in PLA - KKD</v>
          </cell>
          <cell r="C1631">
            <v>0</v>
          </cell>
        </row>
        <row r="1632">
          <cell r="A1632">
            <v>15742</v>
          </cell>
          <cell r="B1632" t="str">
            <v>Modvat Receivable in RG-23 A - KKD</v>
          </cell>
          <cell r="C1632">
            <v>0</v>
          </cell>
        </row>
        <row r="1633">
          <cell r="A1633">
            <v>15743</v>
          </cell>
          <cell r="B1633" t="str">
            <v>Modvat Receivable in RG-23C - KKD</v>
          </cell>
          <cell r="C1633">
            <v>0</v>
          </cell>
        </row>
        <row r="1634">
          <cell r="A1634">
            <v>15744</v>
          </cell>
          <cell r="B1634" t="str">
            <v>PLA on Hold A/C - KKD</v>
          </cell>
          <cell r="C1634">
            <v>0</v>
          </cell>
        </row>
        <row r="1635">
          <cell r="A1635">
            <v>15745</v>
          </cell>
          <cell r="B1635" t="str">
            <v>Modvat  on Hold A/C - KKD</v>
          </cell>
          <cell r="C1635">
            <v>0</v>
          </cell>
        </row>
        <row r="1636">
          <cell r="A1636">
            <v>15746</v>
          </cell>
          <cell r="B1636" t="str">
            <v>Modvat Suspense A/C - KKD</v>
          </cell>
          <cell r="C1636">
            <v>0</v>
          </cell>
        </row>
        <row r="1637">
          <cell r="A1637">
            <v>15747</v>
          </cell>
          <cell r="B1637" t="str">
            <v>Modvat Clearing -KKD</v>
          </cell>
          <cell r="C1637">
            <v>0</v>
          </cell>
        </row>
        <row r="1638">
          <cell r="A1638">
            <v>15748</v>
          </cell>
          <cell r="B1638" t="str">
            <v>Modvat Reversal -KKD</v>
          </cell>
          <cell r="C1638">
            <v>0</v>
          </cell>
        </row>
        <row r="1639">
          <cell r="C1639">
            <v>0</v>
          </cell>
        </row>
        <row r="1640">
          <cell r="A1640" t="str">
            <v>BAL.WITH E</v>
          </cell>
          <cell r="B1640" t="str">
            <v>XCISE AUTH. - JAL</v>
          </cell>
          <cell r="C1640">
            <v>0</v>
          </cell>
        </row>
        <row r="1641">
          <cell r="A1641">
            <v>15751</v>
          </cell>
          <cell r="B1641" t="str">
            <v>Excise Balance in PLA - JAL</v>
          </cell>
          <cell r="C1641">
            <v>-174904</v>
          </cell>
        </row>
        <row r="1642">
          <cell r="A1642">
            <v>15752</v>
          </cell>
          <cell r="B1642" t="str">
            <v>Modvat Receivable in RG-23 A - JAL</v>
          </cell>
          <cell r="C1642">
            <v>0</v>
          </cell>
        </row>
        <row r="1643">
          <cell r="A1643">
            <v>15753</v>
          </cell>
          <cell r="B1643" t="str">
            <v>Modvat Receivable in RG-23C - JAL</v>
          </cell>
          <cell r="C1643">
            <v>0</v>
          </cell>
        </row>
        <row r="1644">
          <cell r="A1644">
            <v>15754</v>
          </cell>
          <cell r="B1644" t="str">
            <v>PLA on Hold A/C - JAL</v>
          </cell>
          <cell r="C1644">
            <v>0</v>
          </cell>
        </row>
        <row r="1645">
          <cell r="A1645">
            <v>15755</v>
          </cell>
          <cell r="B1645" t="str">
            <v>Modvat  on Hold A/C - JAL</v>
          </cell>
          <cell r="C1645">
            <v>0</v>
          </cell>
        </row>
        <row r="1646">
          <cell r="A1646">
            <v>15756</v>
          </cell>
          <cell r="B1646" t="str">
            <v>Modvat Suspense A/C - JAL</v>
          </cell>
          <cell r="C1646">
            <v>0</v>
          </cell>
        </row>
        <row r="1647">
          <cell r="A1647">
            <v>15757</v>
          </cell>
          <cell r="B1647" t="str">
            <v>Modvat Clearing - JAL</v>
          </cell>
          <cell r="C1647">
            <v>0</v>
          </cell>
        </row>
        <row r="1648">
          <cell r="A1648">
            <v>15758</v>
          </cell>
          <cell r="B1648" t="str">
            <v>Modvat Reversal - JAL</v>
          </cell>
          <cell r="C1648">
            <v>0</v>
          </cell>
        </row>
        <row r="1649">
          <cell r="C1649">
            <v>-174904</v>
          </cell>
        </row>
        <row r="1650">
          <cell r="A1650" t="str">
            <v>BAL.WITH E</v>
          </cell>
          <cell r="B1650" t="str">
            <v>XCISE AUTH. - GOA</v>
          </cell>
          <cell r="C1650">
            <v>0</v>
          </cell>
        </row>
        <row r="1651">
          <cell r="A1651">
            <v>15761</v>
          </cell>
          <cell r="B1651" t="str">
            <v>Excise Balance in PLA - GOA</v>
          </cell>
          <cell r="C1651">
            <v>0</v>
          </cell>
        </row>
        <row r="1652">
          <cell r="A1652">
            <v>15762</v>
          </cell>
          <cell r="B1652" t="str">
            <v>Modvat Receivable in RG-23 A - GOA</v>
          </cell>
          <cell r="C1652">
            <v>0</v>
          </cell>
        </row>
        <row r="1653">
          <cell r="A1653">
            <v>15763</v>
          </cell>
          <cell r="B1653" t="str">
            <v>Modvat Receivable in RG-23C - GOA</v>
          </cell>
          <cell r="C1653">
            <v>0</v>
          </cell>
        </row>
        <row r="1654">
          <cell r="A1654">
            <v>15764</v>
          </cell>
          <cell r="B1654" t="str">
            <v>PLA on Hold A/C - GOA</v>
          </cell>
          <cell r="C1654">
            <v>0</v>
          </cell>
        </row>
        <row r="1655">
          <cell r="A1655">
            <v>15765</v>
          </cell>
          <cell r="B1655" t="str">
            <v>Modvat  on Hold A/C - GOA</v>
          </cell>
          <cell r="C1655">
            <v>0</v>
          </cell>
        </row>
        <row r="1656">
          <cell r="A1656">
            <v>15766</v>
          </cell>
          <cell r="B1656" t="str">
            <v>Modvat Suspense A/C - GOA</v>
          </cell>
          <cell r="C1656">
            <v>0</v>
          </cell>
        </row>
        <row r="1657">
          <cell r="A1657">
            <v>15767</v>
          </cell>
          <cell r="B1657" t="str">
            <v>Modvat Clearing - GOA</v>
          </cell>
          <cell r="C1657">
            <v>0</v>
          </cell>
        </row>
        <row r="1658">
          <cell r="A1658">
            <v>15768</v>
          </cell>
          <cell r="B1658" t="str">
            <v>Modvat Reversal - GOA</v>
          </cell>
          <cell r="C1658">
            <v>0</v>
          </cell>
        </row>
        <row r="1659">
          <cell r="C1659">
            <v>0</v>
          </cell>
        </row>
        <row r="1660">
          <cell r="A1660" t="str">
            <v>BAL.WITH E</v>
          </cell>
          <cell r="B1660" t="str">
            <v>XCISE AUTH. - SASWAD</v>
          </cell>
          <cell r="C1660">
            <v>0</v>
          </cell>
        </row>
        <row r="1661">
          <cell r="A1661">
            <v>15771</v>
          </cell>
          <cell r="B1661" t="str">
            <v>Excise Balance in PLA - SASWAD</v>
          </cell>
          <cell r="C1661">
            <v>0</v>
          </cell>
        </row>
        <row r="1662">
          <cell r="A1662">
            <v>15772</v>
          </cell>
          <cell r="B1662" t="str">
            <v>Modvat Receivable in RG-23 A - SASWAD</v>
          </cell>
          <cell r="C1662">
            <v>0</v>
          </cell>
        </row>
        <row r="1663">
          <cell r="A1663">
            <v>15773</v>
          </cell>
          <cell r="B1663" t="str">
            <v>Modvat Receivable in RG-23C - SASWAD</v>
          </cell>
          <cell r="C1663">
            <v>0</v>
          </cell>
        </row>
        <row r="1664">
          <cell r="A1664">
            <v>15774</v>
          </cell>
          <cell r="B1664" t="str">
            <v>PLA on Hold A/C - SASWAD</v>
          </cell>
          <cell r="C1664">
            <v>0</v>
          </cell>
        </row>
        <row r="1665">
          <cell r="A1665">
            <v>15775</v>
          </cell>
          <cell r="B1665" t="str">
            <v>Modvat  on Hold A/C - SASWAD</v>
          </cell>
          <cell r="C1665">
            <v>0</v>
          </cell>
        </row>
        <row r="1666">
          <cell r="A1666">
            <v>15776</v>
          </cell>
          <cell r="B1666" t="str">
            <v>Modvat Suspense A/C - GOA</v>
          </cell>
          <cell r="C1666">
            <v>0</v>
          </cell>
        </row>
        <row r="1667">
          <cell r="A1667">
            <v>15777</v>
          </cell>
          <cell r="B1667" t="str">
            <v>Modvat Clearing - SASWAD</v>
          </cell>
          <cell r="C1667">
            <v>0</v>
          </cell>
        </row>
        <row r="1668">
          <cell r="A1668">
            <v>15778</v>
          </cell>
          <cell r="B1668" t="str">
            <v>Modvat Reversal - SASWAD</v>
          </cell>
          <cell r="C1668">
            <v>0</v>
          </cell>
        </row>
        <row r="1669">
          <cell r="C1669">
            <v>0</v>
          </cell>
        </row>
        <row r="1670">
          <cell r="A1670" t="str">
            <v>BAL.WITH E</v>
          </cell>
          <cell r="B1670" t="str">
            <v>XCISE AUTH. - SEWRI</v>
          </cell>
          <cell r="C1670">
            <v>0</v>
          </cell>
        </row>
        <row r="1671">
          <cell r="A1671">
            <v>15781</v>
          </cell>
          <cell r="B1671" t="str">
            <v>Excise Balance in PLA - SEWRI</v>
          </cell>
          <cell r="C1671">
            <v>0</v>
          </cell>
        </row>
        <row r="1672">
          <cell r="A1672">
            <v>15782</v>
          </cell>
          <cell r="B1672" t="str">
            <v>Modvat Receivable in RG-23 A - SEWRI</v>
          </cell>
          <cell r="C1672">
            <v>0</v>
          </cell>
        </row>
        <row r="1673">
          <cell r="A1673">
            <v>15783</v>
          </cell>
          <cell r="B1673" t="str">
            <v>Modvat Receivable in RG-23C - SEWRI</v>
          </cell>
          <cell r="C1673">
            <v>0</v>
          </cell>
        </row>
        <row r="1674">
          <cell r="A1674">
            <v>15784</v>
          </cell>
          <cell r="B1674" t="str">
            <v>PLA on Hold A/C - SEWRI</v>
          </cell>
          <cell r="C1674">
            <v>0</v>
          </cell>
        </row>
        <row r="1675">
          <cell r="A1675">
            <v>15785</v>
          </cell>
          <cell r="B1675" t="str">
            <v>Modvat  on Hold A/C - SEWRI</v>
          </cell>
          <cell r="C1675">
            <v>0</v>
          </cell>
        </row>
        <row r="1676">
          <cell r="A1676">
            <v>15786</v>
          </cell>
          <cell r="B1676" t="str">
            <v>Modvat Suspense A/C - SEWRI</v>
          </cell>
          <cell r="C1676">
            <v>0</v>
          </cell>
        </row>
        <row r="1677">
          <cell r="A1677">
            <v>15787</v>
          </cell>
          <cell r="B1677" t="str">
            <v>Modvat Clearing - SEWREE</v>
          </cell>
          <cell r="C1677">
            <v>0</v>
          </cell>
        </row>
        <row r="1678">
          <cell r="A1678">
            <v>15788</v>
          </cell>
          <cell r="B1678" t="str">
            <v>Modvat Reversal - SEWREE</v>
          </cell>
          <cell r="C1678">
            <v>0</v>
          </cell>
        </row>
        <row r="1679">
          <cell r="C1679">
            <v>0</v>
          </cell>
        </row>
        <row r="1680">
          <cell r="C1680">
            <v>289419.71000000002</v>
          </cell>
        </row>
        <row r="1681">
          <cell r="A1681" t="str">
            <v>INTEREST A</v>
          </cell>
          <cell r="B1681" t="str">
            <v>CCRUED ON INV.</v>
          </cell>
          <cell r="C1681">
            <v>0</v>
          </cell>
        </row>
        <row r="1682">
          <cell r="A1682">
            <v>15901</v>
          </cell>
          <cell r="B1682" t="str">
            <v>Int.Accru.&amp;Due on NonTrade Inv</v>
          </cell>
          <cell r="C1682">
            <v>0</v>
          </cell>
        </row>
        <row r="1683">
          <cell r="C1683">
            <v>0</v>
          </cell>
        </row>
        <row r="1684">
          <cell r="A1684" t="str">
            <v>INTEREST A</v>
          </cell>
          <cell r="B1684" t="str">
            <v>CCRUED - OTHERS</v>
          </cell>
          <cell r="C1684">
            <v>0</v>
          </cell>
        </row>
        <row r="1685">
          <cell r="A1685">
            <v>15902</v>
          </cell>
          <cell r="B1685" t="str">
            <v>Interest Accru. &amp; Due on FD</v>
          </cell>
          <cell r="C1685">
            <v>1364775.21</v>
          </cell>
        </row>
        <row r="1686">
          <cell r="A1686">
            <v>15941</v>
          </cell>
          <cell r="B1686" t="str">
            <v>Initial open items upload</v>
          </cell>
          <cell r="C1686">
            <v>0</v>
          </cell>
        </row>
        <row r="1687">
          <cell r="A1687">
            <v>15942</v>
          </cell>
          <cell r="B1687" t="str">
            <v>Initial Stock Upload</v>
          </cell>
          <cell r="C1687">
            <v>0</v>
          </cell>
        </row>
        <row r="1688">
          <cell r="C1688">
            <v>1364775.21</v>
          </cell>
        </row>
        <row r="1689">
          <cell r="C1689">
            <v>931466789.63</v>
          </cell>
        </row>
        <row r="1690">
          <cell r="C1690">
            <v>2754349680.4000001</v>
          </cell>
        </row>
        <row r="1691">
          <cell r="A1691" t="str">
            <v>CURRENT LI</v>
          </cell>
          <cell r="B1691" t="str">
            <v>ABILITIES &amp; PROVISIONS</v>
          </cell>
          <cell r="C1691">
            <v>0</v>
          </cell>
        </row>
        <row r="1692">
          <cell r="A1692" t="str">
            <v>LIABILITIE</v>
          </cell>
          <cell r="B1692" t="str">
            <v>S</v>
          </cell>
          <cell r="C1692">
            <v>0</v>
          </cell>
        </row>
        <row r="1693">
          <cell r="A1693" t="str">
            <v>SUNDRY CRE</v>
          </cell>
          <cell r="B1693" t="str">
            <v>DITORS</v>
          </cell>
          <cell r="C1693">
            <v>0</v>
          </cell>
        </row>
        <row r="1694">
          <cell r="A1694">
            <v>15655</v>
          </cell>
          <cell r="B1694" t="str">
            <v>Offseting for  Dr  Balance in Sundry Creditors</v>
          </cell>
          <cell r="C1694">
            <v>-4582</v>
          </cell>
        </row>
        <row r="1695">
          <cell r="A1695">
            <v>16001</v>
          </cell>
          <cell r="B1695" t="str">
            <v>Credit Note payable</v>
          </cell>
          <cell r="C1695">
            <v>-1082810.49</v>
          </cell>
        </row>
        <row r="1696">
          <cell r="A1696">
            <v>16002</v>
          </cell>
          <cell r="B1696" t="str">
            <v>Creditors for RM</v>
          </cell>
          <cell r="C1696">
            <v>-77275141.989999995</v>
          </cell>
        </row>
        <row r="1697">
          <cell r="A1697">
            <v>16003</v>
          </cell>
          <cell r="B1697" t="str">
            <v>Creditors for PM</v>
          </cell>
          <cell r="C1697">
            <v>-4250280.25</v>
          </cell>
        </row>
        <row r="1698">
          <cell r="A1698">
            <v>16004</v>
          </cell>
          <cell r="B1698" t="str">
            <v>Creditors for Engg stores etc.</v>
          </cell>
          <cell r="C1698">
            <v>-3158253.06</v>
          </cell>
        </row>
        <row r="1699">
          <cell r="A1699">
            <v>16005</v>
          </cell>
          <cell r="B1699" t="str">
            <v>Creditors for Capital Goods</v>
          </cell>
          <cell r="C1699">
            <v>143882.88</v>
          </cell>
        </row>
        <row r="1700">
          <cell r="A1700">
            <v>16006</v>
          </cell>
          <cell r="B1700" t="str">
            <v>Creditors for Services</v>
          </cell>
          <cell r="C1700">
            <v>55259291.869999997</v>
          </cell>
        </row>
        <row r="1701">
          <cell r="A1701">
            <v>16007</v>
          </cell>
          <cell r="B1701" t="str">
            <v>Creditors for Imports</v>
          </cell>
          <cell r="C1701">
            <v>15097128.65</v>
          </cell>
        </row>
        <row r="1702">
          <cell r="A1702">
            <v>16008</v>
          </cell>
          <cell r="B1702" t="str">
            <v>Creditors - DEPB</v>
          </cell>
          <cell r="C1702">
            <v>0</v>
          </cell>
        </row>
        <row r="1703">
          <cell r="A1703">
            <v>16011</v>
          </cell>
          <cell r="B1703" t="str">
            <v>GR / IR Clearing A/C</v>
          </cell>
          <cell r="C1703">
            <v>-322208496.43000001</v>
          </cell>
        </row>
        <row r="1704">
          <cell r="A1704">
            <v>16012</v>
          </cell>
          <cell r="B1704" t="str">
            <v>GR / IR Clearing A/C - Manual Initial</v>
          </cell>
          <cell r="C1704">
            <v>785336.01</v>
          </cell>
        </row>
        <row r="1705">
          <cell r="A1705">
            <v>16013</v>
          </cell>
          <cell r="B1705" t="str">
            <v>Creditors for Exchange Rate Fluc Adj A/C</v>
          </cell>
          <cell r="C1705">
            <v>3116.91</v>
          </cell>
        </row>
        <row r="1706">
          <cell r="A1706">
            <v>16014</v>
          </cell>
          <cell r="B1706" t="str">
            <v>Custom House Agent's Clearing A/C</v>
          </cell>
          <cell r="C1706">
            <v>-1491075.68</v>
          </cell>
        </row>
        <row r="1707">
          <cell r="A1707">
            <v>16015</v>
          </cell>
          <cell r="B1707" t="str">
            <v>Custom Clearing A/C</v>
          </cell>
          <cell r="C1707">
            <v>-779461.55</v>
          </cell>
        </row>
        <row r="1708">
          <cell r="A1708">
            <v>16016</v>
          </cell>
          <cell r="B1708" t="str">
            <v>Octroi Clearing A/C</v>
          </cell>
          <cell r="C1708">
            <v>-2076567.65</v>
          </cell>
        </row>
        <row r="1709">
          <cell r="A1709">
            <v>16017</v>
          </cell>
          <cell r="B1709" t="str">
            <v>Freight Clearing A/C</v>
          </cell>
          <cell r="C1709">
            <v>-57351903.270000003</v>
          </cell>
        </row>
        <row r="1710">
          <cell r="A1710">
            <v>16018</v>
          </cell>
          <cell r="B1710" t="str">
            <v>Modvat Clearing A/C</v>
          </cell>
          <cell r="C1710">
            <v>150692.39000000001</v>
          </cell>
        </row>
        <row r="1711">
          <cell r="A1711">
            <v>16019</v>
          </cell>
          <cell r="B1711" t="str">
            <v>Purchase tax Clearing A/C</v>
          </cell>
          <cell r="C1711">
            <v>-743945.2</v>
          </cell>
        </row>
        <row r="1712">
          <cell r="A1712">
            <v>16020</v>
          </cell>
          <cell r="B1712" t="str">
            <v>Brokerage Clearing A/C</v>
          </cell>
          <cell r="C1712">
            <v>-1578683.92</v>
          </cell>
        </row>
        <row r="1713">
          <cell r="A1713">
            <v>16021</v>
          </cell>
          <cell r="B1713" t="str">
            <v>CESS Clearing A/C</v>
          </cell>
          <cell r="C1713">
            <v>0</v>
          </cell>
        </row>
        <row r="1714">
          <cell r="A1714">
            <v>16022</v>
          </cell>
          <cell r="B1714" t="str">
            <v>ASP Clearing A/C</v>
          </cell>
          <cell r="C1714">
            <v>-104913494.8</v>
          </cell>
        </row>
        <row r="1715">
          <cell r="A1715">
            <v>16023</v>
          </cell>
          <cell r="B1715" t="str">
            <v>Mandi Tax Clearing A/C</v>
          </cell>
          <cell r="C1715">
            <v>0</v>
          </cell>
        </row>
        <row r="1716">
          <cell r="A1716">
            <v>16024</v>
          </cell>
          <cell r="B1716" t="str">
            <v>Entry Tax Clearing A/C</v>
          </cell>
          <cell r="C1716">
            <v>-222249.73</v>
          </cell>
        </row>
        <row r="1717">
          <cell r="A1717">
            <v>16025</v>
          </cell>
          <cell r="B1717" t="str">
            <v>Insurance  Clearing A/C</v>
          </cell>
          <cell r="C1717">
            <v>-365563</v>
          </cell>
        </row>
        <row r="1718">
          <cell r="A1718">
            <v>16026</v>
          </cell>
          <cell r="B1718" t="str">
            <v>Other import charges Clearing A/C</v>
          </cell>
          <cell r="C1718">
            <v>-2011305.03</v>
          </cell>
        </row>
        <row r="1719">
          <cell r="A1719">
            <v>16027</v>
          </cell>
          <cell r="B1719" t="str">
            <v>Other Processing charges Clearing A/C</v>
          </cell>
          <cell r="C1719">
            <v>-8197633.5499999998</v>
          </cell>
        </row>
        <row r="1720">
          <cell r="A1720">
            <v>16029</v>
          </cell>
          <cell r="B1720" t="str">
            <v>Service Tax Clearing A/C</v>
          </cell>
          <cell r="C1720">
            <v>-7976043.0099999998</v>
          </cell>
        </row>
        <row r="1721">
          <cell r="A1721">
            <v>16030</v>
          </cell>
          <cell r="B1721" t="str">
            <v>PSI Service Clearing A/C</v>
          </cell>
          <cell r="C1721">
            <v>0</v>
          </cell>
        </row>
        <row r="1722">
          <cell r="A1722">
            <v>16031</v>
          </cell>
          <cell r="B1722" t="str">
            <v>Development Surcharge Clearing A/C</v>
          </cell>
          <cell r="C1722">
            <v>0</v>
          </cell>
        </row>
        <row r="1723">
          <cell r="A1723">
            <v>16033</v>
          </cell>
          <cell r="B1723" t="str">
            <v>GR IR OLD Clearing A/C - Manual</v>
          </cell>
          <cell r="C1723">
            <v>-157498.60999999999</v>
          </cell>
        </row>
        <row r="1724">
          <cell r="A1724">
            <v>16034</v>
          </cell>
          <cell r="B1724" t="str">
            <v>Creditors Clearing</v>
          </cell>
          <cell r="C1724">
            <v>-1540266.52</v>
          </cell>
        </row>
        <row r="1725">
          <cell r="A1725">
            <v>16040</v>
          </cell>
          <cell r="B1725" t="str">
            <v>INFL - SALES</v>
          </cell>
          <cell r="C1725">
            <v>90356.75</v>
          </cell>
        </row>
        <row r="1726">
          <cell r="A1726">
            <v>16041</v>
          </cell>
          <cell r="B1726" t="str">
            <v>INFL - COMMISSION</v>
          </cell>
          <cell r="C1726">
            <v>0</v>
          </cell>
        </row>
        <row r="1727">
          <cell r="A1727">
            <v>16042</v>
          </cell>
          <cell r="B1727" t="str">
            <v>INFL - FREIGHT</v>
          </cell>
          <cell r="C1727">
            <v>0</v>
          </cell>
        </row>
        <row r="1728">
          <cell r="A1728">
            <v>16043</v>
          </cell>
          <cell r="B1728" t="str">
            <v>INFL - OCTROI</v>
          </cell>
          <cell r="C1728">
            <v>0</v>
          </cell>
        </row>
        <row r="1729">
          <cell r="A1729">
            <v>16044</v>
          </cell>
          <cell r="B1729" t="str">
            <v>INFL - Normal Discount</v>
          </cell>
          <cell r="C1729">
            <v>195800.69</v>
          </cell>
        </row>
        <row r="1730">
          <cell r="A1730">
            <v>16045</v>
          </cell>
          <cell r="B1730" t="str">
            <v>INFL - Additional Discount</v>
          </cell>
          <cell r="C1730">
            <v>0</v>
          </cell>
        </row>
        <row r="1731">
          <cell r="A1731">
            <v>16057</v>
          </cell>
          <cell r="B1731" t="str">
            <v>Outstanding Liabilities Ad.</v>
          </cell>
          <cell r="C1731">
            <v>-60674500.090000004</v>
          </cell>
        </row>
        <row r="1732">
          <cell r="A1732">
            <v>16058</v>
          </cell>
          <cell r="B1732" t="str">
            <v>PAYER SLIP ACCOUNT-Head Office</v>
          </cell>
          <cell r="C1732">
            <v>-1374191.9</v>
          </cell>
        </row>
        <row r="1733">
          <cell r="A1733">
            <v>16059</v>
          </cell>
          <cell r="B1733" t="str">
            <v>PAYER SLIP ACCOUNT-North RO</v>
          </cell>
          <cell r="C1733">
            <v>-34027</v>
          </cell>
        </row>
        <row r="1734">
          <cell r="A1734">
            <v>16060</v>
          </cell>
          <cell r="B1734" t="str">
            <v>PAYER SLIP ACCOUNT-East RO</v>
          </cell>
          <cell r="C1734">
            <v>-64971.51</v>
          </cell>
        </row>
        <row r="1735">
          <cell r="A1735">
            <v>16061</v>
          </cell>
          <cell r="B1735" t="str">
            <v>PAYER SLIP ACCOUNT- West 1</v>
          </cell>
          <cell r="C1735">
            <v>-60240</v>
          </cell>
        </row>
        <row r="1736">
          <cell r="A1736">
            <v>16062</v>
          </cell>
          <cell r="B1736" t="str">
            <v>PAYER SLIP ACCOUNT-West 2</v>
          </cell>
          <cell r="C1736">
            <v>0</v>
          </cell>
        </row>
        <row r="1737">
          <cell r="A1737">
            <v>16063</v>
          </cell>
          <cell r="B1737" t="str">
            <v>PAYER SLIP ACCOUNT-South RO</v>
          </cell>
          <cell r="C1737">
            <v>-84263.3</v>
          </cell>
        </row>
        <row r="1738">
          <cell r="A1738">
            <v>16065</v>
          </cell>
          <cell r="B1738" t="str">
            <v>Outstanding Liabilities Others</v>
          </cell>
          <cell r="C1738">
            <v>-173566241.19999999</v>
          </cell>
        </row>
        <row r="1739">
          <cell r="A1739">
            <v>16066</v>
          </cell>
          <cell r="B1739" t="str">
            <v>Outstanding Liabilities Ad.</v>
          </cell>
          <cell r="C1739">
            <v>0</v>
          </cell>
        </row>
        <row r="1740">
          <cell r="A1740">
            <v>16067</v>
          </cell>
          <cell r="B1740" t="str">
            <v>Outstanding Liabilities Others</v>
          </cell>
          <cell r="C1740">
            <v>-96758987.450000003</v>
          </cell>
        </row>
        <row r="1741">
          <cell r="A1741">
            <v>16352</v>
          </cell>
          <cell r="B1741" t="str">
            <v>Provision</v>
          </cell>
          <cell r="C1741">
            <v>-2471271.88</v>
          </cell>
        </row>
        <row r="1742">
          <cell r="A1742">
            <v>30006</v>
          </cell>
          <cell r="B1742" t="str">
            <v>Salary JV</v>
          </cell>
          <cell r="C1742">
            <v>5.79</v>
          </cell>
        </row>
        <row r="1743">
          <cell r="A1743">
            <v>30007</v>
          </cell>
          <cell r="B1743" t="str">
            <v>Vendor - PCA</v>
          </cell>
          <cell r="C1743">
            <v>670814</v>
          </cell>
        </row>
        <row r="1744">
          <cell r="A1744">
            <v>30008</v>
          </cell>
          <cell r="B1744" t="str">
            <v>Customer - PCA</v>
          </cell>
          <cell r="C1744">
            <v>-135272.25</v>
          </cell>
        </row>
        <row r="1745">
          <cell r="A1745">
            <v>30009</v>
          </cell>
          <cell r="B1745" t="str">
            <v>BA Rectification</v>
          </cell>
          <cell r="C1745">
            <v>0</v>
          </cell>
        </row>
        <row r="1746">
          <cell r="A1746">
            <v>40017</v>
          </cell>
          <cell r="B1746" t="str">
            <v>OB-Creditors for Raw Material</v>
          </cell>
          <cell r="C1746">
            <v>0</v>
          </cell>
        </row>
        <row r="1747">
          <cell r="A1747">
            <v>40018</v>
          </cell>
          <cell r="B1747" t="str">
            <v>OB-Creditors for Packing Material</v>
          </cell>
          <cell r="C1747">
            <v>0</v>
          </cell>
        </row>
        <row r="1748">
          <cell r="A1748">
            <v>40019</v>
          </cell>
          <cell r="B1748" t="str">
            <v>OB-Creditors for Capital Goods</v>
          </cell>
          <cell r="C1748">
            <v>0</v>
          </cell>
        </row>
        <row r="1749">
          <cell r="A1749">
            <v>40020</v>
          </cell>
          <cell r="B1749" t="str">
            <v>OB-Creditors for services</v>
          </cell>
          <cell r="C1749">
            <v>0</v>
          </cell>
        </row>
        <row r="1750">
          <cell r="A1750">
            <v>40037</v>
          </cell>
          <cell r="B1750" t="str">
            <v>Credit Balance in Debtors</v>
          </cell>
          <cell r="C1750">
            <v>0</v>
          </cell>
        </row>
        <row r="1751">
          <cell r="A1751">
            <v>50010</v>
          </cell>
          <cell r="B1751" t="str">
            <v>Sundry Creditors - Balance sheet adjustment.</v>
          </cell>
          <cell r="C1751">
            <v>466531.27</v>
          </cell>
        </row>
        <row r="1752">
          <cell r="A1752">
            <v>60006</v>
          </cell>
          <cell r="B1752" t="str">
            <v>Regrouping - Sundry Creditors</v>
          </cell>
          <cell r="C1752">
            <v>0</v>
          </cell>
        </row>
        <row r="1753">
          <cell r="C1753">
            <v>-859746265.11000001</v>
          </cell>
        </row>
        <row r="1754">
          <cell r="A1754" t="str">
            <v>UNCLAIMED</v>
          </cell>
          <cell r="B1754" t="str">
            <v>DIVIDEND</v>
          </cell>
          <cell r="C1754">
            <v>0</v>
          </cell>
        </row>
        <row r="1755">
          <cell r="A1755">
            <v>16351</v>
          </cell>
          <cell r="B1755" t="str">
            <v>Unclaimed Dividend</v>
          </cell>
          <cell r="C1755">
            <v>-2142006</v>
          </cell>
        </row>
        <row r="1756">
          <cell r="C1756">
            <v>-2142006</v>
          </cell>
        </row>
        <row r="1757">
          <cell r="A1757">
            <v>16356</v>
          </cell>
          <cell r="B1757" t="str">
            <v>Unclaimed 8% Pref Share Redemption Amount</v>
          </cell>
          <cell r="C1757">
            <v>-6755390</v>
          </cell>
        </row>
        <row r="1758">
          <cell r="C1758">
            <v>-6755390</v>
          </cell>
        </row>
        <row r="1759">
          <cell r="A1759" t="str">
            <v>OTHER LIAB</v>
          </cell>
          <cell r="B1759" t="str">
            <v>ILITIES</v>
          </cell>
          <cell r="C1759">
            <v>0</v>
          </cell>
        </row>
        <row r="1760">
          <cell r="A1760" t="str">
            <v>OTHER LIAB</v>
          </cell>
          <cell r="B1760" t="str">
            <v>ILITIES</v>
          </cell>
          <cell r="C1760">
            <v>0</v>
          </cell>
        </row>
        <row r="1761">
          <cell r="A1761">
            <v>15630</v>
          </cell>
          <cell r="B1761" t="str">
            <v>PF Loan  - MIL</v>
          </cell>
          <cell r="C1761">
            <v>-8190</v>
          </cell>
        </row>
        <row r="1762">
          <cell r="A1762">
            <v>15631</v>
          </cell>
          <cell r="B1762" t="str">
            <v>PF Interest - MIL</v>
          </cell>
          <cell r="C1762">
            <v>448</v>
          </cell>
        </row>
        <row r="1763">
          <cell r="A1763">
            <v>16052</v>
          </cell>
          <cell r="B1763" t="str">
            <v>Travel Expense Payable</v>
          </cell>
          <cell r="C1763">
            <v>0</v>
          </cell>
        </row>
        <row r="1764">
          <cell r="A1764">
            <v>16053</v>
          </cell>
          <cell r="B1764" t="str">
            <v>S.T.Payable Agt STD Forms</v>
          </cell>
          <cell r="C1764">
            <v>-1032152.86</v>
          </cell>
        </row>
        <row r="1765">
          <cell r="A1765">
            <v>16054</v>
          </cell>
          <cell r="B1765" t="str">
            <v>I.T. Credits</v>
          </cell>
          <cell r="C1765">
            <v>-5130</v>
          </cell>
        </row>
        <row r="1766">
          <cell r="A1766">
            <v>16055</v>
          </cell>
          <cell r="B1766" t="str">
            <v>Credit Balance in Sundry Debtors</v>
          </cell>
          <cell r="C1766">
            <v>0</v>
          </cell>
        </row>
        <row r="1767">
          <cell r="A1767">
            <v>16056</v>
          </cell>
          <cell r="B1767" t="str">
            <v>"Int.Accr.,not due Security Dep"</v>
          </cell>
          <cell r="C1767">
            <v>-111446.33</v>
          </cell>
        </row>
        <row r="1768">
          <cell r="A1768">
            <v>16101</v>
          </cell>
          <cell r="B1768" t="str">
            <v>Bonus Payable</v>
          </cell>
          <cell r="C1768">
            <v>-8792313.7100000009</v>
          </cell>
        </row>
        <row r="1769">
          <cell r="A1769">
            <v>16102</v>
          </cell>
          <cell r="B1769" t="str">
            <v>Salary /Wages Payable</v>
          </cell>
          <cell r="C1769">
            <v>6597028.4199999999</v>
          </cell>
        </row>
        <row r="1770">
          <cell r="A1770">
            <v>16103</v>
          </cell>
          <cell r="B1770" t="str">
            <v>PF Deductions</v>
          </cell>
          <cell r="C1770">
            <v>-2653007</v>
          </cell>
        </row>
        <row r="1771">
          <cell r="A1771">
            <v>16104</v>
          </cell>
          <cell r="B1771" t="str">
            <v>FPF Deductions</v>
          </cell>
          <cell r="C1771">
            <v>0</v>
          </cell>
        </row>
        <row r="1772">
          <cell r="A1772">
            <v>16105</v>
          </cell>
          <cell r="B1772" t="str">
            <v>ESIC Deductions - Employee</v>
          </cell>
          <cell r="C1772">
            <v>-18189.72</v>
          </cell>
        </row>
        <row r="1773">
          <cell r="A1773">
            <v>16106</v>
          </cell>
          <cell r="B1773" t="str">
            <v>Co-op. Society Deductions</v>
          </cell>
          <cell r="C1773">
            <v>-52799.9</v>
          </cell>
        </row>
        <row r="1774">
          <cell r="A1774">
            <v>16107</v>
          </cell>
          <cell r="B1774" t="str">
            <v>Loan Deductions</v>
          </cell>
          <cell r="C1774">
            <v>-181906</v>
          </cell>
        </row>
        <row r="1775">
          <cell r="A1775">
            <v>16108</v>
          </cell>
          <cell r="B1775" t="str">
            <v>LIP Deductions</v>
          </cell>
          <cell r="C1775">
            <v>-80777.5</v>
          </cell>
        </row>
        <row r="1776">
          <cell r="A1776">
            <v>16109</v>
          </cell>
          <cell r="B1776" t="str">
            <v>IT Deductions</v>
          </cell>
          <cell r="C1776">
            <v>-19510941.100000001</v>
          </cell>
        </row>
        <row r="1777">
          <cell r="A1777">
            <v>16110</v>
          </cell>
          <cell r="B1777" t="str">
            <v>Professional Tax Deductions</v>
          </cell>
          <cell r="C1777">
            <v>-145054.25</v>
          </cell>
        </row>
        <row r="1778">
          <cell r="A1778">
            <v>16111</v>
          </cell>
          <cell r="B1778" t="str">
            <v>LW Fund Deductions</v>
          </cell>
          <cell r="C1778">
            <v>-8983</v>
          </cell>
        </row>
        <row r="1779">
          <cell r="A1779">
            <v>16112</v>
          </cell>
          <cell r="B1779" t="str">
            <v>Provision for Employer Cont.</v>
          </cell>
          <cell r="C1779">
            <v>-2641312.12</v>
          </cell>
        </row>
        <row r="1780">
          <cell r="A1780">
            <v>16113</v>
          </cell>
          <cell r="B1780" t="str">
            <v>Salary Misc. Deductions</v>
          </cell>
          <cell r="C1780">
            <v>-720941.14</v>
          </cell>
        </row>
        <row r="1781">
          <cell r="A1781">
            <v>16114</v>
          </cell>
          <cell r="B1781" t="str">
            <v>ESIC Deduction</v>
          </cell>
          <cell r="C1781">
            <v>-31603.119999999999</v>
          </cell>
        </row>
        <row r="1782">
          <cell r="A1782">
            <v>16116</v>
          </cell>
          <cell r="B1782" t="str">
            <v>Provision for LTA/MED</v>
          </cell>
          <cell r="C1782">
            <v>-1793495</v>
          </cell>
        </row>
        <row r="1783">
          <cell r="A1783">
            <v>16117</v>
          </cell>
          <cell r="B1783" t="str">
            <v>PF loan Deductions - BOI fund</v>
          </cell>
          <cell r="C1783">
            <v>0</v>
          </cell>
        </row>
        <row r="1784">
          <cell r="A1784">
            <v>16118</v>
          </cell>
          <cell r="B1784" t="str">
            <v>Interest on PF Loan Fund</v>
          </cell>
          <cell r="C1784">
            <v>0</v>
          </cell>
        </row>
        <row r="1785">
          <cell r="A1785">
            <v>40027</v>
          </cell>
          <cell r="B1785" t="str">
            <v>OB-Travel Expense Payable</v>
          </cell>
          <cell r="C1785">
            <v>0</v>
          </cell>
        </row>
        <row r="1786">
          <cell r="A1786">
            <v>50011</v>
          </cell>
          <cell r="B1786" t="str">
            <v>Other liabilities- balance sheet adjestment.</v>
          </cell>
          <cell r="C1786">
            <v>0</v>
          </cell>
        </row>
        <row r="1787">
          <cell r="C1787">
            <v>-31190766.329999998</v>
          </cell>
        </row>
        <row r="1788">
          <cell r="A1788" t="str">
            <v>SALES TAX</v>
          </cell>
          <cell r="B1788" t="str">
            <v>PAYABLE</v>
          </cell>
          <cell r="C1788">
            <v>0</v>
          </cell>
        </row>
        <row r="1789">
          <cell r="A1789">
            <v>16130</v>
          </cell>
          <cell r="B1789" t="str">
            <v>Sales Tax Payable - Auto</v>
          </cell>
          <cell r="C1789">
            <v>108602.38</v>
          </cell>
        </row>
        <row r="1790">
          <cell r="A1790">
            <v>16131</v>
          </cell>
          <cell r="B1790" t="str">
            <v>Local Sales Tax Payable</v>
          </cell>
          <cell r="C1790">
            <v>-42878425.909999996</v>
          </cell>
        </row>
        <row r="1791">
          <cell r="A1791">
            <v>16140</v>
          </cell>
          <cell r="B1791" t="str">
            <v>VAT Payable - Auto</v>
          </cell>
          <cell r="C1791">
            <v>0</v>
          </cell>
        </row>
        <row r="1792">
          <cell r="A1792">
            <v>16141</v>
          </cell>
          <cell r="B1792" t="str">
            <v>Supplementary Tax - Auto</v>
          </cell>
          <cell r="C1792">
            <v>0</v>
          </cell>
        </row>
        <row r="1793">
          <cell r="C1793">
            <v>-42769823.530000001</v>
          </cell>
        </row>
        <row r="1794">
          <cell r="A1794" t="str">
            <v>CST PAYABL</v>
          </cell>
          <cell r="B1794" t="str">
            <v>E</v>
          </cell>
          <cell r="C1794">
            <v>0</v>
          </cell>
        </row>
        <row r="1795">
          <cell r="A1795">
            <v>16201</v>
          </cell>
          <cell r="B1795" t="str">
            <v>Central Sales Tax Payable</v>
          </cell>
          <cell r="C1795">
            <v>-759647.53</v>
          </cell>
        </row>
        <row r="1796">
          <cell r="C1796">
            <v>-759647.53</v>
          </cell>
        </row>
        <row r="1797">
          <cell r="A1797" t="str">
            <v>MARKETING</v>
          </cell>
          <cell r="B1797" t="str">
            <v>&amp; CESS PAYABLE</v>
          </cell>
          <cell r="C1797">
            <v>0</v>
          </cell>
        </row>
        <row r="1798">
          <cell r="A1798">
            <v>16270</v>
          </cell>
          <cell r="B1798" t="str">
            <v>Mrktg/Cess/Others Payable</v>
          </cell>
          <cell r="C1798">
            <v>-204727.58</v>
          </cell>
        </row>
        <row r="1799">
          <cell r="C1799">
            <v>-204727.58</v>
          </cell>
        </row>
        <row r="1800">
          <cell r="A1800" t="str">
            <v>TURNOVER T</v>
          </cell>
          <cell r="B1800" t="str">
            <v>AX PAYABLE</v>
          </cell>
          <cell r="C1800">
            <v>0</v>
          </cell>
        </row>
        <row r="1801">
          <cell r="A1801">
            <v>16282</v>
          </cell>
          <cell r="B1801" t="str">
            <v>Turnover Tax</v>
          </cell>
          <cell r="C1801">
            <v>-420238.06</v>
          </cell>
        </row>
        <row r="1802">
          <cell r="C1802">
            <v>-420238.06</v>
          </cell>
        </row>
        <row r="1803">
          <cell r="A1803" t="str">
            <v>OTHER TAXE</v>
          </cell>
          <cell r="B1803" t="str">
            <v>S PAYABLE</v>
          </cell>
          <cell r="C1803">
            <v>0</v>
          </cell>
        </row>
        <row r="1804">
          <cell r="A1804">
            <v>16331</v>
          </cell>
          <cell r="B1804" t="str">
            <v>Service Tax Payable</v>
          </cell>
          <cell r="C1804">
            <v>780252.25</v>
          </cell>
        </row>
        <row r="1805">
          <cell r="A1805">
            <v>16332</v>
          </cell>
          <cell r="B1805" t="str">
            <v>TDS ( SALES TAX ) PAYABLE</v>
          </cell>
          <cell r="C1805">
            <v>-26626.99</v>
          </cell>
        </row>
        <row r="1806">
          <cell r="A1806">
            <v>16333</v>
          </cell>
          <cell r="B1806" t="str">
            <v>Lease Tax Liability</v>
          </cell>
          <cell r="C1806">
            <v>-0.2</v>
          </cell>
        </row>
        <row r="1807">
          <cell r="C1807">
            <v>753625.06</v>
          </cell>
        </row>
        <row r="1808">
          <cell r="A1808" t="str">
            <v>PROVISION</v>
          </cell>
          <cell r="C1808">
            <v>0</v>
          </cell>
        </row>
        <row r="1809">
          <cell r="A1809">
            <v>16457</v>
          </cell>
          <cell r="B1809" t="str">
            <v>Provisions for Gratuity</v>
          </cell>
          <cell r="C1809">
            <v>-2017680</v>
          </cell>
        </row>
        <row r="1810">
          <cell r="A1810">
            <v>16458</v>
          </cell>
          <cell r="B1810" t="str">
            <v>PROV FOR LEAVE ENCASH</v>
          </cell>
          <cell r="C1810">
            <v>-37672006</v>
          </cell>
        </row>
        <row r="1811">
          <cell r="C1811">
            <v>-39689686</v>
          </cell>
        </row>
        <row r="1812">
          <cell r="A1812" t="str">
            <v>TDS PAYABL</v>
          </cell>
          <cell r="B1812" t="str">
            <v>E</v>
          </cell>
          <cell r="C1812">
            <v>0</v>
          </cell>
        </row>
        <row r="1813">
          <cell r="A1813">
            <v>16371</v>
          </cell>
          <cell r="B1813" t="str">
            <v>TDS payable on Interest</v>
          </cell>
          <cell r="C1813">
            <v>27981.51</v>
          </cell>
        </row>
        <row r="1814">
          <cell r="A1814">
            <v>16372</v>
          </cell>
          <cell r="B1814" t="str">
            <v>TDS payable on Contractors</v>
          </cell>
          <cell r="C1814">
            <v>-6914848.3200000003</v>
          </cell>
        </row>
        <row r="1815">
          <cell r="A1815">
            <v>16373</v>
          </cell>
          <cell r="B1815" t="str">
            <v>TDS on Rentals</v>
          </cell>
          <cell r="C1815">
            <v>1252253.03</v>
          </cell>
        </row>
        <row r="1816">
          <cell r="A1816">
            <v>16374</v>
          </cell>
          <cell r="B1816" t="str">
            <v>TDS on other sums</v>
          </cell>
          <cell r="C1816">
            <v>-83605.929999999993</v>
          </cell>
        </row>
        <row r="1817">
          <cell r="A1817">
            <v>16375</v>
          </cell>
          <cell r="B1817" t="str">
            <v>TDS on PROFESSIONAL CHARGES</v>
          </cell>
          <cell r="C1817">
            <v>6598200.0700000003</v>
          </cell>
        </row>
        <row r="1818">
          <cell r="A1818">
            <v>16376</v>
          </cell>
          <cell r="B1818" t="str">
            <v>TDS on Advt.</v>
          </cell>
          <cell r="C1818">
            <v>2889754.85</v>
          </cell>
        </row>
        <row r="1819">
          <cell r="A1819">
            <v>16377</v>
          </cell>
          <cell r="B1819" t="str">
            <v>TDS Commission &amp; Brokerage</v>
          </cell>
          <cell r="C1819">
            <v>1640020.24</v>
          </cell>
        </row>
        <row r="1820">
          <cell r="A1820">
            <v>16380</v>
          </cell>
          <cell r="B1820" t="str">
            <v>Provision for TDS payable on Interest</v>
          </cell>
          <cell r="C1820">
            <v>0</v>
          </cell>
        </row>
        <row r="1821">
          <cell r="A1821">
            <v>16381</v>
          </cell>
          <cell r="B1821" t="str">
            <v>Provision for TDS payable on Contractors</v>
          </cell>
          <cell r="C1821">
            <v>409134.44</v>
          </cell>
        </row>
        <row r="1822">
          <cell r="A1822">
            <v>16382</v>
          </cell>
          <cell r="B1822" t="str">
            <v>Provision for TDS on Rentals</v>
          </cell>
          <cell r="C1822">
            <v>-36761</v>
          </cell>
        </row>
        <row r="1823">
          <cell r="A1823">
            <v>16383</v>
          </cell>
          <cell r="B1823" t="str">
            <v>Provision for TDS on Other Sums</v>
          </cell>
          <cell r="C1823">
            <v>0</v>
          </cell>
        </row>
        <row r="1824">
          <cell r="A1824">
            <v>16384</v>
          </cell>
          <cell r="B1824" t="str">
            <v>Provision for TDS on PROFESSIONAL CHARGES</v>
          </cell>
          <cell r="C1824">
            <v>-24044.38</v>
          </cell>
        </row>
        <row r="1825">
          <cell r="A1825">
            <v>16385</v>
          </cell>
          <cell r="B1825" t="str">
            <v>Provision for TDS on Advt.</v>
          </cell>
          <cell r="C1825">
            <v>741918</v>
          </cell>
        </row>
        <row r="1826">
          <cell r="A1826">
            <v>16386</v>
          </cell>
          <cell r="B1826" t="str">
            <v>Provision for TDS on Commission &amp; Brokerage</v>
          </cell>
          <cell r="C1826">
            <v>0</v>
          </cell>
        </row>
        <row r="1827">
          <cell r="C1827">
            <v>6500002.5099999998</v>
          </cell>
        </row>
        <row r="1828">
          <cell r="A1828" t="str">
            <v>ADV. FROM</v>
          </cell>
          <cell r="B1828" t="str">
            <v>CUSTOMERS</v>
          </cell>
          <cell r="C1828">
            <v>0</v>
          </cell>
        </row>
        <row r="1829">
          <cell r="A1829">
            <v>16431</v>
          </cell>
          <cell r="B1829" t="str">
            <v>Advances from Customers</v>
          </cell>
          <cell r="C1829">
            <v>-7397005.3099999996</v>
          </cell>
        </row>
        <row r="1830">
          <cell r="A1830">
            <v>40006</v>
          </cell>
          <cell r="B1830" t="str">
            <v>OB-Advances from customers</v>
          </cell>
          <cell r="C1830">
            <v>0</v>
          </cell>
        </row>
        <row r="1831">
          <cell r="A1831">
            <v>60001</v>
          </cell>
          <cell r="B1831" t="str">
            <v>Regrouping - Advance From Customers</v>
          </cell>
          <cell r="C1831">
            <v>0</v>
          </cell>
        </row>
        <row r="1832">
          <cell r="C1832">
            <v>-7397005.3099999996</v>
          </cell>
        </row>
        <row r="1833">
          <cell r="C1833">
            <v>-115178266.77</v>
          </cell>
        </row>
        <row r="1834">
          <cell r="A1834" t="str">
            <v>SECURITY D</v>
          </cell>
          <cell r="B1834" t="str">
            <v>EPOSITS</v>
          </cell>
          <cell r="C1834">
            <v>0</v>
          </cell>
        </row>
        <row r="1835">
          <cell r="A1835">
            <v>16391</v>
          </cell>
          <cell r="B1835" t="str">
            <v>Security Deposits Dealers</v>
          </cell>
          <cell r="C1835">
            <v>-4482490.13</v>
          </cell>
        </row>
        <row r="1836">
          <cell r="A1836">
            <v>16392</v>
          </cell>
          <cell r="B1836" t="str">
            <v>Security Deposits Suppliers</v>
          </cell>
          <cell r="C1836">
            <v>138965</v>
          </cell>
        </row>
        <row r="1837">
          <cell r="A1837">
            <v>16393</v>
          </cell>
          <cell r="B1837" t="str">
            <v>Security Deposits C &amp; F Agents</v>
          </cell>
          <cell r="C1837">
            <v>-50000</v>
          </cell>
        </row>
        <row r="1838">
          <cell r="A1838">
            <v>16394</v>
          </cell>
          <cell r="B1838" t="str">
            <v>Security Deposit customers</v>
          </cell>
          <cell r="C1838">
            <v>-30000</v>
          </cell>
        </row>
        <row r="1839">
          <cell r="A1839">
            <v>40021</v>
          </cell>
          <cell r="B1839" t="str">
            <v>OB-Security Deposit - Dealers</v>
          </cell>
          <cell r="C1839">
            <v>0</v>
          </cell>
        </row>
        <row r="1840">
          <cell r="A1840">
            <v>40022</v>
          </cell>
          <cell r="B1840" t="str">
            <v>OB-Security Deposit - Suppliers</v>
          </cell>
          <cell r="C1840">
            <v>-8739130</v>
          </cell>
        </row>
        <row r="1841">
          <cell r="A1841">
            <v>40023</v>
          </cell>
          <cell r="B1841" t="str">
            <v>OB-Security Deposit - C&amp;F Agents</v>
          </cell>
          <cell r="C1841">
            <v>0</v>
          </cell>
        </row>
        <row r="1842">
          <cell r="C1842">
            <v>-13162655.130000001</v>
          </cell>
        </row>
        <row r="1843">
          <cell r="A1843" t="str">
            <v>INTEREST A</v>
          </cell>
          <cell r="B1843" t="str">
            <v>CCRUED BUT NOT DUE</v>
          </cell>
          <cell r="C1843">
            <v>0</v>
          </cell>
        </row>
        <row r="1844">
          <cell r="A1844">
            <v>16411</v>
          </cell>
          <cell r="B1844" t="str">
            <v>"Int.Accr.,not due Term Loan"</v>
          </cell>
          <cell r="C1844">
            <v>-48714</v>
          </cell>
        </row>
        <row r="1845">
          <cell r="A1845">
            <v>16412</v>
          </cell>
          <cell r="B1845" t="str">
            <v>"Int.Accr.,not due Cash Credit"</v>
          </cell>
          <cell r="C1845">
            <v>0</v>
          </cell>
        </row>
        <row r="1846">
          <cell r="A1846">
            <v>16413</v>
          </cell>
          <cell r="B1846" t="str">
            <v>"Int.Accr.,not due Fixed Dep."</v>
          </cell>
          <cell r="C1846">
            <v>273.77</v>
          </cell>
        </row>
        <row r="1847">
          <cell r="C1847">
            <v>-48440.23</v>
          </cell>
        </row>
        <row r="1848">
          <cell r="C1848">
            <v>-997033023.24000001</v>
          </cell>
        </row>
        <row r="1849">
          <cell r="A1849" t="str">
            <v>CONTINGENT</v>
          </cell>
          <cell r="B1849" t="str">
            <v>LIABILITIES</v>
          </cell>
          <cell r="C1849">
            <v>0</v>
          </cell>
        </row>
        <row r="1850">
          <cell r="A1850">
            <v>30001</v>
          </cell>
          <cell r="B1850" t="str">
            <v>Letter of Credit</v>
          </cell>
          <cell r="C1850">
            <v>0</v>
          </cell>
        </row>
        <row r="1851">
          <cell r="A1851">
            <v>30002</v>
          </cell>
          <cell r="B1851" t="str">
            <v>Guarantees</v>
          </cell>
          <cell r="C1851">
            <v>0</v>
          </cell>
        </row>
        <row r="1852">
          <cell r="C1852">
            <v>0</v>
          </cell>
        </row>
        <row r="1853">
          <cell r="A1853" t="str">
            <v>PROVISIONS</v>
          </cell>
          <cell r="C1853">
            <v>0</v>
          </cell>
        </row>
        <row r="1854">
          <cell r="A1854" t="str">
            <v>INCOME TAX</v>
          </cell>
          <cell r="B1854" t="str">
            <v>(NET OF ADV.TAX)</v>
          </cell>
          <cell r="C1854">
            <v>0</v>
          </cell>
        </row>
        <row r="1855">
          <cell r="A1855">
            <v>15721</v>
          </cell>
          <cell r="B1855" t="str">
            <v>Advance Income Tax</v>
          </cell>
          <cell r="C1855">
            <v>638230636</v>
          </cell>
        </row>
        <row r="1856">
          <cell r="A1856">
            <v>15722</v>
          </cell>
          <cell r="B1856" t="str">
            <v>Advance Wealth  Tax</v>
          </cell>
          <cell r="C1856">
            <v>2543147.14</v>
          </cell>
        </row>
        <row r="1857">
          <cell r="A1857">
            <v>15723</v>
          </cell>
          <cell r="B1857" t="str">
            <v>Fringe Benefit Tax</v>
          </cell>
          <cell r="C1857">
            <v>0</v>
          </cell>
        </row>
        <row r="1858">
          <cell r="A1858">
            <v>16451</v>
          </cell>
          <cell r="B1858" t="str">
            <v>Advance Income Tax</v>
          </cell>
          <cell r="C1858">
            <v>52000</v>
          </cell>
        </row>
        <row r="1859">
          <cell r="A1859">
            <v>16452</v>
          </cell>
          <cell r="B1859" t="str">
            <v>Advance Wealth Tax</v>
          </cell>
          <cell r="C1859">
            <v>331286</v>
          </cell>
        </row>
        <row r="1860">
          <cell r="A1860">
            <v>16453</v>
          </cell>
          <cell r="B1860" t="str">
            <v>TDS Recoverable on Interest</v>
          </cell>
          <cell r="C1860">
            <v>30222872.34</v>
          </cell>
        </row>
        <row r="1861">
          <cell r="A1861">
            <v>16454</v>
          </cell>
          <cell r="B1861" t="str">
            <v>TDS Recoverable on Dividend</v>
          </cell>
          <cell r="C1861">
            <v>123150.9</v>
          </cell>
        </row>
        <row r="1862">
          <cell r="A1862">
            <v>16455</v>
          </cell>
          <cell r="B1862" t="str">
            <v>Provisions for Income Tax</v>
          </cell>
          <cell r="C1862">
            <v>-617444000.00999999</v>
          </cell>
        </row>
        <row r="1863">
          <cell r="A1863">
            <v>16456</v>
          </cell>
          <cell r="B1863" t="str">
            <v>Provisions for Wealth Tax</v>
          </cell>
          <cell r="C1863">
            <v>-3217258</v>
          </cell>
        </row>
        <row r="1864">
          <cell r="A1864">
            <v>16459</v>
          </cell>
          <cell r="B1864" t="str">
            <v>TDS Recoverable Others</v>
          </cell>
          <cell r="C1864">
            <v>2328887</v>
          </cell>
        </row>
        <row r="1865">
          <cell r="A1865">
            <v>16460</v>
          </cell>
          <cell r="B1865" t="str">
            <v>Prov for TDS Recoverable on Interest</v>
          </cell>
          <cell r="C1865">
            <v>42809</v>
          </cell>
        </row>
        <row r="1866">
          <cell r="A1866">
            <v>16461</v>
          </cell>
          <cell r="B1866" t="str">
            <v>Prov for TDS Recoverable on Dividend</v>
          </cell>
          <cell r="C1866">
            <v>0</v>
          </cell>
        </row>
        <row r="1867">
          <cell r="A1867">
            <v>16462</v>
          </cell>
          <cell r="B1867" t="str">
            <v>Deferred Tax Liability</v>
          </cell>
          <cell r="C1867">
            <v>-60471666</v>
          </cell>
        </row>
        <row r="1868">
          <cell r="A1868">
            <v>50009</v>
          </cell>
          <cell r="B1868" t="str">
            <v>Provisions - Balance sheet adjustment..</v>
          </cell>
          <cell r="C1868">
            <v>0</v>
          </cell>
        </row>
        <row r="1869">
          <cell r="C1869">
            <v>-7258135.6299999999</v>
          </cell>
        </row>
        <row r="1870">
          <cell r="A1870" t="str">
            <v>DIVIDEND</v>
          </cell>
          <cell r="C1870">
            <v>0</v>
          </cell>
        </row>
        <row r="1871">
          <cell r="A1871">
            <v>16471</v>
          </cell>
          <cell r="B1871" t="str">
            <v>Provisions for Dividend</v>
          </cell>
          <cell r="C1871">
            <v>-101500000</v>
          </cell>
        </row>
        <row r="1872">
          <cell r="A1872">
            <v>16475</v>
          </cell>
          <cell r="B1872" t="str">
            <v>Provisions for Dividend 1</v>
          </cell>
          <cell r="C1872">
            <v>0</v>
          </cell>
        </row>
        <row r="1873">
          <cell r="A1873">
            <v>16476</v>
          </cell>
          <cell r="B1873" t="str">
            <v>Provisions for Dividend 2</v>
          </cell>
          <cell r="C1873">
            <v>0</v>
          </cell>
        </row>
        <row r="1874">
          <cell r="A1874">
            <v>16477</v>
          </cell>
          <cell r="B1874" t="str">
            <v>Provisions for Dividend 3</v>
          </cell>
          <cell r="C1874">
            <v>101500009</v>
          </cell>
        </row>
        <row r="1875">
          <cell r="A1875">
            <v>16478</v>
          </cell>
          <cell r="B1875" t="str">
            <v>Provisions for Dividend 4</v>
          </cell>
          <cell r="C1875">
            <v>0</v>
          </cell>
        </row>
        <row r="1876">
          <cell r="A1876">
            <v>16479</v>
          </cell>
          <cell r="B1876" t="str">
            <v>Provisions - Preference Dividend</v>
          </cell>
          <cell r="C1876">
            <v>0</v>
          </cell>
        </row>
        <row r="1877">
          <cell r="C1877">
            <v>9</v>
          </cell>
        </row>
        <row r="1878">
          <cell r="A1878" t="str">
            <v>TAX ON DIV</v>
          </cell>
          <cell r="B1878" t="str">
            <v>IDEND</v>
          </cell>
          <cell r="C1878">
            <v>0</v>
          </cell>
        </row>
        <row r="1879">
          <cell r="A1879">
            <v>16472</v>
          </cell>
          <cell r="B1879" t="str">
            <v>Prov.for Tax on  Dividend</v>
          </cell>
          <cell r="C1879">
            <v>-14235375</v>
          </cell>
        </row>
        <row r="1880">
          <cell r="C1880">
            <v>-14235375</v>
          </cell>
        </row>
        <row r="1881">
          <cell r="C1881">
            <v>-21493501.629999999</v>
          </cell>
        </row>
        <row r="1882">
          <cell r="C1882">
            <v>-1018526524.87</v>
          </cell>
        </row>
        <row r="1883">
          <cell r="A1883">
            <v>17001</v>
          </cell>
          <cell r="B1883" t="str">
            <v>Miscellaneous Expenditure</v>
          </cell>
          <cell r="C1883">
            <v>0</v>
          </cell>
        </row>
        <row r="1884">
          <cell r="C1884">
            <v>0</v>
          </cell>
        </row>
        <row r="1885">
          <cell r="A1885" t="str">
            <v>APPLICATIO</v>
          </cell>
          <cell r="B1885" t="str">
            <v>N OF FUNDS</v>
          </cell>
          <cell r="C1885">
            <v>3006202003.0900002</v>
          </cell>
        </row>
        <row r="1886">
          <cell r="A1886" t="str">
            <v>P&amp;L result</v>
          </cell>
          <cell r="C1886">
            <v>0</v>
          </cell>
        </row>
        <row r="1887">
          <cell r="C1887">
            <v>340874340.45999998</v>
          </cell>
        </row>
        <row r="1888">
          <cell r="A1888" t="str">
            <v>Not Assign</v>
          </cell>
          <cell r="B1888" t="str">
            <v>ed Accounts</v>
          </cell>
          <cell r="C1888">
            <v>0</v>
          </cell>
        </row>
        <row r="1889">
          <cell r="A1889">
            <v>10020</v>
          </cell>
          <cell r="B1889" t="str">
            <v>Profit &amp; Loss A/c Current Years Temp</v>
          </cell>
          <cell r="C1889">
            <v>0</v>
          </cell>
        </row>
        <row r="1890">
          <cell r="A1890">
            <v>10680</v>
          </cell>
          <cell r="B1890" t="str">
            <v>Indus Ind Bank - Ernakulam - Balance as per Bank</v>
          </cell>
          <cell r="C1890">
            <v>0</v>
          </cell>
        </row>
        <row r="1891">
          <cell r="A1891">
            <v>10681</v>
          </cell>
          <cell r="B1891" t="str">
            <v>Indus Ind Bank - Ernakulam - CINPP</v>
          </cell>
          <cell r="C1891">
            <v>0</v>
          </cell>
        </row>
        <row r="1892">
          <cell r="A1892">
            <v>10682</v>
          </cell>
          <cell r="B1892" t="str">
            <v>Indus Ind Bank - Ernakulam - CDNCB</v>
          </cell>
          <cell r="C1892">
            <v>50000</v>
          </cell>
        </row>
        <row r="1893">
          <cell r="A1893">
            <v>10683</v>
          </cell>
          <cell r="B1893" t="str">
            <v>Indus Ind Bank - Ernakulam  - ADJ</v>
          </cell>
          <cell r="C1893">
            <v>0</v>
          </cell>
        </row>
        <row r="1894">
          <cell r="A1894">
            <v>13289</v>
          </cell>
          <cell r="B1894" t="str">
            <v>Provision for Impairment of Assets</v>
          </cell>
          <cell r="C1894">
            <v>-52351794.460000001</v>
          </cell>
        </row>
        <row r="1895">
          <cell r="A1895">
            <v>13449</v>
          </cell>
          <cell r="B1895" t="str">
            <v>Cash On Hand At Kalina R &amp; D</v>
          </cell>
          <cell r="C1895">
            <v>18345.560000000001</v>
          </cell>
        </row>
        <row r="1896">
          <cell r="A1896">
            <v>13450</v>
          </cell>
          <cell r="B1896" t="str">
            <v>Cash On Hand At Kaya Dubai</v>
          </cell>
          <cell r="C1896">
            <v>0</v>
          </cell>
        </row>
        <row r="1897">
          <cell r="A1897">
            <v>13468</v>
          </cell>
          <cell r="B1897" t="str">
            <v>Cash Contra A/C At KALINA R&amp;D</v>
          </cell>
          <cell r="C1897">
            <v>24468.55</v>
          </cell>
        </row>
        <row r="1898">
          <cell r="A1898">
            <v>13469</v>
          </cell>
          <cell r="B1898" t="str">
            <v>Cash Contra A/C At KAYA DUBAI</v>
          </cell>
          <cell r="C1898">
            <v>0</v>
          </cell>
        </row>
        <row r="1899">
          <cell r="A1899">
            <v>14400</v>
          </cell>
          <cell r="B1899" t="str">
            <v>ICICI - DEHRADUN  - Bank Bal</v>
          </cell>
          <cell r="C1899">
            <v>-205292.72</v>
          </cell>
        </row>
        <row r="1900">
          <cell r="A1900">
            <v>14401</v>
          </cell>
          <cell r="B1900" t="str">
            <v>ICICI - DEHRADUN - CINPP</v>
          </cell>
          <cell r="C1900">
            <v>-20220464.77</v>
          </cell>
        </row>
        <row r="1901">
          <cell r="A1901">
            <v>14402</v>
          </cell>
          <cell r="B1901" t="str">
            <v>ICICI - DEHRADUN  CDNCB</v>
          </cell>
          <cell r="C1901">
            <v>18629101</v>
          </cell>
        </row>
        <row r="1902">
          <cell r="A1902">
            <v>14403</v>
          </cell>
          <cell r="B1902" t="str">
            <v>ICICI - DEHRADUN  - Adj</v>
          </cell>
          <cell r="C1902">
            <v>0</v>
          </cell>
        </row>
        <row r="1903">
          <cell r="A1903">
            <v>15618</v>
          </cell>
          <cell r="B1903" t="str">
            <v>Edu.Cess on Services-Receivable A\C</v>
          </cell>
          <cell r="C1903">
            <v>41666.07</v>
          </cell>
        </row>
        <row r="1904">
          <cell r="A1904">
            <v>15619</v>
          </cell>
          <cell r="B1904" t="str">
            <v>Service Tax -Receivable A\C</v>
          </cell>
          <cell r="C1904">
            <v>2097464.27</v>
          </cell>
        </row>
        <row r="1905">
          <cell r="A1905">
            <v>15671</v>
          </cell>
          <cell r="B1905" t="str">
            <v>VAT - Raw Material</v>
          </cell>
          <cell r="C1905">
            <v>-864.72</v>
          </cell>
        </row>
        <row r="1906">
          <cell r="A1906">
            <v>15672</v>
          </cell>
          <cell r="B1906" t="str">
            <v>A/P VAT Capital Deductible</v>
          </cell>
          <cell r="C1906">
            <v>0</v>
          </cell>
        </row>
        <row r="1907">
          <cell r="A1907">
            <v>15673</v>
          </cell>
          <cell r="B1907" t="str">
            <v>xx</v>
          </cell>
          <cell r="C1907">
            <v>0</v>
          </cell>
        </row>
        <row r="1908">
          <cell r="A1908">
            <v>15699</v>
          </cell>
          <cell r="B1908" t="str">
            <v>Octroi Deposit - Distributors</v>
          </cell>
          <cell r="C1908">
            <v>619589</v>
          </cell>
        </row>
        <row r="1909">
          <cell r="A1909">
            <v>15759</v>
          </cell>
          <cell r="B1909" t="str">
            <v>Edu.Cess Payable-Jal</v>
          </cell>
          <cell r="C1909">
            <v>0</v>
          </cell>
        </row>
        <row r="1910">
          <cell r="A1910">
            <v>15809</v>
          </cell>
          <cell r="B1910" t="str">
            <v>Edu.Cess Payable-Daman</v>
          </cell>
          <cell r="C1910">
            <v>42452.54</v>
          </cell>
        </row>
        <row r="1911">
          <cell r="A1911">
            <v>15819</v>
          </cell>
          <cell r="B1911" t="str">
            <v>Edu.Cess Payable-KRISHNA</v>
          </cell>
          <cell r="C1911">
            <v>-6800.22</v>
          </cell>
        </row>
        <row r="1912">
          <cell r="A1912">
            <v>15829</v>
          </cell>
          <cell r="B1912" t="str">
            <v>Edu.Cess Payable-SACHIN</v>
          </cell>
          <cell r="C1912">
            <v>-68.430000000000007</v>
          </cell>
        </row>
        <row r="1913">
          <cell r="A1913">
            <v>16032</v>
          </cell>
          <cell r="B1913" t="str">
            <v>Supplementary Duty</v>
          </cell>
          <cell r="C1913">
            <v>0</v>
          </cell>
        </row>
        <row r="1914">
          <cell r="A1914">
            <v>16035</v>
          </cell>
          <cell r="B1914" t="str">
            <v>Education Cess Clearing A/C</v>
          </cell>
          <cell r="C1914">
            <v>11556.33</v>
          </cell>
        </row>
        <row r="1915">
          <cell r="A1915">
            <v>16036</v>
          </cell>
          <cell r="B1915" t="str">
            <v>Invoice Reduction Clearing A/C</v>
          </cell>
          <cell r="C1915">
            <v>0</v>
          </cell>
        </row>
        <row r="1916">
          <cell r="A1916">
            <v>16037</v>
          </cell>
          <cell r="B1916" t="str">
            <v>GR / IR Manual Clearing A/C - COGS</v>
          </cell>
          <cell r="C1916">
            <v>-6750033.0800000001</v>
          </cell>
        </row>
        <row r="1917">
          <cell r="A1917">
            <v>16038</v>
          </cell>
          <cell r="B1917" t="str">
            <v>GR / IR Manual Clearing A/C - ASP</v>
          </cell>
          <cell r="C1917">
            <v>0.49</v>
          </cell>
        </row>
        <row r="1918">
          <cell r="A1918">
            <v>16039</v>
          </cell>
          <cell r="B1918" t="str">
            <v>GR / IR Manual Clearing A/C - FOH</v>
          </cell>
          <cell r="C1918">
            <v>0</v>
          </cell>
        </row>
        <row r="1919">
          <cell r="A1919">
            <v>16378</v>
          </cell>
          <cell r="B1919" t="str">
            <v>TDS Security Services</v>
          </cell>
          <cell r="C1919">
            <v>0</v>
          </cell>
        </row>
        <row r="1920">
          <cell r="A1920">
            <v>20235</v>
          </cell>
          <cell r="B1920" t="str">
            <v>Secondary Discount Rate Difference</v>
          </cell>
          <cell r="C1920">
            <v>-765005.39</v>
          </cell>
        </row>
        <row r="1921">
          <cell r="A1921">
            <v>20294</v>
          </cell>
          <cell r="B1921" t="str">
            <v>Lease Rental On Vehicles Company</v>
          </cell>
          <cell r="C1921">
            <v>0</v>
          </cell>
        </row>
        <row r="1922">
          <cell r="A1922">
            <v>20655</v>
          </cell>
          <cell r="B1922" t="str">
            <v>xx</v>
          </cell>
          <cell r="C1922">
            <v>0</v>
          </cell>
        </row>
        <row r="1923">
          <cell r="A1923">
            <v>20925</v>
          </cell>
          <cell r="B1923" t="str">
            <v>xx</v>
          </cell>
          <cell r="C1923">
            <v>0</v>
          </cell>
        </row>
        <row r="1924">
          <cell r="A1924">
            <v>20958</v>
          </cell>
          <cell r="B1924" t="str">
            <v>Secondary Freight on FG (CSD)</v>
          </cell>
          <cell r="C1924">
            <v>104096</v>
          </cell>
        </row>
        <row r="1925">
          <cell r="A1925">
            <v>20978</v>
          </cell>
          <cell r="B1925" t="str">
            <v>XXXXXXXXXXXX</v>
          </cell>
          <cell r="C1925">
            <v>0</v>
          </cell>
        </row>
        <row r="1926">
          <cell r="A1926">
            <v>20979</v>
          </cell>
          <cell r="B1926" t="str">
            <v>C &amp; F Admin.Expenses</v>
          </cell>
          <cell r="C1926">
            <v>2292205.0299999998</v>
          </cell>
        </row>
        <row r="1927">
          <cell r="A1927">
            <v>20980</v>
          </cell>
          <cell r="B1927" t="str">
            <v>C &amp; F INV. Subsidy</v>
          </cell>
          <cell r="C1927">
            <v>133146.94</v>
          </cell>
        </row>
        <row r="1928">
          <cell r="A1928">
            <v>21040</v>
          </cell>
          <cell r="B1928" t="str">
            <v>Rounding off Exp.</v>
          </cell>
          <cell r="C1928">
            <v>0</v>
          </cell>
        </row>
        <row r="1929">
          <cell r="A1929">
            <v>21080</v>
          </cell>
          <cell r="B1929" t="str">
            <v>Educational Cess-JAL</v>
          </cell>
          <cell r="C1929">
            <v>0</v>
          </cell>
        </row>
        <row r="1930">
          <cell r="A1930">
            <v>21155</v>
          </cell>
          <cell r="B1930" t="str">
            <v>Travelling Fare - Air</v>
          </cell>
          <cell r="C1930">
            <v>4514076.47</v>
          </cell>
        </row>
        <row r="1931">
          <cell r="A1931">
            <v>21419</v>
          </cell>
          <cell r="B1931" t="str">
            <v>Shortage &amp; leakage claims-CSD</v>
          </cell>
          <cell r="C1931">
            <v>4691</v>
          </cell>
        </row>
        <row r="1932">
          <cell r="A1932">
            <v>21625</v>
          </cell>
          <cell r="B1932" t="str">
            <v>Bank charges - E Collection</v>
          </cell>
          <cell r="C1932">
            <v>0</v>
          </cell>
        </row>
        <row r="1933">
          <cell r="A1933">
            <v>21626</v>
          </cell>
          <cell r="B1933" t="str">
            <v>Banking Cash Transaction Tax</v>
          </cell>
          <cell r="C1933">
            <v>0</v>
          </cell>
        </row>
        <row r="1934">
          <cell r="A1934">
            <v>30003</v>
          </cell>
          <cell r="B1934" t="str">
            <v>Business area readj - GL</v>
          </cell>
          <cell r="C1934">
            <v>1.87</v>
          </cell>
        </row>
        <row r="1935">
          <cell r="A1935">
            <v>30004</v>
          </cell>
          <cell r="B1935" t="str">
            <v>Business area readj - Customer</v>
          </cell>
          <cell r="C1935">
            <v>0</v>
          </cell>
        </row>
        <row r="1936">
          <cell r="A1936">
            <v>30005</v>
          </cell>
          <cell r="B1936" t="str">
            <v>Business area readj - Vendor</v>
          </cell>
          <cell r="C1936">
            <v>0</v>
          </cell>
        </row>
        <row r="1937">
          <cell r="A1937">
            <v>30010</v>
          </cell>
          <cell r="B1937" t="str">
            <v>Business area readj - Tax</v>
          </cell>
          <cell r="C1937">
            <v>0</v>
          </cell>
        </row>
        <row r="1938">
          <cell r="A1938">
            <v>30011</v>
          </cell>
          <cell r="B1938" t="str">
            <v>BA Adjustment Manual - GL</v>
          </cell>
          <cell r="C1938">
            <v>0</v>
          </cell>
        </row>
        <row r="1939">
          <cell r="A1939">
            <v>30012</v>
          </cell>
          <cell r="B1939" t="str">
            <v>CO Transfer postings</v>
          </cell>
          <cell r="C1939">
            <v>0</v>
          </cell>
        </row>
        <row r="1940">
          <cell r="A1940">
            <v>55001</v>
          </cell>
          <cell r="B1940" t="str">
            <v>COGS ASP - Manual DR</v>
          </cell>
          <cell r="C1940">
            <v>1589328.75</v>
          </cell>
        </row>
        <row r="1941">
          <cell r="A1941">
            <v>55002</v>
          </cell>
          <cell r="B1941" t="str">
            <v>COGS ASP - Manual CR</v>
          </cell>
          <cell r="C1941">
            <v>-1589328.75</v>
          </cell>
        </row>
        <row r="1942">
          <cell r="A1942">
            <v>55011</v>
          </cell>
          <cell r="B1942" t="str">
            <v>FWP - DR</v>
          </cell>
          <cell r="C1942">
            <v>2759213.96</v>
          </cell>
        </row>
        <row r="1943">
          <cell r="A1943">
            <v>55012</v>
          </cell>
          <cell r="B1943" t="str">
            <v>FWP - CR</v>
          </cell>
          <cell r="C1943">
            <v>-2759213.96</v>
          </cell>
        </row>
        <row r="1944">
          <cell r="A1944">
            <v>55021</v>
          </cell>
          <cell r="B1944" t="str">
            <v>WMP - DR</v>
          </cell>
          <cell r="C1944">
            <v>4501877.41</v>
          </cell>
        </row>
        <row r="1945">
          <cell r="A1945">
            <v>55022</v>
          </cell>
          <cell r="B1945" t="str">
            <v>WMP - CR</v>
          </cell>
          <cell r="C1945">
            <v>-4501877.41</v>
          </cell>
        </row>
        <row r="1946">
          <cell r="A1946">
            <v>55031</v>
          </cell>
          <cell r="B1946" t="str">
            <v>Octroi and II Point Tax - DR</v>
          </cell>
          <cell r="C1946">
            <v>0</v>
          </cell>
        </row>
        <row r="1947">
          <cell r="A1947">
            <v>55032</v>
          </cell>
          <cell r="B1947" t="str">
            <v>Octroi and II Point Tax - CR</v>
          </cell>
          <cell r="C1947">
            <v>0</v>
          </cell>
        </row>
        <row r="1948">
          <cell r="A1948">
            <v>55041</v>
          </cell>
          <cell r="B1948" t="str">
            <v>Indirect Emp Cost - DR</v>
          </cell>
          <cell r="C1948">
            <v>0</v>
          </cell>
        </row>
        <row r="1949">
          <cell r="A1949">
            <v>55042</v>
          </cell>
          <cell r="B1949" t="str">
            <v>Indirect Emp Cost - CR</v>
          </cell>
          <cell r="C1949">
            <v>0</v>
          </cell>
        </row>
        <row r="1950">
          <cell r="A1950">
            <v>55043</v>
          </cell>
          <cell r="B1950" t="str">
            <v>Indirect Emp related cost - DR</v>
          </cell>
          <cell r="C1950">
            <v>0</v>
          </cell>
        </row>
        <row r="1951">
          <cell r="A1951">
            <v>55044</v>
          </cell>
          <cell r="B1951" t="str">
            <v>Indirect Emp related cost - CR</v>
          </cell>
          <cell r="C1951">
            <v>0</v>
          </cell>
        </row>
        <row r="1952">
          <cell r="A1952">
            <v>55045</v>
          </cell>
          <cell r="B1952" t="str">
            <v>Indirect Other FOH - DR</v>
          </cell>
          <cell r="C1952">
            <v>0</v>
          </cell>
        </row>
        <row r="1953">
          <cell r="A1953">
            <v>55046</v>
          </cell>
          <cell r="B1953" t="str">
            <v>Indirect Other FOH - CR</v>
          </cell>
          <cell r="C1953">
            <v>0</v>
          </cell>
        </row>
        <row r="1954">
          <cell r="A1954">
            <v>55047</v>
          </cell>
          <cell r="B1954" t="str">
            <v>Indirect Depreciation - DR</v>
          </cell>
          <cell r="C1954">
            <v>0</v>
          </cell>
        </row>
        <row r="1955">
          <cell r="A1955">
            <v>55048</v>
          </cell>
          <cell r="B1955" t="str">
            <v>Indirect Depreciation - CR</v>
          </cell>
          <cell r="C1955">
            <v>0</v>
          </cell>
        </row>
        <row r="1956">
          <cell r="A1956">
            <v>55049</v>
          </cell>
          <cell r="B1956" t="str">
            <v>Interest - Net of Interest Income - DR</v>
          </cell>
          <cell r="C1956">
            <v>0</v>
          </cell>
        </row>
        <row r="1957">
          <cell r="A1957">
            <v>55050</v>
          </cell>
          <cell r="B1957" t="str">
            <v>Interest - Net of Interest Income - CR</v>
          </cell>
          <cell r="C1957">
            <v>0</v>
          </cell>
        </row>
        <row r="1958">
          <cell r="A1958">
            <v>55051</v>
          </cell>
          <cell r="B1958" t="str">
            <v>Cash Mgt &amp; Other Bank Chgs - DR</v>
          </cell>
          <cell r="C1958">
            <v>0</v>
          </cell>
        </row>
        <row r="1959">
          <cell r="A1959">
            <v>55052</v>
          </cell>
          <cell r="B1959" t="str">
            <v>Cash Mgt &amp; Other Bank Chgs - CR</v>
          </cell>
          <cell r="C1959">
            <v>0</v>
          </cell>
        </row>
        <row r="1960">
          <cell r="A1960">
            <v>55053</v>
          </cell>
          <cell r="B1960" t="str">
            <v>Guarantee Commission &amp; Lead bank chgs - DR</v>
          </cell>
          <cell r="C1960">
            <v>0</v>
          </cell>
        </row>
        <row r="1961">
          <cell r="A1961">
            <v>55054</v>
          </cell>
          <cell r="B1961" t="str">
            <v>Guarantee Commission &amp; Lead bank chgs - CR</v>
          </cell>
          <cell r="C1961">
            <v>0</v>
          </cell>
        </row>
        <row r="1962">
          <cell r="C1962">
            <v>-51717462.670000002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- 2002-03"/>
      <sheetName val="fund flow  2002-03"/>
      <sheetName val="BS - 2003-04"/>
      <sheetName val="fund flow  2003-04"/>
      <sheetName val="BS 05-06 to 07-08"/>
      <sheetName val="fund flow 2005-06"/>
      <sheetName val="Computation"/>
      <sheetName val="Indirect Method"/>
      <sheetName val="SICCOM"/>
      <sheetName val="Profit &amp; Loss"/>
      <sheetName val="BS"/>
      <sheetName val="Working Capital"/>
      <sheetName val="Sch 3-4"/>
      <sheetName val="CF direct"/>
      <sheetName val="Fixed Asset"/>
      <sheetName val="A 06-07"/>
      <sheetName val="Budget 06-07 New (2)"/>
      <sheetName val="capitalisation schedule"/>
      <sheetName val="A 06-07 (2)"/>
      <sheetName val="working"/>
      <sheetName val="A"/>
      <sheetName val="form i"/>
      <sheetName val="B"/>
      <sheetName val="C"/>
      <sheetName val="D"/>
    </sheetNames>
    <sheetDataSet>
      <sheetData sheetId="0">
        <row r="3">
          <cell r="A3" t="str">
            <v>BALANCE SHEET AS AT MARCH 31, 2003</v>
          </cell>
        </row>
        <row r="5">
          <cell r="H5" t="str">
            <v xml:space="preserve">Current </v>
          </cell>
          <cell r="J5" t="str">
            <v>Previous</v>
          </cell>
        </row>
        <row r="6">
          <cell r="H6" t="str">
            <v>Year</v>
          </cell>
          <cell r="J6" t="str">
            <v>Year</v>
          </cell>
        </row>
        <row r="7">
          <cell r="D7" t="str">
            <v>SCHEDULE</v>
          </cell>
          <cell r="F7" t="str">
            <v>Rs.  '000</v>
          </cell>
          <cell r="H7" t="str">
            <v>Rs.  '000</v>
          </cell>
          <cell r="J7" t="str">
            <v>Rs.  '000</v>
          </cell>
        </row>
        <row r="8">
          <cell r="A8" t="str">
            <v>SOURCES OF FUNDS:</v>
          </cell>
        </row>
        <row r="9">
          <cell r="A9" t="str">
            <v>1.</v>
          </cell>
          <cell r="B9" t="str">
            <v>SHAREHOLDERS' FUNDS</v>
          </cell>
        </row>
        <row r="10">
          <cell r="B10" t="str">
            <v>a)</v>
          </cell>
          <cell r="C10" t="str">
            <v>Share Capital</v>
          </cell>
          <cell r="D10">
            <v>1</v>
          </cell>
          <cell r="F10">
            <v>6026</v>
          </cell>
          <cell r="J10">
            <v>6026</v>
          </cell>
        </row>
        <row r="11">
          <cell r="B11" t="str">
            <v>b)</v>
          </cell>
          <cell r="C11" t="str">
            <v>Reserves and Surplus</v>
          </cell>
          <cell r="D11">
            <v>2</v>
          </cell>
          <cell r="F11">
            <v>249211</v>
          </cell>
          <cell r="J11">
            <v>299902</v>
          </cell>
        </row>
        <row r="12">
          <cell r="H12">
            <v>255237</v>
          </cell>
          <cell r="J12">
            <v>305928</v>
          </cell>
        </row>
        <row r="14">
          <cell r="A14" t="str">
            <v>2.</v>
          </cell>
          <cell r="B14" t="str">
            <v>LOAN FUNDS</v>
          </cell>
        </row>
        <row r="15">
          <cell r="B15" t="str">
            <v>a)</v>
          </cell>
          <cell r="C15" t="str">
            <v>Secured Loans</v>
          </cell>
          <cell r="D15">
            <v>3</v>
          </cell>
          <cell r="F15">
            <v>16297</v>
          </cell>
          <cell r="J15">
            <v>45976</v>
          </cell>
        </row>
        <row r="16">
          <cell r="B16" t="str">
            <v>b)</v>
          </cell>
          <cell r="C16" t="str">
            <v>Unsecured Loans</v>
          </cell>
          <cell r="D16">
            <v>4</v>
          </cell>
          <cell r="F16">
            <v>411150</v>
          </cell>
          <cell r="J16">
            <v>452139</v>
          </cell>
        </row>
        <row r="17">
          <cell r="H17">
            <v>427447</v>
          </cell>
          <cell r="J17">
            <v>498115</v>
          </cell>
        </row>
        <row r="19">
          <cell r="C19" t="str">
            <v>TOTAL</v>
          </cell>
          <cell r="H19">
            <v>682684</v>
          </cell>
          <cell r="J19">
            <v>804043</v>
          </cell>
        </row>
        <row r="21">
          <cell r="A21" t="str">
            <v>APPLICATION OF FUNDS:</v>
          </cell>
        </row>
        <row r="22">
          <cell r="A22" t="str">
            <v>3.</v>
          </cell>
          <cell r="B22" t="str">
            <v>FIXED ASSETS</v>
          </cell>
          <cell r="D22">
            <v>5</v>
          </cell>
        </row>
        <row r="23">
          <cell r="B23" t="str">
            <v>a)</v>
          </cell>
          <cell r="C23" t="str">
            <v>Gross Block</v>
          </cell>
          <cell r="F23">
            <v>664647</v>
          </cell>
          <cell r="J23">
            <v>642319</v>
          </cell>
        </row>
        <row r="24">
          <cell r="B24" t="str">
            <v>b)</v>
          </cell>
          <cell r="C24" t="str">
            <v>Less: Depreciation</v>
          </cell>
          <cell r="F24">
            <v>512697</v>
          </cell>
          <cell r="J24">
            <v>491042</v>
          </cell>
        </row>
        <row r="25">
          <cell r="B25" t="str">
            <v>c)</v>
          </cell>
          <cell r="C25" t="str">
            <v>Net Block</v>
          </cell>
          <cell r="F25">
            <v>151950</v>
          </cell>
          <cell r="J25">
            <v>151277</v>
          </cell>
        </row>
        <row r="26">
          <cell r="B26" t="str">
            <v>d)</v>
          </cell>
          <cell r="C26" t="str">
            <v>Capital Work-in-Progress</v>
          </cell>
          <cell r="F26">
            <v>1564</v>
          </cell>
          <cell r="J26">
            <v>3568</v>
          </cell>
        </row>
        <row r="27">
          <cell r="H27">
            <v>153514</v>
          </cell>
          <cell r="J27">
            <v>154845</v>
          </cell>
        </row>
        <row r="29">
          <cell r="A29" t="str">
            <v>4.</v>
          </cell>
          <cell r="B29" t="str">
            <v>INVESTMENTS</v>
          </cell>
          <cell r="D29">
            <v>6</v>
          </cell>
          <cell r="H29">
            <v>88684</v>
          </cell>
          <cell r="J29">
            <v>335698</v>
          </cell>
        </row>
        <row r="31">
          <cell r="A31" t="str">
            <v>5.</v>
          </cell>
          <cell r="B31" t="str">
            <v>CURRENT ASSETS, LOANS AND ADVANCES</v>
          </cell>
          <cell r="D31">
            <v>7</v>
          </cell>
        </row>
        <row r="32">
          <cell r="B32" t="str">
            <v>a)</v>
          </cell>
          <cell r="C32" t="str">
            <v>Inventories</v>
          </cell>
          <cell r="F32">
            <v>74174</v>
          </cell>
          <cell r="J32">
            <v>52870</v>
          </cell>
        </row>
        <row r="33">
          <cell r="B33" t="str">
            <v>b)</v>
          </cell>
          <cell r="C33" t="str">
            <v>Sundry Debtors</v>
          </cell>
          <cell r="F33">
            <v>47206</v>
          </cell>
          <cell r="J33">
            <v>55307</v>
          </cell>
        </row>
        <row r="34">
          <cell r="B34" t="str">
            <v>c)</v>
          </cell>
          <cell r="C34" t="str">
            <v>Cash and Bank Balances</v>
          </cell>
          <cell r="F34">
            <v>306378</v>
          </cell>
          <cell r="J34">
            <v>6301</v>
          </cell>
        </row>
        <row r="35">
          <cell r="B35" t="str">
            <v>d)</v>
          </cell>
          <cell r="C35" t="str">
            <v>Other Current Assets</v>
          </cell>
          <cell r="F35">
            <v>1598</v>
          </cell>
          <cell r="J35">
            <v>3691</v>
          </cell>
        </row>
        <row r="36">
          <cell r="B36" t="str">
            <v>e)</v>
          </cell>
          <cell r="C36" t="str">
            <v>Loans and Advances</v>
          </cell>
          <cell r="F36">
            <v>191587</v>
          </cell>
          <cell r="J36">
            <v>360111</v>
          </cell>
        </row>
        <row r="37">
          <cell r="F37">
            <v>620943</v>
          </cell>
          <cell r="J37">
            <v>478280</v>
          </cell>
        </row>
        <row r="39">
          <cell r="A39" t="str">
            <v>6.</v>
          </cell>
          <cell r="B39" t="str">
            <v>Less: CURRENT LIABILITIES AND PROVISIONS</v>
          </cell>
          <cell r="D39">
            <v>8</v>
          </cell>
        </row>
        <row r="40">
          <cell r="B40" t="str">
            <v>a)</v>
          </cell>
          <cell r="C40" t="str">
            <v>Current Liabilities</v>
          </cell>
          <cell r="F40">
            <v>97733</v>
          </cell>
          <cell r="J40">
            <v>67408</v>
          </cell>
        </row>
        <row r="41">
          <cell r="B41" t="str">
            <v>b)</v>
          </cell>
          <cell r="C41" t="str">
            <v>Provisions</v>
          </cell>
          <cell r="F41">
            <v>95956</v>
          </cell>
          <cell r="J41">
            <v>97372</v>
          </cell>
        </row>
        <row r="42">
          <cell r="F42">
            <v>193689</v>
          </cell>
          <cell r="J42">
            <v>164780</v>
          </cell>
        </row>
        <row r="43">
          <cell r="A43" t="str">
            <v>7.</v>
          </cell>
          <cell r="B43" t="str">
            <v>NET CURRENT ASSETS</v>
          </cell>
          <cell r="H43">
            <v>427254</v>
          </cell>
          <cell r="J43">
            <v>313500</v>
          </cell>
        </row>
        <row r="45">
          <cell r="C45" t="str">
            <v>DEFERRED TAX ASSET</v>
          </cell>
          <cell r="H45">
            <v>13232</v>
          </cell>
        </row>
        <row r="46">
          <cell r="C46" t="str">
            <v>TOTAL</v>
          </cell>
          <cell r="H46">
            <v>682684</v>
          </cell>
          <cell r="J46">
            <v>804043</v>
          </cell>
        </row>
        <row r="47">
          <cell r="H47" t="str">
            <v/>
          </cell>
          <cell r="J47" t="str">
            <v/>
          </cell>
        </row>
        <row r="48">
          <cell r="A48" t="str">
            <v>NOTES TO ACCOUNTS</v>
          </cell>
          <cell r="D48">
            <v>15</v>
          </cell>
        </row>
        <row r="50">
          <cell r="A50" t="str">
            <v>The Schedules referred to above form an integral part of the Balance Sheet.</v>
          </cell>
        </row>
        <row r="52">
          <cell r="A52" t="str">
            <v>As per our Report attached</v>
          </cell>
          <cell r="F52" t="str">
            <v>Signatures  to  the  Balance  Sheet  and</v>
          </cell>
        </row>
        <row r="53">
          <cell r="F53" t="str">
            <v>Schedules 1 to 8 and 15.</v>
          </cell>
        </row>
        <row r="54">
          <cell r="A54" t="str">
            <v>For and on behalf of</v>
          </cell>
          <cell r="F54" t="str">
            <v>For and on behalf of the Board</v>
          </cell>
        </row>
        <row r="55">
          <cell r="A55" t="str">
            <v>KALYANIWALLA &amp; MISTRY</v>
          </cell>
        </row>
        <row r="56">
          <cell r="A56" t="str">
            <v>CHARTERED ACCOUNTANTS</v>
          </cell>
        </row>
        <row r="59">
          <cell r="I59" t="str">
            <v>DIRECTORS</v>
          </cell>
        </row>
        <row r="61">
          <cell r="A61" t="str">
            <v>Daraius  Z.  Musa</v>
          </cell>
        </row>
        <row r="62">
          <cell r="A62" t="str">
            <v>PARTNER                                                  GENERAL MANAGER (FINANCE)</v>
          </cell>
        </row>
        <row r="63">
          <cell r="A63" t="str">
            <v>&amp; COMPANY SECRETARY</v>
          </cell>
        </row>
        <row r="64">
          <cell r="A64" t="str">
            <v>July 12, 2000.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. Det"/>
      <sheetName val="Sheet3"/>
      <sheetName val="reco"/>
      <sheetName val="Cash Flow Working"/>
      <sheetName val="schedule"/>
      <sheetName val="fxassets"/>
      <sheetName val="investment"/>
      <sheetName val="annexure"/>
      <sheetName val="Sheet1"/>
      <sheetName val="Sheet2"/>
      <sheetName val="First P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. Det"/>
      <sheetName val="Sheet3"/>
      <sheetName val="reco"/>
      <sheetName val="Cash Flow Working"/>
      <sheetName val="schedule"/>
      <sheetName val="fxassets"/>
      <sheetName val="investment"/>
      <sheetName val="annexure"/>
      <sheetName val="Sheet1"/>
      <sheetName val="Sheet2"/>
      <sheetName val="First P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m"/>
    </sheet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. Det"/>
      <sheetName val="Sheet3"/>
      <sheetName val="reco"/>
      <sheetName val="Cash Flow Working"/>
      <sheetName val="schedule"/>
      <sheetName val="fxassets"/>
      <sheetName val="investment"/>
      <sheetName val="annexure"/>
      <sheetName val="Sheet1"/>
      <sheetName val="Sheet2"/>
      <sheetName val="First P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BS_PL"/>
      <sheetName val="Cap"/>
      <sheetName val="Sch"/>
      <sheetName val="ITDepn"/>
      <sheetName val="Loan"/>
      <sheetName val="Ratios"/>
      <sheetName val="80 HHC"/>
      <sheetName val="World Times"/>
      <sheetName val="80_HHC"/>
      <sheetName val="World_Times"/>
    </sheetNames>
    <sheetDataSet>
      <sheetData sheetId="0" refreshError="1"/>
      <sheetData sheetId="1" refreshError="1"/>
      <sheetData sheetId="2" refreshError="1">
        <row r="1">
          <cell r="H1" t="str">
            <v>D. ASHOK &amp; SONS</v>
          </cell>
        </row>
        <row r="3">
          <cell r="H3" t="str">
            <v>31-3-2001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&amp;L"/>
      <sheetName val="Groupings"/>
      <sheetName val="Sch 1-2"/>
      <sheetName val="Sch 3-4"/>
      <sheetName val="Sch 5"/>
      <sheetName val="Sch 6"/>
      <sheetName val="Sch 6 Contd."/>
      <sheetName val="Sch 7"/>
      <sheetName val="Sch 8-10"/>
      <sheetName val="Sch 11-12"/>
      <sheetName val="Sch 13-14"/>
      <sheetName val="Sch 15 Notes 11-12"/>
      <sheetName val="Sch 15 Notes 13-14"/>
      <sheetName val="Sch 15 Notes 15-17"/>
      <sheetName val="Sch 15 Notes 9-14"/>
      <sheetName val="Addl info"/>
      <sheetName val="Cover Sheet"/>
      <sheetName val="Data Sheet"/>
      <sheetName val="Fixed Assets Schedule"/>
      <sheetName val="Cash Flow 1"/>
      <sheetName val="Cash Flow 2"/>
      <sheetName val="Cash Flow work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1.Groupings"/>
      <sheetName val="2.Manufacturing Sales"/>
      <sheetName val="3.Trading Sales"/>
      <sheetName val="4.Manufacturing Composition"/>
      <sheetName val="5.Clipper Summary"/>
      <sheetName val="6.Other Income"/>
      <sheetName val="7.Trading Sales Statement"/>
      <sheetName val="8.Turnover statement"/>
      <sheetName val="Tickmarks"/>
    </sheetNames>
    <sheetDataSet>
      <sheetData sheetId="0">
        <row r="2">
          <cell r="F2" t="str">
            <v>Priliminary</v>
          </cell>
          <cell r="M2">
            <v>38533</v>
          </cell>
        </row>
        <row r="4">
          <cell r="F4">
            <v>-372566721.80000001</v>
          </cell>
          <cell r="M4">
            <v>-472235530.58999997</v>
          </cell>
        </row>
        <row r="5">
          <cell r="F5">
            <v>-45598665.030000001</v>
          </cell>
          <cell r="M5">
            <v>-35496362.670000002</v>
          </cell>
        </row>
        <row r="6">
          <cell r="F6">
            <v>-50971747.310000002</v>
          </cell>
          <cell r="M6">
            <v>-25309651.100000001</v>
          </cell>
        </row>
        <row r="7">
          <cell r="F7">
            <v>-117101536.7</v>
          </cell>
          <cell r="M7">
            <v>-133079792.63</v>
          </cell>
        </row>
        <row r="8">
          <cell r="F8">
            <v>-9848596.5399999991</v>
          </cell>
          <cell r="M8">
            <v>-3175224.33</v>
          </cell>
        </row>
        <row r="9">
          <cell r="F9">
            <v>-1481082.13</v>
          </cell>
          <cell r="M9">
            <v>-2511190.31</v>
          </cell>
        </row>
        <row r="10">
          <cell r="F10">
            <v>-5194532.45</v>
          </cell>
          <cell r="M10">
            <v>-19496749.640000001</v>
          </cell>
        </row>
        <row r="11">
          <cell r="F11">
            <v>-6379272</v>
          </cell>
          <cell r="M11">
            <v>-15028754.720000001</v>
          </cell>
        </row>
        <row r="12">
          <cell r="F12">
            <v>0</v>
          </cell>
          <cell r="M12">
            <v>0</v>
          </cell>
        </row>
        <row r="13">
          <cell r="F13">
            <v>0</v>
          </cell>
          <cell r="M13">
            <v>0</v>
          </cell>
        </row>
        <row r="14">
          <cell r="F14">
            <v>-102843660.59999999</v>
          </cell>
          <cell r="M14">
            <v>0</v>
          </cell>
        </row>
        <row r="15">
          <cell r="F15">
            <v>0</v>
          </cell>
          <cell r="M15">
            <v>0</v>
          </cell>
        </row>
        <row r="16">
          <cell r="F16">
            <v>-0.04</v>
          </cell>
          <cell r="M16">
            <v>-715573.42</v>
          </cell>
        </row>
        <row r="17">
          <cell r="F17">
            <v>-2926652.59</v>
          </cell>
          <cell r="M17">
            <v>-23101855.170000002</v>
          </cell>
        </row>
        <row r="18">
          <cell r="F18">
            <v>-631052</v>
          </cell>
          <cell r="M18">
            <v>-706719</v>
          </cell>
        </row>
        <row r="19">
          <cell r="F19">
            <v>-273350</v>
          </cell>
          <cell r="M19">
            <v>-283030</v>
          </cell>
        </row>
        <row r="20">
          <cell r="F20">
            <v>-715816869.19000006</v>
          </cell>
          <cell r="M20">
            <v>-731140433.57999992</v>
          </cell>
        </row>
        <row r="22">
          <cell r="F22">
            <v>0</v>
          </cell>
          <cell r="M22">
            <v>0</v>
          </cell>
        </row>
        <row r="24">
          <cell r="F24">
            <v>-1322943.3</v>
          </cell>
          <cell r="M24">
            <v>0</v>
          </cell>
        </row>
        <row r="25">
          <cell r="F25">
            <v>-1322943.3</v>
          </cell>
          <cell r="M25">
            <v>0</v>
          </cell>
        </row>
        <row r="27">
          <cell r="F27">
            <v>0</v>
          </cell>
          <cell r="M27">
            <v>0</v>
          </cell>
        </row>
        <row r="28">
          <cell r="F28">
            <v>-5057573.3899999997</v>
          </cell>
          <cell r="M28">
            <v>-2429242</v>
          </cell>
        </row>
        <row r="29">
          <cell r="F29">
            <v>-1750320</v>
          </cell>
          <cell r="M29">
            <v>-1304017</v>
          </cell>
        </row>
        <row r="30">
          <cell r="F30">
            <v>-848634</v>
          </cell>
          <cell r="M30">
            <v>-2004247</v>
          </cell>
        </row>
        <row r="31">
          <cell r="F31">
            <v>-318126.26</v>
          </cell>
          <cell r="M31">
            <v>-222678.48</v>
          </cell>
        </row>
        <row r="32">
          <cell r="F32">
            <v>-353420.75</v>
          </cell>
          <cell r="M32">
            <v>237507.25</v>
          </cell>
        </row>
        <row r="33">
          <cell r="F33">
            <v>0</v>
          </cell>
          <cell r="M33">
            <v>0</v>
          </cell>
        </row>
        <row r="34">
          <cell r="F34">
            <v>-179009.05</v>
          </cell>
          <cell r="M34">
            <v>-164598.20000000001</v>
          </cell>
        </row>
        <row r="35">
          <cell r="F35">
            <v>-575574.24</v>
          </cell>
          <cell r="M35">
            <v>-447323.67</v>
          </cell>
        </row>
        <row r="36">
          <cell r="F36">
            <v>-6196</v>
          </cell>
          <cell r="M36">
            <v>-42028</v>
          </cell>
        </row>
        <row r="37">
          <cell r="F37">
            <v>0</v>
          </cell>
          <cell r="M37">
            <v>-2500</v>
          </cell>
        </row>
        <row r="38">
          <cell r="F38">
            <v>-379175.76</v>
          </cell>
          <cell r="M38">
            <v>0</v>
          </cell>
        </row>
        <row r="39">
          <cell r="F39">
            <v>0</v>
          </cell>
          <cell r="M39">
            <v>0</v>
          </cell>
        </row>
        <row r="40">
          <cell r="F40">
            <v>-79078</v>
          </cell>
          <cell r="M40">
            <v>0</v>
          </cell>
        </row>
        <row r="41">
          <cell r="F41">
            <v>0</v>
          </cell>
          <cell r="M41">
            <v>0</v>
          </cell>
        </row>
        <row r="42">
          <cell r="F42">
            <v>0</v>
          </cell>
          <cell r="M42">
            <v>0</v>
          </cell>
        </row>
        <row r="43">
          <cell r="F43">
            <v>-168605</v>
          </cell>
          <cell r="M43">
            <v>-190420</v>
          </cell>
        </row>
        <row r="44">
          <cell r="F44">
            <v>-14118167</v>
          </cell>
          <cell r="M44">
            <v>0</v>
          </cell>
        </row>
        <row r="45">
          <cell r="F45">
            <v>-23833879.449999999</v>
          </cell>
          <cell r="M45">
            <v>-6569547.1000000006</v>
          </cell>
        </row>
        <row r="47">
          <cell r="F47">
            <v>0</v>
          </cell>
          <cell r="M47">
            <v>0</v>
          </cell>
        </row>
        <row r="48">
          <cell r="F48">
            <v>0</v>
          </cell>
          <cell r="M48">
            <v>0</v>
          </cell>
        </row>
        <row r="49">
          <cell r="F49">
            <v>-740973691.93999994</v>
          </cell>
          <cell r="M49">
            <v>-737709980.67999995</v>
          </cell>
        </row>
      </sheetData>
      <sheetData sheetId="1">
        <row r="1">
          <cell r="F1" t="str">
            <v>Priliminary</v>
          </cell>
          <cell r="K1">
            <v>38533</v>
          </cell>
        </row>
        <row r="3">
          <cell r="F3">
            <v>-372566721.80000001</v>
          </cell>
          <cell r="K3">
            <v>-472235530.58999997</v>
          </cell>
        </row>
        <row r="4">
          <cell r="F4">
            <v>-45598665.030000001</v>
          </cell>
          <cell r="K4">
            <v>-35496362.670000002</v>
          </cell>
        </row>
        <row r="5">
          <cell r="F5">
            <v>-50971747.310000002</v>
          </cell>
          <cell r="K5">
            <v>-25309651.100000001</v>
          </cell>
        </row>
        <row r="6">
          <cell r="F6">
            <v>-117101536.7</v>
          </cell>
          <cell r="K6">
            <v>-133079792.63</v>
          </cell>
        </row>
        <row r="7">
          <cell r="F7">
            <v>-9848596.5399999991</v>
          </cell>
          <cell r="K7">
            <v>-3175224.33</v>
          </cell>
        </row>
        <row r="8">
          <cell r="F8">
            <v>-1481082.13</v>
          </cell>
          <cell r="K8">
            <v>-2511190.31</v>
          </cell>
        </row>
        <row r="9">
          <cell r="F9">
            <v>-5194532.45</v>
          </cell>
          <cell r="K9">
            <v>-19496749.640000001</v>
          </cell>
        </row>
        <row r="10">
          <cell r="F10">
            <v>-6379272</v>
          </cell>
          <cell r="K10">
            <v>-15028754.720000001</v>
          </cell>
        </row>
        <row r="11">
          <cell r="F11">
            <v>0</v>
          </cell>
          <cell r="K11">
            <v>0</v>
          </cell>
        </row>
        <row r="12">
          <cell r="F12">
            <v>0</v>
          </cell>
          <cell r="K12">
            <v>0</v>
          </cell>
        </row>
        <row r="13">
          <cell r="F13">
            <v>-102843660.59999999</v>
          </cell>
          <cell r="K13">
            <v>0</v>
          </cell>
        </row>
        <row r="14">
          <cell r="F14">
            <v>0</v>
          </cell>
          <cell r="K14">
            <v>0</v>
          </cell>
        </row>
        <row r="15">
          <cell r="F15">
            <v>-0.04</v>
          </cell>
          <cell r="K15">
            <v>-715573.42</v>
          </cell>
        </row>
        <row r="16">
          <cell r="F16">
            <v>-2926652.59</v>
          </cell>
          <cell r="K16">
            <v>-23101855.170000002</v>
          </cell>
        </row>
        <row r="17">
          <cell r="F17">
            <v>-631052</v>
          </cell>
          <cell r="K17">
            <v>-706719</v>
          </cell>
        </row>
        <row r="18">
          <cell r="F18">
            <v>-273350</v>
          </cell>
          <cell r="K18">
            <v>-283030</v>
          </cell>
        </row>
        <row r="19">
          <cell r="F19">
            <v>-715816869.19000006</v>
          </cell>
          <cell r="K19">
            <v>-731140433.57999992</v>
          </cell>
        </row>
        <row r="21">
          <cell r="F21">
            <v>0</v>
          </cell>
          <cell r="K21">
            <v>0</v>
          </cell>
        </row>
        <row r="23">
          <cell r="F23">
            <v>-1322943.3</v>
          </cell>
          <cell r="K23">
            <v>0</v>
          </cell>
        </row>
        <row r="24">
          <cell r="F24">
            <v>-1322943.3</v>
          </cell>
          <cell r="K24">
            <v>0</v>
          </cell>
        </row>
        <row r="26">
          <cell r="F26">
            <v>0</v>
          </cell>
          <cell r="K26">
            <v>0</v>
          </cell>
        </row>
        <row r="27">
          <cell r="F27">
            <v>-5057573.3899999997</v>
          </cell>
          <cell r="K27">
            <v>-2429242</v>
          </cell>
        </row>
        <row r="28">
          <cell r="F28">
            <v>-1750320</v>
          </cell>
          <cell r="K28">
            <v>-1304017</v>
          </cell>
        </row>
        <row r="29">
          <cell r="F29">
            <v>-848634</v>
          </cell>
          <cell r="K29">
            <v>-2004247</v>
          </cell>
        </row>
        <row r="30">
          <cell r="F30">
            <v>-318126.26</v>
          </cell>
          <cell r="K30">
            <v>-222678.48</v>
          </cell>
        </row>
        <row r="31">
          <cell r="F31">
            <v>-353420.75</v>
          </cell>
          <cell r="K31">
            <v>237507.25</v>
          </cell>
        </row>
        <row r="32">
          <cell r="F32">
            <v>0</v>
          </cell>
          <cell r="K32">
            <v>0</v>
          </cell>
        </row>
        <row r="33">
          <cell r="F33">
            <v>-179009.05</v>
          </cell>
          <cell r="K33">
            <v>-164598.20000000001</v>
          </cell>
        </row>
        <row r="34">
          <cell r="F34">
            <v>-575574.24</v>
          </cell>
          <cell r="K34">
            <v>-447323.67</v>
          </cell>
        </row>
        <row r="35">
          <cell r="F35">
            <v>-6196</v>
          </cell>
          <cell r="K35">
            <v>-42028</v>
          </cell>
        </row>
        <row r="36">
          <cell r="F36">
            <v>0</v>
          </cell>
          <cell r="K36">
            <v>-2500</v>
          </cell>
        </row>
        <row r="37">
          <cell r="F37">
            <v>-379175.76</v>
          </cell>
          <cell r="K37">
            <v>0</v>
          </cell>
        </row>
        <row r="38">
          <cell r="F38">
            <v>0</v>
          </cell>
          <cell r="K38">
            <v>0</v>
          </cell>
        </row>
        <row r="39">
          <cell r="F39">
            <v>-79078</v>
          </cell>
          <cell r="K39">
            <v>0</v>
          </cell>
        </row>
        <row r="40">
          <cell r="F40">
            <v>0</v>
          </cell>
          <cell r="K40">
            <v>0</v>
          </cell>
        </row>
        <row r="41">
          <cell r="F41">
            <v>0</v>
          </cell>
          <cell r="K41">
            <v>0</v>
          </cell>
        </row>
        <row r="42">
          <cell r="F42">
            <v>-168605</v>
          </cell>
          <cell r="K42">
            <v>-190420</v>
          </cell>
        </row>
        <row r="43">
          <cell r="F43">
            <v>-14118167</v>
          </cell>
          <cell r="K43">
            <v>0</v>
          </cell>
        </row>
        <row r="44">
          <cell r="F44">
            <v>-23833879.449999999</v>
          </cell>
          <cell r="K44">
            <v>-6569547.1000000006</v>
          </cell>
        </row>
        <row r="46">
          <cell r="F46">
            <v>0</v>
          </cell>
          <cell r="K46">
            <v>0</v>
          </cell>
        </row>
        <row r="47">
          <cell r="F47">
            <v>0</v>
          </cell>
          <cell r="K47">
            <v>0</v>
          </cell>
        </row>
        <row r="48">
          <cell r="F48">
            <v>-740973691.93999994</v>
          </cell>
          <cell r="K48">
            <v>-737709980.67999995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m"/>
      <sheetName val="pm"/>
      <sheetName val="FG&amp;WIP"/>
      <sheetName val="Loan"/>
      <sheetName val="rm consumption"/>
      <sheetName val="pm consumption"/>
      <sheetName val="Production"/>
      <sheetName val="Sa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y BS Expl-17A"/>
      <sheetName val="Agency BS"/>
      <sheetName val="Agency BS Expl-17B"/>
      <sheetName val="Agency PL variance-17A"/>
      <sheetName val="Agency PL"/>
      <sheetName val="KPI"/>
      <sheetName val="KPI-july 2001"/>
      <sheetName val="Agency PL variance-17B"/>
      <sheetName val="Agency-Cash Flow"/>
      <sheetName val="Group BS"/>
      <sheetName val="Group PL"/>
      <sheetName val="Budget-2001 to 2005"/>
      <sheetName val="Estimate 2001"/>
      <sheetName val="Actual-2000"/>
    </sheetNames>
    <sheetDataSet>
      <sheetData sheetId="0"/>
      <sheetData sheetId="1">
        <row r="1">
          <cell r="A1" t="str">
            <v>Safmarine  India  Private  Limited</v>
          </cell>
        </row>
        <row r="3">
          <cell r="A3" t="str">
            <v>Balance  Sheet  Budget</v>
          </cell>
        </row>
        <row r="5">
          <cell r="A5" t="str">
            <v>In  Local  Currency  ( '000 )</v>
          </cell>
          <cell r="B5" t="str">
            <v>Actual</v>
          </cell>
          <cell r="C5" t="str">
            <v>Budget</v>
          </cell>
          <cell r="D5" t="str">
            <v>Actual</v>
          </cell>
          <cell r="E5" t="str">
            <v>Budget</v>
          </cell>
        </row>
        <row r="6">
          <cell r="B6" t="str">
            <v>31.12.2000</v>
          </cell>
          <cell r="C6" t="str">
            <v>30.06.2001</v>
          </cell>
          <cell r="D6" t="str">
            <v>30.06.2001</v>
          </cell>
          <cell r="E6" t="str">
            <v>31.12.2001</v>
          </cell>
        </row>
        <row r="7">
          <cell r="A7" t="str">
            <v>ASSETS:</v>
          </cell>
        </row>
        <row r="8">
          <cell r="A8" t="str">
            <v>FIXED ASSETS</v>
          </cell>
        </row>
        <row r="9">
          <cell r="A9" t="str">
            <v>Land &amp; Buildings</v>
          </cell>
          <cell r="B9">
            <v>790.45</v>
          </cell>
          <cell r="C9">
            <v>11790.45</v>
          </cell>
          <cell r="D9">
            <v>790.45</v>
          </cell>
          <cell r="E9">
            <v>11790.45</v>
          </cell>
        </row>
        <row r="10">
          <cell r="A10" t="str">
            <v>Containers &amp; Gensets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</row>
        <row r="11">
          <cell r="A11" t="str">
            <v>Machinery &amp; Equipment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Furniture &amp; Office Equipment</v>
          </cell>
          <cell r="B12">
            <v>16370.459650000001</v>
          </cell>
          <cell r="C12">
            <v>18213.722000000002</v>
          </cell>
          <cell r="D12">
            <v>14689.537</v>
          </cell>
          <cell r="E12">
            <v>18413.722000000002</v>
          </cell>
        </row>
        <row r="13">
          <cell r="A13" t="str">
            <v>EDP Equipment</v>
          </cell>
          <cell r="B13">
            <v>11953.477999999999</v>
          </cell>
          <cell r="C13">
            <v>13424.329</v>
          </cell>
          <cell r="D13">
            <v>11804.766</v>
          </cell>
          <cell r="E13">
            <v>13524.329</v>
          </cell>
        </row>
        <row r="14">
          <cell r="A14" t="str">
            <v>Cars / Motor Vehicles</v>
          </cell>
          <cell r="B14">
            <v>15004.98</v>
          </cell>
          <cell r="C14">
            <v>13648.120999999999</v>
          </cell>
          <cell r="D14">
            <v>12878.49</v>
          </cell>
          <cell r="E14">
            <v>14268.120999999999</v>
          </cell>
        </row>
        <row r="15">
          <cell r="A15" t="str">
            <v>Trucks &amp; Chassis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FIXED ASSETS AT COST PRICE</v>
          </cell>
          <cell r="B16">
            <v>44119.36765</v>
          </cell>
          <cell r="C16">
            <v>57076.622000000003</v>
          </cell>
          <cell r="D16">
            <v>40163.243000000002</v>
          </cell>
          <cell r="E16">
            <v>57996.622000000003</v>
          </cell>
        </row>
        <row r="17">
          <cell r="A17" t="str">
            <v>- Accumulated Depreciation</v>
          </cell>
          <cell r="B17">
            <v>-31017.195</v>
          </cell>
          <cell r="C17">
            <v>-23245</v>
          </cell>
          <cell r="D17">
            <v>-27854.202000000005</v>
          </cell>
          <cell r="E17">
            <v>-24861.803999999996</v>
          </cell>
        </row>
        <row r="18">
          <cell r="B18">
            <v>13102.17265</v>
          </cell>
          <cell r="C18">
            <v>33831.622000000003</v>
          </cell>
          <cell r="D18">
            <v>12309.040999999997</v>
          </cell>
          <cell r="E18">
            <v>33134.818000000007</v>
          </cell>
        </row>
        <row r="19">
          <cell r="A19" t="str">
            <v>FINANCIAL ASSETS</v>
          </cell>
        </row>
        <row r="20">
          <cell r="A20" t="str">
            <v>Investment in Subsidiaries</v>
          </cell>
          <cell r="B20">
            <v>5500.02</v>
          </cell>
          <cell r="C20">
            <v>5499.98</v>
          </cell>
          <cell r="D20">
            <v>5500.02</v>
          </cell>
          <cell r="E20">
            <v>5499.98</v>
          </cell>
        </row>
        <row r="21">
          <cell r="A21" t="str">
            <v>Shares / Bonds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A22" t="str">
            <v>Other Financial Assets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</row>
        <row r="23">
          <cell r="A23" t="str">
            <v>TOTAL FINANCIAL ASSETS</v>
          </cell>
          <cell r="B23">
            <v>5500.02</v>
          </cell>
          <cell r="C23">
            <v>5499.98</v>
          </cell>
          <cell r="D23">
            <v>5500.02</v>
          </cell>
          <cell r="E23">
            <v>5499.98</v>
          </cell>
        </row>
        <row r="24">
          <cell r="A24" t="str">
            <v>CURRENT ASSETS</v>
          </cell>
        </row>
        <row r="25">
          <cell r="A25" t="str">
            <v>Trade Debtors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>Other Debtors</v>
          </cell>
          <cell r="B26">
            <v>6806</v>
          </cell>
          <cell r="C26">
            <v>6806</v>
          </cell>
          <cell r="D26">
            <v>6306</v>
          </cell>
          <cell r="E26">
            <v>6806</v>
          </cell>
        </row>
        <row r="27">
          <cell r="A27" t="str">
            <v>Reservation for Bad Debts</v>
          </cell>
          <cell r="B27">
            <v>-1824.027</v>
          </cell>
          <cell r="C27">
            <v>-1824.027</v>
          </cell>
          <cell r="D27">
            <v>-1824.027</v>
          </cell>
          <cell r="E27">
            <v>-1824.027</v>
          </cell>
        </row>
        <row r="28">
          <cell r="A28" t="str">
            <v>Stores and Inventories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Prepaid Expenses / Deposits</v>
          </cell>
          <cell r="B29">
            <v>18172.181999999997</v>
          </cell>
          <cell r="C29">
            <v>18500</v>
          </cell>
          <cell r="D29">
            <v>42002.627</v>
          </cell>
          <cell r="E29">
            <v>18500</v>
          </cell>
        </row>
        <row r="30">
          <cell r="A30" t="str">
            <v xml:space="preserve">Accruals </v>
          </cell>
          <cell r="B30">
            <v>2807.2150000000001</v>
          </cell>
          <cell r="C30">
            <v>1650</v>
          </cell>
          <cell r="D30">
            <v>2270.701</v>
          </cell>
          <cell r="E30">
            <v>1650</v>
          </cell>
        </row>
        <row r="31">
          <cell r="A31" t="str">
            <v>Loans to Staff</v>
          </cell>
          <cell r="B31">
            <v>5186.3</v>
          </cell>
          <cell r="C31">
            <v>4636</v>
          </cell>
          <cell r="D31">
            <v>4974.5</v>
          </cell>
          <cell r="E31">
            <v>4078</v>
          </cell>
        </row>
        <row r="32">
          <cell r="A32" t="str">
            <v>Other Current Assets</v>
          </cell>
          <cell r="B32">
            <v>18930.545669999996</v>
          </cell>
          <cell r="C32">
            <v>10910.767</v>
          </cell>
          <cell r="D32">
            <v>26708.546049999997</v>
          </cell>
          <cell r="E32">
            <v>11468.767</v>
          </cell>
        </row>
        <row r="33">
          <cell r="A33" t="str">
            <v>Loans to Subsidiaries</v>
          </cell>
          <cell r="B33">
            <v>65200.02</v>
          </cell>
          <cell r="C33">
            <v>68300.02</v>
          </cell>
          <cell r="D33">
            <v>65300.02</v>
          </cell>
          <cell r="E33">
            <v>61800.02</v>
          </cell>
        </row>
        <row r="34">
          <cell r="A34" t="str">
            <v>Cash and Bank</v>
          </cell>
          <cell r="B34">
            <v>196243.94514</v>
          </cell>
          <cell r="C34">
            <v>181142.96851000012</v>
          </cell>
          <cell r="D34">
            <v>204876.60250999985</v>
          </cell>
          <cell r="E34">
            <v>204859.14351000031</v>
          </cell>
        </row>
        <row r="35">
          <cell r="A35" t="str">
            <v>TOTAL CURRENT ASSETS</v>
          </cell>
          <cell r="B35">
            <v>311522.18080999999</v>
          </cell>
          <cell r="C35">
            <v>290121.72851000016</v>
          </cell>
          <cell r="D35">
            <v>350614.96955999988</v>
          </cell>
          <cell r="E35">
            <v>307337.90351000032</v>
          </cell>
        </row>
        <row r="36">
          <cell r="A36" t="str">
            <v>TOTAL ASSETS</v>
          </cell>
          <cell r="B36">
            <v>330124.37346000003</v>
          </cell>
          <cell r="C36">
            <v>329453.33051000012</v>
          </cell>
          <cell r="D36">
            <v>368424.03055999987</v>
          </cell>
          <cell r="E36">
            <v>345972.70151000033</v>
          </cell>
        </row>
        <row r="38">
          <cell r="A38" t="str">
            <v>LIABILITIES &amp; EQUITY</v>
          </cell>
        </row>
        <row r="39">
          <cell r="A39" t="str">
            <v>LIABILITIES</v>
          </cell>
        </row>
        <row r="40">
          <cell r="A40" t="str">
            <v>Loans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</row>
        <row r="41">
          <cell r="A41" t="str">
            <v>Accounts Payable</v>
          </cell>
          <cell r="B41">
            <v>2793.633249999999</v>
          </cell>
          <cell r="C41">
            <v>51775</v>
          </cell>
          <cell r="D41">
            <v>37803.590720000007</v>
          </cell>
          <cell r="E41">
            <v>51075</v>
          </cell>
        </row>
        <row r="42">
          <cell r="A42" t="str">
            <v>Current Account with Safmarine</v>
          </cell>
          <cell r="B42">
            <v>251189.5674</v>
          </cell>
          <cell r="C42">
            <v>111200</v>
          </cell>
          <cell r="D42">
            <v>219986.34223000001</v>
          </cell>
          <cell r="E42">
            <v>106200</v>
          </cell>
        </row>
        <row r="43">
          <cell r="A43" t="str">
            <v>Company Taxes</v>
          </cell>
          <cell r="B43">
            <v>15573.974</v>
          </cell>
          <cell r="C43">
            <v>18127.457999999999</v>
          </cell>
          <cell r="D43">
            <v>19827.290999999997</v>
          </cell>
          <cell r="E43">
            <v>28627.457999999999</v>
          </cell>
        </row>
        <row r="44">
          <cell r="A44" t="str">
            <v>Provident / Pension Funds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</row>
        <row r="45">
          <cell r="A45" t="str">
            <v>Dividend for the year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</row>
        <row r="46">
          <cell r="A46" t="str">
            <v>Accruals / Other Provisions</v>
          </cell>
          <cell r="B46">
            <v>6333.7349999999997</v>
          </cell>
          <cell r="C46">
            <v>7120</v>
          </cell>
          <cell r="D46">
            <v>6821.6059999999998</v>
          </cell>
          <cell r="E46">
            <v>7820</v>
          </cell>
        </row>
        <row r="47">
          <cell r="A47" t="str">
            <v>Other Liabilities</v>
          </cell>
          <cell r="B47">
            <v>34825.906999999999</v>
          </cell>
          <cell r="C47">
            <v>107305</v>
          </cell>
          <cell r="D47">
            <v>45472.153749999998</v>
          </cell>
          <cell r="E47">
            <v>107305</v>
          </cell>
        </row>
        <row r="48">
          <cell r="A48" t="str">
            <v>TOTAL LIABILITIES</v>
          </cell>
          <cell r="B48">
            <v>310716.81664999999</v>
          </cell>
          <cell r="C48">
            <v>295527.45799999998</v>
          </cell>
          <cell r="D48">
            <v>329910.98370000004</v>
          </cell>
          <cell r="E48">
            <v>301027.45799999998</v>
          </cell>
        </row>
        <row r="49">
          <cell r="A49" t="str">
            <v>EQUITY</v>
          </cell>
        </row>
        <row r="50">
          <cell r="A50" t="str">
            <v>Share Capital</v>
          </cell>
          <cell r="B50">
            <v>1507.46</v>
          </cell>
          <cell r="C50">
            <v>1507.46</v>
          </cell>
          <cell r="D50">
            <v>1507.46</v>
          </cell>
          <cell r="E50">
            <v>1507.46</v>
          </cell>
        </row>
        <row r="51">
          <cell r="A51" t="str">
            <v>Legal Reserves</v>
          </cell>
          <cell r="B51">
            <v>1568.5989999999999</v>
          </cell>
          <cell r="C51">
            <v>23357.424510000001</v>
          </cell>
          <cell r="D51">
            <v>19788.627789999999</v>
          </cell>
          <cell r="E51">
            <v>23357.424510000001</v>
          </cell>
        </row>
        <row r="52">
          <cell r="A52" t="str">
            <v>Other Reserves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>P &amp; L Account</v>
          </cell>
          <cell r="B53">
            <v>16331.49765000001</v>
          </cell>
          <cell r="C53">
            <v>9060.9880000000012</v>
          </cell>
          <cell r="D53">
            <v>17216.958219999997</v>
          </cell>
          <cell r="E53">
            <v>20080.359000000004</v>
          </cell>
        </row>
        <row r="54">
          <cell r="A54" t="str">
            <v>TOTAL EQUITY</v>
          </cell>
          <cell r="B54">
            <v>19407.55665000001</v>
          </cell>
          <cell r="C54">
            <v>33925.872510000001</v>
          </cell>
          <cell r="D54">
            <v>38513.046009999991</v>
          </cell>
          <cell r="E54">
            <v>44945.24351</v>
          </cell>
        </row>
        <row r="55">
          <cell r="A55" t="str">
            <v>TOTAL LIABILITIES &amp; EQUITY</v>
          </cell>
          <cell r="B55">
            <v>330124.37329999998</v>
          </cell>
          <cell r="C55">
            <v>329453.33051</v>
          </cell>
          <cell r="D55">
            <v>368424.02971000003</v>
          </cell>
          <cell r="E55">
            <v>345972.70150999998</v>
          </cell>
        </row>
        <row r="57">
          <cell r="B57">
            <v>-1.6000005416572094E-4</v>
          </cell>
          <cell r="C57">
            <v>0</v>
          </cell>
          <cell r="D57">
            <v>-8.4999983664602041E-4</v>
          </cell>
          <cell r="E57">
            <v>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-e"/>
      <sheetName val="Sheet1"/>
      <sheetName val="FH Land"/>
      <sheetName val="LH Land"/>
      <sheetName val="BLDG"/>
      <sheetName val="P&amp;M"/>
      <sheetName val="SW"/>
      <sheetName val="FF"/>
      <sheetName val="Bus. &amp; Comm Rights"/>
      <sheetName val="Vehic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 pnl-99"/>
      <sheetName val="BRP&amp;L-FDC"/>
      <sheetName val="BRP&amp;L"/>
      <sheetName val="pnl-mth"/>
      <sheetName val="Inputs-Pack level"/>
      <sheetName val="Inputs-Brand level"/>
      <sheetName val="Sp.&amp;Ma."/>
      <sheetName val="F.Depn."/>
      <sheetName val="jan"/>
      <sheetName val="feb"/>
      <sheetName val="march"/>
      <sheetName val="april"/>
      <sheetName val="may"/>
      <sheetName val="june"/>
      <sheetName val="july"/>
      <sheetName val="aug"/>
      <sheetName val="sept"/>
      <sheetName val="oct"/>
      <sheetName val="nov"/>
      <sheetName val="dec"/>
      <sheetName val="pack pnl_99"/>
      <sheetName val="D"/>
      <sheetName val="SALES-VAL"/>
      <sheetName val="P &amp; L"/>
      <sheetName val="Detail Sheet (pro)"/>
      <sheetName val="AEB Intt Working"/>
      <sheetName val="HAWAII REGION"/>
      <sheetName val="ADP"/>
      <sheetName val="WAIFAC"/>
      <sheetName val="KAHULUI"/>
      <sheetName val="WDF(EXCLUDINGHERMES)"/>
      <sheetName val="WhseGP"/>
      <sheetName val="TOTAL WAIKOLOA"/>
      <sheetName val="HIA FAC"/>
      <sheetName val="WAIKIKI GALLERIA"/>
      <sheetName val="TOTAL HHV"/>
      <sheetName val="Hermes"/>
      <sheetName val="Total HIA"/>
      <sheetName val="KONA"/>
      <sheetName val="PRADA"/>
      <sheetName val="TOTAL WHALERS"/>
      <sheetName val="WDP"/>
      <sheetName val="ADF"/>
      <sheetName val="JobDetails"/>
      <sheetName val="Sheet2"/>
      <sheetName val="Trial-Sub"/>
      <sheetName val="Comm. Scp"/>
      <sheetName val="key"/>
      <sheetName val="MAR06"/>
      <sheetName val=" January"/>
      <sheetName val="Pkgg"/>
      <sheetName val="Lookup"/>
      <sheetName val="DATA"/>
      <sheetName val="NOTES"/>
      <sheetName val="SWITCH"/>
      <sheetName val="Schedules"/>
      <sheetName val="RCC,Ret. W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ure4"/>
      <sheetName val="Anneure 4.1"/>
      <sheetName val="Assets Sale"/>
      <sheetName val="Sheet1"/>
      <sheetName val="Sch 16 Notes 21-22"/>
      <sheetName val="Sch 13 Notes 10-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risks"/>
      <sheetName val="Risk Profile"/>
      <sheetName val="Premium Analysis"/>
      <sheetName val="Industry Analysis"/>
    </sheetNames>
    <sheetDataSet>
      <sheetData sheetId="0" refreshError="1">
        <row r="9">
          <cell r="L9">
            <v>1299.4750929569298</v>
          </cell>
          <cell r="N9">
            <v>687</v>
          </cell>
        </row>
        <row r="10">
          <cell r="L10">
            <v>1956.60420325979</v>
          </cell>
          <cell r="N10">
            <v>17812</v>
          </cell>
        </row>
        <row r="11">
          <cell r="L11">
            <v>1018.0018671352728</v>
          </cell>
          <cell r="N11">
            <v>597</v>
          </cell>
        </row>
        <row r="12">
          <cell r="L12">
            <v>763.49340866374462</v>
          </cell>
          <cell r="N12">
            <v>1294</v>
          </cell>
        </row>
        <row r="13">
          <cell r="L13">
            <v>1242.8006923313944</v>
          </cell>
          <cell r="N13">
            <v>1663</v>
          </cell>
        </row>
        <row r="14">
          <cell r="L14">
            <v>2553.8337394116661</v>
          </cell>
          <cell r="N14">
            <v>4831</v>
          </cell>
        </row>
        <row r="15">
          <cell r="L15">
            <v>1738.2530547642207</v>
          </cell>
          <cell r="N15">
            <v>1462</v>
          </cell>
        </row>
        <row r="16">
          <cell r="L16">
            <v>2190.9650412539218</v>
          </cell>
          <cell r="N16">
            <v>1820</v>
          </cell>
        </row>
        <row r="17">
          <cell r="L17">
            <v>1099.1007445144176</v>
          </cell>
          <cell r="N17">
            <v>12131</v>
          </cell>
        </row>
        <row r="18">
          <cell r="L18">
            <v>2606.9455007771298</v>
          </cell>
          <cell r="N18">
            <v>1164</v>
          </cell>
        </row>
        <row r="19">
          <cell r="L19">
            <v>92.066714688768542</v>
          </cell>
          <cell r="N19">
            <v>1219</v>
          </cell>
        </row>
        <row r="20">
          <cell r="L20">
            <v>392.23024134425026</v>
          </cell>
          <cell r="N20">
            <v>2680</v>
          </cell>
        </row>
        <row r="21">
          <cell r="L21">
            <v>440.92031171046483</v>
          </cell>
          <cell r="N21">
            <v>365</v>
          </cell>
        </row>
        <row r="22">
          <cell r="L22">
            <v>163.97517921844855</v>
          </cell>
          <cell r="N22">
            <v>2301</v>
          </cell>
        </row>
        <row r="23">
          <cell r="L23">
            <v>774.41448178868632</v>
          </cell>
          <cell r="N23">
            <v>3916</v>
          </cell>
        </row>
        <row r="24">
          <cell r="L24">
            <v>1155.7890063722421</v>
          </cell>
          <cell r="N24">
            <v>3033</v>
          </cell>
        </row>
        <row r="25">
          <cell r="L25">
            <v>504.81470380881501</v>
          </cell>
          <cell r="N25">
            <v>4148</v>
          </cell>
        </row>
        <row r="26">
          <cell r="L26">
            <v>585.85014069889098</v>
          </cell>
          <cell r="N26">
            <v>1281</v>
          </cell>
        </row>
        <row r="27">
          <cell r="L27">
            <v>1218.2076126260845</v>
          </cell>
          <cell r="N27">
            <v>2165</v>
          </cell>
        </row>
        <row r="28">
          <cell r="L28">
            <v>2635.0253769079141</v>
          </cell>
          <cell r="N28">
            <v>1595</v>
          </cell>
        </row>
        <row r="29">
          <cell r="L29">
            <v>7.8404484652181967</v>
          </cell>
          <cell r="N29">
            <v>4913</v>
          </cell>
        </row>
        <row r="30">
          <cell r="L30">
            <v>131.28743095901285</v>
          </cell>
          <cell r="N30">
            <v>6710</v>
          </cell>
        </row>
        <row r="31">
          <cell r="L31">
            <v>957.95176505825475</v>
          </cell>
          <cell r="N31">
            <v>781</v>
          </cell>
        </row>
        <row r="32">
          <cell r="L32">
            <v>1410.0828981516197</v>
          </cell>
          <cell r="N32">
            <v>1241</v>
          </cell>
        </row>
        <row r="33">
          <cell r="L33">
            <v>1848.7501487832642</v>
          </cell>
          <cell r="N33">
            <v>2267</v>
          </cell>
        </row>
        <row r="34">
          <cell r="L34">
            <v>1842.9261956265943</v>
          </cell>
          <cell r="N34">
            <v>2662</v>
          </cell>
        </row>
        <row r="35">
          <cell r="L35">
            <v>998.64294300943152</v>
          </cell>
          <cell r="N35">
            <v>735</v>
          </cell>
        </row>
        <row r="36">
          <cell r="L36">
            <v>1110.7247795583962</v>
          </cell>
          <cell r="N36">
            <v>1406</v>
          </cell>
        </row>
        <row r="37">
          <cell r="L37">
            <v>1517.9309803119797</v>
          </cell>
          <cell r="N37">
            <v>13495</v>
          </cell>
        </row>
        <row r="38">
          <cell r="L38">
            <v>1366.4388102008229</v>
          </cell>
          <cell r="N38">
            <v>2738</v>
          </cell>
        </row>
        <row r="39">
          <cell r="L39">
            <v>299.47010038796464</v>
          </cell>
          <cell r="N39">
            <v>2626</v>
          </cell>
        </row>
        <row r="40">
          <cell r="L40">
            <v>302.68799140168892</v>
          </cell>
          <cell r="N40">
            <v>4312</v>
          </cell>
        </row>
        <row r="41">
          <cell r="L41">
            <v>1794.5900322768966</v>
          </cell>
          <cell r="N41">
            <v>4419</v>
          </cell>
        </row>
        <row r="42">
          <cell r="L42">
            <v>366.1950142986563</v>
          </cell>
          <cell r="N42">
            <v>1483</v>
          </cell>
        </row>
        <row r="43">
          <cell r="L43">
            <v>245.38088965573994</v>
          </cell>
          <cell r="N43">
            <v>795</v>
          </cell>
        </row>
        <row r="44">
          <cell r="L44">
            <v>1977.8299323200117</v>
          </cell>
          <cell r="N44">
            <v>694</v>
          </cell>
        </row>
        <row r="45">
          <cell r="L45">
            <v>1169.9912950208866</v>
          </cell>
          <cell r="N45">
            <v>2025</v>
          </cell>
        </row>
        <row r="46">
          <cell r="L46">
            <v>718.42983488392429</v>
          </cell>
          <cell r="N46">
            <v>10984</v>
          </cell>
        </row>
        <row r="47">
          <cell r="L47">
            <v>1063.4098204800819</v>
          </cell>
          <cell r="N47">
            <v>874</v>
          </cell>
        </row>
        <row r="48">
          <cell r="L48">
            <v>924.60979807763772</v>
          </cell>
          <cell r="N48">
            <v>990</v>
          </cell>
        </row>
        <row r="49">
          <cell r="L49">
            <v>1352.1436267020131</v>
          </cell>
          <cell r="N49">
            <v>1190</v>
          </cell>
        </row>
        <row r="50">
          <cell r="L50">
            <v>484.40332730109998</v>
          </cell>
          <cell r="N50">
            <v>2101</v>
          </cell>
        </row>
        <row r="51">
          <cell r="L51">
            <v>692.30777378586254</v>
          </cell>
          <cell r="N51">
            <v>2117</v>
          </cell>
        </row>
        <row r="52">
          <cell r="L52">
            <v>2056.1047016617104</v>
          </cell>
          <cell r="N52">
            <v>1590</v>
          </cell>
        </row>
        <row r="53">
          <cell r="L53">
            <v>42.335546338369447</v>
          </cell>
          <cell r="N53">
            <v>11492</v>
          </cell>
        </row>
        <row r="54">
          <cell r="L54">
            <v>1064.189833473815</v>
          </cell>
          <cell r="N54">
            <v>1199</v>
          </cell>
        </row>
        <row r="55">
          <cell r="L55">
            <v>1846.9025770118596</v>
          </cell>
          <cell r="N55">
            <v>13308</v>
          </cell>
        </row>
        <row r="56">
          <cell r="L56">
            <v>1147.7298559286573</v>
          </cell>
          <cell r="N56">
            <v>2295</v>
          </cell>
        </row>
        <row r="57">
          <cell r="L57">
            <v>136.26088700665318</v>
          </cell>
          <cell r="N57">
            <v>5500</v>
          </cell>
        </row>
        <row r="58">
          <cell r="L58">
            <v>2357.695092693752</v>
          </cell>
          <cell r="N58">
            <v>34380</v>
          </cell>
        </row>
        <row r="59">
          <cell r="L59">
            <v>2092.3314440680883</v>
          </cell>
          <cell r="N59">
            <v>976</v>
          </cell>
        </row>
        <row r="60">
          <cell r="L60">
            <v>426.64614510747083</v>
          </cell>
          <cell r="N60">
            <v>782</v>
          </cell>
        </row>
        <row r="61">
          <cell r="L61">
            <v>402.20585613846293</v>
          </cell>
          <cell r="N61">
            <v>2210</v>
          </cell>
        </row>
        <row r="62">
          <cell r="L62">
            <v>1003.0068005986615</v>
          </cell>
          <cell r="N62">
            <v>3063</v>
          </cell>
        </row>
        <row r="63">
          <cell r="L63">
            <v>774.99511062912234</v>
          </cell>
          <cell r="N63">
            <v>1272</v>
          </cell>
        </row>
        <row r="64">
          <cell r="L64">
            <v>305.79997692640296</v>
          </cell>
          <cell r="N64">
            <v>2576</v>
          </cell>
        </row>
        <row r="65">
          <cell r="L65">
            <v>334.92222373287001</v>
          </cell>
          <cell r="N65">
            <v>297</v>
          </cell>
        </row>
        <row r="66">
          <cell r="L66">
            <v>1645.9372217083771</v>
          </cell>
          <cell r="N66">
            <v>160</v>
          </cell>
        </row>
        <row r="67">
          <cell r="L67">
            <v>604.4044782273271</v>
          </cell>
          <cell r="N67">
            <v>4976</v>
          </cell>
        </row>
        <row r="68">
          <cell r="L68">
            <v>384.62922238773001</v>
          </cell>
          <cell r="N68">
            <v>2806</v>
          </cell>
        </row>
        <row r="69">
          <cell r="L69">
            <v>1413.3503763692484</v>
          </cell>
          <cell r="N69">
            <v>4125</v>
          </cell>
        </row>
        <row r="70">
          <cell r="L70">
            <v>2010.30880434542</v>
          </cell>
          <cell r="N70">
            <v>6447</v>
          </cell>
        </row>
        <row r="71">
          <cell r="L71">
            <v>1004.7082502702724</v>
          </cell>
          <cell r="N71">
            <v>33750</v>
          </cell>
        </row>
        <row r="72">
          <cell r="L72">
            <v>520.74474344265047</v>
          </cell>
          <cell r="N72">
            <v>5400</v>
          </cell>
        </row>
        <row r="73">
          <cell r="L73">
            <v>1197.5511823483803</v>
          </cell>
          <cell r="N73">
            <v>2839</v>
          </cell>
        </row>
        <row r="74">
          <cell r="L74">
            <v>578.77272867145382</v>
          </cell>
          <cell r="N74">
            <v>1116</v>
          </cell>
        </row>
        <row r="75">
          <cell r="L75">
            <v>2665.6356979766492</v>
          </cell>
          <cell r="N75">
            <v>1069</v>
          </cell>
        </row>
        <row r="76">
          <cell r="L76">
            <v>2009.0617098867708</v>
          </cell>
          <cell r="N76">
            <v>673</v>
          </cell>
        </row>
        <row r="77">
          <cell r="L77">
            <v>1506.164186825159</v>
          </cell>
          <cell r="N77">
            <v>9388</v>
          </cell>
        </row>
        <row r="78">
          <cell r="L78">
            <v>502.92593231715966</v>
          </cell>
          <cell r="N78">
            <v>4029</v>
          </cell>
        </row>
        <row r="79">
          <cell r="L79">
            <v>2192.4887835283898</v>
          </cell>
          <cell r="N79">
            <v>3588</v>
          </cell>
        </row>
        <row r="80">
          <cell r="L80">
            <v>1213.3919057003898</v>
          </cell>
          <cell r="N80">
            <v>1411</v>
          </cell>
        </row>
        <row r="81">
          <cell r="L81">
            <v>1973.9988605035842</v>
          </cell>
          <cell r="N81">
            <v>1505</v>
          </cell>
        </row>
        <row r="82">
          <cell r="L82">
            <v>40.281378267030199</v>
          </cell>
          <cell r="N82">
            <v>747</v>
          </cell>
        </row>
        <row r="83">
          <cell r="L83">
            <v>1586.7905201586668</v>
          </cell>
          <cell r="N83">
            <v>1323</v>
          </cell>
        </row>
        <row r="84">
          <cell r="L84">
            <v>758.33583215763758</v>
          </cell>
          <cell r="N84">
            <v>417</v>
          </cell>
        </row>
        <row r="85">
          <cell r="L85">
            <v>2549.0874404777678</v>
          </cell>
          <cell r="N85">
            <v>393</v>
          </cell>
        </row>
        <row r="86">
          <cell r="L86">
            <v>718.57025807356456</v>
          </cell>
          <cell r="N86">
            <v>1190</v>
          </cell>
        </row>
        <row r="87">
          <cell r="L87">
            <v>969.93666504002374</v>
          </cell>
          <cell r="N87">
            <v>4443</v>
          </cell>
        </row>
        <row r="88">
          <cell r="L88">
            <v>450.63632560483046</v>
          </cell>
          <cell r="N88">
            <v>2738</v>
          </cell>
        </row>
        <row r="89">
          <cell r="L89">
            <v>2639.5051474824973</v>
          </cell>
          <cell r="N89">
            <v>1309</v>
          </cell>
        </row>
        <row r="90">
          <cell r="L90">
            <v>2630.0070056508707</v>
          </cell>
          <cell r="N90">
            <v>2644</v>
          </cell>
        </row>
        <row r="91">
          <cell r="L91">
            <v>2666.0213853992109</v>
          </cell>
          <cell r="N91">
            <v>9909</v>
          </cell>
        </row>
        <row r="92">
          <cell r="L92">
            <v>1911.5194013222074</v>
          </cell>
          <cell r="N92">
            <v>1714</v>
          </cell>
        </row>
        <row r="93">
          <cell r="L93">
            <v>1053.9942509318116</v>
          </cell>
          <cell r="N93">
            <v>16216</v>
          </cell>
        </row>
        <row r="94">
          <cell r="L94">
            <v>2006.3557696009502</v>
          </cell>
          <cell r="N94">
            <v>26316</v>
          </cell>
        </row>
        <row r="95">
          <cell r="L95">
            <v>2976.618712429447</v>
          </cell>
          <cell r="N95">
            <v>7997.5778283978734</v>
          </cell>
        </row>
        <row r="96">
          <cell r="L96">
            <v>1126.0055097224465</v>
          </cell>
          <cell r="N96">
            <v>960.76861557000007</v>
          </cell>
        </row>
        <row r="97">
          <cell r="L97">
            <v>1358.5489447886196</v>
          </cell>
          <cell r="N97">
            <v>2232.2509967579963</v>
          </cell>
        </row>
        <row r="98">
          <cell r="L98">
            <v>1105.3063251485414</v>
          </cell>
          <cell r="N98">
            <v>1310.0869435202053</v>
          </cell>
        </row>
        <row r="99">
          <cell r="L99">
            <v>1922.8731113875619</v>
          </cell>
          <cell r="N99">
            <v>2146.6561976969292</v>
          </cell>
        </row>
        <row r="100">
          <cell r="L100">
            <v>2443.9112402210963</v>
          </cell>
          <cell r="N100">
            <v>10020.838440634707</v>
          </cell>
        </row>
        <row r="101">
          <cell r="L101">
            <v>2315.0263036697097</v>
          </cell>
          <cell r="N101">
            <v>2398.3621151009252</v>
          </cell>
        </row>
        <row r="102">
          <cell r="L102">
            <v>1203.4353192595991</v>
          </cell>
          <cell r="N102">
            <v>31629.075911844309</v>
          </cell>
        </row>
        <row r="103">
          <cell r="L103">
            <v>653.61425930841631</v>
          </cell>
          <cell r="N103">
            <v>1307.9599785909056</v>
          </cell>
        </row>
        <row r="104">
          <cell r="L104">
            <v>813.39002543220352</v>
          </cell>
          <cell r="N104">
            <v>570.20392999611602</v>
          </cell>
        </row>
        <row r="105">
          <cell r="L105">
            <v>478.00946614518676</v>
          </cell>
          <cell r="N105">
            <v>728.43448866577683</v>
          </cell>
        </row>
        <row r="106">
          <cell r="L106">
            <v>1472.4877981418231</v>
          </cell>
          <cell r="N106">
            <v>1114.3578947368421</v>
          </cell>
        </row>
        <row r="107">
          <cell r="L107">
            <v>1044.2716734124713</v>
          </cell>
          <cell r="N107">
            <v>1388.8272826086961</v>
          </cell>
        </row>
        <row r="108">
          <cell r="L108">
            <v>1587.6830114183749</v>
          </cell>
          <cell r="N108">
            <v>241.92324941176466</v>
          </cell>
        </row>
        <row r="109">
          <cell r="L109">
            <v>1247.0948420663328</v>
          </cell>
          <cell r="N109">
            <v>303.01866599006024</v>
          </cell>
        </row>
        <row r="110">
          <cell r="L110">
            <v>1079.224756473013</v>
          </cell>
          <cell r="N110">
            <v>1426.2598028237433</v>
          </cell>
        </row>
        <row r="111">
          <cell r="L111">
            <v>1443.3963125817456</v>
          </cell>
          <cell r="N111">
            <v>1683.7185759596575</v>
          </cell>
        </row>
        <row r="112">
          <cell r="L112">
            <v>1237.7836079230813</v>
          </cell>
          <cell r="N112">
            <v>696.31360323886645</v>
          </cell>
        </row>
        <row r="113">
          <cell r="L113">
            <v>2367.1384992065905</v>
          </cell>
          <cell r="N113">
            <v>23.169458128078819</v>
          </cell>
        </row>
        <row r="114">
          <cell r="L114">
            <v>82.109414071805986</v>
          </cell>
          <cell r="N114">
            <v>1408.896</v>
          </cell>
        </row>
        <row r="115">
          <cell r="L115">
            <v>2089.9003692611823</v>
          </cell>
          <cell r="N115">
            <v>1529.7085211581013</v>
          </cell>
        </row>
        <row r="116">
          <cell r="L116">
            <v>2706.9227299176664</v>
          </cell>
          <cell r="N116">
            <v>5451.1227720450279</v>
          </cell>
        </row>
        <row r="117">
          <cell r="L117">
            <v>1748.7091886498235</v>
          </cell>
          <cell r="N117">
            <v>5573.0645900137424</v>
          </cell>
        </row>
        <row r="118">
          <cell r="L118">
            <v>1449.0847888902993</v>
          </cell>
          <cell r="N118">
            <v>306.10457744617929</v>
          </cell>
        </row>
        <row r="119">
          <cell r="L119">
            <v>1673.5401701721839</v>
          </cell>
          <cell r="N119">
            <v>1820.8731766504357</v>
          </cell>
        </row>
        <row r="120">
          <cell r="L120">
            <v>1734.7817229797949</v>
          </cell>
          <cell r="N120">
            <v>1269.2597976397515</v>
          </cell>
        </row>
        <row r="121">
          <cell r="L121">
            <v>1399.2302322301873</v>
          </cell>
          <cell r="N121">
            <v>3169.0486763157901</v>
          </cell>
        </row>
        <row r="122">
          <cell r="L122">
            <v>1842.966225343898</v>
          </cell>
          <cell r="N122">
            <v>2115.4117525061833</v>
          </cell>
        </row>
        <row r="123">
          <cell r="L123">
            <v>7.3422790456617149</v>
          </cell>
          <cell r="N123">
            <v>1772.2864703053976</v>
          </cell>
        </row>
        <row r="124">
          <cell r="L124">
            <v>1033.3710171447965</v>
          </cell>
          <cell r="N124">
            <v>1459.9163477310005</v>
          </cell>
        </row>
        <row r="125">
          <cell r="L125">
            <v>1657.8212797186789</v>
          </cell>
          <cell r="N125">
            <v>2107.5566803363781</v>
          </cell>
        </row>
        <row r="126">
          <cell r="L126">
            <v>714.27105003745669</v>
          </cell>
          <cell r="N126">
            <v>2836.9657046010411</v>
          </cell>
        </row>
        <row r="127">
          <cell r="L127">
            <v>2319.6368067792105</v>
          </cell>
          <cell r="N127">
            <v>595.95903965773368</v>
          </cell>
        </row>
        <row r="128">
          <cell r="L128">
            <v>1483.3773601371327</v>
          </cell>
          <cell r="N128">
            <v>1268.8096571431565</v>
          </cell>
        </row>
        <row r="129">
          <cell r="L129">
            <v>2584.6260863924385</v>
          </cell>
          <cell r="N129">
            <v>3496.64967679861</v>
          </cell>
        </row>
        <row r="130">
          <cell r="L130">
            <v>1867.4691012306682</v>
          </cell>
          <cell r="N130">
            <v>2294.6976855708976</v>
          </cell>
        </row>
        <row r="131">
          <cell r="L131">
            <v>2553.3241916506699</v>
          </cell>
          <cell r="N131">
            <v>1681.253550354578</v>
          </cell>
        </row>
        <row r="132">
          <cell r="L132">
            <v>307.01382153463504</v>
          </cell>
          <cell r="N132">
            <v>1994.4294136140311</v>
          </cell>
        </row>
        <row r="133">
          <cell r="L133">
            <v>467.06409030867883</v>
          </cell>
          <cell r="N133">
            <v>1702.7342762890328</v>
          </cell>
        </row>
        <row r="134">
          <cell r="L134">
            <v>2215.3035822411475</v>
          </cell>
          <cell r="N134">
            <v>1574.5735026572349</v>
          </cell>
        </row>
        <row r="135">
          <cell r="L135">
            <v>2523.0452568399055</v>
          </cell>
          <cell r="N135">
            <v>1237.249221205707</v>
          </cell>
        </row>
        <row r="136">
          <cell r="L136">
            <v>1449.0264804252968</v>
          </cell>
          <cell r="N136">
            <v>8420.0070118032017</v>
          </cell>
        </row>
        <row r="137">
          <cell r="L137">
            <v>1557.6636845006033</v>
          </cell>
          <cell r="N137">
            <v>8104.0086673889491</v>
          </cell>
        </row>
        <row r="138">
          <cell r="L138">
            <v>541.8356177764058</v>
          </cell>
          <cell r="N138">
            <v>2002.588</v>
          </cell>
        </row>
        <row r="139">
          <cell r="L139">
            <v>1690.5083505350967</v>
          </cell>
          <cell r="N139">
            <v>1881.5346921546127</v>
          </cell>
        </row>
        <row r="140">
          <cell r="L140">
            <v>2046.3516877558839</v>
          </cell>
          <cell r="N140">
            <v>1659.9271905598791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ity"/>
      <sheetName val="Input Menu"/>
      <sheetName val="IS_ACCOUNT"/>
      <sheetName val="ICP_RU"/>
      <sheetName val="ICP_PRU"/>
      <sheetName val="ICP_PRU_T"/>
      <sheetName val="WORKING_CAPITAL"/>
      <sheetName val="IS_RU_MONTH"/>
      <sheetName val="TAX_INC_KEY"/>
      <sheetName val="CAPEX"/>
      <sheetName val="STAFF"/>
      <sheetName val="ACQ_ASSETS"/>
      <sheetName val="NBV_INVENT"/>
      <sheetName val="BS sch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 &amp; L"/>
      <sheetName val="Sch-1share Capital"/>
      <sheetName val="Sch-2 Unsec Loans"/>
      <sheetName val="Sch-3 Cash &amp; Bank"/>
      <sheetName val="Sch-4 Loans &amp; Adv"/>
      <sheetName val="Sch-5 Current Liab"/>
      <sheetName val="Sch-6 Misc Exp"/>
      <sheetName val="Sch-8 Accounting Policy"/>
      <sheetName val="Sch-9 Notes on Acct"/>
      <sheetName val="List A-Segment"/>
      <sheetName val="Sheet1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W"/>
      <sheetName val="OPS_asia"/>
      <sheetName val="Production"/>
      <sheetName val="PRICE"/>
      <sheetName val="Data"/>
      <sheetName val="OPS_SIMPLIFIE"/>
      <sheetName val="CESSION"/>
      <sheetName val="ORDER"/>
      <sheetName val="income"/>
      <sheetName val="AP RA99-06"/>
      <sheetName val="HV RA99-06"/>
      <sheetName val="IN RA99-06"/>
      <sheetName val="CH RA99-06"/>
      <sheetName val="TH RA99-06"/>
      <sheetName val="HZ RA99-06"/>
      <sheetName val="Rates"/>
      <sheetName val="TB"/>
      <sheetName val="Total MG "/>
      <sheetName val="Schedule"/>
      <sheetName val="IOPlan"/>
      <sheetName val="Consol"/>
      <sheetName val="MAPPINGS"/>
      <sheetName val="Op Plan Sales"/>
      <sheetName val="Lists"/>
      <sheetName val="IT Only"/>
      <sheetName val="Sheet1"/>
      <sheetName val="AP_RA99-06"/>
      <sheetName val="HV_RA99-06"/>
      <sheetName val="IN_RA99-06"/>
      <sheetName val="CH_RA99-06"/>
      <sheetName val="TH_RA99-06"/>
      <sheetName val="HZ_RA99-06"/>
      <sheetName val="Op_Plan_Sales"/>
      <sheetName val="Rollup_Summary"/>
      <sheetName val="Trial Balance"/>
      <sheetName val="Other notes"/>
      <sheetName val="Sales &amp; Marketing Dashboard"/>
      <sheetName val="LIC"/>
      <sheetName val="PropertyList"/>
      <sheetName val="IT-accruals"/>
      <sheetName val="TPM Tot"/>
      <sheetName val="StdMarginRegQtr"/>
      <sheetName val="Sept '99"/>
      <sheetName val="AP_RA99-061"/>
      <sheetName val="HV_RA99-061"/>
      <sheetName val="IN_RA99-061"/>
      <sheetName val="CH_RA99-061"/>
      <sheetName val="TH_RA99-061"/>
      <sheetName val="HZ_RA99-061"/>
      <sheetName val="Total_MG_"/>
      <sheetName val="Op_Plan_Sales1"/>
      <sheetName val="IT_Only"/>
      <sheetName val="RES"/>
      <sheetName val="FBT Full"/>
      <sheetName val="Masters"/>
      <sheetName val="M B-QtyRecn"/>
      <sheetName val="M_B-QtyRecn"/>
      <sheetName val="Push Diag on Premise"/>
      <sheetName val="CChannel Attract Input"/>
      <sheetName val="FStratPlan"/>
      <sheetName val="Rate_dec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8.3000000000000007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 Entry Sheet"/>
      <sheetName val="Groupings"/>
      <sheetName val="BS"/>
      <sheetName val="P&amp;L"/>
      <sheetName val="Cash Flow 1"/>
      <sheetName val="Cash Flow 2"/>
      <sheetName val="Sch 1-2"/>
      <sheetName val="Sch 3-4"/>
      <sheetName val="Sch 5"/>
      <sheetName val="Sch 6"/>
      <sheetName val="Sch 6 (Contd 1.)"/>
      <sheetName val="Sch 7"/>
      <sheetName val="Sch 8"/>
      <sheetName val="Sch 9-10"/>
      <sheetName val="Sch 11 Notes 2-3"/>
      <sheetName val="Cover Sheet"/>
      <sheetName val="Difference Summary"/>
      <sheetName val="Cash Flow workings"/>
      <sheetName val="BS-Accounts"/>
      <sheetName val="PL-Accounts"/>
      <sheetName val="Drs-Accounts"/>
      <sheetName val="Crs-Accounts"/>
      <sheetName val="Sch 11"/>
      <sheetName val="Sch 11 Notes 15"/>
      <sheetName val="Sch 11 Notes 16-20"/>
      <sheetName val="Addl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 Entry Sheet"/>
      <sheetName val="Sheet1"/>
      <sheetName val="BS"/>
      <sheetName val="Sheet3"/>
      <sheetName val="P&amp;L"/>
      <sheetName val="Raw Materials"/>
      <sheetName val="Sheet2"/>
      <sheetName val="FG Valuations"/>
      <sheetName val="Sheet4"/>
      <sheetName val="Cash Flow 1"/>
      <sheetName val="Sheet5"/>
      <sheetName val="Cash Flow 2"/>
      <sheetName val="Sheet6"/>
      <sheetName val="Cash Flow workings"/>
      <sheetName val="Sch 1-2"/>
      <sheetName val="Sch 3-4"/>
      <sheetName val="Sch 5"/>
      <sheetName val="Sheet7"/>
      <sheetName val="Sch 6"/>
      <sheetName val="Sheet8"/>
      <sheetName val="Sch 7"/>
      <sheetName val="Sheet9"/>
      <sheetName val="Sch 8"/>
      <sheetName val="Sch 9-11"/>
      <sheetName val="Sheet10"/>
      <sheetName val="Sch 12-14"/>
      <sheetName val="Sheet11"/>
      <sheetName val="Sch 15 Notes 10-11"/>
      <sheetName val="Sheet12"/>
      <sheetName val="Sch 15 Notes 12-14"/>
      <sheetName val="Sheet15"/>
      <sheetName val="Sch 15 Note 15"/>
      <sheetName val="Sheet16"/>
      <sheetName val="Sch 15 Notes 16-17"/>
      <sheetName val="Sch 15 Notes 18-19"/>
      <sheetName val="Sheet13"/>
      <sheetName val="EB1 - Sch 20"/>
      <sheetName val="Sheet14"/>
      <sheetName val="EB2 - Sch - 20"/>
      <sheetName val="Sch 15 Notes 21-26"/>
      <sheetName val="Cover Sheet"/>
      <sheetName val="Addl info"/>
      <sheetName val="Difference Summary"/>
      <sheetName val="Sch 6 1 Page"/>
      <sheetName val="Sch 15"/>
      <sheetName val="Groupings"/>
      <sheetName val="Summary12-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2"/>
      <sheetName val="Sheet3"/>
      <sheetName val="EXPLANATION SHEET"/>
      <sheetName val="cut%+Month gross"/>
      <sheetName val="cut%"/>
      <sheetName val="Sheet1"/>
      <sheetName val="POST-ACTUAL INCR"/>
      <sheetName val="Ann I"/>
    </sheetNames>
    <sheetDataSet>
      <sheetData sheetId="0" refreshError="1"/>
      <sheetData sheetId="1">
        <row r="3">
          <cell r="A3" t="str">
            <v>AM</v>
          </cell>
          <cell r="B3">
            <v>800</v>
          </cell>
          <cell r="C3">
            <v>1000</v>
          </cell>
          <cell r="D3">
            <v>100</v>
          </cell>
          <cell r="E3">
            <v>1000</v>
          </cell>
          <cell r="F3">
            <v>230</v>
          </cell>
          <cell r="H3">
            <v>12000</v>
          </cell>
          <cell r="I3">
            <v>3173</v>
          </cell>
          <cell r="J3">
            <v>0.4</v>
          </cell>
          <cell r="K3">
            <v>0.3</v>
          </cell>
        </row>
        <row r="4">
          <cell r="A4" t="str">
            <v>DGM</v>
          </cell>
          <cell r="B4">
            <v>800</v>
          </cell>
          <cell r="C4">
            <v>1200</v>
          </cell>
          <cell r="D4">
            <v>100</v>
          </cell>
          <cell r="E4">
            <v>1250</v>
          </cell>
          <cell r="F4">
            <v>230</v>
          </cell>
          <cell r="G4">
            <v>2000</v>
          </cell>
          <cell r="H4">
            <v>33000</v>
          </cell>
          <cell r="I4">
            <v>10173</v>
          </cell>
          <cell r="J4">
            <v>0.4</v>
          </cell>
          <cell r="K4">
            <v>0.3</v>
          </cell>
        </row>
        <row r="5">
          <cell r="A5" t="str">
            <v>GL1</v>
          </cell>
          <cell r="B5">
            <v>800</v>
          </cell>
          <cell r="C5">
            <v>500</v>
          </cell>
          <cell r="D5">
            <v>100</v>
          </cell>
          <cell r="E5">
            <v>1000</v>
          </cell>
          <cell r="F5">
            <v>230</v>
          </cell>
          <cell r="H5">
            <v>10000</v>
          </cell>
          <cell r="I5">
            <v>3173</v>
          </cell>
          <cell r="J5">
            <v>0.4</v>
          </cell>
          <cell r="K5">
            <v>0.17</v>
          </cell>
        </row>
        <row r="6">
          <cell r="A6" t="str">
            <v>GL2</v>
          </cell>
          <cell r="B6">
            <v>800</v>
          </cell>
          <cell r="C6">
            <v>500</v>
          </cell>
          <cell r="D6">
            <v>100</v>
          </cell>
          <cell r="E6">
            <v>1000</v>
          </cell>
          <cell r="F6">
            <v>230</v>
          </cell>
          <cell r="H6">
            <v>10000</v>
          </cell>
          <cell r="I6">
            <v>3173</v>
          </cell>
          <cell r="J6">
            <v>0.4</v>
          </cell>
          <cell r="K6">
            <v>0.17</v>
          </cell>
        </row>
        <row r="7">
          <cell r="A7" t="str">
            <v>GL3</v>
          </cell>
          <cell r="B7">
            <v>800</v>
          </cell>
          <cell r="C7">
            <v>500</v>
          </cell>
          <cell r="D7">
            <v>100</v>
          </cell>
          <cell r="E7">
            <v>1000</v>
          </cell>
          <cell r="F7">
            <v>230</v>
          </cell>
          <cell r="H7">
            <v>10000</v>
          </cell>
          <cell r="I7">
            <v>3173</v>
          </cell>
          <cell r="J7">
            <v>0.4</v>
          </cell>
          <cell r="K7">
            <v>0.17</v>
          </cell>
        </row>
        <row r="8">
          <cell r="A8" t="str">
            <v>MGR</v>
          </cell>
          <cell r="B8">
            <v>800</v>
          </cell>
          <cell r="C8">
            <v>1000</v>
          </cell>
          <cell r="D8">
            <v>100</v>
          </cell>
          <cell r="E8">
            <v>1000</v>
          </cell>
          <cell r="F8">
            <v>230</v>
          </cell>
          <cell r="G8">
            <v>2000</v>
          </cell>
          <cell r="H8">
            <v>12000</v>
          </cell>
          <cell r="I8">
            <v>10173</v>
          </cell>
          <cell r="J8">
            <v>0.4</v>
          </cell>
          <cell r="K8">
            <v>0.3</v>
          </cell>
        </row>
        <row r="9">
          <cell r="A9" t="str">
            <v>TLC</v>
          </cell>
          <cell r="B9">
            <v>800</v>
          </cell>
          <cell r="C9">
            <v>500</v>
          </cell>
          <cell r="D9">
            <v>100</v>
          </cell>
          <cell r="E9">
            <v>300</v>
          </cell>
          <cell r="F9">
            <v>230</v>
          </cell>
          <cell r="H9">
            <v>2000</v>
          </cell>
          <cell r="I9">
            <v>3173</v>
          </cell>
          <cell r="J9">
            <v>0.3</v>
          </cell>
          <cell r="K9">
            <v>0.17</v>
          </cell>
        </row>
        <row r="10">
          <cell r="A10" t="str">
            <v>TLP</v>
          </cell>
          <cell r="B10">
            <v>800</v>
          </cell>
          <cell r="C10">
            <v>500</v>
          </cell>
          <cell r="D10">
            <v>100</v>
          </cell>
          <cell r="E10">
            <v>300</v>
          </cell>
          <cell r="F10">
            <v>230</v>
          </cell>
          <cell r="H10">
            <v>2000</v>
          </cell>
          <cell r="I10">
            <v>3173</v>
          </cell>
          <cell r="J10">
            <v>0.3</v>
          </cell>
          <cell r="K10">
            <v>0.17</v>
          </cell>
        </row>
        <row r="11">
          <cell r="A11" t="str">
            <v>GET</v>
          </cell>
          <cell r="F11">
            <v>230</v>
          </cell>
          <cell r="G11">
            <v>4270</v>
          </cell>
          <cell r="H11">
            <v>2000</v>
          </cell>
          <cell r="I11">
            <v>3173</v>
          </cell>
          <cell r="J11">
            <v>0</v>
          </cell>
          <cell r="K11">
            <v>0.17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a"/>
      <sheetName val="ProfitTally"/>
      <sheetName val="Tally"/>
      <sheetName val="Cashflow working"/>
      <sheetName val="Cashflow"/>
      <sheetName val="FGLLOANS&amp;ADVANCES"/>
      <sheetName val="BSeet"/>
      <sheetName val="ContraSales"/>
      <sheetName val="P&amp;L"/>
      <sheetName val="Sch1"/>
      <sheetName val="Sch2"/>
      <sheetName val="Sch3"/>
      <sheetName val="Sch4"/>
      <sheetName val="Sch5"/>
      <sheetName val="Sch6"/>
      <sheetName val="Sch7"/>
      <sheetName val="Sch8"/>
      <sheetName val="Sch9 "/>
      <sheetName val="Sch10"/>
      <sheetName val="Check"/>
      <sheetName val="Comparative"/>
      <sheetName val="Control-Ac."/>
      <sheetName val="TaxWorking"/>
      <sheetName val="VRS"/>
    </sheetNames>
    <sheetDataSet>
      <sheetData sheetId="0" refreshError="1"/>
      <sheetData sheetId="1"/>
      <sheetData sheetId="2"/>
      <sheetData sheetId="3" refreshError="1">
        <row r="63">
          <cell r="B63">
            <v>-69895475</v>
          </cell>
        </row>
        <row r="73">
          <cell r="B73">
            <v>92095432</v>
          </cell>
        </row>
        <row r="85">
          <cell r="B85">
            <v>392954989</v>
          </cell>
          <cell r="H85">
            <v>856615844</v>
          </cell>
        </row>
        <row r="97">
          <cell r="B97">
            <v>-123757844</v>
          </cell>
        </row>
        <row r="104">
          <cell r="B104">
            <v>856615844</v>
          </cell>
          <cell r="E104">
            <v>682582764</v>
          </cell>
        </row>
        <row r="154">
          <cell r="B154">
            <v>4829035</v>
          </cell>
        </row>
        <row r="166">
          <cell r="B166">
            <v>-35424782</v>
          </cell>
        </row>
        <row r="174">
          <cell r="B174">
            <v>4851426</v>
          </cell>
        </row>
        <row r="183">
          <cell r="E183">
            <v>1991538</v>
          </cell>
        </row>
        <row r="194">
          <cell r="B194">
            <v>11549598</v>
          </cell>
        </row>
        <row r="223">
          <cell r="B223">
            <v>-56323626</v>
          </cell>
        </row>
        <row r="236">
          <cell r="B236">
            <v>22342773</v>
          </cell>
        </row>
        <row r="249">
          <cell r="B249">
            <v>232836272</v>
          </cell>
        </row>
        <row r="260">
          <cell r="B260">
            <v>86551455</v>
          </cell>
        </row>
        <row r="281">
          <cell r="B281">
            <v>615983987</v>
          </cell>
          <cell r="E281">
            <v>521966636</v>
          </cell>
        </row>
        <row r="286">
          <cell r="E286">
            <v>159070600</v>
          </cell>
        </row>
        <row r="289">
          <cell r="B289">
            <v>406275437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ed Parties"/>
      <sheetName val="P&amp;L"/>
      <sheetName val="BS"/>
      <sheetName val="VARIANCE ANALYSIS "/>
      <sheetName val="Sch 1-4"/>
      <sheetName val="Sch-5"/>
      <sheetName val="Sch-6-11"/>
      <sheetName val="Sch 12 &amp;13"/>
      <sheetName val="P&amp;L Sch 14-16"/>
      <sheetName val="P&amp;L Sch 17-19"/>
      <sheetName val="Data Entry"/>
      <sheetName val="TRIAL BALANCE (2)"/>
      <sheetName val="TRIAL BALANCE"/>
      <sheetName val="TB Download"/>
      <sheetName val="TBdownload-2002"/>
      <sheetName val="CC wise Download"/>
      <sheetName val="SIF P&amp;L BS"/>
      <sheetName val="SIF P&amp;L"/>
      <sheetName val="SIF Workings"/>
      <sheetName val="SIF Results Back up"/>
      <sheetName val="PROVISIONS"/>
      <sheetName val="Pl-Incl"/>
      <sheetName val="pl-Excl"/>
      <sheetName val="sch-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Purchase- Consumption"/>
      <sheetName val="Production Consumption"/>
      <sheetName val="CST Reconciliation"/>
      <sheetName val="Mod Credit"/>
      <sheetName val="Cotton Consumption(Ledger)"/>
      <sheetName val="Outstanding Purchases"/>
      <sheetName val="Cotton Consumption Group"/>
      <sheetName val="Modvat Credit"/>
      <sheetName val="Dyeing Cost"/>
      <sheetName val="MAR-07 "/>
      <sheetName val="Quart. Analy(Prod)"/>
      <sheetName val="Quarterly Analysis"/>
      <sheetName val="Half Yearly Analysis"/>
      <sheetName val="Annual Analysis"/>
      <sheetName val="Freight Cost"/>
      <sheetName val="Supporting"/>
      <sheetName val="XREF"/>
      <sheetName val="Tickmark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ver Sheet"/>
      <sheetName val="Bal Sheet"/>
      <sheetName val="Regroup"/>
      <sheetName val="P&amp;L Revised"/>
      <sheetName val="P&amp;L"/>
      <sheetName val="Cash Flow"/>
      <sheetName val="N 4"/>
      <sheetName val="N 5-7"/>
      <sheetName val="N 5-6"/>
      <sheetName val="N 8-11"/>
      <sheetName val="N 12-FA"/>
      <sheetName val="N 13-15"/>
      <sheetName val="N 16-18"/>
      <sheetName val="Cont Liab"/>
      <sheetName val="N 21-22 CL"/>
      <sheetName val="P&amp;L N 19-26"/>
      <sheetName val="N 27-32"/>
      <sheetName val="N 39-41"/>
      <sheetName val="Other disclosure"/>
      <sheetName val="N 33 EB1"/>
      <sheetName val="N 33 EB2"/>
      <sheetName val="N 34-36 "/>
      <sheetName val="N 44 SOA"/>
      <sheetName val="CF Workings"/>
      <sheetName val="EPS"/>
      <sheetName val="Grouping"/>
      <sheetName val="emerge"/>
    </sheetNames>
    <sheetDataSet>
      <sheetData sheetId="0" refreshError="1"/>
      <sheetData sheetId="1"/>
      <sheetData sheetId="2">
        <row r="4">
          <cell r="M4" t="str">
            <v>`</v>
          </cell>
          <cell r="N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X"/>
      <sheetName val="NCDX"/>
      <sheetName val="BL12C00054 - BILL"/>
      <sheetName val="BL12C00054 -LDGR"/>
      <sheetName val="BL12C00054- CN"/>
      <sheetName val="BL12C00054 - LVR MCX"/>
      <sheetName val="MB13C00011-BILL"/>
      <sheetName val="MB13C00011- LDGR"/>
      <sheetName val="MB13C00011-CN"/>
      <sheetName val="MB13C00011 - LVR MCX"/>
      <sheetName val="KO00C00084- BILL"/>
      <sheetName val="KO00C00084- LDGR"/>
      <sheetName val="KO00C00084-CN"/>
      <sheetName val="KO00C00084-LVR NCDX"/>
      <sheetName val="LU00C00017 - BILL"/>
      <sheetName val="LU00C00017-LDGR"/>
      <sheetName val="LU00C00017-CN"/>
      <sheetName val="LU00C00017-LVR NCDX"/>
      <sheetName val="INSDL00006-BILL"/>
      <sheetName val="INSDL00006- LDGR"/>
      <sheetName val="INSDL00006-CN"/>
      <sheetName val="INSDL00006-LVR NCDX"/>
      <sheetName val="99890- BROKERAGE MCX"/>
      <sheetName val="99888-ST MCX"/>
      <sheetName val="99969- EDU. CESS MCX"/>
      <sheetName val="99893- TURNOVER TAX MCX"/>
      <sheetName val="99899- STAMP DUTY MCX"/>
      <sheetName val="99890- BROKERAGE NCDX "/>
      <sheetName val="99888 - ST NCDX"/>
      <sheetName val="99888- EDU. CESS NCDX"/>
      <sheetName val="99893- TURNOVER TAX NCDX"/>
      <sheetName val="99899- STAMP DUTY NCDX"/>
      <sheetName val="XREF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ed Parties"/>
      <sheetName val="Pl-EXCL"/>
      <sheetName val="pL-iNCL"/>
      <sheetName val="Sheet3"/>
      <sheetName val="P&amp;L"/>
      <sheetName val="BS"/>
      <sheetName val="VARIANCE ANALYSIS "/>
      <sheetName val="cash flow"/>
      <sheetName val="Sch 1-4"/>
      <sheetName val="Sch-5"/>
      <sheetName val="Sch-6-11"/>
      <sheetName val="Sch 12 &amp;13"/>
      <sheetName val="P&amp;L Sch 14-16"/>
      <sheetName val="P&amp;L Sch 17-19"/>
      <sheetName val="Data Entry"/>
      <sheetName val="TRIAL BALANCE (2)"/>
      <sheetName val="TRIAL BALANCE"/>
      <sheetName val="TB Download"/>
      <sheetName val="TBdownload-2002"/>
      <sheetName val="CC wise Download"/>
      <sheetName val="SIFGROUPINGS"/>
      <sheetName val="SIF P&amp;L BS"/>
      <sheetName val="SIF P&amp;L"/>
      <sheetName val="SIF Workings"/>
      <sheetName val="SIF Results Back up"/>
      <sheetName val="PROVISIONS"/>
      <sheetName val="P &amp; L Approach(OB)"/>
      <sheetName val="P &amp; L Approach(CB) "/>
      <sheetName val="AS-22"/>
      <sheetName val="Nagar provisions"/>
      <sheetName val="CL PROVISION"/>
      <sheetName val="SIF R20&amp;R30 "/>
      <sheetName val="SIF-Sent to France"/>
      <sheetName val="sch-IV"/>
      <sheetName val="TBM ANALYSI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Cf"/>
      <sheetName val="Sch"/>
      <sheetName val="FAS"/>
      <sheetName val="Invest"/>
      <sheetName val="FAR"/>
      <sheetName val="PLGroup"/>
      <sheetName val="BALGroup"/>
      <sheetName val="Sheet1"/>
      <sheetName val="TrialBal"/>
      <sheetName val="Sheet2"/>
      <sheetName val="Group"/>
      <sheetName val="SchVI"/>
      <sheetName val="CLSTOCK 30.06.05"/>
    </sheetNames>
    <sheetDataSet>
      <sheetData sheetId="0" refreshError="1">
        <row r="1">
          <cell r="O1">
            <v>38717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Sheet2"/>
      <sheetName val="Groupings"/>
      <sheetName val="PL"/>
      <sheetName val="Cash Flow 1"/>
      <sheetName val="Cash flow 2"/>
      <sheetName val="Cash Flow Working (DZF)"/>
      <sheetName val="Note 3"/>
      <sheetName val="Note 4 to 11"/>
      <sheetName val="Sheet1"/>
      <sheetName val="Note 12"/>
      <sheetName val="Note 13"/>
      <sheetName val="B2 Trade Receivables  2013"/>
      <sheetName val="Note 14 to 21"/>
      <sheetName val="Note 22 to 28"/>
      <sheetName val="Note 29 to 32"/>
      <sheetName val="N 33A"/>
      <sheetName val="N 33B"/>
      <sheetName val="N 34A"/>
      <sheetName val="N 34B"/>
      <sheetName val="N 34C"/>
      <sheetName val="Note 35-38"/>
      <sheetName val="Sheet3"/>
      <sheetName val="2014 TB"/>
      <sheetName val="2013 TB"/>
      <sheetName val="Note33C Old"/>
      <sheetName val="PIVOT GRPING 2014"/>
      <sheetName val="Sheet6"/>
      <sheetName val="Con &amp; Other"/>
      <sheetName val="Sheet4"/>
      <sheetName val="Depreciation wrk"/>
      <sheetName val="Dep IT Wrk"/>
    </sheetNames>
    <sheetDataSet>
      <sheetData sheetId="0" refreshError="1"/>
      <sheetData sheetId="1" refreshError="1"/>
      <sheetData sheetId="2">
        <row r="1645">
          <cell r="F1645">
            <v>-44882698</v>
          </cell>
          <cell r="K1645">
            <v>0</v>
          </cell>
        </row>
        <row r="1647">
          <cell r="F1647">
            <v>28820000</v>
          </cell>
          <cell r="K1647">
            <v>31364000</v>
          </cell>
        </row>
        <row r="1649">
          <cell r="F1649">
            <v>5908000</v>
          </cell>
          <cell r="K1649">
            <v>-629898</v>
          </cell>
        </row>
        <row r="1658">
          <cell r="F1658">
            <v>0</v>
          </cell>
          <cell r="K1658">
            <v>8871651</v>
          </cell>
        </row>
      </sheetData>
      <sheetData sheetId="3"/>
      <sheetData sheetId="4" refreshError="1"/>
      <sheetData sheetId="5" refreshError="1"/>
      <sheetData sheetId="6" refreshError="1"/>
      <sheetData sheetId="7">
        <row r="5">
          <cell r="A5">
            <v>3</v>
          </cell>
        </row>
        <row r="17">
          <cell r="F17">
            <v>15848000</v>
          </cell>
          <cell r="H17">
            <v>15848000</v>
          </cell>
        </row>
      </sheetData>
      <sheetData sheetId="8">
        <row r="29">
          <cell r="F29">
            <v>382113668.11261404</v>
          </cell>
          <cell r="H29">
            <v>354271566.18000001</v>
          </cell>
        </row>
        <row r="46">
          <cell r="F46" t="e">
            <v>#REF!</v>
          </cell>
          <cell r="H46">
            <v>0</v>
          </cell>
        </row>
        <row r="51">
          <cell r="F51">
            <v>0</v>
          </cell>
          <cell r="H51">
            <v>250000</v>
          </cell>
        </row>
        <row r="57">
          <cell r="F57">
            <v>502036</v>
          </cell>
          <cell r="H57">
            <v>702608</v>
          </cell>
        </row>
        <row r="64">
          <cell r="F64">
            <v>0</v>
          </cell>
          <cell r="H64">
            <v>4162209.33</v>
          </cell>
        </row>
        <row r="76">
          <cell r="F76">
            <v>51304958.849999994</v>
          </cell>
          <cell r="H76">
            <v>23467098.700000003</v>
          </cell>
        </row>
        <row r="88">
          <cell r="F88">
            <v>14583248.170000002</v>
          </cell>
          <cell r="H88">
            <v>28697214.719999999</v>
          </cell>
        </row>
        <row r="98">
          <cell r="F98">
            <v>2368517</v>
          </cell>
          <cell r="H98">
            <v>0</v>
          </cell>
        </row>
        <row r="105">
          <cell r="F105">
            <v>6421013.5</v>
          </cell>
          <cell r="H105">
            <v>11459886.5</v>
          </cell>
        </row>
      </sheetData>
      <sheetData sheetId="9" refreshError="1"/>
      <sheetData sheetId="10">
        <row r="26">
          <cell r="M26">
            <v>33586594</v>
          </cell>
        </row>
        <row r="27">
          <cell r="M27">
            <v>10636223</v>
          </cell>
        </row>
        <row r="32">
          <cell r="Q32">
            <v>134324626.30631375</v>
          </cell>
          <cell r="R32">
            <v>116483853</v>
          </cell>
        </row>
      </sheetData>
      <sheetData sheetId="11">
        <row r="18">
          <cell r="E18">
            <v>11450025</v>
          </cell>
          <cell r="G18">
            <v>11450025</v>
          </cell>
        </row>
      </sheetData>
      <sheetData sheetId="12" refreshError="1"/>
      <sheetData sheetId="13">
        <row r="16">
          <cell r="F16">
            <v>0</v>
          </cell>
          <cell r="H16">
            <v>1153000</v>
          </cell>
        </row>
        <row r="28">
          <cell r="F28">
            <v>31087280</v>
          </cell>
          <cell r="H28">
            <v>30598607</v>
          </cell>
        </row>
        <row r="39">
          <cell r="F39">
            <v>0</v>
          </cell>
          <cell r="H39">
            <v>75000</v>
          </cell>
        </row>
        <row r="45">
          <cell r="F45">
            <v>75745747.242613986</v>
          </cell>
          <cell r="H45">
            <v>78261582</v>
          </cell>
        </row>
        <row r="59">
          <cell r="F59">
            <v>110572157.32999997</v>
          </cell>
          <cell r="H59">
            <v>102404748.43000001</v>
          </cell>
        </row>
        <row r="80">
          <cell r="F80">
            <v>98566663</v>
          </cell>
          <cell r="H80">
            <v>92737100.329999998</v>
          </cell>
        </row>
        <row r="97">
          <cell r="F97">
            <v>2616184</v>
          </cell>
          <cell r="H97">
            <v>4006343</v>
          </cell>
        </row>
        <row r="111">
          <cell r="F111">
            <v>8778759</v>
          </cell>
          <cell r="H111">
            <v>1688324</v>
          </cell>
        </row>
      </sheetData>
      <sheetData sheetId="14">
        <row r="12">
          <cell r="F12">
            <v>325155988.34000003</v>
          </cell>
          <cell r="H12">
            <v>292842003.88</v>
          </cell>
        </row>
        <row r="13">
          <cell r="F13">
            <v>3686508</v>
          </cell>
          <cell r="H13">
            <v>3529811</v>
          </cell>
        </row>
        <row r="27">
          <cell r="F27">
            <v>18714000</v>
          </cell>
          <cell r="H27">
            <v>13905937.460000001</v>
          </cell>
        </row>
        <row r="35">
          <cell r="F35">
            <v>100095219.26020831</v>
          </cell>
          <cell r="H35">
            <v>94295630.319999993</v>
          </cell>
        </row>
        <row r="43">
          <cell r="F43">
            <v>32836038</v>
          </cell>
          <cell r="H43">
            <v>25554633</v>
          </cell>
        </row>
        <row r="49">
          <cell r="F49">
            <v>6147</v>
          </cell>
          <cell r="H49">
            <v>29054</v>
          </cell>
        </row>
        <row r="86">
          <cell r="F86">
            <v>94412801.147177711</v>
          </cell>
          <cell r="H86">
            <v>78386838.359999955</v>
          </cell>
        </row>
        <row r="98">
          <cell r="F98">
            <v>56.411773682871043</v>
          </cell>
          <cell r="H98">
            <v>34.521705439172152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bs"/>
      <sheetName val="sch 5"/>
      <sheetName val=" BS-sch 1-4"/>
      <sheetName val="BS-sch 6 &amp; 7"/>
      <sheetName val="BS-sch 8 &amp; 9"/>
      <sheetName val="PL-sch 10, 11 &amp; 12"/>
      <sheetName val="PL-sch 13, 14 &amp; 15"/>
      <sheetName val="GP Margin"/>
      <sheetName val="TRIAL BALANCE"/>
      <sheetName val="Clause 12 (b)"/>
      <sheetName val="pl-excl"/>
      <sheetName val="pl-incl"/>
      <sheetName val="downlo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 Entry Sheet"/>
      <sheetName val="ARP"/>
      <sheetName val="Rev Sch VI"/>
      <sheetName val="Sheet1"/>
      <sheetName val="Groupings"/>
      <sheetName val="Sheet9"/>
      <sheetName val="Raw Materials"/>
      <sheetName val="FG Revised"/>
      <sheetName val="FG Valuations"/>
      <sheetName val="Sheet7"/>
      <sheetName val="BS"/>
      <sheetName val="P&amp;L"/>
      <sheetName val="Sheet2"/>
      <sheetName val="Cash Flow 1"/>
      <sheetName val="Cash Flow 2"/>
      <sheetName val="Cash Flow workings"/>
      <sheetName val="Sch 1-2"/>
      <sheetName val="Sch 3-4"/>
      <sheetName val="FA copy"/>
      <sheetName val="Sch 5"/>
      <sheetName val="Sch 6"/>
      <sheetName val="Sch 7"/>
      <sheetName val="Sch 8"/>
      <sheetName val="Sch 9-11"/>
      <sheetName val="Sch 12-14"/>
      <sheetName val="Sch 15 Notes 10-11"/>
      <sheetName val="Sch 15 Notes 12-14"/>
      <sheetName val="Sch 15 Note 15"/>
      <sheetName val="Sch 15 Notes 16-17"/>
      <sheetName val="Sch 15 Notes 19-20"/>
      <sheetName val="EB1 - Sch 20"/>
      <sheetName val="Sheet4"/>
      <sheetName val="EB2 - Sch - 20"/>
      <sheetName val="Sch 15 Notes 22-27"/>
      <sheetName val="Cover Sheet"/>
      <sheetName val="Addl info"/>
      <sheetName val="Difference Summary"/>
      <sheetName val="Sch 6 1 Page"/>
      <sheetName val="Sch 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G5" t="str">
            <v>Recd. For</v>
          </cell>
          <cell r="T5" t="str">
            <v>Issued as</v>
          </cell>
        </row>
        <row r="6">
          <cell r="G6" t="str">
            <v>Job</v>
          </cell>
          <cell r="T6" t="str">
            <v>Intermediates</v>
          </cell>
        </row>
        <row r="7">
          <cell r="T7" t="str">
            <v>Qty. (M.T.)</v>
          </cell>
          <cell r="U7" t="str">
            <v>Value (Rs.)</v>
          </cell>
        </row>
        <row r="17">
          <cell r="U17">
            <v>0</v>
          </cell>
        </row>
        <row r="23">
          <cell r="U23">
            <v>0</v>
          </cell>
        </row>
        <row r="28">
          <cell r="U28">
            <v>0</v>
          </cell>
        </row>
        <row r="40">
          <cell r="U40">
            <v>0</v>
          </cell>
        </row>
        <row r="52">
          <cell r="U52">
            <v>0</v>
          </cell>
        </row>
        <row r="62">
          <cell r="U62">
            <v>0</v>
          </cell>
        </row>
        <row r="71">
          <cell r="U71">
            <v>0</v>
          </cell>
        </row>
        <row r="80">
          <cell r="G80">
            <v>0</v>
          </cell>
          <cell r="T80">
            <v>0</v>
          </cell>
          <cell r="U80">
            <v>0</v>
          </cell>
          <cell r="Z80">
            <v>0</v>
          </cell>
          <cell r="AA80">
            <v>0</v>
          </cell>
        </row>
        <row r="87">
          <cell r="G87">
            <v>0</v>
          </cell>
          <cell r="T87">
            <v>0</v>
          </cell>
          <cell r="U87">
            <v>0</v>
          </cell>
          <cell r="Z87">
            <v>0</v>
          </cell>
          <cell r="AA87">
            <v>0</v>
          </cell>
        </row>
        <row r="105">
          <cell r="T105">
            <v>0</v>
          </cell>
        </row>
        <row r="107">
          <cell r="G107">
            <v>0</v>
          </cell>
          <cell r="T107">
            <v>0</v>
          </cell>
          <cell r="U107">
            <v>0</v>
          </cell>
          <cell r="Z107">
            <v>0</v>
          </cell>
          <cell r="AA107">
            <v>0</v>
          </cell>
        </row>
        <row r="109">
          <cell r="T109">
            <v>0</v>
          </cell>
        </row>
        <row r="111">
          <cell r="G111">
            <v>0</v>
          </cell>
          <cell r="T111">
            <v>0</v>
          </cell>
          <cell r="U111">
            <v>0</v>
          </cell>
          <cell r="Z111">
            <v>0</v>
          </cell>
          <cell r="AA111">
            <v>0</v>
          </cell>
        </row>
        <row r="146">
          <cell r="G146">
            <v>0</v>
          </cell>
          <cell r="T146">
            <v>0</v>
          </cell>
          <cell r="U146">
            <v>0</v>
          </cell>
          <cell r="Z146">
            <v>0</v>
          </cell>
          <cell r="AA146">
            <v>0</v>
          </cell>
        </row>
        <row r="158">
          <cell r="G158">
            <v>0</v>
          </cell>
          <cell r="T158">
            <v>0</v>
          </cell>
          <cell r="U158">
            <v>0</v>
          </cell>
          <cell r="Z158">
            <v>0</v>
          </cell>
          <cell r="AA158">
            <v>0</v>
          </cell>
        </row>
        <row r="168">
          <cell r="G168">
            <v>0</v>
          </cell>
          <cell r="T168">
            <v>0</v>
          </cell>
          <cell r="U168">
            <v>0</v>
          </cell>
          <cell r="Z168">
            <v>0</v>
          </cell>
          <cell r="AA168">
            <v>0</v>
          </cell>
        </row>
        <row r="171">
          <cell r="G171">
            <v>0</v>
          </cell>
          <cell r="T171">
            <v>0</v>
          </cell>
          <cell r="U171">
            <v>0</v>
          </cell>
          <cell r="Z171">
            <v>0</v>
          </cell>
          <cell r="AA171">
            <v>0</v>
          </cell>
        </row>
      </sheetData>
      <sheetData sheetId="8" refreshError="1"/>
      <sheetData sheetId="9" refreshError="1"/>
      <sheetData sheetId="10" refreshError="1">
        <row r="1">
          <cell r="A1" t="str">
            <v>LUCID COLLOIDS LIMITED</v>
          </cell>
        </row>
        <row r="2">
          <cell r="A2" t="str">
            <v>Inventory Valuation and Reconcilation for the Year Ended March 31, 2013</v>
          </cell>
        </row>
        <row r="5">
          <cell r="A5" t="str">
            <v>Particulars</v>
          </cell>
          <cell r="B5" t="str">
            <v>Opening Stock</v>
          </cell>
          <cell r="D5" t="str">
            <v>Purchases</v>
          </cell>
          <cell r="F5" t="str">
            <v>Other  Costs</v>
          </cell>
          <cell r="G5" t="str">
            <v>Recd. For</v>
          </cell>
          <cell r="H5" t="str">
            <v>Conversion Receipts</v>
          </cell>
          <cell r="J5" t="str">
            <v>Transfer In</v>
          </cell>
          <cell r="L5" t="str">
            <v>Transfer Out</v>
          </cell>
          <cell r="N5" t="str">
            <v>Total Inwards</v>
          </cell>
          <cell r="P5" t="str">
            <v>Issued to Plant</v>
          </cell>
          <cell r="R5" t="str">
            <v>Job Work</v>
          </cell>
          <cell r="T5" t="str">
            <v>Issued as</v>
          </cell>
          <cell r="V5" t="str">
            <v>Total Issues</v>
          </cell>
          <cell r="X5" t="str">
            <v>Cost of Sales</v>
          </cell>
          <cell r="AB5" t="str">
            <v>Sales</v>
          </cell>
          <cell r="AC5" t="str">
            <v>Profit / (Loss)</v>
          </cell>
          <cell r="AD5" t="str">
            <v>Total Outwards</v>
          </cell>
          <cell r="AF5" t="str">
            <v>Logical</v>
          </cell>
          <cell r="AG5" t="str">
            <v>Cost</v>
          </cell>
          <cell r="AH5" t="str">
            <v>Physical</v>
          </cell>
          <cell r="AI5" t="str">
            <v>Weight</v>
          </cell>
          <cell r="AJ5" t="str">
            <v>Adj. Physical</v>
          </cell>
          <cell r="AK5" t="str">
            <v>Cost FIFO</v>
          </cell>
          <cell r="AM5" t="str">
            <v>Market Value</v>
          </cell>
          <cell r="AO5" t="str">
            <v>Lower of Cost and Market Value</v>
          </cell>
          <cell r="AP5" t="str">
            <v>Difference</v>
          </cell>
          <cell r="AR5" t="str">
            <v>Wtd. Avg.</v>
          </cell>
        </row>
        <row r="6">
          <cell r="B6" t="str">
            <v>As Per Accounts</v>
          </cell>
          <cell r="F6" t="str">
            <v>Allocated</v>
          </cell>
          <cell r="G6" t="str">
            <v>Job</v>
          </cell>
          <cell r="T6" t="str">
            <v>Intermediates</v>
          </cell>
          <cell r="AB6" t="str">
            <v>Invoice Value</v>
          </cell>
          <cell r="AC6" t="str">
            <v>on Sale</v>
          </cell>
          <cell r="AI6" t="str">
            <v>Adj. *</v>
          </cell>
          <cell r="AK6" t="str">
            <v>Rate</v>
          </cell>
          <cell r="AL6" t="str">
            <v>Total</v>
          </cell>
          <cell r="AM6" t="str">
            <v>Rate</v>
          </cell>
          <cell r="AN6" t="str">
            <v>Total</v>
          </cell>
          <cell r="AR6" t="str">
            <v>Rate</v>
          </cell>
        </row>
        <row r="7">
          <cell r="B7" t="str">
            <v>Qty. (M.T.)</v>
          </cell>
          <cell r="C7" t="str">
            <v>Value (Rs.)</v>
          </cell>
          <cell r="D7" t="str">
            <v>Qty. (M.T.)</v>
          </cell>
          <cell r="E7" t="str">
            <v>Value (Rs.)</v>
          </cell>
          <cell r="F7" t="str">
            <v>(Rs.)</v>
          </cell>
          <cell r="H7" t="str">
            <v>Qty. (M.T.)</v>
          </cell>
          <cell r="I7" t="str">
            <v>Value (Rs.)</v>
          </cell>
          <cell r="J7" t="str">
            <v>Qty. (M.T.)</v>
          </cell>
          <cell r="K7" t="str">
            <v>Value (Rs.)</v>
          </cell>
          <cell r="L7" t="str">
            <v>Qty. (M.T.)</v>
          </cell>
          <cell r="M7" t="str">
            <v>Value (Rs.)</v>
          </cell>
          <cell r="N7" t="str">
            <v>Qty. (M.T.)</v>
          </cell>
          <cell r="O7" t="str">
            <v>Value (Rs.)</v>
          </cell>
          <cell r="P7" t="str">
            <v>Qty. (M.T.)</v>
          </cell>
          <cell r="Q7" t="str">
            <v>Value (Rs.)</v>
          </cell>
          <cell r="R7" t="str">
            <v>Qty. (M.T.)</v>
          </cell>
          <cell r="S7" t="str">
            <v>Value (Rs.)</v>
          </cell>
          <cell r="T7" t="str">
            <v>Qty. (M.T.)</v>
          </cell>
          <cell r="U7" t="str">
            <v>Value (Rs.)</v>
          </cell>
          <cell r="V7" t="str">
            <v>Qty. (M.T.)</v>
          </cell>
          <cell r="W7" t="str">
            <v>Value (Rs.)</v>
          </cell>
          <cell r="X7" t="str">
            <v>Qty. (M.T.)</v>
          </cell>
          <cell r="Y7" t="str">
            <v>Value (Rs.)</v>
          </cell>
          <cell r="AB7" t="str">
            <v>(Rs.)</v>
          </cell>
          <cell r="AC7" t="str">
            <v>(Rs.)</v>
          </cell>
          <cell r="AD7" t="str">
            <v>Qty. (M.T.)</v>
          </cell>
          <cell r="AE7" t="str">
            <v>Value (Rs.)</v>
          </cell>
          <cell r="AF7" t="str">
            <v>Qty. (M.T.)</v>
          </cell>
          <cell r="AG7" t="str">
            <v>Value (Rs.)</v>
          </cell>
          <cell r="AH7" t="str">
            <v>Qty. (M.T.)</v>
          </cell>
          <cell r="AJ7" t="str">
            <v>Qty. (M.T.)</v>
          </cell>
          <cell r="AP7" t="str">
            <v>Qty. (M.T.)</v>
          </cell>
          <cell r="AQ7" t="str">
            <v>Value (Rs.)</v>
          </cell>
        </row>
        <row r="9">
          <cell r="A9" t="str">
            <v>GUAR SEEDS</v>
          </cell>
        </row>
        <row r="10">
          <cell r="A10" t="str">
            <v>Guar Seeds</v>
          </cell>
        </row>
        <row r="11">
          <cell r="A11" t="str">
            <v>Converted to Guar Split</v>
          </cell>
        </row>
        <row r="12">
          <cell r="A12" t="str">
            <v>Converted to Tukdi</v>
          </cell>
        </row>
        <row r="13">
          <cell r="A13" t="str">
            <v>Converted to Churi</v>
          </cell>
        </row>
        <row r="14">
          <cell r="A14" t="str">
            <v>Converted to Korma</v>
          </cell>
        </row>
        <row r="15">
          <cell r="A15" t="str">
            <v>Conversion Loss</v>
          </cell>
        </row>
        <row r="17">
          <cell r="A17" t="str">
            <v xml:space="preserve"> Total Guar Seeds</v>
          </cell>
        </row>
        <row r="19">
          <cell r="A19" t="str">
            <v>CERTIFIED GUAR SEEDS</v>
          </cell>
        </row>
        <row r="20">
          <cell r="A20" t="str">
            <v>Certified Guar Seeds</v>
          </cell>
        </row>
        <row r="23">
          <cell r="A23" t="str">
            <v xml:space="preserve"> Total Certified Guar Seeds</v>
          </cell>
        </row>
        <row r="27">
          <cell r="A27" t="str">
            <v>GUAR SPLITS</v>
          </cell>
        </row>
        <row r="28">
          <cell r="A28" t="str">
            <v>Guar Splits</v>
          </cell>
        </row>
        <row r="29">
          <cell r="A29" t="str">
            <v>Guar Splits (Trf. In)</v>
          </cell>
        </row>
        <row r="30">
          <cell r="A30" t="str">
            <v>Prodn. From Guar Seeds</v>
          </cell>
        </row>
        <row r="31">
          <cell r="A31" t="str">
            <v>Prodn. From Tukdi</v>
          </cell>
        </row>
        <row r="32">
          <cell r="A32" t="str">
            <v>Converted to Tukdi</v>
          </cell>
        </row>
        <row r="33">
          <cell r="A33" t="str">
            <v>Converted to Chuni / Bhusi</v>
          </cell>
        </row>
        <row r="34">
          <cell r="A34" t="str">
            <v>Converted to Wet Gum</v>
          </cell>
        </row>
        <row r="35">
          <cell r="A35" t="str">
            <v>Converted to Korma</v>
          </cell>
        </row>
        <row r="36">
          <cell r="A36" t="str">
            <v>Stock at NCDEX Warehouse</v>
          </cell>
        </row>
        <row r="40">
          <cell r="A40" t="str">
            <v>Total Guar Splits</v>
          </cell>
        </row>
        <row r="43">
          <cell r="A43" t="str">
            <v>TUKDI</v>
          </cell>
        </row>
        <row r="44">
          <cell r="A44" t="str">
            <v>Tukdi / Mix Gum</v>
          </cell>
        </row>
        <row r="45">
          <cell r="A45" t="str">
            <v>Prodn. from Guar Seeds</v>
          </cell>
        </row>
        <row r="46">
          <cell r="A46" t="str">
            <v>Prodn. from Guar Split</v>
          </cell>
        </row>
        <row r="47">
          <cell r="A47" t="str">
            <v>Trf. to Guar Split</v>
          </cell>
        </row>
        <row r="48">
          <cell r="A48" t="str">
            <v>Trf. from / (to) Chuni / Bhusi</v>
          </cell>
        </row>
        <row r="49">
          <cell r="A49" t="str">
            <v>Trf. to Wet Gum</v>
          </cell>
        </row>
        <row r="52">
          <cell r="A52" t="str">
            <v>Total Tukdi</v>
          </cell>
        </row>
        <row r="55">
          <cell r="A55" t="str">
            <v>CHUNI / BHUSI</v>
          </cell>
        </row>
        <row r="56">
          <cell r="A56" t="str">
            <v>Chuni/Bhusi</v>
          </cell>
        </row>
        <row r="57">
          <cell r="A57" t="str">
            <v>Prodn. From Guar Split</v>
          </cell>
        </row>
        <row r="58">
          <cell r="A58" t="str">
            <v>Prodn. From Tukdi</v>
          </cell>
        </row>
        <row r="59">
          <cell r="A59" t="str">
            <v>Trf. to Tukdi</v>
          </cell>
        </row>
        <row r="60">
          <cell r="A60" t="str">
            <v>Trf. to Wet Gum</v>
          </cell>
        </row>
        <row r="62">
          <cell r="A62" t="str">
            <v>Total Chuni / Bhusi</v>
          </cell>
        </row>
        <row r="65">
          <cell r="A65" t="str">
            <v>KORMA / GUAR CHURI</v>
          </cell>
        </row>
        <row r="66">
          <cell r="A66" t="str">
            <v>Korma Prodn. From Guar Seeds</v>
          </cell>
        </row>
        <row r="67">
          <cell r="A67" t="str">
            <v>Guar Churi Prodn. From Guar Seeds</v>
          </cell>
        </row>
        <row r="71">
          <cell r="A71" t="str">
            <v>Total Korma</v>
          </cell>
        </row>
        <row r="74">
          <cell r="A74" t="str">
            <v>OTHERS</v>
          </cell>
        </row>
        <row r="75">
          <cell r="A75" t="str">
            <v>Wet Gum</v>
          </cell>
        </row>
        <row r="76">
          <cell r="A76" t="str">
            <v>Wet Gum - Split</v>
          </cell>
        </row>
        <row r="77">
          <cell r="A77" t="str">
            <v>Wet Gum - Tukdi</v>
          </cell>
        </row>
        <row r="78">
          <cell r="A78" t="str">
            <v>Wet Gum - Chuni / Bhusi</v>
          </cell>
        </row>
        <row r="80">
          <cell r="A80" t="str">
            <v>Wet Gum - Total</v>
          </cell>
        </row>
        <row r="82">
          <cell r="A82" t="str">
            <v>Damaged Chuni / Bhusi</v>
          </cell>
        </row>
        <row r="83">
          <cell r="A83" t="str">
            <v>D Gum</v>
          </cell>
        </row>
        <row r="84">
          <cell r="A84" t="str">
            <v>C.T.Gum</v>
          </cell>
        </row>
        <row r="87">
          <cell r="A87" t="str">
            <v>Total Others</v>
          </cell>
        </row>
        <row r="90">
          <cell r="A90" t="str">
            <v>Tamarind Powder</v>
          </cell>
        </row>
        <row r="93">
          <cell r="A93" t="str">
            <v>Process Loss</v>
          </cell>
        </row>
        <row r="94">
          <cell r="A94" t="str">
            <v>From Seeds</v>
          </cell>
        </row>
        <row r="95">
          <cell r="A95" t="str">
            <v>From Splits</v>
          </cell>
        </row>
        <row r="96">
          <cell r="A96" t="str">
            <v>From Tukdi</v>
          </cell>
        </row>
        <row r="97">
          <cell r="A97" t="str">
            <v>From Chuni / Bhusi</v>
          </cell>
        </row>
        <row r="99">
          <cell r="A99" t="str">
            <v>Total Process Loss</v>
          </cell>
        </row>
        <row r="103">
          <cell r="A103" t="str">
            <v>Less: Disclosed as Intermediate</v>
          </cell>
        </row>
        <row r="105">
          <cell r="A105" t="str">
            <v>Chuni/Bhusi</v>
          </cell>
        </row>
        <row r="107">
          <cell r="A107" t="str">
            <v>Wet Gum</v>
          </cell>
        </row>
        <row r="109">
          <cell r="A109" t="str">
            <v>Damaged Chuni / Bhusi</v>
          </cell>
        </row>
        <row r="111">
          <cell r="A111" t="str">
            <v>Total Purchases</v>
          </cell>
        </row>
        <row r="114">
          <cell r="A114" t="str">
            <v>Seeds - Other Purchase Costs:</v>
          </cell>
        </row>
        <row r="115">
          <cell r="A115" t="str">
            <v>Commission</v>
          </cell>
        </row>
        <row r="116">
          <cell r="A116" t="str">
            <v>Discount Earned</v>
          </cell>
        </row>
        <row r="117">
          <cell r="A117" t="str">
            <v xml:space="preserve"> - Cash</v>
          </cell>
        </row>
        <row r="118">
          <cell r="A118" t="str">
            <v xml:space="preserve"> - Quality</v>
          </cell>
        </row>
        <row r="119">
          <cell r="A119" t="str">
            <v>Freight</v>
          </cell>
        </row>
        <row r="120">
          <cell r="A120" t="str">
            <v>Labour</v>
          </cell>
        </row>
        <row r="121">
          <cell r="A121" t="str">
            <v>Jobwork - Cleaning Charges</v>
          </cell>
        </row>
        <row r="122">
          <cell r="A122" t="str">
            <v>KMT</v>
          </cell>
        </row>
        <row r="123">
          <cell r="A123" t="str">
            <v>(Gain) / Loss on Forward Cover Contracts</v>
          </cell>
        </row>
        <row r="124">
          <cell r="A124" t="str">
            <v>VAT</v>
          </cell>
        </row>
        <row r="125">
          <cell r="A125" t="str">
            <v>Interest to Guar Parties</v>
          </cell>
        </row>
        <row r="128">
          <cell r="A128" t="str">
            <v>Splits - Other Purchase Costs:</v>
          </cell>
        </row>
        <row r="129">
          <cell r="A129" t="str">
            <v>Commission</v>
          </cell>
        </row>
        <row r="130">
          <cell r="A130" t="str">
            <v>Discount Earned</v>
          </cell>
        </row>
        <row r="131">
          <cell r="A131" t="str">
            <v xml:space="preserve"> - Cash</v>
          </cell>
        </row>
        <row r="132">
          <cell r="A132" t="str">
            <v xml:space="preserve"> - Quality</v>
          </cell>
        </row>
        <row r="133">
          <cell r="A133" t="str">
            <v xml:space="preserve"> - Packing/Special</v>
          </cell>
        </row>
        <row r="134">
          <cell r="A134" t="str">
            <v>Freight</v>
          </cell>
        </row>
        <row r="135">
          <cell r="A135" t="str">
            <v>Labour</v>
          </cell>
        </row>
        <row r="136">
          <cell r="A136" t="str">
            <v>Jobwork - Cleaning Charges</v>
          </cell>
        </row>
        <row r="137">
          <cell r="A137" t="str">
            <v>Entry Tax</v>
          </cell>
        </row>
        <row r="138">
          <cell r="A138" t="str">
            <v>(Gain) / Loss on Forward Cover Contracts</v>
          </cell>
        </row>
        <row r="139">
          <cell r="A139" t="str">
            <v>VAT</v>
          </cell>
        </row>
        <row r="140">
          <cell r="A140" t="str">
            <v xml:space="preserve">Misc Exp on Purchase </v>
          </cell>
        </row>
        <row r="141">
          <cell r="A141" t="str">
            <v>Interest to Split Parties</v>
          </cell>
        </row>
        <row r="146">
          <cell r="A146" t="str">
            <v>Total</v>
          </cell>
        </row>
        <row r="149">
          <cell r="A149" t="str">
            <v>Chemicals</v>
          </cell>
        </row>
        <row r="150">
          <cell r="A150" t="str">
            <v>Chemicals - Imported</v>
          </cell>
        </row>
        <row r="151">
          <cell r="A151" t="str">
            <v>Chemicals - Local</v>
          </cell>
        </row>
        <row r="152">
          <cell r="A152" t="str">
            <v>Goods-in-Transit</v>
          </cell>
        </row>
        <row r="153">
          <cell r="A153" t="str">
            <v>Freight</v>
          </cell>
        </row>
        <row r="154">
          <cell r="A154" t="str">
            <v>Adjustment for Short/(Excess) Cosumption</v>
          </cell>
        </row>
        <row r="155">
          <cell r="A155" t="str">
            <v>Stock with Consignment Agent</v>
          </cell>
        </row>
        <row r="158">
          <cell r="A158" t="str">
            <v>Total Chemicals</v>
          </cell>
        </row>
        <row r="160">
          <cell r="A160" t="str">
            <v>Packing Materials</v>
          </cell>
        </row>
        <row r="161">
          <cell r="A161" t="str">
            <v>Packing Materials - Imported</v>
          </cell>
        </row>
        <row r="162">
          <cell r="A162" t="str">
            <v>Packing Materials - Local</v>
          </cell>
        </row>
        <row r="163">
          <cell r="A163" t="str">
            <v>Freight</v>
          </cell>
        </row>
        <row r="164">
          <cell r="A164" t="str">
            <v>Entry Tax</v>
          </cell>
        </row>
        <row r="165">
          <cell r="A165" t="str">
            <v>CST Reimbursement</v>
          </cell>
        </row>
        <row r="168">
          <cell r="A168" t="str">
            <v>Total Packing Materials</v>
          </cell>
        </row>
        <row r="171">
          <cell r="A171" t="str">
            <v>Total of Raw Materials</v>
          </cell>
        </row>
        <row r="173">
          <cell r="A173" t="str">
            <v>*</v>
          </cell>
        </row>
        <row r="178">
          <cell r="A178" t="str">
            <v>COST OF CONVERSION</v>
          </cell>
        </row>
        <row r="180">
          <cell r="A180" t="str">
            <v>From Guar Seeds</v>
          </cell>
        </row>
        <row r="182">
          <cell r="A182" t="str">
            <v>Converted to Guar Split</v>
          </cell>
        </row>
        <row r="183">
          <cell r="A183" t="str">
            <v>Converted to Tukdi</v>
          </cell>
        </row>
        <row r="184">
          <cell r="A184" t="str">
            <v>Converted to Chuni / Bhusi</v>
          </cell>
        </row>
        <row r="185">
          <cell r="A185" t="str">
            <v>Converted to Korma</v>
          </cell>
        </row>
        <row r="186">
          <cell r="A186" t="str">
            <v>Conversion Loss</v>
          </cell>
        </row>
        <row r="188">
          <cell r="A188" t="str">
            <v>Total</v>
          </cell>
        </row>
      </sheetData>
      <sheetData sheetId="11" refreshError="1">
        <row r="11">
          <cell r="B11" t="str">
            <v>b)</v>
          </cell>
          <cell r="C11" t="str">
            <v>Share Application Money</v>
          </cell>
          <cell r="F11">
            <v>0</v>
          </cell>
          <cell r="J11">
            <v>0</v>
          </cell>
        </row>
        <row r="35">
          <cell r="B35" t="str">
            <v>DEFERRED TAX ASSET (NET)</v>
          </cell>
          <cell r="H35">
            <v>0</v>
          </cell>
          <cell r="J35">
            <v>0</v>
          </cell>
        </row>
        <row r="51">
          <cell r="B51" t="str">
            <v>MISCELLANEOUS EXPENDITURE</v>
          </cell>
          <cell r="H51">
            <v>0</v>
          </cell>
          <cell r="J51">
            <v>0</v>
          </cell>
        </row>
        <row r="52">
          <cell r="B52" t="str">
            <v>(To the extent not written off or adjusted)</v>
          </cell>
        </row>
        <row r="54">
          <cell r="B54" t="str">
            <v>PROFIT AND LOSS ACCOUNT</v>
          </cell>
          <cell r="H54">
            <v>0</v>
          </cell>
          <cell r="J54">
            <v>0</v>
          </cell>
        </row>
      </sheetData>
      <sheetData sheetId="12" refreshError="1">
        <row r="39">
          <cell r="A39">
            <v>11</v>
          </cell>
          <cell r="B39" t="str">
            <v>Tax Adjustments In Respect Of Prior Years</v>
          </cell>
          <cell r="G39">
            <v>0</v>
          </cell>
          <cell r="I39">
            <v>0</v>
          </cell>
        </row>
        <row r="40">
          <cell r="A40" t="str">
            <v>NET PROFIT AFTER TAX:</v>
          </cell>
          <cell r="G40">
            <v>2340716203</v>
          </cell>
          <cell r="I40">
            <v>936139679</v>
          </cell>
        </row>
        <row r="41">
          <cell r="B41" t="str">
            <v>Extraordinary Items (Net Of Tax)</v>
          </cell>
          <cell r="G41">
            <v>0</v>
          </cell>
          <cell r="I41">
            <v>0</v>
          </cell>
        </row>
        <row r="42">
          <cell r="B42" t="str">
            <v>Prior Period Adjustments</v>
          </cell>
          <cell r="G42">
            <v>0</v>
          </cell>
          <cell r="I42">
            <v>-24000</v>
          </cell>
        </row>
        <row r="44">
          <cell r="A44" t="str">
            <v>NET PROFIT:</v>
          </cell>
          <cell r="G44">
            <v>2340716203</v>
          </cell>
          <cell r="I44">
            <v>936115679</v>
          </cell>
        </row>
        <row r="51">
          <cell r="B51" t="str">
            <v xml:space="preserve">Dividend  </v>
          </cell>
        </row>
        <row r="52">
          <cell r="A52">
            <v>1</v>
          </cell>
          <cell r="B52" t="str">
            <v>Interim Dividend</v>
          </cell>
          <cell r="G52">
            <v>78750000</v>
          </cell>
          <cell r="I52">
            <v>78750000</v>
          </cell>
        </row>
        <row r="56">
          <cell r="B56" t="str">
            <v>Other</v>
          </cell>
          <cell r="G56">
            <v>0</v>
          </cell>
          <cell r="I56">
            <v>0</v>
          </cell>
        </row>
        <row r="63">
          <cell r="B63" t="str">
            <v>Before Extraordinary Items:</v>
          </cell>
        </row>
        <row r="64">
          <cell r="B64" t="str">
            <v>Basic</v>
          </cell>
          <cell r="G64" t="e">
            <v>#N/A</v>
          </cell>
          <cell r="I64" t="e">
            <v>#N/A</v>
          </cell>
        </row>
        <row r="65">
          <cell r="B65" t="str">
            <v>Diluted</v>
          </cell>
          <cell r="G65" t="e">
            <v>#N/A</v>
          </cell>
          <cell r="I65" t="e">
            <v>#N/A</v>
          </cell>
        </row>
        <row r="66">
          <cell r="B66" t="str">
            <v>Including Extraordinary Items:</v>
          </cell>
        </row>
        <row r="68">
          <cell r="B68" t="str">
            <v>Diluted</v>
          </cell>
          <cell r="G68">
            <v>297.23380355555554</v>
          </cell>
          <cell r="I68">
            <v>118.87183225396825</v>
          </cell>
        </row>
      </sheetData>
      <sheetData sheetId="13" refreshError="1"/>
      <sheetData sheetId="14" refreshError="1">
        <row r="17">
          <cell r="B17" t="str">
            <v>Preliminary / Amalgamation Expenses written off</v>
          </cell>
          <cell r="C17">
            <v>0</v>
          </cell>
          <cell r="G17">
            <v>0</v>
          </cell>
        </row>
        <row r="18">
          <cell r="B18" t="str">
            <v>(Profit) / Loss on Sale of Investments (Net)</v>
          </cell>
          <cell r="C18">
            <v>0</v>
          </cell>
          <cell r="G18">
            <v>0</v>
          </cell>
        </row>
        <row r="19">
          <cell r="B19" t="str">
            <v>Loss / (Profit) on Sale of Investments (Net)</v>
          </cell>
          <cell r="C19">
            <v>0</v>
          </cell>
          <cell r="G19">
            <v>0</v>
          </cell>
        </row>
        <row r="23">
          <cell r="B23" t="str">
            <v>(Including Rs. Nil Dividend Reinvested;</v>
          </cell>
        </row>
        <row r="24">
          <cell r="B24" t="str">
            <v xml:space="preserve">  - previous year Rs. Nil)</v>
          </cell>
        </row>
        <row r="25">
          <cell r="B25" t="str">
            <v>Diminution in Value of Investments</v>
          </cell>
          <cell r="C25">
            <v>0</v>
          </cell>
          <cell r="G25">
            <v>0</v>
          </cell>
        </row>
        <row r="44">
          <cell r="B44" t="str">
            <v>Earlier years' Income Tax (Paid) / Received</v>
          </cell>
          <cell r="C44">
            <v>0</v>
          </cell>
          <cell r="G44">
            <v>0</v>
          </cell>
        </row>
        <row r="45">
          <cell r="B45" t="str">
            <v>Direct Taxes Paid</v>
          </cell>
          <cell r="C45">
            <v>-989661351</v>
          </cell>
          <cell r="G45">
            <v>-155113484</v>
          </cell>
        </row>
        <row r="49">
          <cell r="B49" t="str">
            <v>Net Cash Flow from Operating Activities before</v>
          </cell>
        </row>
        <row r="50">
          <cell r="B50" t="str">
            <v>Prior Period Items</v>
          </cell>
          <cell r="E50">
            <v>1940372283</v>
          </cell>
          <cell r="G50">
            <v>215061820</v>
          </cell>
        </row>
        <row r="52">
          <cell r="B52" t="str">
            <v>Prior Period Items:</v>
          </cell>
          <cell r="E52">
            <v>0</v>
          </cell>
          <cell r="G52">
            <v>-24000</v>
          </cell>
        </row>
      </sheetData>
      <sheetData sheetId="15" refreshError="1">
        <row r="17">
          <cell r="B17" t="str">
            <v>Purchase / Reinvestment of Investments</v>
          </cell>
        </row>
        <row r="18">
          <cell r="B18" t="str">
            <v>(Including Rs. Nil Dividend Reinvested;</v>
          </cell>
        </row>
        <row r="19">
          <cell r="B19" t="str">
            <v xml:space="preserve">  - previous year Rs. Nil)</v>
          </cell>
        </row>
        <row r="20">
          <cell r="B20" t="str">
            <v>Sale of Investments</v>
          </cell>
          <cell r="C20">
            <v>0</v>
          </cell>
          <cell r="G20">
            <v>0</v>
          </cell>
        </row>
        <row r="22">
          <cell r="B22" t="str">
            <v>(Including Rs. Nil Dividend Reinvested;</v>
          </cell>
        </row>
        <row r="23">
          <cell r="B23" t="str">
            <v xml:space="preserve">  - previous year Rs. Nil)</v>
          </cell>
        </row>
        <row r="24">
          <cell r="B24" t="str">
            <v>Loan to Subsidiaries Repaid / (Given)</v>
          </cell>
          <cell r="C24">
            <v>0</v>
          </cell>
          <cell r="G24">
            <v>0</v>
          </cell>
        </row>
        <row r="25">
          <cell r="B25" t="str">
            <v>Investment in Subsidiary</v>
          </cell>
          <cell r="C25">
            <v>0</v>
          </cell>
          <cell r="G25">
            <v>0</v>
          </cell>
        </row>
        <row r="26">
          <cell r="B26" t="str">
            <v xml:space="preserve">Increase in Investment in Subsidiaries </v>
          </cell>
          <cell r="C26">
            <v>-671891766</v>
          </cell>
          <cell r="G26">
            <v>-5109040</v>
          </cell>
        </row>
        <row r="27">
          <cell r="B27" t="str">
            <v>Proceeds from Sale of Subsidiary</v>
          </cell>
          <cell r="C27">
            <v>0</v>
          </cell>
          <cell r="G27">
            <v>0</v>
          </cell>
        </row>
        <row r="28">
          <cell r="B28" t="str">
            <v>Intercorporate Deposits Placed</v>
          </cell>
          <cell r="C28">
            <v>0</v>
          </cell>
          <cell r="G28">
            <v>0</v>
          </cell>
        </row>
        <row r="29">
          <cell r="B29" t="str">
            <v>Intercorporate Deposits Refund Received</v>
          </cell>
          <cell r="C29">
            <v>0</v>
          </cell>
          <cell r="G29">
            <v>0</v>
          </cell>
        </row>
        <row r="37">
          <cell r="B37" t="str">
            <v>Proceeds from Issue of Share Capital</v>
          </cell>
          <cell r="C37">
            <v>0</v>
          </cell>
          <cell r="G37">
            <v>0</v>
          </cell>
        </row>
        <row r="40">
          <cell r="B40" t="str">
            <v>Repayment of Sales Tax Deferral Loan</v>
          </cell>
          <cell r="C40">
            <v>0</v>
          </cell>
          <cell r="G40">
            <v>0</v>
          </cell>
        </row>
        <row r="42">
          <cell r="B42" t="str">
            <v>Dividend Paid</v>
          </cell>
          <cell r="C42">
            <v>-78750000</v>
          </cell>
          <cell r="G42">
            <v>-78750000</v>
          </cell>
        </row>
        <row r="43">
          <cell r="B43" t="str">
            <v>Dividend Tax Paid</v>
          </cell>
          <cell r="C43">
            <v>-12775219</v>
          </cell>
          <cell r="G43">
            <v>-12775219</v>
          </cell>
        </row>
      </sheetData>
      <sheetData sheetId="16" refreshError="1"/>
      <sheetData sheetId="17" refreshError="1">
        <row r="16">
          <cell r="B16" t="str">
            <v>ISSUED:</v>
          </cell>
        </row>
        <row r="17">
          <cell r="C17">
            <v>7875000</v>
          </cell>
          <cell r="D17" t="str">
            <v>Equity shares (previous year</v>
          </cell>
          <cell r="H17">
            <v>78750000</v>
          </cell>
          <cell r="J17">
            <v>78750000</v>
          </cell>
        </row>
        <row r="18">
          <cell r="C18">
            <v>7875000</v>
          </cell>
          <cell r="D18" t="str">
            <v>equity shares) of Rs. 10/- each fully paid up.</v>
          </cell>
        </row>
        <row r="23">
          <cell r="C23" t="str">
            <v>Add:   Amount paid up on                     (previous year</v>
          </cell>
        </row>
        <row r="24">
          <cell r="D24" t="str">
            <v>equity shares forfeited.</v>
          </cell>
          <cell r="H24">
            <v>0</v>
          </cell>
          <cell r="J24">
            <v>0</v>
          </cell>
        </row>
        <row r="36">
          <cell r="B36" t="str">
            <v>CAPITAL RESERVES</v>
          </cell>
        </row>
        <row r="37">
          <cell r="B37" t="str">
            <v>i)</v>
          </cell>
          <cell r="C37" t="str">
            <v>Central Subsidy</v>
          </cell>
        </row>
        <row r="38">
          <cell r="C38" t="str">
            <v>As per last Balance Sheet</v>
          </cell>
          <cell r="H38">
            <v>0</v>
          </cell>
          <cell r="J38">
            <v>0</v>
          </cell>
        </row>
        <row r="40">
          <cell r="B40" t="str">
            <v>ii)</v>
          </cell>
          <cell r="C40" t="str">
            <v>State Subsidy</v>
          </cell>
        </row>
        <row r="41">
          <cell r="C41" t="str">
            <v>As per last Balance Sheet</v>
          </cell>
          <cell r="H41">
            <v>0</v>
          </cell>
          <cell r="J41">
            <v>0</v>
          </cell>
        </row>
        <row r="52">
          <cell r="C52">
            <v>0</v>
          </cell>
          <cell r="F52">
            <v>0</v>
          </cell>
          <cell r="J52">
            <v>0</v>
          </cell>
        </row>
      </sheetData>
      <sheetData sheetId="18" refreshError="1">
        <row r="12">
          <cell r="B12" t="str">
            <v>DEBENTURES</v>
          </cell>
        </row>
        <row r="13">
          <cell r="B13" t="str">
            <v>a)</v>
          </cell>
          <cell r="C13" t="str">
            <v>Series 1</v>
          </cell>
          <cell r="E13">
            <v>0</v>
          </cell>
          <cell r="I13">
            <v>0</v>
          </cell>
        </row>
        <row r="14">
          <cell r="B14" t="str">
            <v>b)</v>
          </cell>
          <cell r="C14" t="str">
            <v>Series 2</v>
          </cell>
          <cell r="E14">
            <v>0</v>
          </cell>
          <cell r="I14">
            <v>0</v>
          </cell>
        </row>
        <row r="16">
          <cell r="G16">
            <v>0</v>
          </cell>
          <cell r="I16">
            <v>0</v>
          </cell>
        </row>
        <row r="25">
          <cell r="B25" t="str">
            <v>f)</v>
          </cell>
          <cell r="C25" t="str">
            <v>Vehicle Loans</v>
          </cell>
          <cell r="G25">
            <v>0</v>
          </cell>
          <cell r="I25">
            <v>2657519</v>
          </cell>
        </row>
        <row r="26">
          <cell r="C26" t="str">
            <v>(Secured by hypothecation of vehicles)</v>
          </cell>
        </row>
        <row r="28">
          <cell r="G28">
            <v>0</v>
          </cell>
          <cell r="I28">
            <v>1062512122</v>
          </cell>
        </row>
        <row r="30">
          <cell r="A30">
            <v>2</v>
          </cell>
          <cell r="B30" t="str">
            <v>FROM SUBSIDIARIES</v>
          </cell>
          <cell r="G30">
            <v>0</v>
          </cell>
          <cell r="I30">
            <v>0</v>
          </cell>
        </row>
        <row r="32">
          <cell r="A32">
            <v>3</v>
          </cell>
          <cell r="B32" t="str">
            <v>OTHER LOANS AND ADVANCES</v>
          </cell>
          <cell r="G32">
            <v>0</v>
          </cell>
          <cell r="I32">
            <v>0</v>
          </cell>
        </row>
        <row r="39">
          <cell r="A39" t="str">
            <v>SCHEDULE :   UNSECURED LOANS</v>
          </cell>
        </row>
        <row r="41">
          <cell r="B41" t="str">
            <v>SALES TAX DEFERMENT SCHEME</v>
          </cell>
          <cell r="G41">
            <v>0</v>
          </cell>
          <cell r="I41">
            <v>0</v>
          </cell>
        </row>
        <row r="42">
          <cell r="B42" t="str">
            <v>Long term interest free sales tax loan from SICOM Ltd.</v>
          </cell>
        </row>
        <row r="43">
          <cell r="B43" t="str">
            <v>(Repayable in instalments from April 2004 to April 2012)</v>
          </cell>
        </row>
        <row r="46">
          <cell r="A46">
            <v>1</v>
          </cell>
          <cell r="B46" t="str">
            <v>SHORT TERM LOANS AND ADVANCES</v>
          </cell>
        </row>
        <row r="47">
          <cell r="B47" t="str">
            <v>a)</v>
          </cell>
          <cell r="C47" t="str">
            <v>From Directors</v>
          </cell>
          <cell r="G47">
            <v>0</v>
          </cell>
          <cell r="I47">
            <v>0</v>
          </cell>
        </row>
        <row r="48">
          <cell r="B48" t="str">
            <v>b)</v>
          </cell>
          <cell r="C48" t="str">
            <v>From Others</v>
          </cell>
          <cell r="G48">
            <v>0</v>
          </cell>
          <cell r="I48">
            <v>0</v>
          </cell>
        </row>
        <row r="50">
          <cell r="G50">
            <v>0</v>
          </cell>
          <cell r="I50">
            <v>0</v>
          </cell>
        </row>
        <row r="52">
          <cell r="A52">
            <v>2</v>
          </cell>
          <cell r="B52" t="str">
            <v>INTER CORPORATE DEPOSITS</v>
          </cell>
          <cell r="G52">
            <v>0</v>
          </cell>
          <cell r="I52">
            <v>0</v>
          </cell>
        </row>
        <row r="54">
          <cell r="A54">
            <v>3</v>
          </cell>
          <cell r="B54" t="str">
            <v>FIXED DEPOSITS</v>
          </cell>
          <cell r="G54">
            <v>0</v>
          </cell>
          <cell r="I54">
            <v>0</v>
          </cell>
        </row>
        <row r="56">
          <cell r="A56">
            <v>4</v>
          </cell>
          <cell r="B56" t="str">
            <v>OTHER LOANS AND ADVANCES</v>
          </cell>
        </row>
        <row r="57">
          <cell r="B57" t="str">
            <v>a)</v>
          </cell>
          <cell r="C57" t="str">
            <v>From Banks</v>
          </cell>
          <cell r="E57">
            <v>0</v>
          </cell>
          <cell r="I57">
            <v>0</v>
          </cell>
        </row>
        <row r="58">
          <cell r="B58" t="str">
            <v>b)</v>
          </cell>
          <cell r="C58" t="str">
            <v>From Others</v>
          </cell>
          <cell r="E58">
            <v>0</v>
          </cell>
          <cell r="I58">
            <v>0</v>
          </cell>
        </row>
        <row r="60">
          <cell r="G60">
            <v>0</v>
          </cell>
          <cell r="I60">
            <v>0</v>
          </cell>
        </row>
        <row r="62">
          <cell r="C62" t="str">
            <v>TOTAL</v>
          </cell>
          <cell r="G62">
            <v>0</v>
          </cell>
          <cell r="I62">
            <v>0</v>
          </cell>
        </row>
        <row r="64">
          <cell r="B64" t="str">
            <v>Amount repayable within one year</v>
          </cell>
          <cell r="G64">
            <v>0</v>
          </cell>
          <cell r="I64">
            <v>0</v>
          </cell>
        </row>
        <row r="71">
          <cell r="B71" t="str">
            <v>a)</v>
          </cell>
          <cell r="C71" t="str">
            <v>Depreciation on Fixed Assets</v>
          </cell>
          <cell r="E71">
            <v>25597000</v>
          </cell>
          <cell r="I71">
            <v>17079000</v>
          </cell>
        </row>
        <row r="72">
          <cell r="B72" t="str">
            <v>b)</v>
          </cell>
          <cell r="C72">
            <v>0</v>
          </cell>
          <cell r="E72">
            <v>0</v>
          </cell>
          <cell r="I72">
            <v>0</v>
          </cell>
        </row>
        <row r="73">
          <cell r="B73" t="str">
            <v>c)</v>
          </cell>
          <cell r="C73">
            <v>0</v>
          </cell>
          <cell r="E73">
            <v>0</v>
          </cell>
          <cell r="I73">
            <v>0</v>
          </cell>
        </row>
        <row r="74">
          <cell r="B74" t="str">
            <v>d)</v>
          </cell>
          <cell r="C74">
            <v>0</v>
          </cell>
          <cell r="E74">
            <v>0</v>
          </cell>
          <cell r="I74">
            <v>0</v>
          </cell>
        </row>
        <row r="75">
          <cell r="B75" t="str">
            <v>e)</v>
          </cell>
          <cell r="C75">
            <v>0</v>
          </cell>
          <cell r="E75">
            <v>0</v>
          </cell>
          <cell r="I75">
            <v>0</v>
          </cell>
        </row>
        <row r="76">
          <cell r="B76" t="str">
            <v>f)</v>
          </cell>
          <cell r="C76" t="str">
            <v>Others</v>
          </cell>
          <cell r="E76">
            <v>0</v>
          </cell>
          <cell r="I76">
            <v>0</v>
          </cell>
        </row>
        <row r="83">
          <cell r="B83" t="str">
            <v>c)</v>
          </cell>
          <cell r="C83" t="str">
            <v>Provision for Stock</v>
          </cell>
          <cell r="E83">
            <v>-2487000</v>
          </cell>
          <cell r="I83">
            <v>0</v>
          </cell>
        </row>
        <row r="84">
          <cell r="B84" t="str">
            <v>d)</v>
          </cell>
          <cell r="C84">
            <v>0</v>
          </cell>
          <cell r="E84">
            <v>0</v>
          </cell>
          <cell r="I84">
            <v>0</v>
          </cell>
        </row>
        <row r="85">
          <cell r="B85" t="str">
            <v>e)</v>
          </cell>
          <cell r="C85">
            <v>0</v>
          </cell>
          <cell r="E85">
            <v>0</v>
          </cell>
          <cell r="I85">
            <v>0</v>
          </cell>
        </row>
      </sheetData>
      <sheetData sheetId="19" refreshError="1"/>
      <sheetData sheetId="20" refreshError="1">
        <row r="9">
          <cell r="C9" t="str">
            <v>Adjustments</v>
          </cell>
          <cell r="H9" t="str">
            <v>Adjustments</v>
          </cell>
        </row>
        <row r="12">
          <cell r="A12" t="str">
            <v xml:space="preserve">Freehold Land </v>
          </cell>
          <cell r="B12">
            <v>110781472</v>
          </cell>
          <cell r="C12">
            <v>0</v>
          </cell>
          <cell r="D12">
            <v>261097</v>
          </cell>
          <cell r="E12">
            <v>0</v>
          </cell>
          <cell r="F12">
            <v>111042569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111042569</v>
          </cell>
          <cell r="M12">
            <v>110781472</v>
          </cell>
        </row>
        <row r="13">
          <cell r="F13" t="str">
            <v/>
          </cell>
          <cell r="K13" t="str">
            <v/>
          </cell>
        </row>
        <row r="14">
          <cell r="C14">
            <v>0</v>
          </cell>
          <cell r="H14">
            <v>0</v>
          </cell>
        </row>
        <row r="16">
          <cell r="C16">
            <v>0</v>
          </cell>
          <cell r="H16">
            <v>0</v>
          </cell>
        </row>
        <row r="18">
          <cell r="C18">
            <v>0</v>
          </cell>
          <cell r="H18">
            <v>0</v>
          </cell>
        </row>
        <row r="20">
          <cell r="C20">
            <v>0</v>
          </cell>
          <cell r="H20">
            <v>0</v>
          </cell>
        </row>
        <row r="22">
          <cell r="C22">
            <v>0</v>
          </cell>
          <cell r="H22">
            <v>0</v>
          </cell>
        </row>
        <row r="24">
          <cell r="C24">
            <v>0</v>
          </cell>
          <cell r="H24">
            <v>0</v>
          </cell>
        </row>
        <row r="26">
          <cell r="C26">
            <v>5625172</v>
          </cell>
          <cell r="H26">
            <v>1971579</v>
          </cell>
        </row>
        <row r="29">
          <cell r="C29">
            <v>0</v>
          </cell>
          <cell r="H29">
            <v>0</v>
          </cell>
        </row>
        <row r="31">
          <cell r="A31" t="str">
            <v>Trade Marks and Brands</v>
          </cell>
          <cell r="B31">
            <v>0</v>
          </cell>
          <cell r="C31">
            <v>0</v>
          </cell>
          <cell r="D31">
            <v>10044000</v>
          </cell>
          <cell r="E31">
            <v>0</v>
          </cell>
          <cell r="F31">
            <v>10044000</v>
          </cell>
          <cell r="G31">
            <v>0</v>
          </cell>
          <cell r="H31">
            <v>0</v>
          </cell>
          <cell r="I31">
            <v>-239145</v>
          </cell>
          <cell r="J31">
            <v>0</v>
          </cell>
          <cell r="K31">
            <v>-239145</v>
          </cell>
          <cell r="L31">
            <v>10283145</v>
          </cell>
          <cell r="M31">
            <v>0</v>
          </cell>
        </row>
        <row r="32">
          <cell r="F32" t="str">
            <v/>
          </cell>
          <cell r="K32" t="str">
            <v/>
          </cell>
        </row>
        <row r="33">
          <cell r="A33" t="str">
            <v>Intangibles 3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F34" t="str">
            <v/>
          </cell>
          <cell r="K34" t="str">
            <v/>
          </cell>
        </row>
        <row r="35">
          <cell r="A35" t="str">
            <v>Assets Under Finance Lease:</v>
          </cell>
        </row>
        <row r="36">
          <cell r="A36" t="str">
            <v>Leased Vehicles</v>
          </cell>
          <cell r="B36">
            <v>3726374</v>
          </cell>
          <cell r="C36">
            <v>-5625172</v>
          </cell>
          <cell r="D36">
            <v>1898798</v>
          </cell>
          <cell r="E36">
            <v>0</v>
          </cell>
          <cell r="F36">
            <v>0</v>
          </cell>
          <cell r="G36">
            <v>861046</v>
          </cell>
          <cell r="H36">
            <v>-1971579</v>
          </cell>
          <cell r="I36">
            <v>1110533</v>
          </cell>
          <cell r="J36">
            <v>0</v>
          </cell>
          <cell r="K36">
            <v>0</v>
          </cell>
          <cell r="L36">
            <v>0</v>
          </cell>
          <cell r="M36">
            <v>2865328</v>
          </cell>
        </row>
        <row r="37">
          <cell r="F37" t="str">
            <v/>
          </cell>
          <cell r="K37" t="str">
            <v/>
          </cell>
        </row>
        <row r="39">
          <cell r="C39">
            <v>0</v>
          </cell>
          <cell r="H39">
            <v>0</v>
          </cell>
        </row>
        <row r="40">
          <cell r="C40">
            <v>0</v>
          </cell>
          <cell r="H40">
            <v>0</v>
          </cell>
        </row>
      </sheetData>
      <sheetData sheetId="21" refreshError="1">
        <row r="13">
          <cell r="D13" t="str">
            <v>Balance brought forward</v>
          </cell>
          <cell r="I13">
            <v>0</v>
          </cell>
          <cell r="K13">
            <v>0</v>
          </cell>
        </row>
        <row r="17">
          <cell r="B17" t="str">
            <v>Quoted:</v>
          </cell>
        </row>
        <row r="18">
          <cell r="E18">
            <v>10</v>
          </cell>
          <cell r="I18">
            <v>0</v>
          </cell>
          <cell r="K18">
            <v>0</v>
          </cell>
        </row>
        <row r="29">
          <cell r="B29" t="str">
            <v>IN UNITS OF MUTUAL FUNDS</v>
          </cell>
        </row>
        <row r="30">
          <cell r="B30" t="str">
            <v>Unquoted:</v>
          </cell>
        </row>
        <row r="31">
          <cell r="B31">
            <v>660000</v>
          </cell>
          <cell r="C31">
            <v>660000</v>
          </cell>
          <cell r="D31" t="str">
            <v xml:space="preserve">Unit Trust of  India </v>
          </cell>
          <cell r="E31">
            <v>10</v>
          </cell>
          <cell r="G31">
            <v>0</v>
          </cell>
          <cell r="K31">
            <v>0</v>
          </cell>
        </row>
        <row r="32">
          <cell r="D32" t="str">
            <v xml:space="preserve">  - Unit Scheme 1964</v>
          </cell>
        </row>
        <row r="34">
          <cell r="B34">
            <v>1000000</v>
          </cell>
          <cell r="C34">
            <v>1000000</v>
          </cell>
          <cell r="D34" t="str">
            <v>Unit Trust of  India - MIP 1999</v>
          </cell>
          <cell r="E34">
            <v>10</v>
          </cell>
          <cell r="G34">
            <v>100022696</v>
          </cell>
          <cell r="K34">
            <v>0</v>
          </cell>
        </row>
        <row r="36">
          <cell r="B36">
            <v>1000000</v>
          </cell>
          <cell r="C36">
            <v>1000000</v>
          </cell>
          <cell r="D36" t="str">
            <v>Unit Trust of  India - MIP 2000</v>
          </cell>
          <cell r="E36">
            <v>10</v>
          </cell>
          <cell r="G36">
            <v>325423312</v>
          </cell>
          <cell r="K36">
            <v>0</v>
          </cell>
        </row>
        <row r="38">
          <cell r="B38">
            <v>50000</v>
          </cell>
          <cell r="C38">
            <v>50000</v>
          </cell>
          <cell r="D38" t="str">
            <v>GICMF - Fortune 1994</v>
          </cell>
          <cell r="E38">
            <v>10</v>
          </cell>
          <cell r="G38">
            <v>130000000</v>
          </cell>
          <cell r="K38">
            <v>0</v>
          </cell>
        </row>
        <row r="40">
          <cell r="B40">
            <v>583431</v>
          </cell>
          <cell r="C40">
            <v>583431</v>
          </cell>
          <cell r="D40" t="str">
            <v>Prudential ICICI Technology Fund</v>
          </cell>
          <cell r="E40">
            <v>10</v>
          </cell>
          <cell r="G40">
            <v>0</v>
          </cell>
          <cell r="K40">
            <v>0</v>
          </cell>
        </row>
        <row r="41">
          <cell r="D41" t="str">
            <v>- Dividend</v>
          </cell>
        </row>
        <row r="43">
          <cell r="B43">
            <v>117505</v>
          </cell>
          <cell r="C43">
            <v>117505</v>
          </cell>
          <cell r="D43" t="str">
            <v>UTI Bond Fund</v>
          </cell>
          <cell r="E43">
            <v>10</v>
          </cell>
          <cell r="G43">
            <v>2</v>
          </cell>
          <cell r="K43">
            <v>0</v>
          </cell>
        </row>
        <row r="45">
          <cell r="I45">
            <v>555446010</v>
          </cell>
          <cell r="K45">
            <v>0</v>
          </cell>
        </row>
        <row r="48">
          <cell r="A48">
            <v>2</v>
          </cell>
          <cell r="B48" t="str">
            <v>IN EQUITY SHARES OF SUBSIDIARY COMPANIES - Fully Paid</v>
          </cell>
        </row>
        <row r="49">
          <cell r="B49" t="str">
            <v>Unquoted:</v>
          </cell>
          <cell r="E49" t="str">
            <v>AED</v>
          </cell>
        </row>
        <row r="50">
          <cell r="B50">
            <v>0</v>
          </cell>
          <cell r="C50">
            <v>1</v>
          </cell>
          <cell r="D50" t="str">
            <v>Lucid Colloids Middle East FZE</v>
          </cell>
          <cell r="E50">
            <v>150000</v>
          </cell>
          <cell r="I50">
            <v>1993350</v>
          </cell>
          <cell r="K50">
            <v>1993350</v>
          </cell>
        </row>
        <row r="51">
          <cell r="D51" t="str">
            <v>(Acquired during the year)</v>
          </cell>
        </row>
        <row r="58">
          <cell r="B58" t="str">
            <v>TOTAL BOOK VALUE OF INVESTMENTS</v>
          </cell>
          <cell r="I58">
            <v>637449360</v>
          </cell>
          <cell r="K58">
            <v>82003350</v>
          </cell>
        </row>
        <row r="59">
          <cell r="E59" t="str">
            <v/>
          </cell>
        </row>
        <row r="60">
          <cell r="A60">
            <v>4</v>
          </cell>
          <cell r="B60" t="str">
            <v>PROVISION FOR DEPLETION IN VALUE OF INVESTMENTS</v>
          </cell>
          <cell r="I60">
            <v>0</v>
          </cell>
          <cell r="K60">
            <v>0</v>
          </cell>
        </row>
        <row r="70">
          <cell r="A70" t="str">
            <v>Repurchase Price of Unquoted Investments</v>
          </cell>
          <cell r="I70">
            <v>0</v>
          </cell>
          <cell r="K70">
            <v>0</v>
          </cell>
        </row>
      </sheetData>
      <sheetData sheetId="22" refreshError="1">
        <row r="15">
          <cell r="B15" t="str">
            <v>c)</v>
          </cell>
          <cell r="C15" t="str">
            <v>Work-In-Progress</v>
          </cell>
          <cell r="E15">
            <v>0</v>
          </cell>
          <cell r="I15">
            <v>0</v>
          </cell>
        </row>
        <row r="16">
          <cell r="B16" t="str">
            <v>d)</v>
          </cell>
          <cell r="C16" t="str">
            <v>Finished Goods</v>
          </cell>
        </row>
        <row r="29">
          <cell r="C29" t="str">
            <v>(Including doubtful debts Rs. Nil;</v>
          </cell>
        </row>
        <row r="30">
          <cell r="C30" t="str">
            <v xml:space="preserve">  - previous year Rs. Nil)</v>
          </cell>
        </row>
        <row r="40">
          <cell r="C40" t="str">
            <v xml:space="preserve">   - In Cash Credit Accounts</v>
          </cell>
          <cell r="E40">
            <v>0</v>
          </cell>
          <cell r="I40">
            <v>0</v>
          </cell>
        </row>
        <row r="42">
          <cell r="C42" t="str">
            <v xml:space="preserve">     (Under Lien with the bank: Rs. 1,582,000;</v>
          </cell>
        </row>
        <row r="43">
          <cell r="C43" t="str">
            <v xml:space="preserve">        previous year Rs. 1,582,000)</v>
          </cell>
        </row>
        <row r="44">
          <cell r="B44" t="str">
            <v>c)</v>
          </cell>
          <cell r="C44" t="str">
            <v>Balances with Non - Scheduled Banks</v>
          </cell>
          <cell r="E44">
            <v>0</v>
          </cell>
          <cell r="I44">
            <v>0</v>
          </cell>
        </row>
        <row r="59">
          <cell r="B59" t="str">
            <v>a)</v>
          </cell>
          <cell r="C59" t="str">
            <v>To Subsidiaries</v>
          </cell>
          <cell r="E59">
            <v>0</v>
          </cell>
          <cell r="I59">
            <v>0</v>
          </cell>
        </row>
        <row r="60">
          <cell r="B60" t="str">
            <v>a)</v>
          </cell>
          <cell r="C60" t="str">
            <v>Secured Advances</v>
          </cell>
          <cell r="E60">
            <v>0</v>
          </cell>
          <cell r="I60">
            <v>0</v>
          </cell>
        </row>
        <row r="62">
          <cell r="B62" t="str">
            <v>b)</v>
          </cell>
          <cell r="C62" t="str">
            <v>Share Application Money</v>
          </cell>
          <cell r="E62">
            <v>0</v>
          </cell>
          <cell r="I62">
            <v>0</v>
          </cell>
        </row>
        <row r="64">
          <cell r="B64" t="str">
            <v>d)</v>
          </cell>
          <cell r="C64" t="str">
            <v>Inter Corporate Deposits</v>
          </cell>
          <cell r="E64">
            <v>0</v>
          </cell>
          <cell r="I64">
            <v>0</v>
          </cell>
        </row>
        <row r="65">
          <cell r="B65" t="str">
            <v>c)</v>
          </cell>
          <cell r="C65" t="str">
            <v>Deposit with Escrow Agents</v>
          </cell>
          <cell r="E65">
            <v>0</v>
          </cell>
          <cell r="I65">
            <v>0</v>
          </cell>
        </row>
        <row r="70">
          <cell r="E70">
            <v>757660601</v>
          </cell>
          <cell r="I70">
            <v>513929033</v>
          </cell>
        </row>
        <row r="71">
          <cell r="B71" t="str">
            <v>Less: Provision for Doubtful Loans &amp; Advances</v>
          </cell>
          <cell r="E71">
            <v>0</v>
          </cell>
          <cell r="I71">
            <v>0</v>
          </cell>
        </row>
      </sheetData>
      <sheetData sheetId="23" refreshError="1">
        <row r="13">
          <cell r="B13" t="str">
            <v>a)</v>
          </cell>
          <cell r="C13" t="str">
            <v>Acceptances</v>
          </cell>
          <cell r="E13">
            <v>0</v>
          </cell>
          <cell r="I13">
            <v>0</v>
          </cell>
        </row>
        <row r="17">
          <cell r="B17" t="str">
            <v>b)</v>
          </cell>
          <cell r="C17" t="str">
            <v>Subsidiary Companies</v>
          </cell>
          <cell r="E17">
            <v>0</v>
          </cell>
          <cell r="I17">
            <v>0</v>
          </cell>
        </row>
        <row r="19">
          <cell r="B19" t="str">
            <v>c)</v>
          </cell>
          <cell r="C19" t="str">
            <v>Unclaimed Dividends *</v>
          </cell>
          <cell r="E19">
            <v>0</v>
          </cell>
          <cell r="I19">
            <v>0</v>
          </cell>
        </row>
        <row r="27">
          <cell r="B27" t="str">
            <v>a)</v>
          </cell>
          <cell r="C27" t="str">
            <v>For Taxation (Net Of Advance Payment of Taxes)</v>
          </cell>
          <cell r="E27">
            <v>0</v>
          </cell>
          <cell r="I27">
            <v>331071772</v>
          </cell>
        </row>
        <row r="31">
          <cell r="B31" t="str">
            <v>b)</v>
          </cell>
          <cell r="C31" t="str">
            <v>For Gratuity</v>
          </cell>
          <cell r="E31">
            <v>0</v>
          </cell>
          <cell r="I31">
            <v>0</v>
          </cell>
        </row>
        <row r="39">
          <cell r="B39" t="str">
            <v>*</v>
          </cell>
          <cell r="C39" t="str">
            <v>The figure of Unclaimed Dividend reflects the position as at March 31, 2013. During the year, the Company has transferred an amount of Rs. Nil (previous year Rs. Nil); to the Investor Education and Protection Fund in accordance with the provisions of sect</v>
          </cell>
        </row>
        <row r="43">
          <cell r="A43" t="str">
            <v>SCHEDULE :   DEFERRED TAX ASSET (NET)</v>
          </cell>
        </row>
        <row r="45">
          <cell r="A45">
            <v>1</v>
          </cell>
          <cell r="B45" t="str">
            <v>Deferred Tax Asset</v>
          </cell>
        </row>
        <row r="46">
          <cell r="B46" t="str">
            <v>a)</v>
          </cell>
          <cell r="C46" t="str">
            <v>Provision for Doubtful Debts and Advances</v>
          </cell>
          <cell r="E46">
            <v>0</v>
          </cell>
          <cell r="I46">
            <v>0</v>
          </cell>
        </row>
        <row r="47">
          <cell r="B47" t="str">
            <v>b)</v>
          </cell>
          <cell r="C47" t="str">
            <v>Provision for Bonus and Leave Encashment</v>
          </cell>
          <cell r="E47">
            <v>0</v>
          </cell>
          <cell r="I47">
            <v>0</v>
          </cell>
        </row>
        <row r="48">
          <cell r="B48" t="str">
            <v>c)</v>
          </cell>
          <cell r="C48" t="str">
            <v>Unabsorbed Depreciation / Loss</v>
          </cell>
          <cell r="E48">
            <v>0</v>
          </cell>
          <cell r="I48">
            <v>0</v>
          </cell>
        </row>
        <row r="49">
          <cell r="B49" t="str">
            <v>d)</v>
          </cell>
          <cell r="C49">
            <v>0</v>
          </cell>
          <cell r="E49">
            <v>0</v>
          </cell>
          <cell r="I49">
            <v>0</v>
          </cell>
        </row>
        <row r="50">
          <cell r="B50" t="str">
            <v>e)</v>
          </cell>
          <cell r="C50">
            <v>0</v>
          </cell>
          <cell r="E50">
            <v>0</v>
          </cell>
          <cell r="I50">
            <v>0</v>
          </cell>
        </row>
        <row r="51">
          <cell r="B51" t="str">
            <v>f)</v>
          </cell>
          <cell r="C51" t="str">
            <v>Others</v>
          </cell>
          <cell r="E51">
            <v>0</v>
          </cell>
          <cell r="I51">
            <v>0</v>
          </cell>
        </row>
        <row r="53">
          <cell r="G53">
            <v>0</v>
          </cell>
          <cell r="I53">
            <v>0</v>
          </cell>
        </row>
        <row r="55">
          <cell r="A55">
            <v>2</v>
          </cell>
          <cell r="B55" t="str">
            <v xml:space="preserve">Deferred Tax Liability </v>
          </cell>
        </row>
        <row r="56">
          <cell r="B56" t="str">
            <v>a)</v>
          </cell>
          <cell r="C56" t="str">
            <v>Depreciation on Fixed Assets</v>
          </cell>
          <cell r="E56">
            <v>0</v>
          </cell>
          <cell r="I56">
            <v>0</v>
          </cell>
        </row>
        <row r="57">
          <cell r="B57" t="str">
            <v>b)</v>
          </cell>
          <cell r="C57">
            <v>0</v>
          </cell>
          <cell r="E57">
            <v>0</v>
          </cell>
          <cell r="I57">
            <v>0</v>
          </cell>
        </row>
        <row r="58">
          <cell r="B58" t="str">
            <v>c)</v>
          </cell>
          <cell r="C58">
            <v>0</v>
          </cell>
          <cell r="E58">
            <v>0</v>
          </cell>
          <cell r="I58">
            <v>0</v>
          </cell>
        </row>
        <row r="59">
          <cell r="B59" t="str">
            <v>d)</v>
          </cell>
          <cell r="C59">
            <v>0</v>
          </cell>
          <cell r="E59">
            <v>0</v>
          </cell>
          <cell r="I59">
            <v>0</v>
          </cell>
        </row>
        <row r="60">
          <cell r="B60" t="str">
            <v>e)</v>
          </cell>
          <cell r="C60">
            <v>0</v>
          </cell>
          <cell r="E60">
            <v>0</v>
          </cell>
          <cell r="I60">
            <v>0</v>
          </cell>
        </row>
        <row r="61">
          <cell r="B61" t="str">
            <v>f)</v>
          </cell>
          <cell r="C61" t="str">
            <v>Others</v>
          </cell>
          <cell r="E61">
            <v>0</v>
          </cell>
          <cell r="I61">
            <v>0</v>
          </cell>
        </row>
        <row r="63">
          <cell r="G63">
            <v>0</v>
          </cell>
          <cell r="I63">
            <v>0</v>
          </cell>
        </row>
        <row r="65">
          <cell r="C65" t="str">
            <v>TOTAL</v>
          </cell>
          <cell r="G65">
            <v>0</v>
          </cell>
          <cell r="I65">
            <v>0</v>
          </cell>
        </row>
      </sheetData>
      <sheetData sheetId="24" refreshError="1">
        <row r="13">
          <cell r="B13" t="str">
            <v>Interest Earned (Gross)</v>
          </cell>
        </row>
        <row r="14">
          <cell r="B14" t="str">
            <v>a)</v>
          </cell>
          <cell r="C14" t="str">
            <v>On Investments</v>
          </cell>
          <cell r="E14">
            <v>0</v>
          </cell>
          <cell r="I14">
            <v>0</v>
          </cell>
        </row>
        <row r="15">
          <cell r="B15" t="str">
            <v>b)</v>
          </cell>
          <cell r="C15" t="str">
            <v>On Advances and Deposits</v>
          </cell>
          <cell r="E15">
            <v>11287819</v>
          </cell>
          <cell r="I15">
            <v>972803</v>
          </cell>
        </row>
        <row r="16">
          <cell r="C16" t="str">
            <v>(Tax Deducted at Source  Rs. 57,251;</v>
          </cell>
        </row>
        <row r="17">
          <cell r="C17" t="str">
            <v>previous year Rs. 107,409)</v>
          </cell>
        </row>
        <row r="21">
          <cell r="A21">
            <v>3</v>
          </cell>
          <cell r="B21" t="str">
            <v>Gain on Exchange Difference (Net)</v>
          </cell>
          <cell r="G21">
            <v>0</v>
          </cell>
          <cell r="I21">
            <v>0</v>
          </cell>
        </row>
        <row r="23">
          <cell r="B23" t="str">
            <v>Profit on Sale of Investments (Net)</v>
          </cell>
          <cell r="G23">
            <v>0</v>
          </cell>
          <cell r="I23">
            <v>0</v>
          </cell>
        </row>
        <row r="25">
          <cell r="A25">
            <v>5</v>
          </cell>
          <cell r="B25" t="str">
            <v>Rent Received</v>
          </cell>
          <cell r="G25">
            <v>180000</v>
          </cell>
          <cell r="I25">
            <v>165000</v>
          </cell>
        </row>
        <row r="40">
          <cell r="C40">
            <v>0</v>
          </cell>
          <cell r="E40">
            <v>0</v>
          </cell>
          <cell r="I40">
            <v>0</v>
          </cell>
        </row>
        <row r="41">
          <cell r="C41">
            <v>0</v>
          </cell>
          <cell r="E41">
            <v>0</v>
          </cell>
          <cell r="I41">
            <v>0</v>
          </cell>
        </row>
        <row r="50">
          <cell r="C50">
            <v>0</v>
          </cell>
          <cell r="E50">
            <v>40101269</v>
          </cell>
          <cell r="I50">
            <v>90892112</v>
          </cell>
        </row>
        <row r="51">
          <cell r="C51">
            <v>0</v>
          </cell>
          <cell r="E51">
            <v>0</v>
          </cell>
          <cell r="I51">
            <v>0</v>
          </cell>
        </row>
        <row r="55">
          <cell r="B55" t="str">
            <v>Add: Job Work Charges</v>
          </cell>
          <cell r="G55">
            <v>0</v>
          </cell>
          <cell r="I55">
            <v>0</v>
          </cell>
        </row>
        <row r="57">
          <cell r="G57">
            <v>4503511387</v>
          </cell>
          <cell r="I57">
            <v>6446001182</v>
          </cell>
        </row>
        <row r="58">
          <cell r="B58" t="str">
            <v>Less: Sale of Materials</v>
          </cell>
          <cell r="G58">
            <v>0</v>
          </cell>
          <cell r="I58">
            <v>0</v>
          </cell>
        </row>
        <row r="66">
          <cell r="C66">
            <v>0</v>
          </cell>
          <cell r="E66">
            <v>0</v>
          </cell>
          <cell r="I66">
            <v>0</v>
          </cell>
        </row>
        <row r="67">
          <cell r="C67">
            <v>0</v>
          </cell>
          <cell r="E67">
            <v>0</v>
          </cell>
          <cell r="I67">
            <v>0</v>
          </cell>
        </row>
        <row r="71">
          <cell r="G71">
            <v>4273696057</v>
          </cell>
          <cell r="I71">
            <v>5171410600</v>
          </cell>
        </row>
        <row r="73">
          <cell r="B73" t="str">
            <v>Auxilliary Material</v>
          </cell>
          <cell r="G73">
            <v>0</v>
          </cell>
          <cell r="I73">
            <v>0</v>
          </cell>
        </row>
        <row r="75">
          <cell r="B75" t="str">
            <v>Other Material</v>
          </cell>
          <cell r="G75">
            <v>0</v>
          </cell>
          <cell r="I75">
            <v>0</v>
          </cell>
        </row>
      </sheetData>
      <sheetData sheetId="25" refreshError="1">
        <row r="16">
          <cell r="B16" t="str">
            <v>Expenses</v>
          </cell>
          <cell r="G16">
            <v>0</v>
          </cell>
          <cell r="I16">
            <v>0</v>
          </cell>
        </row>
        <row r="17">
          <cell r="B17" t="str">
            <v>Bought Out Components</v>
          </cell>
          <cell r="G17">
            <v>0</v>
          </cell>
          <cell r="I17">
            <v>0</v>
          </cell>
        </row>
        <row r="26">
          <cell r="B26" t="str">
            <v>Royalty</v>
          </cell>
          <cell r="G26">
            <v>0</v>
          </cell>
          <cell r="I26">
            <v>0</v>
          </cell>
        </row>
        <row r="40">
          <cell r="A40">
            <v>21</v>
          </cell>
          <cell r="B40" t="str">
            <v>Loss on Sale of Assets (Net)</v>
          </cell>
          <cell r="G40">
            <v>1165513</v>
          </cell>
          <cell r="I40">
            <v>260229</v>
          </cell>
        </row>
        <row r="41">
          <cell r="B41" t="str">
            <v>Loss on Sale of Investments (Net)</v>
          </cell>
          <cell r="G41">
            <v>0</v>
          </cell>
          <cell r="I41">
            <v>0</v>
          </cell>
        </row>
        <row r="42">
          <cell r="B42" t="str">
            <v>New Account</v>
          </cell>
          <cell r="G42">
            <v>0</v>
          </cell>
          <cell r="I42">
            <v>0</v>
          </cell>
        </row>
        <row r="47">
          <cell r="B47" t="str">
            <v>Provision For Depletion In Value Of Investments</v>
          </cell>
          <cell r="G47">
            <v>0</v>
          </cell>
          <cell r="I47">
            <v>0</v>
          </cell>
        </row>
        <row r="48">
          <cell r="B48" t="str">
            <v>Miscellaneous Expenditure Written Off</v>
          </cell>
          <cell r="G48">
            <v>0</v>
          </cell>
          <cell r="I48">
            <v>0</v>
          </cell>
        </row>
        <row r="57">
          <cell r="B57" t="str">
            <v>Interest on Debentures</v>
          </cell>
          <cell r="G57">
            <v>0</v>
          </cell>
          <cell r="I57">
            <v>0</v>
          </cell>
        </row>
        <row r="59">
          <cell r="A59">
            <v>2</v>
          </cell>
          <cell r="B59" t="str">
            <v>Other Interest</v>
          </cell>
          <cell r="G59">
            <v>9411295</v>
          </cell>
          <cell r="I59">
            <v>115310280</v>
          </cell>
        </row>
        <row r="68">
          <cell r="B68" t="str">
            <v>Opening Inventory</v>
          </cell>
        </row>
        <row r="69">
          <cell r="B69" t="str">
            <v>a)</v>
          </cell>
          <cell r="C69" t="str">
            <v>Finished Goods</v>
          </cell>
          <cell r="E69">
            <v>377367563</v>
          </cell>
          <cell r="I69">
            <v>138871720</v>
          </cell>
        </row>
        <row r="70">
          <cell r="B70" t="str">
            <v>b)</v>
          </cell>
          <cell r="C70" t="str">
            <v>Work-In-Progress</v>
          </cell>
          <cell r="E70">
            <v>0</v>
          </cell>
          <cell r="I70">
            <v>0</v>
          </cell>
        </row>
        <row r="74">
          <cell r="B74" t="str">
            <v>Less: Closing Inventory</v>
          </cell>
        </row>
        <row r="75">
          <cell r="B75" t="str">
            <v>a)</v>
          </cell>
          <cell r="C75" t="str">
            <v>Finished Goods</v>
          </cell>
          <cell r="E75">
            <v>314714642</v>
          </cell>
          <cell r="I75">
            <v>377367563</v>
          </cell>
        </row>
        <row r="76">
          <cell r="B76" t="str">
            <v>b)</v>
          </cell>
          <cell r="C76" t="str">
            <v>Work-In-Progress</v>
          </cell>
          <cell r="E76">
            <v>0</v>
          </cell>
          <cell r="I76">
            <v>0</v>
          </cell>
        </row>
      </sheetData>
      <sheetData sheetId="26" refreshError="1">
        <row r="18">
          <cell r="B18">
            <v>2</v>
          </cell>
          <cell r="C18" t="str">
            <v>Item 2</v>
          </cell>
          <cell r="F18" t="str">
            <v>Nos.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20">
          <cell r="B20">
            <v>3</v>
          </cell>
          <cell r="C20" t="str">
            <v>Item 3</v>
          </cell>
          <cell r="F20" t="str">
            <v>Nos.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2">
          <cell r="B22">
            <v>4</v>
          </cell>
          <cell r="C22" t="str">
            <v>Item 4</v>
          </cell>
          <cell r="F22" t="str">
            <v>Nos.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4">
          <cell r="B24">
            <v>5</v>
          </cell>
          <cell r="C24" t="str">
            <v>Item 5</v>
          </cell>
          <cell r="F24" t="str">
            <v>Nos.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9">
          <cell r="B29">
            <v>1</v>
          </cell>
        </row>
        <row r="46">
          <cell r="B46">
            <v>3</v>
          </cell>
          <cell r="C46" t="str">
            <v>Item 3</v>
          </cell>
          <cell r="D46" t="str">
            <v>M.T.</v>
          </cell>
          <cell r="E46" t="str">
            <v/>
          </cell>
          <cell r="F46">
            <v>0</v>
          </cell>
          <cell r="G46" t="str">
            <v/>
          </cell>
          <cell r="H46">
            <v>0</v>
          </cell>
          <cell r="I46" t="str">
            <v/>
          </cell>
          <cell r="J46">
            <v>0</v>
          </cell>
        </row>
        <row r="48">
          <cell r="B48">
            <v>4</v>
          </cell>
          <cell r="C48" t="str">
            <v>Item 4</v>
          </cell>
          <cell r="D48" t="str">
            <v>M.T.</v>
          </cell>
          <cell r="E48" t="str">
            <v/>
          </cell>
          <cell r="F48">
            <v>0</v>
          </cell>
          <cell r="G48" t="str">
            <v/>
          </cell>
          <cell r="H48">
            <v>0</v>
          </cell>
          <cell r="I48" t="str">
            <v/>
          </cell>
          <cell r="J48">
            <v>0</v>
          </cell>
        </row>
        <row r="50">
          <cell r="B50">
            <v>5</v>
          </cell>
          <cell r="C50" t="str">
            <v>Item 5</v>
          </cell>
          <cell r="D50" t="str">
            <v>M.T.</v>
          </cell>
          <cell r="E50" t="str">
            <v/>
          </cell>
          <cell r="F50">
            <v>0</v>
          </cell>
          <cell r="G50" t="str">
            <v/>
          </cell>
          <cell r="H50">
            <v>0</v>
          </cell>
          <cell r="I50" t="str">
            <v/>
          </cell>
          <cell r="J50">
            <v>0</v>
          </cell>
        </row>
      </sheetData>
      <sheetData sheetId="27" refreshError="1">
        <row r="22">
          <cell r="B22">
            <v>4</v>
          </cell>
          <cell r="C22" t="str">
            <v>Spice Products</v>
          </cell>
          <cell r="D22" t="str">
            <v>M.T.</v>
          </cell>
          <cell r="E22" t="str">
            <v/>
          </cell>
          <cell r="F22">
            <v>0</v>
          </cell>
          <cell r="G22">
            <v>0</v>
          </cell>
          <cell r="H22">
            <v>0</v>
          </cell>
        </row>
        <row r="24">
          <cell r="B24">
            <v>5</v>
          </cell>
          <cell r="C24" t="str">
            <v>Guar Seed</v>
          </cell>
          <cell r="D24" t="str">
            <v>M.T.</v>
          </cell>
          <cell r="E24">
            <v>2832</v>
          </cell>
          <cell r="F24">
            <v>607509665</v>
          </cell>
          <cell r="G24" t="str">
            <v/>
          </cell>
          <cell r="H24">
            <v>0</v>
          </cell>
        </row>
        <row r="45">
          <cell r="B45">
            <v>5</v>
          </cell>
          <cell r="C45" t="str">
            <v>Item 5</v>
          </cell>
          <cell r="D45" t="str">
            <v>Nos.</v>
          </cell>
          <cell r="E45" t="str">
            <v/>
          </cell>
          <cell r="F45">
            <v>0</v>
          </cell>
          <cell r="G45" t="str">
            <v/>
          </cell>
          <cell r="H45">
            <v>0</v>
          </cell>
        </row>
        <row r="60">
          <cell r="B60">
            <v>2</v>
          </cell>
          <cell r="C60" t="str">
            <v>Spice Products</v>
          </cell>
          <cell r="D60" t="str">
            <v>M.T.</v>
          </cell>
          <cell r="E60" t="str">
            <v>-</v>
          </cell>
          <cell r="F60">
            <v>0</v>
          </cell>
          <cell r="G60">
            <v>0</v>
          </cell>
          <cell r="H60">
            <v>0</v>
          </cell>
        </row>
        <row r="62">
          <cell r="B62">
            <v>3</v>
          </cell>
          <cell r="C62" t="str">
            <v>Item 3</v>
          </cell>
          <cell r="D62" t="str">
            <v>M.T.</v>
          </cell>
          <cell r="E62" t="str">
            <v/>
          </cell>
          <cell r="F62">
            <v>0</v>
          </cell>
          <cell r="G62" t="str">
            <v/>
          </cell>
          <cell r="H62">
            <v>0</v>
          </cell>
        </row>
        <row r="64">
          <cell r="B64">
            <v>4</v>
          </cell>
          <cell r="C64" t="str">
            <v>Item 4</v>
          </cell>
          <cell r="D64" t="str">
            <v>M.T.</v>
          </cell>
          <cell r="E64" t="str">
            <v/>
          </cell>
          <cell r="F64">
            <v>0</v>
          </cell>
          <cell r="G64" t="str">
            <v/>
          </cell>
          <cell r="H64">
            <v>0</v>
          </cell>
        </row>
        <row r="66">
          <cell r="B66">
            <v>5</v>
          </cell>
          <cell r="C66" t="str">
            <v>Item 5</v>
          </cell>
          <cell r="D66" t="str">
            <v>Nos.</v>
          </cell>
          <cell r="E66" t="str">
            <v/>
          </cell>
          <cell r="F66">
            <v>0</v>
          </cell>
          <cell r="G66" t="str">
            <v/>
          </cell>
          <cell r="H66">
            <v>0</v>
          </cell>
        </row>
      </sheetData>
      <sheetData sheetId="28" refreshError="1">
        <row r="39">
          <cell r="D39" t="str">
            <v xml:space="preserve">Loans Repaid </v>
          </cell>
          <cell r="G39">
            <v>0</v>
          </cell>
          <cell r="I39">
            <v>0</v>
          </cell>
        </row>
        <row r="40">
          <cell r="D40" t="str">
            <v xml:space="preserve">Interest Paid </v>
          </cell>
          <cell r="G40">
            <v>0</v>
          </cell>
          <cell r="I40">
            <v>0</v>
          </cell>
        </row>
        <row r="41">
          <cell r="D41" t="str">
            <v>Balance outstanding as at the end of the year Debit / (Credit)</v>
          </cell>
          <cell r="G41">
            <v>0</v>
          </cell>
          <cell r="I41">
            <v>0</v>
          </cell>
        </row>
        <row r="47">
          <cell r="D47" t="str">
            <v>Advance for Purchase of Raw Material (Net)</v>
          </cell>
          <cell r="G47">
            <v>0</v>
          </cell>
          <cell r="I47">
            <v>0</v>
          </cell>
        </row>
        <row r="69">
          <cell r="C69" t="str">
            <v>iii)</v>
          </cell>
          <cell r="D69" t="str">
            <v>With Joint Venture</v>
          </cell>
        </row>
        <row r="72">
          <cell r="D72" t="str">
            <v>Commission Received</v>
          </cell>
          <cell r="G72">
            <v>450498</v>
          </cell>
          <cell r="I72">
            <v>319708</v>
          </cell>
        </row>
        <row r="73">
          <cell r="D73" t="str">
            <v>Advance Received</v>
          </cell>
          <cell r="G73">
            <v>0</v>
          </cell>
          <cell r="I73">
            <v>0</v>
          </cell>
        </row>
        <row r="74">
          <cell r="D74" t="str">
            <v>Balance outstanding as at the end of the year Debit / (Credit)</v>
          </cell>
          <cell r="G74">
            <v>0</v>
          </cell>
          <cell r="I74">
            <v>-204725803</v>
          </cell>
        </row>
        <row r="76">
          <cell r="C76" t="str">
            <v>iv)</v>
          </cell>
          <cell r="D76" t="str">
            <v xml:space="preserve">With Relatives of Key Management Personnel 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3">
          <cell r="B33" t="str">
            <v>d)</v>
          </cell>
          <cell r="C33" t="str">
            <v>Spare Parts and Components</v>
          </cell>
          <cell r="F33">
            <v>0</v>
          </cell>
          <cell r="H33">
            <v>0</v>
          </cell>
        </row>
        <row r="34">
          <cell r="B34" t="str">
            <v>e)</v>
          </cell>
          <cell r="C34" t="str">
            <v/>
          </cell>
          <cell r="F34">
            <v>0</v>
          </cell>
          <cell r="H34">
            <v>0</v>
          </cell>
        </row>
        <row r="35">
          <cell r="B35" t="str">
            <v>f)</v>
          </cell>
          <cell r="C35" t="str">
            <v/>
          </cell>
          <cell r="F35">
            <v>0</v>
          </cell>
          <cell r="H35">
            <v>0</v>
          </cell>
        </row>
        <row r="44">
          <cell r="B44" t="str">
            <v>d)</v>
          </cell>
          <cell r="C44" t="str">
            <v/>
          </cell>
          <cell r="F44">
            <v>0</v>
          </cell>
          <cell r="H44">
            <v>0</v>
          </cell>
        </row>
        <row r="45">
          <cell r="B45" t="str">
            <v>e)</v>
          </cell>
          <cell r="C45" t="str">
            <v/>
          </cell>
          <cell r="F45">
            <v>0</v>
          </cell>
          <cell r="H45">
            <v>0</v>
          </cell>
        </row>
        <row r="46">
          <cell r="B46" t="str">
            <v>f)</v>
          </cell>
          <cell r="C46" t="str">
            <v/>
          </cell>
          <cell r="F46">
            <v>0</v>
          </cell>
          <cell r="H46">
            <v>0</v>
          </cell>
        </row>
        <row r="47">
          <cell r="B47" t="str">
            <v>g)</v>
          </cell>
          <cell r="C47" t="str">
            <v/>
          </cell>
          <cell r="F47">
            <v>0</v>
          </cell>
          <cell r="H47">
            <v>0</v>
          </cell>
        </row>
        <row r="48">
          <cell r="B48" t="str">
            <v>h)</v>
          </cell>
          <cell r="C48" t="str">
            <v/>
          </cell>
          <cell r="F48">
            <v>0</v>
          </cell>
          <cell r="H48">
            <v>0</v>
          </cell>
        </row>
        <row r="49">
          <cell r="B49" t="str">
            <v>i)</v>
          </cell>
          <cell r="C49" t="str">
            <v/>
          </cell>
          <cell r="F49">
            <v>0</v>
          </cell>
          <cell r="H49">
            <v>0</v>
          </cell>
        </row>
        <row r="57">
          <cell r="B57" t="str">
            <v>c)</v>
          </cell>
          <cell r="C57" t="str">
            <v/>
          </cell>
          <cell r="F57">
            <v>0</v>
          </cell>
          <cell r="H57">
            <v>0</v>
          </cell>
        </row>
        <row r="58">
          <cell r="B58" t="str">
            <v>d)</v>
          </cell>
          <cell r="C58" t="str">
            <v/>
          </cell>
          <cell r="F58">
            <v>0</v>
          </cell>
          <cell r="H58">
            <v>0</v>
          </cell>
        </row>
        <row r="59">
          <cell r="B59" t="str">
            <v>e)</v>
          </cell>
          <cell r="C59" t="str">
            <v/>
          </cell>
          <cell r="F59">
            <v>0</v>
          </cell>
          <cell r="H59">
            <v>0</v>
          </cell>
        </row>
        <row r="60">
          <cell r="B60" t="str">
            <v>f)</v>
          </cell>
          <cell r="C60" t="str">
            <v/>
          </cell>
          <cell r="F60">
            <v>0</v>
          </cell>
          <cell r="H60">
            <v>0</v>
          </cell>
        </row>
        <row r="61">
          <cell r="B61" t="str">
            <v>g)</v>
          </cell>
          <cell r="C61" t="str">
            <v/>
          </cell>
          <cell r="F61">
            <v>0</v>
          </cell>
          <cell r="H61">
            <v>0</v>
          </cell>
        </row>
        <row r="62">
          <cell r="B62" t="str">
            <v>h)</v>
          </cell>
          <cell r="C62" t="str">
            <v/>
          </cell>
          <cell r="F62">
            <v>0</v>
          </cell>
          <cell r="H62">
            <v>0</v>
          </cell>
        </row>
        <row r="63">
          <cell r="B63" t="str">
            <v>i)</v>
          </cell>
          <cell r="C63" t="str">
            <v/>
          </cell>
          <cell r="F63">
            <v>0</v>
          </cell>
          <cell r="H63">
            <v>0</v>
          </cell>
        </row>
      </sheetData>
      <sheetData sheetId="35" refreshError="1"/>
      <sheetData sheetId="36" refreshError="1">
        <row r="38">
          <cell r="D38" t="str">
            <v>Accumulated Losses</v>
          </cell>
          <cell r="E38" t="str">
            <v>:</v>
          </cell>
          <cell r="F38">
            <v>0</v>
          </cell>
        </row>
        <row r="57">
          <cell r="C57" t="str">
            <v>b)</v>
          </cell>
          <cell r="D57" t="str">
            <v>Item Code No. (ITC Code)</v>
          </cell>
          <cell r="E57" t="str">
            <v>:</v>
          </cell>
          <cell r="F57" t="str">
            <v/>
          </cell>
        </row>
        <row r="58">
          <cell r="D58" t="str">
            <v>Product Description</v>
          </cell>
          <cell r="E58" t="str">
            <v>:</v>
          </cell>
          <cell r="F58" t="str">
            <v/>
          </cell>
        </row>
        <row r="60">
          <cell r="C60" t="str">
            <v>c)</v>
          </cell>
          <cell r="D60" t="str">
            <v>Item Code No. (ITC Code)</v>
          </cell>
          <cell r="E60" t="str">
            <v>:</v>
          </cell>
          <cell r="F60" t="str">
            <v/>
          </cell>
        </row>
        <row r="61">
          <cell r="D61" t="str">
            <v>Product Description</v>
          </cell>
          <cell r="E61" t="str">
            <v>:</v>
          </cell>
          <cell r="F61" t="str">
            <v/>
          </cell>
        </row>
      </sheetData>
      <sheetData sheetId="37" refreshError="1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 II"/>
      <sheetName val="Annexure II(a)"/>
      <sheetName val="SCH VI"/>
      <sheetName val="Leasehold Premises"/>
      <sheetName val="F&amp;F"/>
      <sheetName val="plant &amp; machinery"/>
      <sheetName val="FINALOFFICEQUIPMENT"/>
      <sheetName val="FINALCOMPUTERS"/>
      <sheetName val="vigilence monitor customduty"/>
      <sheetName val="VEHICLES"/>
      <sheetName val="Vehicles SOLD"/>
      <sheetName val="COMPUTERSALE"/>
      <sheetName val="WRITEOFFCOMP"/>
      <sheetName val="sold assets"/>
      <sheetName val="Office Equip."/>
      <sheetName val="WRITEOFFICEQUI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Schedule - Books"/>
      <sheetName val="Tax Audit Schedule"/>
      <sheetName val="Depr. Working under Co. Act "/>
      <sheetName val="Additions to Fixed Assets"/>
      <sheetName val="Workpaper P &amp; M and F &amp; F"/>
      <sheetName val="Addn - A,bad factory"/>
      <sheetName val="Addn - Head Office"/>
      <sheetName val="Addn - Unit 3"/>
      <sheetName val="Addn - Unit 4"/>
      <sheetName val="Sale of Asset"/>
      <sheetName val="Sheet1"/>
      <sheetName val="FA_Schedule_-_Books2"/>
      <sheetName val="Tax_Audit_Schedule2"/>
      <sheetName val="Depr__Working_under_Co__Act_2"/>
      <sheetName val="Additions_to_Fixed_Assets2"/>
      <sheetName val="Workpaper_P_&amp;_M_and_F_&amp;_F2"/>
      <sheetName val="Addn_-_A,bad_factory2"/>
      <sheetName val="Addn_-_Head_Office2"/>
      <sheetName val="Addn_-_Unit_32"/>
      <sheetName val="Addn_-_Unit_42"/>
      <sheetName val="Sale_of_Asset2"/>
      <sheetName val="FA_Schedule_-_Books"/>
      <sheetName val="Tax_Audit_Schedule"/>
      <sheetName val="Depr__Working_under_Co__Act_"/>
      <sheetName val="Additions_to_Fixed_Assets"/>
      <sheetName val="Workpaper_P_&amp;_M_and_F_&amp;_F"/>
      <sheetName val="Addn_-_A,bad_factory"/>
      <sheetName val="Addn_-_Head_Office"/>
      <sheetName val="Addn_-_Unit_3"/>
      <sheetName val="Addn_-_Unit_4"/>
      <sheetName val="Sale_of_Asset"/>
      <sheetName val="FA_Schedule_-_Books1"/>
      <sheetName val="Tax_Audit_Schedule1"/>
      <sheetName val="Depr__Working_under_Co__Act_1"/>
      <sheetName val="Additions_to_Fixed_Assets1"/>
      <sheetName val="Workpaper_P_&amp;_M_and_F_&amp;_F1"/>
      <sheetName val="Addn_-_A,bad_factory1"/>
      <sheetName val="Addn_-_Head_Office1"/>
      <sheetName val="Addn_-_Unit_31"/>
      <sheetName val="Addn_-_Unit_41"/>
      <sheetName val="Sale_of_Asset1"/>
    </sheetNames>
    <sheetDataSet>
      <sheetData sheetId="0"/>
      <sheetData sheetId="1">
        <row r="60">
          <cell r="G60">
            <v>2787884</v>
          </cell>
        </row>
        <row r="61">
          <cell r="G6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Lookups"/>
      <sheetName val="Tax Audit Schedule"/>
      <sheetName val="Non-Recurring Items Detail"/>
      <sheetName val="Gross Margin by Practice"/>
      <sheetName val="OpServicesDetail"/>
      <sheetName val="Page1"/>
      <sheetName val="Changes in Equity"/>
      <sheetName val="Control"/>
      <sheetName val="405"/>
      <sheetName val="427"/>
      <sheetName val="403"/>
    </sheetNames>
    <sheetDataSet>
      <sheetData sheetId="0" refreshError="1"/>
      <sheetData sheetId="1" refreshError="1">
        <row r="13">
          <cell r="B13">
            <v>151</v>
          </cell>
          <cell r="C13" t="str">
            <v>Fidelity International Limited</v>
          </cell>
        </row>
        <row r="14">
          <cell r="B14">
            <v>151.1</v>
          </cell>
          <cell r="C14" t="str">
            <v>Pembroke Hall</v>
          </cell>
        </row>
        <row r="15">
          <cell r="B15">
            <v>151.19999999999999</v>
          </cell>
          <cell r="C15" t="str">
            <v>42 Crow Lane</v>
          </cell>
        </row>
        <row r="16">
          <cell r="B16">
            <v>151.29999999999998</v>
          </cell>
          <cell r="C16" t="str">
            <v>Pembroke HM19</v>
          </cell>
        </row>
        <row r="17">
          <cell r="B17">
            <v>151.39999999999998</v>
          </cell>
          <cell r="C17" t="str">
            <v>Hamilton HMCX</v>
          </cell>
        </row>
        <row r="18">
          <cell r="B18">
            <v>151.49999999999997</v>
          </cell>
          <cell r="C18" t="str">
            <v>Bermuda</v>
          </cell>
        </row>
        <row r="22">
          <cell r="B22">
            <v>371</v>
          </cell>
          <cell r="C22" t="str">
            <v>Fidelity Investment Services GmbH</v>
          </cell>
          <cell r="H22">
            <v>371</v>
          </cell>
          <cell r="I22" t="str">
            <v>Societe Generale Frankfurt</v>
          </cell>
        </row>
        <row r="23">
          <cell r="B23">
            <v>371.1</v>
          </cell>
          <cell r="C23" t="str">
            <v>Lyoner Strasse 24 -26</v>
          </cell>
          <cell r="H23">
            <v>371.1</v>
          </cell>
          <cell r="I23" t="str">
            <v>Postfach 101935</v>
          </cell>
        </row>
        <row r="24">
          <cell r="B24">
            <v>371.20000000000005</v>
          </cell>
          <cell r="C24" t="str">
            <v>60528 Frankfurt am Main</v>
          </cell>
          <cell r="H24">
            <v>371.20000000000005</v>
          </cell>
          <cell r="I24" t="str">
            <v>Mainzer Landstrasse 36</v>
          </cell>
        </row>
        <row r="25">
          <cell r="B25">
            <v>371.30000000000007</v>
          </cell>
          <cell r="C25" t="str">
            <v>Germany</v>
          </cell>
          <cell r="H25">
            <v>371.30000000000007</v>
          </cell>
          <cell r="I25" t="str">
            <v>D - 60325 Frankfurt am Main</v>
          </cell>
        </row>
        <row r="26">
          <cell r="H26">
            <v>371.40000000000009</v>
          </cell>
          <cell r="I26" t="str">
            <v>Germany</v>
          </cell>
        </row>
        <row r="27">
          <cell r="H27">
            <v>371.50000000000011</v>
          </cell>
        </row>
        <row r="28">
          <cell r="H28">
            <v>371.60000000000014</v>
          </cell>
          <cell r="I28" t="str">
            <v>SOGEDEFF</v>
          </cell>
        </row>
        <row r="29">
          <cell r="H29">
            <v>371.70000000000016</v>
          </cell>
          <cell r="I29" t="str">
            <v>Acc No: 2600145183DEM51210800</v>
          </cell>
        </row>
        <row r="30">
          <cell r="H30">
            <v>371.80000000000018</v>
          </cell>
          <cell r="I30" t="str">
            <v>Fidelity Investment Services GmbH</v>
          </cell>
        </row>
        <row r="32">
          <cell r="B32">
            <v>252</v>
          </cell>
          <cell r="C32" t="str">
            <v>Fidelity Investments International</v>
          </cell>
          <cell r="H32">
            <v>252</v>
          </cell>
          <cell r="I32" t="str">
            <v>Societe Generale Frankfurt</v>
          </cell>
        </row>
        <row r="33">
          <cell r="B33">
            <v>252.1</v>
          </cell>
          <cell r="C33" t="str">
            <v>Niederlassung Frankfurt</v>
          </cell>
          <cell r="H33">
            <v>252.1</v>
          </cell>
          <cell r="I33" t="str">
            <v>Postfach 101935</v>
          </cell>
        </row>
        <row r="34">
          <cell r="B34">
            <v>252.2</v>
          </cell>
          <cell r="C34" t="str">
            <v>Lyonerstrasse 24-26</v>
          </cell>
          <cell r="H34">
            <v>252.2</v>
          </cell>
          <cell r="I34" t="str">
            <v>D - 60019 Frankfurt</v>
          </cell>
        </row>
        <row r="35">
          <cell r="B35">
            <v>252.29999999999998</v>
          </cell>
          <cell r="C35" t="str">
            <v>60528 Frankfurt</v>
          </cell>
          <cell r="H35">
            <v>252.29999999999998</v>
          </cell>
          <cell r="I35" t="str">
            <v>SOGEDEFF</v>
          </cell>
        </row>
        <row r="36">
          <cell r="B36">
            <v>252.39999999999998</v>
          </cell>
          <cell r="C36" t="str">
            <v>Germany</v>
          </cell>
          <cell r="H36">
            <v>252.39999999999998</v>
          </cell>
          <cell r="I36" t="str">
            <v>Acc No: 2600107159BLZ51210800</v>
          </cell>
        </row>
        <row r="37">
          <cell r="B37">
            <v>252.49999999999997</v>
          </cell>
        </row>
        <row r="38">
          <cell r="B38">
            <v>252.59999999999997</v>
          </cell>
        </row>
        <row r="40">
          <cell r="B40">
            <v>373</v>
          </cell>
          <cell r="C40" t="str">
            <v>Fidelity Investissements  S.A.S.</v>
          </cell>
          <cell r="H40">
            <v>373</v>
          </cell>
          <cell r="I40" t="str">
            <v>Societe Generale Paris</v>
          </cell>
        </row>
        <row r="41">
          <cell r="B41">
            <v>373.1</v>
          </cell>
          <cell r="C41" t="str">
            <v>17, Avenue George V</v>
          </cell>
          <cell r="H41">
            <v>373.1</v>
          </cell>
          <cell r="I41" t="str">
            <v>33 Avenue de Wagram</v>
          </cell>
        </row>
        <row r="42">
          <cell r="B42">
            <v>373.20000000000005</v>
          </cell>
          <cell r="C42" t="str">
            <v>Paris 75008</v>
          </cell>
          <cell r="H42">
            <v>373.20000000000005</v>
          </cell>
          <cell r="I42" t="str">
            <v>BP963</v>
          </cell>
        </row>
        <row r="43">
          <cell r="B43">
            <v>373.30000000000007</v>
          </cell>
          <cell r="C43" t="str">
            <v>France</v>
          </cell>
          <cell r="H43">
            <v>373.30000000000007</v>
          </cell>
          <cell r="I43" t="str">
            <v>F75829 Paris</v>
          </cell>
        </row>
        <row r="44">
          <cell r="H44">
            <v>373.40000000000009</v>
          </cell>
          <cell r="I44" t="str">
            <v>France</v>
          </cell>
        </row>
        <row r="45">
          <cell r="H45">
            <v>373.50000000000011</v>
          </cell>
        </row>
        <row r="46">
          <cell r="H46">
            <v>373.60000000000014</v>
          </cell>
          <cell r="I46" t="str">
            <v>SOGEFRPP</v>
          </cell>
        </row>
        <row r="47">
          <cell r="H47">
            <v>373.70000000000016</v>
          </cell>
          <cell r="I47" t="str">
            <v>Acc No: 300030317500020206105</v>
          </cell>
        </row>
        <row r="48">
          <cell r="H48">
            <v>373.80000000000018</v>
          </cell>
          <cell r="I48" t="str">
            <v>Fidelity Investissement SAS</v>
          </cell>
        </row>
        <row r="50">
          <cell r="B50">
            <v>361</v>
          </cell>
          <cell r="C50" t="str">
            <v>Fidelity Investments Luxembourg SA</v>
          </cell>
          <cell r="H50">
            <v>361</v>
          </cell>
          <cell r="I50" t="str">
            <v>Societe Generale Luxembourg</v>
          </cell>
        </row>
        <row r="51">
          <cell r="B51">
            <v>361.1</v>
          </cell>
          <cell r="C51" t="str">
            <v>Kansallis House</v>
          </cell>
          <cell r="H51">
            <v>361.1</v>
          </cell>
          <cell r="I51" t="str">
            <v>11-13 Avenue Emile Reuter</v>
          </cell>
        </row>
        <row r="52">
          <cell r="B52">
            <v>361.20000000000005</v>
          </cell>
          <cell r="C52" t="str">
            <v>Place de L'Etoile</v>
          </cell>
          <cell r="H52">
            <v>361.20000000000005</v>
          </cell>
          <cell r="I52" t="str">
            <v>L - 2420 Luxembourg</v>
          </cell>
        </row>
        <row r="53">
          <cell r="B53">
            <v>361.30000000000007</v>
          </cell>
          <cell r="C53" t="str">
            <v>BP 2174</v>
          </cell>
          <cell r="H53">
            <v>361.30000000000007</v>
          </cell>
          <cell r="I53" t="str">
            <v>Luxembourg</v>
          </cell>
        </row>
        <row r="54">
          <cell r="B54">
            <v>361.40000000000009</v>
          </cell>
          <cell r="C54" t="str">
            <v>L - 1021</v>
          </cell>
          <cell r="H54">
            <v>361.40000000000009</v>
          </cell>
        </row>
        <row r="55">
          <cell r="B55">
            <v>361.50000000000011</v>
          </cell>
          <cell r="C55" t="str">
            <v>Luxembourg</v>
          </cell>
          <cell r="H55">
            <v>361.50000000000011</v>
          </cell>
          <cell r="I55" t="str">
            <v>SGABLULL</v>
          </cell>
        </row>
        <row r="56">
          <cell r="H56">
            <v>361.60000000000014</v>
          </cell>
          <cell r="I56" t="str">
            <v>61-420543-59-26</v>
          </cell>
        </row>
        <row r="57">
          <cell r="H57">
            <v>361.70000000000016</v>
          </cell>
          <cell r="I57" t="str">
            <v>Fidelity Investments Luxembourg SA</v>
          </cell>
        </row>
        <row r="59">
          <cell r="B59">
            <v>253</v>
          </cell>
          <cell r="C59" t="str">
            <v>Fidelity Investments Limited</v>
          </cell>
        </row>
        <row r="60">
          <cell r="B60">
            <v>253.1</v>
          </cell>
          <cell r="C60" t="str">
            <v>Oakhill House</v>
          </cell>
        </row>
        <row r="61">
          <cell r="B61">
            <v>253.2</v>
          </cell>
          <cell r="C61" t="str">
            <v>130 Tonbridge Road</v>
          </cell>
        </row>
        <row r="62">
          <cell r="B62">
            <v>253.29999999999998</v>
          </cell>
          <cell r="C62" t="str">
            <v>Hildenborough</v>
          </cell>
        </row>
        <row r="63">
          <cell r="B63">
            <v>253.39999999999998</v>
          </cell>
          <cell r="C63" t="str">
            <v>Tonbridge</v>
          </cell>
        </row>
        <row r="64">
          <cell r="B64">
            <v>253.49999999999997</v>
          </cell>
          <cell r="C64" t="str">
            <v>Kent TN11 9DZ</v>
          </cell>
        </row>
        <row r="65">
          <cell r="B65">
            <v>253.59999999999997</v>
          </cell>
          <cell r="C65" t="str">
            <v>England</v>
          </cell>
        </row>
        <row r="66">
          <cell r="B66">
            <v>253.69999999999996</v>
          </cell>
        </row>
        <row r="67">
          <cell r="B67">
            <v>253.79999999999995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8"/>
  <sheetViews>
    <sheetView view="pageBreakPreview" zoomScale="60" workbookViewId="0">
      <selection activeCell="A17" sqref="A17"/>
    </sheetView>
  </sheetViews>
  <sheetFormatPr defaultRowHeight="15.75" x14ac:dyDescent="0.25"/>
  <cols>
    <col min="1" max="1" width="4.28515625" style="243" customWidth="1"/>
    <col min="2" max="2" width="3.85546875" style="243" customWidth="1"/>
    <col min="3" max="3" width="39.42578125" style="243" customWidth="1"/>
    <col min="4" max="4" width="10.28515625" style="246" customWidth="1"/>
    <col min="5" max="5" width="17.42578125" style="245" customWidth="1"/>
    <col min="6" max="6" width="17.7109375" style="245" customWidth="1"/>
    <col min="7" max="7" width="1.85546875" style="245" customWidth="1"/>
    <col min="8" max="8" width="18.140625" style="244" customWidth="1"/>
    <col min="9" max="9" width="9.140625" style="243"/>
    <col min="10" max="10" width="15.85546875" style="243" bestFit="1" customWidth="1"/>
    <col min="11" max="11" width="17" style="243" bestFit="1" customWidth="1"/>
    <col min="12" max="12" width="14.5703125" style="243" bestFit="1" customWidth="1"/>
    <col min="13" max="13" width="12.28515625" style="243" bestFit="1" customWidth="1"/>
    <col min="14" max="16384" width="9.140625" style="243"/>
  </cols>
  <sheetData>
    <row r="1" spans="1:11" x14ac:dyDescent="0.25">
      <c r="A1" s="342"/>
      <c r="B1" s="343"/>
      <c r="C1" s="343"/>
      <c r="D1" s="343"/>
      <c r="E1" s="343"/>
      <c r="F1" s="343"/>
      <c r="G1" s="343"/>
      <c r="H1" s="343"/>
    </row>
    <row r="2" spans="1:11" hidden="1" x14ac:dyDescent="0.25">
      <c r="A2" s="337"/>
      <c r="B2" s="336"/>
      <c r="C2" s="336"/>
      <c r="D2" s="336"/>
      <c r="E2" s="336"/>
      <c r="F2" s="336"/>
      <c r="G2" s="336"/>
      <c r="H2" s="335"/>
    </row>
    <row r="3" spans="1:11" ht="16.5" thickBot="1" x14ac:dyDescent="0.3">
      <c r="A3" s="344"/>
      <c r="B3" s="345"/>
      <c r="C3" s="345"/>
      <c r="D3" s="345"/>
      <c r="E3" s="345"/>
      <c r="F3" s="345"/>
      <c r="G3" s="345"/>
      <c r="H3" s="345"/>
    </row>
    <row r="4" spans="1:11" x14ac:dyDescent="0.25">
      <c r="A4" s="305"/>
      <c r="B4" s="245"/>
      <c r="C4" s="245"/>
      <c r="H4" s="334"/>
    </row>
    <row r="5" spans="1:11" s="330" customFormat="1" x14ac:dyDescent="0.25">
      <c r="A5" s="340" t="s">
        <v>6</v>
      </c>
      <c r="B5" s="340"/>
      <c r="C5" s="340"/>
      <c r="D5" s="341" t="s">
        <v>617</v>
      </c>
      <c r="E5" s="346" t="s">
        <v>618</v>
      </c>
      <c r="F5" s="346"/>
      <c r="G5" s="333"/>
      <c r="H5" s="160" t="s">
        <v>619</v>
      </c>
    </row>
    <row r="6" spans="1:11" s="330" customFormat="1" x14ac:dyDescent="0.25">
      <c r="A6" s="340"/>
      <c r="B6" s="340"/>
      <c r="C6" s="340"/>
      <c r="D6" s="341"/>
      <c r="E6" s="332" t="s">
        <v>621</v>
      </c>
      <c r="F6" s="332" t="s">
        <v>621</v>
      </c>
      <c r="G6" s="328"/>
      <c r="H6" s="331" t="s">
        <v>621</v>
      </c>
    </row>
    <row r="7" spans="1:11" x14ac:dyDescent="0.25">
      <c r="A7" s="245"/>
      <c r="B7" s="245"/>
      <c r="C7" s="245"/>
      <c r="D7" s="329"/>
      <c r="E7" s="328"/>
      <c r="F7" s="328"/>
      <c r="G7" s="328"/>
      <c r="H7" s="327"/>
    </row>
    <row r="8" spans="1:11" x14ac:dyDescent="0.25">
      <c r="A8" s="326" t="s">
        <v>691</v>
      </c>
      <c r="B8" s="325" t="s">
        <v>690</v>
      </c>
      <c r="E8" s="324"/>
      <c r="F8" s="324"/>
      <c r="G8" s="324"/>
      <c r="H8" s="323"/>
    </row>
    <row r="9" spans="1:11" x14ac:dyDescent="0.25">
      <c r="A9" s="268">
        <v>1</v>
      </c>
      <c r="B9" s="267" t="s">
        <v>689</v>
      </c>
      <c r="C9" s="322"/>
    </row>
    <row r="10" spans="1:11" x14ac:dyDescent="0.25">
      <c r="B10" s="321" t="s">
        <v>669</v>
      </c>
      <c r="C10" s="320" t="s">
        <v>688</v>
      </c>
      <c r="D10" s="294">
        <f>'[45]Note 3'!A5</f>
        <v>3</v>
      </c>
      <c r="E10" s="302">
        <f>'[45]Note 3'!F17</f>
        <v>15848000</v>
      </c>
      <c r="F10" s="302"/>
      <c r="G10" s="302"/>
      <c r="H10" s="301">
        <f>'[45]Note 3'!H17</f>
        <v>15848000</v>
      </c>
      <c r="K10" s="287"/>
    </row>
    <row r="11" spans="1:11" x14ac:dyDescent="0.25">
      <c r="B11" s="321" t="s">
        <v>667</v>
      </c>
      <c r="C11" s="320" t="s">
        <v>687</v>
      </c>
      <c r="D11" s="294">
        <f>MAX($D$10:D10)+1</f>
        <v>4</v>
      </c>
      <c r="E11" s="299">
        <f>'[45]Note 4 to 11'!F29</f>
        <v>382113668.11261404</v>
      </c>
      <c r="F11" s="299"/>
      <c r="G11" s="299"/>
      <c r="H11" s="319">
        <f>'[45]Note 4 to 11'!H29</f>
        <v>354271566.18000001</v>
      </c>
      <c r="K11" s="287"/>
    </row>
    <row r="12" spans="1:11" x14ac:dyDescent="0.25">
      <c r="B12" s="314"/>
      <c r="C12" s="320"/>
      <c r="D12" s="294"/>
      <c r="E12" s="292"/>
      <c r="F12" s="299"/>
      <c r="G12" s="299"/>
      <c r="H12" s="290"/>
    </row>
    <row r="13" spans="1:11" x14ac:dyDescent="0.25">
      <c r="C13" s="248"/>
      <c r="D13" s="293"/>
      <c r="E13" s="243"/>
      <c r="F13" s="302">
        <f>SUM(E10:E11)</f>
        <v>397961668.11261404</v>
      </c>
      <c r="G13" s="302"/>
      <c r="H13" s="301">
        <f>SUM(H10:H11)</f>
        <v>370119566.18000001</v>
      </c>
      <c r="K13" s="287"/>
    </row>
    <row r="14" spans="1:11" x14ac:dyDescent="0.25">
      <c r="A14" s="268">
        <v>2</v>
      </c>
      <c r="B14" s="267" t="s">
        <v>607</v>
      </c>
      <c r="C14" s="248"/>
      <c r="D14" s="293"/>
    </row>
    <row r="15" spans="1:11" hidden="1" x14ac:dyDescent="0.25">
      <c r="B15" s="286" t="s">
        <v>669</v>
      </c>
      <c r="C15" s="285" t="s">
        <v>686</v>
      </c>
      <c r="D15" s="294"/>
      <c r="E15" s="302" t="e">
        <f>'[45]Note 4 to 11'!F46</f>
        <v>#REF!</v>
      </c>
      <c r="F15" s="302"/>
      <c r="G15" s="302"/>
      <c r="H15" s="288">
        <f>'[45]Note 4 to 11'!H46</f>
        <v>0</v>
      </c>
      <c r="K15" s="287"/>
    </row>
    <row r="16" spans="1:11" x14ac:dyDescent="0.25">
      <c r="B16" s="295" t="s">
        <v>669</v>
      </c>
      <c r="C16" s="285" t="s">
        <v>685</v>
      </c>
      <c r="D16" s="294">
        <f>MAX($D$10:D15)+1</f>
        <v>5</v>
      </c>
      <c r="E16" s="302">
        <f>'[45]Note 4 to 11'!F51</f>
        <v>0</v>
      </c>
      <c r="F16" s="302"/>
      <c r="G16" s="302"/>
      <c r="H16" s="301">
        <f>'[45]Note 4 to 11'!H51</f>
        <v>250000</v>
      </c>
      <c r="K16" s="287"/>
    </row>
    <row r="17" spans="1:13" x14ac:dyDescent="0.25">
      <c r="B17" s="295" t="s">
        <v>667</v>
      </c>
      <c r="C17" s="285" t="s">
        <v>684</v>
      </c>
      <c r="D17" s="294">
        <f>MAX($D$10:D16)+1</f>
        <v>6</v>
      </c>
      <c r="E17" s="299">
        <f>'[45]Note 4 to 11'!F57</f>
        <v>502036</v>
      </c>
      <c r="F17" s="299"/>
      <c r="G17" s="299"/>
      <c r="H17" s="301">
        <f>'[45]Note 4 to 11'!H57</f>
        <v>702608</v>
      </c>
      <c r="J17" s="287"/>
      <c r="K17" s="287"/>
    </row>
    <row r="18" spans="1:13" x14ac:dyDescent="0.25">
      <c r="B18" s="286"/>
      <c r="C18" s="285"/>
      <c r="D18" s="294"/>
      <c r="E18" s="292"/>
      <c r="F18" s="299"/>
      <c r="G18" s="299"/>
      <c r="H18" s="290"/>
    </row>
    <row r="19" spans="1:13" x14ac:dyDescent="0.25">
      <c r="C19" s="248"/>
      <c r="D19" s="293"/>
      <c r="E19" s="243"/>
      <c r="F19" s="299">
        <f>SUM(E16:E17)</f>
        <v>502036</v>
      </c>
      <c r="G19" s="299"/>
      <c r="H19" s="319">
        <f>SUM(H15:H17)</f>
        <v>952608</v>
      </c>
      <c r="K19" s="287"/>
    </row>
    <row r="20" spans="1:13" x14ac:dyDescent="0.25">
      <c r="A20" s="268">
        <v>3</v>
      </c>
      <c r="B20" s="267" t="s">
        <v>22</v>
      </c>
      <c r="C20" s="267"/>
      <c r="D20" s="308"/>
      <c r="E20" s="285"/>
      <c r="F20" s="285"/>
      <c r="G20" s="285"/>
      <c r="H20" s="318"/>
    </row>
    <row r="21" spans="1:13" x14ac:dyDescent="0.25">
      <c r="A21" s="314"/>
      <c r="B21" s="317" t="s">
        <v>669</v>
      </c>
      <c r="C21" s="285" t="s">
        <v>683</v>
      </c>
      <c r="D21" s="294">
        <f>MAX($D$10:D20)+1</f>
        <v>7</v>
      </c>
      <c r="E21" s="316">
        <f>'[45]Note 4 to 11'!F64</f>
        <v>0</v>
      </c>
      <c r="F21" s="299"/>
      <c r="G21" s="299"/>
      <c r="H21" s="315">
        <f>'[45]Note 4 to 11'!H64</f>
        <v>4162209.33</v>
      </c>
      <c r="J21" s="287"/>
    </row>
    <row r="22" spans="1:13" x14ac:dyDescent="0.25">
      <c r="A22" s="314"/>
      <c r="B22" s="317" t="s">
        <v>667</v>
      </c>
      <c r="C22" s="285" t="s">
        <v>682</v>
      </c>
      <c r="D22" s="294">
        <f>MAX($D$10:D21)+1</f>
        <v>8</v>
      </c>
      <c r="E22" s="316">
        <f>'[45]Note 4 to 11'!F76</f>
        <v>51304958.849999994</v>
      </c>
      <c r="F22" s="316"/>
      <c r="G22" s="316"/>
      <c r="H22" s="288">
        <f>'[45]Note 4 to 11'!H76</f>
        <v>23467098.700000003</v>
      </c>
      <c r="J22" s="287"/>
      <c r="K22" s="287"/>
      <c r="M22" s="287"/>
    </row>
    <row r="23" spans="1:13" x14ac:dyDescent="0.25">
      <c r="A23" s="314"/>
      <c r="B23" s="295" t="s">
        <v>665</v>
      </c>
      <c r="C23" s="285" t="s">
        <v>513</v>
      </c>
      <c r="D23" s="294">
        <f>MAX($D$10:D22)+1</f>
        <v>9</v>
      </c>
      <c r="E23" s="316">
        <f>'[45]Note 4 to 11'!F88</f>
        <v>14583248.170000002</v>
      </c>
      <c r="F23" s="316"/>
      <c r="G23" s="316"/>
      <c r="H23" s="288">
        <f>'[45]Note 4 to 11'!H88</f>
        <v>28697214.719999999</v>
      </c>
      <c r="J23" s="287"/>
      <c r="K23" s="287"/>
      <c r="M23" s="287"/>
    </row>
    <row r="24" spans="1:13" x14ac:dyDescent="0.25">
      <c r="A24" s="314"/>
      <c r="B24" s="295" t="s">
        <v>680</v>
      </c>
      <c r="C24" s="285" t="s">
        <v>681</v>
      </c>
      <c r="D24" s="294">
        <f>MAX($D$10:D23)+1</f>
        <v>10</v>
      </c>
      <c r="E24" s="316">
        <f>'[45]Note 4 to 11'!F98</f>
        <v>2368517</v>
      </c>
      <c r="F24" s="316"/>
      <c r="G24" s="316"/>
      <c r="H24" s="288">
        <f>'[45]Note 4 to 11'!H98</f>
        <v>0</v>
      </c>
      <c r="J24" s="287"/>
      <c r="K24" s="287"/>
      <c r="M24" s="287"/>
    </row>
    <row r="25" spans="1:13" x14ac:dyDescent="0.25">
      <c r="A25" s="314"/>
      <c r="B25" s="295" t="s">
        <v>680</v>
      </c>
      <c r="C25" s="285" t="s">
        <v>679</v>
      </c>
      <c r="D25" s="294">
        <f>MAX($D$10:D24)+1</f>
        <v>11</v>
      </c>
      <c r="E25" s="316">
        <f>'[45]Note 4 to 11'!F105</f>
        <v>6421013.5</v>
      </c>
      <c r="F25" s="316"/>
      <c r="G25" s="316"/>
      <c r="H25" s="315">
        <f>'[45]Note 4 to 11'!H105</f>
        <v>11459886.5</v>
      </c>
      <c r="J25" s="287"/>
      <c r="K25" s="287"/>
      <c r="M25" s="287"/>
    </row>
    <row r="26" spans="1:13" x14ac:dyDescent="0.25">
      <c r="A26" s="314"/>
      <c r="B26" s="295"/>
      <c r="C26" s="285"/>
      <c r="D26" s="294"/>
      <c r="E26" s="292"/>
      <c r="F26" s="299"/>
      <c r="G26" s="299"/>
      <c r="H26" s="290"/>
    </row>
    <row r="27" spans="1:13" x14ac:dyDescent="0.25">
      <c r="C27" s="248"/>
      <c r="D27" s="293"/>
      <c r="E27" s="243"/>
      <c r="F27" s="289">
        <f>SUM(E21:E25)</f>
        <v>74677737.519999996</v>
      </c>
      <c r="G27" s="289"/>
      <c r="H27" s="288">
        <f>SUM(H21:H25)</f>
        <v>67786409.25</v>
      </c>
      <c r="J27" s="287"/>
      <c r="K27" s="287"/>
    </row>
    <row r="28" spans="1:13" x14ac:dyDescent="0.25">
      <c r="D28" s="293"/>
      <c r="F28" s="313"/>
      <c r="G28" s="280"/>
      <c r="H28" s="312"/>
    </row>
    <row r="29" spans="1:13" ht="16.5" thickBot="1" x14ac:dyDescent="0.3">
      <c r="A29" s="311"/>
      <c r="B29" s="311"/>
      <c r="C29" s="338" t="s">
        <v>659</v>
      </c>
      <c r="D29" s="339"/>
      <c r="E29" s="243"/>
      <c r="F29" s="310">
        <f>F27+F19+F13</f>
        <v>473141441.63261402</v>
      </c>
      <c r="H29" s="309">
        <f>H27+H19+H13</f>
        <v>438858583.43000001</v>
      </c>
    </row>
    <row r="30" spans="1:13" ht="16.5" thickTop="1" x14ac:dyDescent="0.25">
      <c r="A30" s="283"/>
      <c r="B30" s="283"/>
      <c r="C30" s="283"/>
      <c r="D30" s="308"/>
      <c r="E30" s="307"/>
      <c r="F30" s="298"/>
      <c r="H30" s="306"/>
    </row>
    <row r="31" spans="1:13" x14ac:dyDescent="0.25">
      <c r="A31" s="268" t="s">
        <v>678</v>
      </c>
      <c r="B31" s="267" t="s">
        <v>677</v>
      </c>
      <c r="C31" s="268"/>
      <c r="D31" s="293"/>
    </row>
    <row r="32" spans="1:13" x14ac:dyDescent="0.25">
      <c r="A32" s="268">
        <v>1</v>
      </c>
      <c r="B32" s="267" t="s">
        <v>676</v>
      </c>
      <c r="C32" s="305"/>
      <c r="D32" s="293"/>
    </row>
    <row r="33" spans="1:13" hidden="1" x14ac:dyDescent="0.25">
      <c r="B33" s="286" t="s">
        <v>669</v>
      </c>
      <c r="C33" s="285" t="s">
        <v>94</v>
      </c>
      <c r="D33" s="293"/>
    </row>
    <row r="34" spans="1:13" x14ac:dyDescent="0.25">
      <c r="B34" s="286" t="s">
        <v>669</v>
      </c>
      <c r="C34" s="285" t="s">
        <v>94</v>
      </c>
      <c r="D34" s="294">
        <f>MAX($D$10:D33)+1</f>
        <v>12</v>
      </c>
      <c r="E34" s="302">
        <f>'[45]Note 12'!Q32</f>
        <v>134324626.30631375</v>
      </c>
      <c r="F34" s="302"/>
      <c r="G34" s="302"/>
      <c r="H34" s="301">
        <f>'[45]Note 12'!R32</f>
        <v>116483853</v>
      </c>
      <c r="K34" s="287"/>
    </row>
    <row r="35" spans="1:13" x14ac:dyDescent="0.25">
      <c r="B35" s="286" t="s">
        <v>667</v>
      </c>
      <c r="C35" s="300" t="s">
        <v>675</v>
      </c>
      <c r="D35" s="294">
        <f>MAX($D$10:D34)+1</f>
        <v>13</v>
      </c>
      <c r="E35" s="302">
        <f>'[45]Note 13'!E18</f>
        <v>11450025</v>
      </c>
      <c r="F35" s="302"/>
      <c r="G35" s="302"/>
      <c r="H35" s="301">
        <f>'[45]Note 13'!G18</f>
        <v>11450025</v>
      </c>
      <c r="J35" s="287"/>
      <c r="K35" s="287"/>
    </row>
    <row r="36" spans="1:13" x14ac:dyDescent="0.25">
      <c r="B36" s="286" t="s">
        <v>665</v>
      </c>
      <c r="C36" s="285" t="s">
        <v>674</v>
      </c>
      <c r="D36" s="294">
        <f>MAX($D$10:D35)+1</f>
        <v>14</v>
      </c>
      <c r="E36" s="304">
        <f>'[45]Note 14 to 21'!F16</f>
        <v>0</v>
      </c>
      <c r="F36" s="304"/>
      <c r="G36" s="304"/>
      <c r="H36" s="303">
        <f>'[45]Note 14 to 21'!H16</f>
        <v>1153000</v>
      </c>
      <c r="J36" s="287"/>
      <c r="K36" s="287"/>
    </row>
    <row r="37" spans="1:13" x14ac:dyDescent="0.25">
      <c r="B37" s="286" t="s">
        <v>663</v>
      </c>
      <c r="C37" s="300" t="s">
        <v>673</v>
      </c>
      <c r="D37" s="294">
        <f>MAX($D$10:D36)+1</f>
        <v>15</v>
      </c>
      <c r="E37" s="302">
        <f>'[45]Note 14 to 21'!F28</f>
        <v>31087280</v>
      </c>
      <c r="F37" s="302"/>
      <c r="G37" s="302"/>
      <c r="H37" s="301">
        <f>'[45]Note 14 to 21'!H28</f>
        <v>30598607</v>
      </c>
      <c r="J37" s="287"/>
      <c r="K37" s="287"/>
      <c r="M37" s="287"/>
    </row>
    <row r="38" spans="1:13" x14ac:dyDescent="0.25">
      <c r="B38" s="286" t="s">
        <v>672</v>
      </c>
      <c r="C38" s="300" t="s">
        <v>671</v>
      </c>
      <c r="D38" s="294">
        <f>MAX($D$10:D37)+1</f>
        <v>16</v>
      </c>
      <c r="E38" s="302">
        <f>'[45]Note 14 to 21'!F39</f>
        <v>0</v>
      </c>
      <c r="F38" s="302"/>
      <c r="G38" s="302"/>
      <c r="H38" s="301">
        <f>'[45]Note 14 to 21'!H39</f>
        <v>75000</v>
      </c>
      <c r="J38" s="287"/>
      <c r="K38" s="287"/>
    </row>
    <row r="39" spans="1:13" x14ac:dyDescent="0.25">
      <c r="B39" s="286"/>
      <c r="C39" s="300"/>
      <c r="D39" s="293"/>
      <c r="E39" s="292"/>
      <c r="F39" s="299"/>
      <c r="G39" s="299"/>
      <c r="H39" s="290"/>
    </row>
    <row r="40" spans="1:13" x14ac:dyDescent="0.25">
      <c r="B40" s="293"/>
      <c r="C40" s="248"/>
      <c r="D40" s="293"/>
      <c r="E40" s="287"/>
      <c r="F40" s="298">
        <f>SUM(E34:E38)</f>
        <v>176861931.30631375</v>
      </c>
      <c r="G40" s="298"/>
      <c r="H40" s="297">
        <f>SUM(H34:H38)</f>
        <v>159760485</v>
      </c>
      <c r="K40" s="287"/>
    </row>
    <row r="41" spans="1:13" x14ac:dyDescent="0.25">
      <c r="A41" s="268">
        <v>2</v>
      </c>
      <c r="B41" s="267" t="s">
        <v>670</v>
      </c>
      <c r="C41" s="248"/>
      <c r="D41" s="293"/>
      <c r="E41" s="296"/>
    </row>
    <row r="42" spans="1:13" x14ac:dyDescent="0.25">
      <c r="A42" s="268"/>
      <c r="B42" s="295" t="s">
        <v>669</v>
      </c>
      <c r="C42" s="285" t="s">
        <v>668</v>
      </c>
      <c r="D42" s="294">
        <f>MAX($D$10:D41)+1</f>
        <v>17</v>
      </c>
      <c r="E42" s="289">
        <f>'[45]Note 14 to 21'!F45</f>
        <v>75745747.242613986</v>
      </c>
      <c r="F42" s="289"/>
      <c r="G42" s="289"/>
      <c r="H42" s="288">
        <f>'[45]Note 14 to 21'!H45</f>
        <v>78261582</v>
      </c>
      <c r="J42" s="287"/>
      <c r="K42" s="287"/>
    </row>
    <row r="43" spans="1:13" x14ac:dyDescent="0.25">
      <c r="A43" s="268"/>
      <c r="B43" s="295" t="s">
        <v>667</v>
      </c>
      <c r="C43" s="285" t="s">
        <v>666</v>
      </c>
      <c r="D43" s="294">
        <f>MAX($D$10:D42)+1</f>
        <v>18</v>
      </c>
      <c r="E43" s="289">
        <f>'[45]Note 14 to 21'!F59</f>
        <v>110572157.32999997</v>
      </c>
      <c r="F43" s="289"/>
      <c r="G43" s="289"/>
      <c r="H43" s="288">
        <f>'[45]Note 14 to 21'!H59</f>
        <v>102404748.43000001</v>
      </c>
      <c r="J43" s="287"/>
      <c r="M43" s="287"/>
    </row>
    <row r="44" spans="1:13" x14ac:dyDescent="0.25">
      <c r="A44" s="268"/>
      <c r="B44" s="295" t="s">
        <v>665</v>
      </c>
      <c r="C44" s="285" t="s">
        <v>664</v>
      </c>
      <c r="D44" s="294">
        <f>MAX($D$10:D43)+1</f>
        <v>19</v>
      </c>
      <c r="E44" s="289">
        <f>'[45]Note 14 to 21'!F80</f>
        <v>98566663</v>
      </c>
      <c r="F44" s="289"/>
      <c r="G44" s="289"/>
      <c r="H44" s="288">
        <f>'[45]Note 14 to 21'!H80</f>
        <v>92737100.329999998</v>
      </c>
      <c r="J44" s="287"/>
      <c r="K44" s="287"/>
    </row>
    <row r="45" spans="1:13" x14ac:dyDescent="0.25">
      <c r="A45" s="268"/>
      <c r="B45" s="295" t="s">
        <v>663</v>
      </c>
      <c r="C45" s="285" t="s">
        <v>662</v>
      </c>
      <c r="D45" s="294">
        <f>MAX($D$10:D44)+1</f>
        <v>20</v>
      </c>
      <c r="E45" s="289">
        <f>'[45]Note 14 to 21'!F97</f>
        <v>2616184</v>
      </c>
      <c r="F45" s="289"/>
      <c r="G45" s="289"/>
      <c r="H45" s="288">
        <f>'[45]Note 14 to 21'!H97</f>
        <v>4006343</v>
      </c>
      <c r="J45" s="287"/>
      <c r="K45" s="287"/>
      <c r="M45" s="287"/>
    </row>
    <row r="46" spans="1:13" x14ac:dyDescent="0.25">
      <c r="A46" s="268"/>
      <c r="B46" s="295" t="s">
        <v>661</v>
      </c>
      <c r="C46" s="285" t="s">
        <v>660</v>
      </c>
      <c r="D46" s="294">
        <f>MAX($D$10:D45)+1</f>
        <v>21</v>
      </c>
      <c r="E46" s="289">
        <f>'[45]Note 14 to 21'!F111</f>
        <v>8778759</v>
      </c>
      <c r="F46" s="289"/>
      <c r="G46" s="289"/>
      <c r="H46" s="288">
        <f>'[45]Note 14 to 21'!H111</f>
        <v>1688324</v>
      </c>
      <c r="J46" s="287"/>
      <c r="K46" s="287"/>
    </row>
    <row r="47" spans="1:13" x14ac:dyDescent="0.25">
      <c r="A47" s="268"/>
      <c r="B47" s="286"/>
      <c r="C47" s="285"/>
      <c r="D47" s="293"/>
      <c r="E47" s="292"/>
      <c r="F47" s="291"/>
      <c r="G47" s="291"/>
      <c r="H47" s="290"/>
    </row>
    <row r="48" spans="1:13" x14ac:dyDescent="0.25">
      <c r="A48" s="268"/>
      <c r="B48" s="286"/>
      <c r="C48" s="285"/>
      <c r="E48" s="243"/>
      <c r="F48" s="289">
        <f>SUM(E42:E46)</f>
        <v>296279510.57261395</v>
      </c>
      <c r="G48" s="289"/>
      <c r="H48" s="288">
        <f>SUM(H42:H46)</f>
        <v>279098097.75999999</v>
      </c>
      <c r="K48" s="287"/>
    </row>
    <row r="49" spans="1:12" x14ac:dyDescent="0.25">
      <c r="A49" s="268"/>
      <c r="B49" s="286"/>
      <c r="C49" s="285"/>
      <c r="E49" s="243"/>
      <c r="F49" s="280"/>
      <c r="G49" s="280"/>
      <c r="H49" s="284"/>
    </row>
    <row r="50" spans="1:12" x14ac:dyDescent="0.25">
      <c r="A50" s="268"/>
      <c r="B50" s="267"/>
      <c r="C50" s="248"/>
      <c r="F50" s="280"/>
      <c r="G50" s="280"/>
      <c r="H50" s="284"/>
    </row>
    <row r="51" spans="1:12" ht="16.5" thickBot="1" x14ac:dyDescent="0.3">
      <c r="A51" s="283"/>
      <c r="B51" s="282"/>
      <c r="C51" s="338" t="s">
        <v>659</v>
      </c>
      <c r="D51" s="339"/>
      <c r="E51" s="243"/>
      <c r="F51" s="281">
        <f>F40+F48</f>
        <v>473141441.87892771</v>
      </c>
      <c r="G51" s="280"/>
      <c r="H51" s="279">
        <f>H40+H48</f>
        <v>438858582.75999999</v>
      </c>
      <c r="J51" s="278"/>
      <c r="K51" s="277"/>
      <c r="L51" s="276"/>
    </row>
    <row r="52" spans="1:12" ht="16.5" thickTop="1" x14ac:dyDescent="0.25">
      <c r="A52" s="268"/>
      <c r="B52" s="267"/>
      <c r="C52" s="248"/>
      <c r="F52" s="275"/>
      <c r="H52" s="275"/>
    </row>
    <row r="53" spans="1:12" ht="16.5" thickBot="1" x14ac:dyDescent="0.3">
      <c r="A53" s="268"/>
      <c r="B53" s="274" t="s">
        <v>657</v>
      </c>
      <c r="C53" s="273"/>
      <c r="D53" s="272"/>
      <c r="E53" s="271"/>
      <c r="F53" s="270"/>
      <c r="G53" s="270"/>
      <c r="H53" s="269"/>
    </row>
    <row r="54" spans="1:12" x14ac:dyDescent="0.25">
      <c r="A54" s="268"/>
      <c r="B54" s="267"/>
      <c r="C54" s="248"/>
      <c r="H54" s="266"/>
    </row>
    <row r="55" spans="1:12" x14ac:dyDescent="0.25">
      <c r="B55" s="259"/>
      <c r="C55" s="251"/>
      <c r="D55" s="258"/>
      <c r="E55" s="251"/>
      <c r="F55" s="261"/>
      <c r="G55" s="261"/>
      <c r="H55" s="257"/>
    </row>
    <row r="56" spans="1:12" x14ac:dyDescent="0.25">
      <c r="B56" s="261"/>
      <c r="C56" s="251"/>
      <c r="D56" s="258"/>
      <c r="E56" s="251"/>
      <c r="F56" s="264"/>
      <c r="G56" s="264"/>
      <c r="H56" s="257"/>
    </row>
    <row r="57" spans="1:12" x14ac:dyDescent="0.25">
      <c r="B57" s="265"/>
      <c r="C57" s="251"/>
      <c r="D57" s="258"/>
      <c r="E57" s="251"/>
      <c r="F57" s="261"/>
      <c r="G57" s="261"/>
      <c r="H57" s="256"/>
    </row>
    <row r="58" spans="1:12" x14ac:dyDescent="0.25">
      <c r="B58" s="225"/>
      <c r="C58" s="251"/>
      <c r="D58" s="258"/>
      <c r="E58" s="251"/>
      <c r="F58" s="263"/>
      <c r="G58" s="263"/>
      <c r="H58" s="257"/>
    </row>
    <row r="59" spans="1:12" x14ac:dyDescent="0.25">
      <c r="B59" s="225"/>
      <c r="C59" s="251"/>
      <c r="D59" s="258"/>
      <c r="E59" s="251"/>
      <c r="F59" s="260"/>
      <c r="G59" s="264"/>
      <c r="H59" s="263"/>
    </row>
    <row r="60" spans="1:12" x14ac:dyDescent="0.25">
      <c r="B60" s="262"/>
      <c r="C60" s="251"/>
      <c r="D60" s="258"/>
      <c r="E60" s="251"/>
      <c r="F60" s="250"/>
      <c r="G60" s="250"/>
      <c r="H60" s="257"/>
    </row>
    <row r="61" spans="1:12" x14ac:dyDescent="0.25">
      <c r="B61" s="259"/>
      <c r="C61" s="251"/>
      <c r="D61" s="258"/>
      <c r="E61" s="251"/>
      <c r="F61" s="261"/>
      <c r="G61" s="261"/>
      <c r="H61" s="260"/>
    </row>
    <row r="62" spans="1:12" x14ac:dyDescent="0.25">
      <c r="B62" s="259"/>
      <c r="C62" s="251"/>
      <c r="D62" s="258"/>
      <c r="E62" s="251"/>
      <c r="F62" s="250"/>
      <c r="G62" s="250"/>
      <c r="H62" s="257"/>
    </row>
    <row r="63" spans="1:12" x14ac:dyDescent="0.25">
      <c r="B63" s="259"/>
      <c r="C63" s="251"/>
      <c r="D63" s="258"/>
      <c r="E63" s="251"/>
      <c r="F63" s="250"/>
      <c r="G63" s="250"/>
      <c r="H63" s="257"/>
    </row>
    <row r="64" spans="1:12" x14ac:dyDescent="0.25">
      <c r="B64" s="256"/>
      <c r="C64" s="251"/>
      <c r="D64" s="254"/>
      <c r="F64" s="231"/>
      <c r="G64" s="231"/>
      <c r="H64" s="232"/>
    </row>
    <row r="65" spans="2:8" x14ac:dyDescent="0.25">
      <c r="B65" s="255"/>
      <c r="C65" s="251"/>
      <c r="D65" s="254"/>
      <c r="F65" s="231"/>
      <c r="G65" s="231"/>
      <c r="H65" s="231"/>
    </row>
    <row r="66" spans="2:8" x14ac:dyDescent="0.25">
      <c r="B66" s="253"/>
      <c r="C66" s="251"/>
      <c r="D66" s="252"/>
      <c r="E66" s="251"/>
      <c r="F66" s="237"/>
      <c r="G66" s="237"/>
      <c r="H66" s="237"/>
    </row>
    <row r="67" spans="2:8" x14ac:dyDescent="0.25">
      <c r="B67" s="251"/>
      <c r="C67" s="251"/>
      <c r="D67" s="252"/>
      <c r="E67" s="251"/>
      <c r="F67" s="250"/>
      <c r="G67" s="250"/>
      <c r="H67" s="249"/>
    </row>
    <row r="68" spans="2:8" x14ac:dyDescent="0.25">
      <c r="B68" s="248"/>
      <c r="E68" s="243"/>
      <c r="F68" s="243"/>
      <c r="G68" s="243"/>
      <c r="H68" s="247"/>
    </row>
  </sheetData>
  <mergeCells count="7">
    <mergeCell ref="C51:D51"/>
    <mergeCell ref="A5:C6"/>
    <mergeCell ref="D5:D6"/>
    <mergeCell ref="A1:H1"/>
    <mergeCell ref="A3:H3"/>
    <mergeCell ref="C29:D29"/>
    <mergeCell ref="E5:F5"/>
  </mergeCells>
  <printOptions horizontalCentered="1"/>
  <pageMargins left="0.98425196850393704" right="0.98425196850393704" top="0.98425196850393704" bottom="0.98425196850393704" header="0.15748031496062992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65"/>
  <sheetViews>
    <sheetView view="pageBreakPreview" topLeftCell="A34" zoomScale="60" workbookViewId="0">
      <selection activeCell="A43" sqref="A43:XFD57"/>
    </sheetView>
  </sheetViews>
  <sheetFormatPr defaultRowHeight="15.75" x14ac:dyDescent="0.25"/>
  <cols>
    <col min="1" max="1" width="4.5703125" style="157" customWidth="1"/>
    <col min="2" max="2" width="43.140625" style="153" customWidth="1"/>
    <col min="3" max="3" width="8.42578125" style="153" customWidth="1"/>
    <col min="4" max="5" width="17" style="153" customWidth="1"/>
    <col min="6" max="6" width="2.5703125" style="153" customWidth="1"/>
    <col min="7" max="7" width="18.28515625" style="239" customWidth="1"/>
    <col min="8" max="8" width="12.5703125" style="152" hidden="1" customWidth="1"/>
    <col min="9" max="9" width="11.28515625" style="152" hidden="1" customWidth="1"/>
    <col min="10" max="10" width="11.5703125" style="153" hidden="1" customWidth="1"/>
    <col min="11" max="11" width="9.140625" style="153" hidden="1" customWidth="1"/>
    <col min="12" max="12" width="11.28515625" style="153" hidden="1" customWidth="1"/>
    <col min="13" max="14" width="9.140625" style="153" hidden="1" customWidth="1"/>
    <col min="15" max="15" width="0.7109375" style="153" customWidth="1"/>
    <col min="16" max="16" width="9.140625" style="153"/>
    <col min="17" max="17" width="15.85546875" style="153" bestFit="1" customWidth="1"/>
    <col min="18" max="18" width="20.7109375" style="152" bestFit="1" customWidth="1"/>
    <col min="19" max="19" width="21.28515625" style="152" bestFit="1" customWidth="1"/>
    <col min="20" max="20" width="15.140625" style="153" bestFit="1" customWidth="1"/>
    <col min="21" max="21" width="14.7109375" style="153" bestFit="1" customWidth="1"/>
    <col min="22" max="16384" width="9.140625" style="153"/>
  </cols>
  <sheetData>
    <row r="1" spans="1:21" x14ac:dyDescent="0.25">
      <c r="A1" s="348"/>
      <c r="B1" s="349"/>
      <c r="C1" s="349"/>
      <c r="D1" s="349"/>
      <c r="E1" s="349"/>
      <c r="F1" s="349"/>
      <c r="G1" s="349"/>
    </row>
    <row r="2" spans="1:21" hidden="1" x14ac:dyDescent="0.25">
      <c r="A2" s="154"/>
      <c r="B2" s="155"/>
      <c r="C2" s="155"/>
      <c r="D2" s="155"/>
      <c r="E2" s="155"/>
      <c r="F2" s="155"/>
      <c r="G2" s="156"/>
    </row>
    <row r="3" spans="1:21" ht="16.5" thickBot="1" x14ac:dyDescent="0.3">
      <c r="A3" s="350" t="s">
        <v>616</v>
      </c>
      <c r="B3" s="351"/>
      <c r="C3" s="351"/>
      <c r="D3" s="351"/>
      <c r="E3" s="351"/>
      <c r="F3" s="351"/>
      <c r="G3" s="351"/>
    </row>
    <row r="4" spans="1:21" x14ac:dyDescent="0.25">
      <c r="B4" s="157"/>
      <c r="C4" s="157"/>
      <c r="D4" s="157"/>
      <c r="E4" s="157"/>
      <c r="F4" s="157"/>
      <c r="G4" s="158"/>
    </row>
    <row r="5" spans="1:21" s="162" customFormat="1" ht="16.5" customHeight="1" x14ac:dyDescent="0.25">
      <c r="A5" s="340" t="s">
        <v>6</v>
      </c>
      <c r="B5" s="340"/>
      <c r="C5" s="352" t="s">
        <v>617</v>
      </c>
      <c r="D5" s="346" t="s">
        <v>618</v>
      </c>
      <c r="E5" s="346"/>
      <c r="F5" s="159"/>
      <c r="G5" s="160" t="s">
        <v>619</v>
      </c>
      <c r="H5" s="159"/>
      <c r="I5" s="161" t="s">
        <v>619</v>
      </c>
      <c r="K5" s="162" t="s">
        <v>620</v>
      </c>
      <c r="R5" s="163"/>
      <c r="S5" s="163"/>
    </row>
    <row r="6" spans="1:21" s="162" customFormat="1" x14ac:dyDescent="0.25">
      <c r="A6" s="340"/>
      <c r="B6" s="340"/>
      <c r="C6" s="352"/>
      <c r="D6" s="164" t="s">
        <v>621</v>
      </c>
      <c r="E6" s="164" t="s">
        <v>621</v>
      </c>
      <c r="F6" s="164"/>
      <c r="G6" s="165" t="s">
        <v>621</v>
      </c>
      <c r="H6" s="166"/>
      <c r="I6" s="167" t="s">
        <v>621</v>
      </c>
      <c r="K6" s="162" t="s">
        <v>622</v>
      </c>
      <c r="R6" s="163"/>
      <c r="S6" s="163"/>
    </row>
    <row r="7" spans="1:21" x14ac:dyDescent="0.25">
      <c r="B7" s="168"/>
      <c r="C7" s="169"/>
      <c r="D7" s="170"/>
      <c r="E7" s="170"/>
      <c r="F7" s="170"/>
      <c r="G7" s="171"/>
      <c r="K7" s="153" t="s">
        <v>381</v>
      </c>
      <c r="N7" s="153">
        <v>1</v>
      </c>
    </row>
    <row r="8" spans="1:21" x14ac:dyDescent="0.25">
      <c r="A8" s="172" t="s">
        <v>623</v>
      </c>
      <c r="B8" s="173" t="s">
        <v>624</v>
      </c>
      <c r="C8" s="174"/>
      <c r="D8" s="174"/>
      <c r="E8" s="175"/>
      <c r="F8" s="174"/>
      <c r="G8" s="176"/>
      <c r="K8" s="153" t="s">
        <v>625</v>
      </c>
      <c r="N8" s="153">
        <v>2</v>
      </c>
    </row>
    <row r="9" spans="1:21" x14ac:dyDescent="0.25">
      <c r="B9" s="177" t="s">
        <v>624</v>
      </c>
      <c r="C9" s="178">
        <f>BS!D46+1</f>
        <v>22</v>
      </c>
      <c r="D9" s="152">
        <f>'[45]Note 22 to 28'!F12</f>
        <v>325155988.34000003</v>
      </c>
      <c r="E9" s="152"/>
      <c r="F9" s="152"/>
      <c r="G9" s="179">
        <f>ROUND('[45]Note 22 to 28'!H12,0)</f>
        <v>292842004</v>
      </c>
      <c r="H9" s="152">
        <v>224241316</v>
      </c>
      <c r="I9" s="152">
        <f>H9-D9</f>
        <v>-100914672.34000003</v>
      </c>
      <c r="K9" s="153" t="s">
        <v>626</v>
      </c>
      <c r="N9" s="153">
        <v>2</v>
      </c>
      <c r="T9" s="180"/>
      <c r="U9" s="180"/>
    </row>
    <row r="10" spans="1:21" x14ac:dyDescent="0.25">
      <c r="B10" s="177" t="s">
        <v>627</v>
      </c>
      <c r="C10" s="181"/>
      <c r="D10" s="182">
        <f>'[45]Note 22 to 28'!F13</f>
        <v>3686508</v>
      </c>
      <c r="E10" s="152"/>
      <c r="F10" s="152"/>
      <c r="G10" s="183">
        <f>'[45]Note 22 to 28'!H13</f>
        <v>3529811</v>
      </c>
      <c r="T10" s="180"/>
      <c r="U10" s="180"/>
    </row>
    <row r="11" spans="1:21" x14ac:dyDescent="0.25">
      <c r="B11" s="177"/>
      <c r="C11" s="181"/>
      <c r="E11" s="152">
        <f>D9-D10</f>
        <v>321469480.34000003</v>
      </c>
      <c r="F11" s="152"/>
      <c r="G11" s="179">
        <f>G9-G10</f>
        <v>289312193</v>
      </c>
      <c r="T11" s="180"/>
      <c r="U11" s="180"/>
    </row>
    <row r="12" spans="1:21" x14ac:dyDescent="0.25">
      <c r="A12" s="172" t="s">
        <v>628</v>
      </c>
      <c r="B12" s="184" t="s">
        <v>581</v>
      </c>
      <c r="C12" s="178">
        <f>MAX($C$9:C11)+1</f>
        <v>23</v>
      </c>
      <c r="E12" s="152">
        <f>'[45]Note 22 to 28'!F27</f>
        <v>18714000</v>
      </c>
      <c r="F12" s="152"/>
      <c r="G12" s="185">
        <f>'[45]Note 22 to 28'!H27</f>
        <v>13905937.460000001</v>
      </c>
      <c r="H12" s="152">
        <v>7572320.54</v>
      </c>
      <c r="I12" s="152">
        <f>H12-E12</f>
        <v>-11141679.460000001</v>
      </c>
      <c r="K12" s="153" t="s">
        <v>629</v>
      </c>
      <c r="N12" s="153">
        <v>1</v>
      </c>
      <c r="T12" s="180"/>
      <c r="U12" s="180"/>
    </row>
    <row r="13" spans="1:21" x14ac:dyDescent="0.25">
      <c r="B13" s="184"/>
      <c r="C13" s="178"/>
      <c r="D13" s="178"/>
      <c r="E13" s="182"/>
      <c r="F13" s="186"/>
      <c r="G13" s="183"/>
      <c r="H13" s="183"/>
      <c r="K13" s="153" t="s">
        <v>630</v>
      </c>
      <c r="N13" s="153">
        <v>32</v>
      </c>
      <c r="T13" s="180"/>
      <c r="U13" s="180"/>
    </row>
    <row r="14" spans="1:21" x14ac:dyDescent="0.25">
      <c r="A14" s="172" t="s">
        <v>631</v>
      </c>
      <c r="B14" s="187" t="s">
        <v>632</v>
      </c>
      <c r="C14" s="188"/>
      <c r="D14" s="169"/>
      <c r="E14" s="170">
        <f>SUM(E11:E13)</f>
        <v>340183480.34000003</v>
      </c>
      <c r="F14" s="169">
        <f>SUM(F11:F13)</f>
        <v>0</v>
      </c>
      <c r="G14" s="171">
        <f>SUM(G11:G13)</f>
        <v>303218130.45999998</v>
      </c>
      <c r="K14" s="153" t="s">
        <v>633</v>
      </c>
      <c r="N14" s="153">
        <v>2299</v>
      </c>
      <c r="T14" s="180"/>
      <c r="U14" s="180"/>
    </row>
    <row r="15" spans="1:21" x14ac:dyDescent="0.25">
      <c r="B15" s="168"/>
      <c r="C15" s="189"/>
      <c r="D15" s="189"/>
      <c r="E15" s="189"/>
      <c r="F15" s="189"/>
      <c r="G15" s="190"/>
      <c r="N15" s="153">
        <f>SUM(N7:N14)</f>
        <v>2337</v>
      </c>
      <c r="T15" s="180"/>
      <c r="U15" s="180"/>
    </row>
    <row r="16" spans="1:21" x14ac:dyDescent="0.25">
      <c r="A16" s="172" t="s">
        <v>634</v>
      </c>
      <c r="B16" s="187" t="s">
        <v>635</v>
      </c>
      <c r="C16" s="189"/>
      <c r="G16" s="190"/>
      <c r="T16" s="180"/>
      <c r="U16" s="180"/>
    </row>
    <row r="17" spans="1:21" x14ac:dyDescent="0.25">
      <c r="B17" s="191" t="s">
        <v>519</v>
      </c>
      <c r="C17" s="178">
        <f>MAX($C$9:C16)+1</f>
        <v>24</v>
      </c>
      <c r="D17" s="192">
        <f>'[45]Note 22 to 28'!F35</f>
        <v>100095219.26020831</v>
      </c>
      <c r="E17" s="192"/>
      <c r="F17" s="192"/>
      <c r="G17" s="185">
        <f>'[45]Note 22 to 28'!H35</f>
        <v>94295630.319999993</v>
      </c>
      <c r="H17" s="152">
        <v>85930985.310000017</v>
      </c>
      <c r="I17" s="152">
        <f>H17-D17</f>
        <v>-14164233.950208291</v>
      </c>
      <c r="J17" s="153" t="s">
        <v>636</v>
      </c>
      <c r="N17" s="153">
        <f>D17/D9</f>
        <v>0.30783753905692651</v>
      </c>
      <c r="Q17" s="152"/>
      <c r="T17" s="180"/>
      <c r="U17" s="180"/>
    </row>
    <row r="18" spans="1:21" x14ac:dyDescent="0.25">
      <c r="B18" s="177" t="s">
        <v>637</v>
      </c>
      <c r="C18" s="178">
        <f>MAX($C$9:C17)+1</f>
        <v>25</v>
      </c>
      <c r="D18" s="192">
        <f>'[45]Note 22 to 28'!F43</f>
        <v>32836038</v>
      </c>
      <c r="E18" s="192"/>
      <c r="F18" s="192"/>
      <c r="G18" s="185">
        <f>'[45]Note 22 to 28'!H43</f>
        <v>25554633</v>
      </c>
      <c r="H18" s="193">
        <v>58436098.717069976</v>
      </c>
      <c r="J18" s="180">
        <v>4872674</v>
      </c>
      <c r="K18" s="153">
        <v>14728391</v>
      </c>
      <c r="L18" s="180">
        <f>K18-D18</f>
        <v>-18107647</v>
      </c>
      <c r="Q18" s="152"/>
      <c r="T18" s="180"/>
      <c r="U18" s="180"/>
    </row>
    <row r="19" spans="1:21" x14ac:dyDescent="0.25">
      <c r="B19" s="177" t="s">
        <v>638</v>
      </c>
      <c r="C19" s="178">
        <f>MAX($C$9:C18)+1</f>
        <v>26</v>
      </c>
      <c r="D19" s="192">
        <f>'[45]Note 22 to 28'!F49</f>
        <v>6147</v>
      </c>
      <c r="E19" s="192"/>
      <c r="F19" s="192"/>
      <c r="G19" s="185">
        <f>'[45]Note 22 to 28'!H49</f>
        <v>29054</v>
      </c>
      <c r="H19" s="152">
        <v>135304.91</v>
      </c>
      <c r="I19" s="152">
        <f>H19-D19</f>
        <v>129157.91</v>
      </c>
      <c r="Q19" s="152"/>
      <c r="T19" s="180"/>
      <c r="U19" s="180"/>
    </row>
    <row r="20" spans="1:21" x14ac:dyDescent="0.25">
      <c r="B20" s="184" t="s">
        <v>520</v>
      </c>
      <c r="C20" s="178"/>
      <c r="D20" s="192">
        <f>'[45]Note 12'!M26</f>
        <v>33586594</v>
      </c>
      <c r="E20" s="192"/>
      <c r="F20" s="192"/>
      <c r="G20" s="185">
        <f>'[45]Note 12'!M27</f>
        <v>10636223</v>
      </c>
      <c r="H20" s="152">
        <v>9406282</v>
      </c>
      <c r="I20" s="152">
        <f>H20-D20</f>
        <v>-24180312</v>
      </c>
      <c r="K20" s="153">
        <v>9259365.9006870519</v>
      </c>
      <c r="L20" s="180">
        <f>K20-D20</f>
        <v>-24327228.099312946</v>
      </c>
      <c r="T20" s="180"/>
      <c r="U20" s="180"/>
    </row>
    <row r="21" spans="1:21" x14ac:dyDescent="0.25">
      <c r="B21" s="191" t="s">
        <v>515</v>
      </c>
      <c r="C21" s="178">
        <f>MAX($C$9:C20)+1</f>
        <v>27</v>
      </c>
      <c r="D21" s="192">
        <f>'[45]Note 22 to 28'!F86</f>
        <v>94412801.147177711</v>
      </c>
      <c r="E21" s="192"/>
      <c r="F21" s="192"/>
      <c r="G21" s="185">
        <f>'[45]Note 22 to 28'!H86</f>
        <v>78386838.359999955</v>
      </c>
      <c r="H21" s="193"/>
      <c r="I21" s="152">
        <f>H18-D18-D21</f>
        <v>-68812740.430107743</v>
      </c>
      <c r="J21" s="180">
        <f>J18+D17</f>
        <v>104967893.26020831</v>
      </c>
      <c r="K21" s="153">
        <f>J21/D9</f>
        <v>0.32282318955924755</v>
      </c>
      <c r="Q21" s="180"/>
      <c r="T21" s="180"/>
      <c r="U21" s="180"/>
    </row>
    <row r="22" spans="1:21" x14ac:dyDescent="0.25">
      <c r="D22" s="194"/>
      <c r="G22" s="195"/>
      <c r="T22" s="180"/>
      <c r="U22" s="180"/>
    </row>
    <row r="23" spans="1:21" x14ac:dyDescent="0.25">
      <c r="B23" s="187" t="s">
        <v>639</v>
      </c>
      <c r="C23" s="178"/>
      <c r="E23" s="196">
        <f>SUM(D17:D22)</f>
        <v>260936799.407386</v>
      </c>
      <c r="F23" s="197"/>
      <c r="G23" s="198">
        <f>SUM(G17:G22)</f>
        <v>208902378.67999995</v>
      </c>
      <c r="T23" s="180"/>
      <c r="U23" s="180"/>
    </row>
    <row r="24" spans="1:21" x14ac:dyDescent="0.25">
      <c r="C24" s="178"/>
      <c r="D24" s="181"/>
      <c r="E24" s="199"/>
      <c r="F24" s="181"/>
      <c r="G24" s="200"/>
      <c r="T24" s="180"/>
      <c r="U24" s="180"/>
    </row>
    <row r="25" spans="1:21" x14ac:dyDescent="0.25">
      <c r="A25" s="157" t="s">
        <v>640</v>
      </c>
      <c r="B25" s="201" t="s">
        <v>641</v>
      </c>
      <c r="C25" s="181"/>
      <c r="E25" s="196">
        <f>E14-E23</f>
        <v>79246680.932614028</v>
      </c>
      <c r="F25" s="196"/>
      <c r="G25" s="198">
        <f>G14-G23</f>
        <v>94315751.780000031</v>
      </c>
      <c r="H25" s="152">
        <v>77852170.602930009</v>
      </c>
      <c r="I25" s="152">
        <f>E25-H25</f>
        <v>1394510.3296840191</v>
      </c>
      <c r="J25" s="153" t="s">
        <v>642</v>
      </c>
      <c r="Q25" s="180"/>
      <c r="T25" s="180"/>
      <c r="U25" s="180"/>
    </row>
    <row r="26" spans="1:21" x14ac:dyDescent="0.25">
      <c r="B26" s="201"/>
      <c r="C26" s="181"/>
      <c r="E26" s="196"/>
      <c r="F26" s="196"/>
      <c r="G26" s="198"/>
      <c r="Q26" s="180"/>
      <c r="T26" s="180"/>
      <c r="U26" s="180"/>
    </row>
    <row r="27" spans="1:21" x14ac:dyDescent="0.25">
      <c r="A27" s="157" t="s">
        <v>643</v>
      </c>
      <c r="B27" s="184" t="s">
        <v>644</v>
      </c>
      <c r="C27" s="181"/>
      <c r="E27" s="196">
        <f>-[45]Groupings!F1645</f>
        <v>44882698</v>
      </c>
      <c r="F27" s="196"/>
      <c r="G27" s="198">
        <f>-[45]Groupings!K1645</f>
        <v>0</v>
      </c>
      <c r="Q27" s="180"/>
      <c r="T27" s="180"/>
      <c r="U27" s="180"/>
    </row>
    <row r="28" spans="1:21" ht="31.5" x14ac:dyDescent="0.25">
      <c r="B28" s="202" t="s">
        <v>645</v>
      </c>
      <c r="C28" s="181"/>
      <c r="E28" s="196"/>
      <c r="F28" s="196"/>
      <c r="G28" s="198"/>
      <c r="Q28" s="180"/>
      <c r="T28" s="180"/>
      <c r="U28" s="180"/>
    </row>
    <row r="29" spans="1:21" x14ac:dyDescent="0.25">
      <c r="B29" s="201"/>
      <c r="C29" s="181"/>
      <c r="E29" s="203"/>
      <c r="F29" s="196"/>
      <c r="G29" s="204"/>
      <c r="Q29" s="180"/>
      <c r="T29" s="180"/>
      <c r="U29" s="180"/>
    </row>
    <row r="30" spans="1:21" x14ac:dyDescent="0.25">
      <c r="A30" s="157" t="s">
        <v>646</v>
      </c>
      <c r="B30" s="353" t="s">
        <v>647</v>
      </c>
      <c r="C30" s="353"/>
      <c r="E30" s="196">
        <f>E27+E25</f>
        <v>124129378.93261403</v>
      </c>
      <c r="F30" s="196"/>
      <c r="G30" s="198">
        <f>G27+G25</f>
        <v>94315751.780000031</v>
      </c>
      <c r="Q30" s="180"/>
      <c r="T30" s="180"/>
      <c r="U30" s="180"/>
    </row>
    <row r="31" spans="1:21" x14ac:dyDescent="0.25">
      <c r="B31" s="201"/>
      <c r="C31" s="181"/>
      <c r="D31" s="181"/>
      <c r="E31" s="178"/>
      <c r="F31" s="181"/>
      <c r="G31" s="205"/>
      <c r="T31" s="180"/>
      <c r="U31" s="180"/>
    </row>
    <row r="32" spans="1:21" x14ac:dyDescent="0.25">
      <c r="A32" s="157" t="s">
        <v>648</v>
      </c>
      <c r="B32" s="177" t="s">
        <v>649</v>
      </c>
      <c r="C32" s="181"/>
      <c r="D32" s="181"/>
      <c r="E32" s="178"/>
      <c r="F32" s="181"/>
      <c r="G32" s="206"/>
      <c r="T32" s="180"/>
      <c r="U32" s="180"/>
    </row>
    <row r="33" spans="1:21" x14ac:dyDescent="0.25">
      <c r="B33" s="207" t="s">
        <v>650</v>
      </c>
      <c r="C33" s="181"/>
      <c r="D33" s="152">
        <f>[45]Groupings!F1647</f>
        <v>28820000</v>
      </c>
      <c r="F33" s="152"/>
      <c r="G33" s="185">
        <f>[45]Groupings!K1647</f>
        <v>31364000</v>
      </c>
      <c r="O33" s="180"/>
      <c r="T33" s="180"/>
      <c r="U33" s="180"/>
    </row>
    <row r="34" spans="1:21" x14ac:dyDescent="0.25">
      <c r="B34" s="207" t="s">
        <v>651</v>
      </c>
      <c r="C34" s="181"/>
      <c r="D34" s="152">
        <f>[45]Groupings!F1649</f>
        <v>5908000</v>
      </c>
      <c r="F34" s="152"/>
      <c r="G34" s="185">
        <f>[45]Groupings!K1649</f>
        <v>-629898</v>
      </c>
      <c r="O34" s="180"/>
      <c r="T34" s="180"/>
      <c r="U34" s="180"/>
    </row>
    <row r="35" spans="1:21" x14ac:dyDescent="0.25">
      <c r="B35" s="184" t="s">
        <v>652</v>
      </c>
      <c r="C35" s="181"/>
      <c r="D35" s="208">
        <f>[45]Groupings!F1658</f>
        <v>0</v>
      </c>
      <c r="F35" s="152"/>
      <c r="G35" s="209">
        <f>[45]Groupings!K1658</f>
        <v>8871651</v>
      </c>
      <c r="T35" s="180"/>
      <c r="U35" s="180"/>
    </row>
    <row r="36" spans="1:21" x14ac:dyDescent="0.25">
      <c r="B36" s="207"/>
      <c r="C36" s="181"/>
      <c r="E36" s="210">
        <f>SUM(D33:D36)</f>
        <v>34728000</v>
      </c>
      <c r="F36" s="181"/>
      <c r="G36" s="211">
        <f>SUM(G33:G35)</f>
        <v>39605753</v>
      </c>
      <c r="T36" s="180"/>
      <c r="U36" s="180"/>
    </row>
    <row r="37" spans="1:21" x14ac:dyDescent="0.25">
      <c r="B37" s="207"/>
      <c r="C37" s="181"/>
      <c r="E37" s="212"/>
      <c r="F37" s="181"/>
      <c r="G37" s="200"/>
      <c r="Q37" s="180"/>
      <c r="T37" s="180"/>
      <c r="U37" s="180"/>
    </row>
    <row r="38" spans="1:21" x14ac:dyDescent="0.25">
      <c r="A38" s="157" t="s">
        <v>653</v>
      </c>
      <c r="B38" s="347" t="s">
        <v>654</v>
      </c>
      <c r="C38" s="347"/>
      <c r="E38" s="196">
        <f>E30-E36</f>
        <v>89401378.932614028</v>
      </c>
      <c r="F38" s="196"/>
      <c r="G38" s="198">
        <f>G30-G36</f>
        <v>54709998.780000031</v>
      </c>
      <c r="T38" s="180"/>
      <c r="U38" s="180"/>
    </row>
    <row r="39" spans="1:21" x14ac:dyDescent="0.25">
      <c r="B39" s="184"/>
      <c r="C39" s="181"/>
      <c r="D39" s="181"/>
      <c r="E39" s="178"/>
      <c r="F39" s="181"/>
      <c r="G39" s="211"/>
    </row>
    <row r="40" spans="1:21" x14ac:dyDescent="0.25">
      <c r="A40" s="157" t="s">
        <v>655</v>
      </c>
      <c r="B40" s="168" t="s">
        <v>656</v>
      </c>
      <c r="C40" s="178">
        <f>MAX($C$9:C39)+1</f>
        <v>28</v>
      </c>
      <c r="E40" s="213">
        <f>'[45]Note 22 to 28'!F98</f>
        <v>56.411773682871043</v>
      </c>
      <c r="F40" s="213"/>
      <c r="G40" s="214">
        <f>'[45]Note 22 to 28'!H98</f>
        <v>34.521705439172152</v>
      </c>
    </row>
    <row r="41" spans="1:21" x14ac:dyDescent="0.25">
      <c r="B41" s="184"/>
      <c r="C41" s="181"/>
      <c r="D41" s="181"/>
      <c r="E41" s="178"/>
      <c r="F41" s="181"/>
      <c r="G41" s="205"/>
      <c r="Q41" s="180"/>
    </row>
    <row r="42" spans="1:21" ht="16.5" thickBot="1" x14ac:dyDescent="0.3">
      <c r="B42" s="215" t="s">
        <v>657</v>
      </c>
      <c r="C42" s="216"/>
      <c r="D42" s="217"/>
      <c r="E42" s="217"/>
      <c r="F42" s="217"/>
      <c r="G42" s="218"/>
    </row>
    <row r="43" spans="1:21" x14ac:dyDescent="0.25">
      <c r="B43" s="219"/>
      <c r="C43" s="178"/>
      <c r="D43" s="178"/>
      <c r="E43" s="178"/>
      <c r="F43" s="178"/>
      <c r="G43" s="205"/>
      <c r="Q43" s="180"/>
    </row>
    <row r="44" spans="1:21" x14ac:dyDescent="0.25">
      <c r="B44" s="219"/>
      <c r="C44" s="220"/>
      <c r="D44" s="220"/>
      <c r="E44" s="219"/>
      <c r="G44" s="221"/>
      <c r="H44" s="222"/>
      <c r="I44" s="222"/>
      <c r="Q44" s="180"/>
    </row>
    <row r="45" spans="1:21" x14ac:dyDescent="0.25">
      <c r="C45" s="220"/>
      <c r="D45" s="220"/>
      <c r="E45" s="220"/>
      <c r="G45" s="223"/>
      <c r="H45" s="220"/>
      <c r="I45" s="220"/>
      <c r="Q45" s="180"/>
    </row>
    <row r="46" spans="1:21" x14ac:dyDescent="0.25">
      <c r="B46" s="224"/>
      <c r="C46" s="220"/>
      <c r="D46" s="220"/>
      <c r="E46" s="219"/>
      <c r="G46" s="221"/>
      <c r="H46" s="219"/>
      <c r="I46" s="219"/>
      <c r="Q46" s="180"/>
    </row>
    <row r="47" spans="1:21" x14ac:dyDescent="0.25">
      <c r="B47" s="225"/>
      <c r="C47" s="220"/>
      <c r="D47" s="220"/>
      <c r="E47" s="223"/>
      <c r="G47" s="223"/>
      <c r="H47" s="220"/>
      <c r="I47" s="220"/>
    </row>
    <row r="48" spans="1:21" x14ac:dyDescent="0.25">
      <c r="B48" s="225"/>
      <c r="C48" s="220"/>
      <c r="D48" s="220"/>
      <c r="E48" s="220"/>
      <c r="F48" s="220"/>
      <c r="G48" s="223"/>
      <c r="H48" s="220"/>
      <c r="I48" s="220"/>
    </row>
    <row r="49" spans="2:17" x14ac:dyDescent="0.25">
      <c r="B49" s="226"/>
      <c r="C49" s="220"/>
      <c r="D49" s="220"/>
      <c r="E49" s="220"/>
      <c r="F49" s="220"/>
      <c r="G49" s="223"/>
      <c r="H49" s="220"/>
      <c r="I49" s="220"/>
      <c r="Q49" s="180"/>
    </row>
    <row r="50" spans="2:17" x14ac:dyDescent="0.25">
      <c r="B50" s="227"/>
      <c r="C50" s="220"/>
      <c r="D50" s="220"/>
      <c r="E50" s="220"/>
      <c r="F50" s="219"/>
      <c r="G50" s="221"/>
      <c r="H50" s="228"/>
      <c r="I50" s="228"/>
    </row>
    <row r="51" spans="2:17" x14ac:dyDescent="0.25">
      <c r="B51" s="227"/>
      <c r="C51" s="220"/>
      <c r="D51" s="220"/>
      <c r="E51" s="220"/>
      <c r="F51" s="229"/>
      <c r="G51" s="230"/>
      <c r="H51" s="229"/>
      <c r="I51" s="229"/>
    </row>
    <row r="52" spans="2:17" x14ac:dyDescent="0.25">
      <c r="B52" s="227"/>
      <c r="C52" s="220"/>
      <c r="D52" s="220"/>
      <c r="E52" s="220"/>
      <c r="F52" s="229"/>
      <c r="G52" s="230"/>
      <c r="H52" s="229"/>
      <c r="I52" s="229"/>
    </row>
    <row r="53" spans="2:17" x14ac:dyDescent="0.25">
      <c r="B53" s="221"/>
      <c r="C53" s="220"/>
      <c r="E53" s="231"/>
      <c r="F53" s="231"/>
      <c r="G53" s="232"/>
      <c r="H53" s="233"/>
      <c r="I53" s="233"/>
    </row>
    <row r="54" spans="2:17" x14ac:dyDescent="0.25">
      <c r="B54" s="234"/>
      <c r="C54" s="220"/>
      <c r="E54" s="231"/>
      <c r="F54" s="231"/>
      <c r="G54" s="231"/>
      <c r="H54" s="228"/>
      <c r="I54" s="228"/>
      <c r="Q54" s="180"/>
    </row>
    <row r="55" spans="2:17" x14ac:dyDescent="0.2">
      <c r="B55" s="235"/>
      <c r="C55" s="220"/>
      <c r="D55" s="236"/>
      <c r="E55" s="237"/>
      <c r="F55" s="237"/>
      <c r="G55" s="237"/>
      <c r="H55" s="229"/>
      <c r="I55" s="229"/>
    </row>
    <row r="56" spans="2:17" x14ac:dyDescent="0.25">
      <c r="B56" s="238"/>
      <c r="C56" s="157"/>
      <c r="D56" s="157"/>
      <c r="E56" s="157"/>
      <c r="F56" s="157"/>
      <c r="G56" s="157"/>
    </row>
    <row r="57" spans="2:17" x14ac:dyDescent="0.25">
      <c r="B57" s="238"/>
    </row>
    <row r="59" spans="2:17" x14ac:dyDescent="0.2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  <row r="60" spans="2:17" hidden="1" x14ac:dyDescent="0.25">
      <c r="B60" s="240" t="s">
        <v>658</v>
      </c>
      <c r="D60" s="241">
        <f>(D33+D34)/E25%</f>
        <v>43.822655524879735</v>
      </c>
      <c r="E60" s="241"/>
      <c r="F60" s="241"/>
      <c r="G60" s="242">
        <f>(G33+G34)/G25%</f>
        <v>32.586393492033075</v>
      </c>
    </row>
    <row r="61" spans="2:17" x14ac:dyDescent="0.25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</row>
    <row r="62" spans="2:17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5" spans="4:6" x14ac:dyDescent="0.25">
      <c r="D65" s="240"/>
      <c r="F65" s="240"/>
    </row>
  </sheetData>
  <mergeCells count="7">
    <mergeCell ref="B38:C38"/>
    <mergeCell ref="A1:G1"/>
    <mergeCell ref="A3:G3"/>
    <mergeCell ref="A5:B6"/>
    <mergeCell ref="C5:C6"/>
    <mergeCell ref="D5:E5"/>
    <mergeCell ref="B30:C30"/>
  </mergeCells>
  <printOptions horizontalCentered="1"/>
  <pageMargins left="0.98425196850393704" right="0.98425196850393704" top="0.98425196850393704" bottom="0.98425196850393704" header="0.15748031496062992" footer="0.23622047244094491"/>
  <pageSetup paperSize="9" scale="7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R541"/>
  <sheetViews>
    <sheetView topLeftCell="I485" workbookViewId="0">
      <selection activeCell="L506" sqref="L506"/>
    </sheetView>
  </sheetViews>
  <sheetFormatPr defaultRowHeight="15" x14ac:dyDescent="0.25"/>
  <cols>
    <col min="1" max="1" width="61.140625" bestFit="1" customWidth="1"/>
    <col min="2" max="2" width="24.140625" style="46" bestFit="1" customWidth="1"/>
    <col min="3" max="3" width="24" style="47" bestFit="1" customWidth="1"/>
    <col min="4" max="4" width="14.42578125" style="1" bestFit="1" customWidth="1"/>
    <col min="5" max="6" width="14.5703125" style="1" bestFit="1" customWidth="1"/>
    <col min="7" max="7" width="12.85546875" style="1" bestFit="1" customWidth="1"/>
    <col min="8" max="8" width="14.140625" bestFit="1" customWidth="1"/>
    <col min="9" max="9" width="18.5703125" bestFit="1" customWidth="1"/>
    <col min="10" max="10" width="15.5703125" bestFit="1" customWidth="1"/>
    <col min="11" max="11" width="22.5703125" style="3" bestFit="1" customWidth="1"/>
    <col min="12" max="12" width="32.42578125" style="3" bestFit="1" customWidth="1"/>
    <col min="13" max="13" width="56.42578125" bestFit="1" customWidth="1"/>
    <col min="14" max="15" width="16.5703125" style="1" bestFit="1" customWidth="1"/>
  </cols>
  <sheetData>
    <row r="1" spans="1:15" x14ac:dyDescent="0.25">
      <c r="A1" s="360" t="s">
        <v>0</v>
      </c>
      <c r="B1" s="360"/>
      <c r="C1" s="360"/>
      <c r="D1" s="360"/>
      <c r="E1" s="360"/>
      <c r="F1" s="360"/>
      <c r="G1" s="360"/>
      <c r="H1" s="8"/>
      <c r="I1" s="8"/>
      <c r="J1" s="8"/>
      <c r="K1" s="9"/>
      <c r="L1" s="9"/>
    </row>
    <row r="2" spans="1:15" x14ac:dyDescent="0.25">
      <c r="A2" s="361" t="s">
        <v>1</v>
      </c>
      <c r="B2" s="361"/>
      <c r="C2" s="361"/>
      <c r="D2" s="361"/>
      <c r="E2" s="361"/>
      <c r="F2" s="361"/>
      <c r="G2" s="361"/>
      <c r="H2" s="8"/>
      <c r="I2" s="8"/>
      <c r="J2" s="8"/>
      <c r="K2" s="9"/>
      <c r="L2" s="9"/>
    </row>
    <row r="3" spans="1:15" x14ac:dyDescent="0.25">
      <c r="A3" s="362" t="s">
        <v>2</v>
      </c>
      <c r="B3" s="362"/>
      <c r="C3" s="362"/>
      <c r="D3" s="362"/>
      <c r="E3" s="362"/>
      <c r="F3" s="362"/>
      <c r="G3" s="362"/>
      <c r="H3" s="8"/>
      <c r="I3" s="8"/>
      <c r="J3" s="8"/>
      <c r="K3" s="9"/>
      <c r="L3" s="9"/>
    </row>
    <row r="4" spans="1:15" x14ac:dyDescent="0.25">
      <c r="A4" s="363" t="s">
        <v>3</v>
      </c>
      <c r="B4" s="363"/>
      <c r="C4" s="363"/>
      <c r="D4" s="363"/>
      <c r="E4" s="363"/>
      <c r="F4" s="363"/>
      <c r="G4" s="363"/>
      <c r="H4" s="8"/>
      <c r="I4" s="8"/>
      <c r="J4" s="8"/>
      <c r="K4" s="9"/>
      <c r="L4" s="9"/>
    </row>
    <row r="5" spans="1:15" x14ac:dyDescent="0.25">
      <c r="A5" s="364" t="s">
        <v>4</v>
      </c>
      <c r="B5" s="364"/>
      <c r="C5" s="364"/>
      <c r="D5" s="364"/>
      <c r="E5" s="364"/>
      <c r="F5" s="364"/>
      <c r="G5" s="364"/>
      <c r="H5" s="8"/>
      <c r="I5" s="8"/>
      <c r="J5" s="8"/>
      <c r="K5" s="9"/>
      <c r="L5" s="9"/>
    </row>
    <row r="6" spans="1:15" x14ac:dyDescent="0.25">
      <c r="A6" s="10" t="s">
        <v>5</v>
      </c>
      <c r="B6" s="37"/>
      <c r="C6" s="38"/>
      <c r="D6" s="358" t="s">
        <v>0</v>
      </c>
      <c r="E6" s="359"/>
      <c r="F6" s="359"/>
      <c r="G6" s="359"/>
      <c r="H6" s="8"/>
      <c r="I6" s="8"/>
      <c r="J6" s="8"/>
      <c r="K6" s="9"/>
      <c r="L6" s="9"/>
    </row>
    <row r="7" spans="1:15" x14ac:dyDescent="0.25">
      <c r="A7" s="11" t="s">
        <v>6</v>
      </c>
      <c r="B7" s="39"/>
      <c r="C7" s="40"/>
      <c r="D7" s="354" t="s">
        <v>4</v>
      </c>
      <c r="E7" s="355"/>
      <c r="F7" s="355"/>
      <c r="G7" s="355"/>
      <c r="H7" s="8"/>
      <c r="I7" s="8"/>
      <c r="J7" s="8"/>
      <c r="K7" s="9"/>
      <c r="L7" s="9"/>
    </row>
    <row r="8" spans="1:15" x14ac:dyDescent="0.25">
      <c r="A8" s="11" t="s">
        <v>5</v>
      </c>
      <c r="B8" s="39"/>
      <c r="C8" s="40"/>
      <c r="D8" s="12" t="s">
        <v>7</v>
      </c>
      <c r="E8" s="356" t="s">
        <v>8</v>
      </c>
      <c r="F8" s="357"/>
      <c r="G8" s="12" t="s">
        <v>9</v>
      </c>
      <c r="H8" s="8"/>
      <c r="I8" s="8"/>
      <c r="J8" s="8"/>
      <c r="K8" s="9"/>
      <c r="L8" s="9"/>
    </row>
    <row r="9" spans="1:15" s="5" customFormat="1" x14ac:dyDescent="0.25">
      <c r="A9" s="13" t="s">
        <v>6</v>
      </c>
      <c r="B9" s="7" t="s">
        <v>503</v>
      </c>
      <c r="C9" s="7" t="s">
        <v>504</v>
      </c>
      <c r="D9" s="14" t="s">
        <v>10</v>
      </c>
      <c r="E9" s="14" t="s">
        <v>11</v>
      </c>
      <c r="F9" s="14" t="s">
        <v>12</v>
      </c>
      <c r="G9" s="14" t="s">
        <v>10</v>
      </c>
      <c r="H9" s="7" t="s">
        <v>505</v>
      </c>
      <c r="I9" s="7" t="s">
        <v>506</v>
      </c>
      <c r="J9" s="7" t="s">
        <v>507</v>
      </c>
      <c r="K9" s="7" t="s">
        <v>508</v>
      </c>
      <c r="L9" s="7" t="s">
        <v>509</v>
      </c>
      <c r="M9" s="13" t="s">
        <v>6</v>
      </c>
      <c r="N9" s="118" t="s">
        <v>11</v>
      </c>
      <c r="O9" s="118" t="s">
        <v>12</v>
      </c>
    </row>
    <row r="10" spans="1:15" s="5" customFormat="1" x14ac:dyDescent="0.25">
      <c r="A10" s="15" t="s">
        <v>13</v>
      </c>
      <c r="B10" s="41" t="s">
        <v>510</v>
      </c>
      <c r="C10" s="42" t="s">
        <v>511</v>
      </c>
      <c r="D10" s="17">
        <v>207078932.78</v>
      </c>
      <c r="E10" s="18">
        <v>67997453</v>
      </c>
      <c r="F10" s="18">
        <v>6438176</v>
      </c>
      <c r="G10" s="17">
        <v>145519655.78</v>
      </c>
      <c r="H10" s="101" t="s">
        <v>610</v>
      </c>
      <c r="I10" s="16" t="str">
        <f>+IF(H10&gt;'Trial Balance (Materiality)'!$F$12,"Yes","No")</f>
        <v>Yes</v>
      </c>
      <c r="J10" s="16"/>
      <c r="K10" s="19"/>
      <c r="L10" s="19"/>
      <c r="M10" s="103" t="s">
        <v>13</v>
      </c>
      <c r="N10" s="119">
        <v>669480.4</v>
      </c>
      <c r="O10" s="119">
        <v>146189136.18000001</v>
      </c>
    </row>
    <row r="11" spans="1:15" s="5" customFormat="1" x14ac:dyDescent="0.25">
      <c r="A11" s="13" t="s">
        <v>14</v>
      </c>
      <c r="B11" s="41" t="s">
        <v>510</v>
      </c>
      <c r="C11" s="42" t="s">
        <v>511</v>
      </c>
      <c r="D11" s="17">
        <v>191230932.78</v>
      </c>
      <c r="E11" s="17">
        <v>67997453</v>
      </c>
      <c r="F11" s="17">
        <v>6438176</v>
      </c>
      <c r="G11" s="17">
        <v>129671655.78</v>
      </c>
      <c r="H11" s="101" t="s">
        <v>610</v>
      </c>
      <c r="I11" s="16" t="str">
        <f>+IF(H11&gt;'Trial Balance (Materiality)'!$F$12,"Yes","No")</f>
        <v>Yes</v>
      </c>
      <c r="J11" s="16"/>
      <c r="K11" s="20" t="s">
        <v>521</v>
      </c>
      <c r="L11" s="21" t="s">
        <v>522</v>
      </c>
      <c r="M11" s="104" t="s">
        <v>14</v>
      </c>
      <c r="N11" s="120">
        <v>669480.4</v>
      </c>
      <c r="O11" s="120">
        <v>130341136.18000001</v>
      </c>
    </row>
    <row r="12" spans="1:15" s="5" customFormat="1" x14ac:dyDescent="0.25">
      <c r="A12" s="22" t="s">
        <v>15</v>
      </c>
      <c r="B12" s="41" t="s">
        <v>510</v>
      </c>
      <c r="C12" s="42" t="s">
        <v>511</v>
      </c>
      <c r="D12" s="17">
        <v>5994862</v>
      </c>
      <c r="E12" s="18"/>
      <c r="F12" s="18">
        <v>6438176</v>
      </c>
      <c r="G12" s="17">
        <v>12433038</v>
      </c>
      <c r="H12" s="101" t="s">
        <v>610</v>
      </c>
      <c r="I12" s="16" t="str">
        <f>+IF(H12&gt;'Trial Balance (Materiality)'!$F$12,"Yes","No")</f>
        <v>Yes</v>
      </c>
      <c r="J12" s="16"/>
      <c r="K12" s="20" t="s">
        <v>521</v>
      </c>
      <c r="L12" s="21" t="s">
        <v>522</v>
      </c>
      <c r="M12" s="105" t="s">
        <v>15</v>
      </c>
      <c r="N12" s="121"/>
      <c r="O12" s="121">
        <v>12433038</v>
      </c>
    </row>
    <row r="13" spans="1:15" s="5" customFormat="1" x14ac:dyDescent="0.25">
      <c r="A13" s="23" t="s">
        <v>16</v>
      </c>
      <c r="B13" s="41" t="s">
        <v>510</v>
      </c>
      <c r="C13" s="42" t="s">
        <v>511</v>
      </c>
      <c r="D13" s="17">
        <v>63732000</v>
      </c>
      <c r="E13" s="18"/>
      <c r="F13" s="18"/>
      <c r="G13" s="17">
        <v>63732000</v>
      </c>
      <c r="H13" s="101" t="s">
        <v>610</v>
      </c>
      <c r="I13" s="16" t="str">
        <f>+IF(H13&gt;'Trial Balance (Materiality)'!$F$12,"Yes","No")</f>
        <v>Yes</v>
      </c>
      <c r="J13" s="16"/>
      <c r="K13" s="20" t="s">
        <v>521</v>
      </c>
      <c r="L13" s="21" t="s">
        <v>522</v>
      </c>
      <c r="M13" s="106" t="s">
        <v>16</v>
      </c>
      <c r="N13" s="121"/>
      <c r="O13" s="121">
        <v>63732000</v>
      </c>
    </row>
    <row r="14" spans="1:15" s="5" customFormat="1" x14ac:dyDescent="0.25">
      <c r="A14" s="22" t="s">
        <v>17</v>
      </c>
      <c r="B14" s="41" t="s">
        <v>510</v>
      </c>
      <c r="C14" s="42" t="s">
        <v>511</v>
      </c>
      <c r="D14" s="17">
        <v>121504070.78</v>
      </c>
      <c r="E14" s="18">
        <v>67997453</v>
      </c>
      <c r="F14" s="18"/>
      <c r="G14" s="17">
        <v>53506617.780000001</v>
      </c>
      <c r="H14" s="101" t="s">
        <v>610</v>
      </c>
      <c r="I14" s="16" t="str">
        <f>+IF(H14&gt;'Trial Balance (Materiality)'!$F$12,"Yes","No")</f>
        <v>Yes</v>
      </c>
      <c r="J14" s="16"/>
      <c r="K14" s="20" t="s">
        <v>521</v>
      </c>
      <c r="L14" s="21" t="s">
        <v>522</v>
      </c>
      <c r="M14" s="105" t="s">
        <v>17</v>
      </c>
      <c r="N14" s="121"/>
      <c r="O14" s="121">
        <v>53506617.780000001</v>
      </c>
    </row>
    <row r="15" spans="1:15" s="5" customFormat="1" x14ac:dyDescent="0.25">
      <c r="A15" s="24" t="s">
        <v>18</v>
      </c>
      <c r="B15" s="41" t="s">
        <v>510</v>
      </c>
      <c r="C15" s="42" t="s">
        <v>511</v>
      </c>
      <c r="D15" s="18">
        <v>15848000</v>
      </c>
      <c r="E15" s="17"/>
      <c r="F15" s="17"/>
      <c r="G15" s="18">
        <v>15848000</v>
      </c>
      <c r="H15" s="101" t="s">
        <v>610</v>
      </c>
      <c r="I15" s="16" t="str">
        <f>+IF(H15&gt;'Trial Balance (Materiality)'!$F$12,"Yes","No")</f>
        <v>Yes</v>
      </c>
      <c r="J15" s="16"/>
      <c r="K15" s="20" t="s">
        <v>521</v>
      </c>
      <c r="L15" s="21" t="s">
        <v>522</v>
      </c>
      <c r="M15" s="107" t="s">
        <v>18</v>
      </c>
      <c r="N15" s="122"/>
      <c r="O15" s="122">
        <v>15848000</v>
      </c>
    </row>
    <row r="16" spans="1:15" s="5" customFormat="1" x14ac:dyDescent="0.25">
      <c r="A16" s="15" t="s">
        <v>19</v>
      </c>
      <c r="B16" s="41" t="s">
        <v>512</v>
      </c>
      <c r="C16" s="42" t="s">
        <v>552</v>
      </c>
      <c r="D16" s="17">
        <v>4162209.33</v>
      </c>
      <c r="E16" s="18">
        <v>76008164</v>
      </c>
      <c r="F16" s="18">
        <v>71699887</v>
      </c>
      <c r="G16" s="17">
        <v>146067.67000000001</v>
      </c>
      <c r="H16" s="101" t="s">
        <v>610</v>
      </c>
      <c r="I16" s="16" t="str">
        <f>+IF(H16&gt;'Trial Balance (Materiality)'!$F$12,"Yes","No")</f>
        <v>Yes</v>
      </c>
      <c r="J16" s="16"/>
      <c r="K16" s="19"/>
      <c r="L16" s="19"/>
      <c r="M16" s="103" t="s">
        <v>19</v>
      </c>
      <c r="N16" s="123">
        <v>146067.67000000001</v>
      </c>
      <c r="O16" s="123"/>
    </row>
    <row r="17" spans="1:15" s="5" customFormat="1" x14ac:dyDescent="0.25">
      <c r="A17" s="13" t="s">
        <v>20</v>
      </c>
      <c r="B17" s="41" t="s">
        <v>512</v>
      </c>
      <c r="C17" s="42" t="s">
        <v>552</v>
      </c>
      <c r="D17" s="17">
        <v>4162209.33</v>
      </c>
      <c r="E17" s="17">
        <v>76008164</v>
      </c>
      <c r="F17" s="17">
        <v>71699887</v>
      </c>
      <c r="G17" s="17">
        <v>146067.67000000001</v>
      </c>
      <c r="H17" s="101" t="s">
        <v>610</v>
      </c>
      <c r="I17" s="16" t="str">
        <f>+IF(H17&gt;'Trial Balance (Materiality)'!$F$12,"Yes","No")</f>
        <v>Yes</v>
      </c>
      <c r="J17" s="16"/>
      <c r="K17" s="19" t="s">
        <v>571</v>
      </c>
      <c r="L17" s="20" t="s">
        <v>551</v>
      </c>
      <c r="M17" s="104" t="s">
        <v>20</v>
      </c>
      <c r="N17" s="120">
        <v>146067.67000000001</v>
      </c>
      <c r="O17" s="120"/>
    </row>
    <row r="18" spans="1:15" s="5" customFormat="1" x14ac:dyDescent="0.25">
      <c r="A18" s="22" t="s">
        <v>21</v>
      </c>
      <c r="B18" s="41" t="s">
        <v>512</v>
      </c>
      <c r="C18" s="42" t="s">
        <v>552</v>
      </c>
      <c r="D18" s="17">
        <v>4162209.33</v>
      </c>
      <c r="E18" s="18">
        <v>76008164</v>
      </c>
      <c r="F18" s="18">
        <v>71699887</v>
      </c>
      <c r="G18" s="17">
        <v>146067.67000000001</v>
      </c>
      <c r="H18" s="101" t="s">
        <v>610</v>
      </c>
      <c r="I18" s="16" t="str">
        <f>+IF(H18&gt;'Trial Balance (Materiality)'!$F$12,"Yes","No")</f>
        <v>Yes</v>
      </c>
      <c r="J18" s="16"/>
      <c r="K18" s="19" t="s">
        <v>571</v>
      </c>
      <c r="L18" s="20" t="s">
        <v>551</v>
      </c>
      <c r="M18" s="105" t="s">
        <v>21</v>
      </c>
      <c r="N18" s="121">
        <v>146067.67000000001</v>
      </c>
      <c r="O18" s="121"/>
    </row>
    <row r="19" spans="1:15" s="5" customFormat="1" x14ac:dyDescent="0.25">
      <c r="A19" s="15" t="s">
        <v>22</v>
      </c>
      <c r="B19" s="15"/>
      <c r="C19" s="42" t="s">
        <v>5</v>
      </c>
      <c r="D19" s="17">
        <v>141910924.11000001</v>
      </c>
      <c r="E19" s="18">
        <v>335809849.04000002</v>
      </c>
      <c r="F19" s="18">
        <v>397674124.42000002</v>
      </c>
      <c r="G19" s="17">
        <v>203775199.49000001</v>
      </c>
      <c r="H19" s="101" t="s">
        <v>610</v>
      </c>
      <c r="I19" s="16" t="str">
        <f>+IF(H19&gt;'Trial Balance (Materiality)'!$F$12,"Yes","No")</f>
        <v>Yes</v>
      </c>
      <c r="J19" s="16"/>
      <c r="K19" s="19" t="s">
        <v>525</v>
      </c>
      <c r="L19" s="19" t="s">
        <v>544</v>
      </c>
      <c r="M19" s="103" t="s">
        <v>22</v>
      </c>
      <c r="N19" s="123">
        <v>1168327</v>
      </c>
      <c r="O19" s="123">
        <v>204943526.49000001</v>
      </c>
    </row>
    <row r="20" spans="1:15" s="5" customFormat="1" x14ac:dyDescent="0.25">
      <c r="A20" s="13" t="s">
        <v>23</v>
      </c>
      <c r="B20" s="41" t="s">
        <v>513</v>
      </c>
      <c r="C20" s="42" t="s">
        <v>559</v>
      </c>
      <c r="D20" s="17">
        <v>530712</v>
      </c>
      <c r="E20" s="17">
        <v>28273828.309999999</v>
      </c>
      <c r="F20" s="17">
        <v>28348577.309999999</v>
      </c>
      <c r="G20" s="17">
        <v>605461</v>
      </c>
      <c r="H20" s="101" t="s">
        <v>610</v>
      </c>
      <c r="I20" s="16" t="str">
        <f>+IF(H20&gt;'Trial Balance (Materiality)'!$F$12,"Yes","No")</f>
        <v>Yes</v>
      </c>
      <c r="J20" s="16"/>
      <c r="K20" s="19" t="s">
        <v>525</v>
      </c>
      <c r="L20" s="19" t="s">
        <v>544</v>
      </c>
      <c r="M20" s="104" t="s">
        <v>23</v>
      </c>
      <c r="N20" s="120"/>
      <c r="O20" s="120">
        <v>605461</v>
      </c>
    </row>
    <row r="21" spans="1:15" s="5" customFormat="1" x14ac:dyDescent="0.25">
      <c r="A21" s="13" t="s">
        <v>24</v>
      </c>
      <c r="B21" s="41" t="s">
        <v>513</v>
      </c>
      <c r="C21" s="42" t="s">
        <v>559</v>
      </c>
      <c r="D21" s="18">
        <v>530712</v>
      </c>
      <c r="E21" s="18">
        <v>8086974.2699999996</v>
      </c>
      <c r="F21" s="18">
        <v>8161723.2699999996</v>
      </c>
      <c r="G21" s="18">
        <v>605461</v>
      </c>
      <c r="H21" s="101" t="s">
        <v>610</v>
      </c>
      <c r="I21" s="16" t="str">
        <f>+IF(H21&gt;'Trial Balance (Materiality)'!$F$12,"Yes","No")</f>
        <v>Yes</v>
      </c>
      <c r="J21" s="16"/>
      <c r="K21" s="19" t="s">
        <v>525</v>
      </c>
      <c r="L21" s="19" t="s">
        <v>544</v>
      </c>
      <c r="M21" s="104" t="s">
        <v>24</v>
      </c>
      <c r="N21" s="124"/>
      <c r="O21" s="124">
        <v>605461</v>
      </c>
    </row>
    <row r="22" spans="1:15" s="5" customFormat="1" x14ac:dyDescent="0.25">
      <c r="A22" s="25" t="s">
        <v>25</v>
      </c>
      <c r="B22" s="41" t="s">
        <v>513</v>
      </c>
      <c r="C22" s="42" t="s">
        <v>559</v>
      </c>
      <c r="D22" s="18">
        <v>33473</v>
      </c>
      <c r="E22" s="17">
        <v>179114</v>
      </c>
      <c r="F22" s="17">
        <v>177435</v>
      </c>
      <c r="G22" s="18">
        <v>31794</v>
      </c>
      <c r="H22" s="101" t="s">
        <v>610</v>
      </c>
      <c r="I22" s="16" t="str">
        <f>+IF(H22&gt;'Trial Balance (Materiality)'!$F$12,"Yes","No")</f>
        <v>Yes</v>
      </c>
      <c r="J22" s="16"/>
      <c r="K22" s="19" t="s">
        <v>525</v>
      </c>
      <c r="L22" s="19" t="s">
        <v>544</v>
      </c>
      <c r="M22" s="108" t="s">
        <v>25</v>
      </c>
      <c r="N22" s="122"/>
      <c r="O22" s="122">
        <v>31794</v>
      </c>
    </row>
    <row r="23" spans="1:15" s="5" customFormat="1" x14ac:dyDescent="0.25">
      <c r="A23" s="26" t="s">
        <v>26</v>
      </c>
      <c r="B23" s="41" t="s">
        <v>513</v>
      </c>
      <c r="C23" s="42" t="s">
        <v>559</v>
      </c>
      <c r="D23" s="18">
        <v>39000</v>
      </c>
      <c r="E23" s="17">
        <v>492000</v>
      </c>
      <c r="F23" s="17">
        <v>495000</v>
      </c>
      <c r="G23" s="18">
        <v>42000</v>
      </c>
      <c r="H23" s="101" t="s">
        <v>610</v>
      </c>
      <c r="I23" s="16" t="str">
        <f>+IF(H23&gt;'Trial Balance (Materiality)'!$F$12,"Yes","No")</f>
        <v>Yes</v>
      </c>
      <c r="J23" s="16"/>
      <c r="K23" s="19" t="s">
        <v>525</v>
      </c>
      <c r="L23" s="19" t="s">
        <v>544</v>
      </c>
      <c r="M23" s="109" t="s">
        <v>26</v>
      </c>
      <c r="N23" s="122"/>
      <c r="O23" s="122">
        <v>42000</v>
      </c>
    </row>
    <row r="24" spans="1:15" s="5" customFormat="1" x14ac:dyDescent="0.25">
      <c r="A24" s="25" t="s">
        <v>27</v>
      </c>
      <c r="B24" s="41" t="s">
        <v>513</v>
      </c>
      <c r="C24" s="42" t="s">
        <v>559</v>
      </c>
      <c r="D24" s="18">
        <v>60069</v>
      </c>
      <c r="E24" s="17">
        <v>175553</v>
      </c>
      <c r="F24" s="17">
        <v>123884</v>
      </c>
      <c r="G24" s="18">
        <v>8400</v>
      </c>
      <c r="H24" s="101" t="s">
        <v>610</v>
      </c>
      <c r="I24" s="16" t="str">
        <f>+IF(H24&gt;'Trial Balance (Materiality)'!$F$12,"Yes","No")</f>
        <v>Yes</v>
      </c>
      <c r="J24" s="16"/>
      <c r="K24" s="19" t="s">
        <v>525</v>
      </c>
      <c r="L24" s="19" t="s">
        <v>544</v>
      </c>
      <c r="M24" s="108" t="s">
        <v>27</v>
      </c>
      <c r="N24" s="122"/>
      <c r="O24" s="122">
        <v>8400</v>
      </c>
    </row>
    <row r="25" spans="1:15" s="5" customFormat="1" x14ac:dyDescent="0.25">
      <c r="A25" s="22" t="s">
        <v>28</v>
      </c>
      <c r="B25" s="41" t="s">
        <v>513</v>
      </c>
      <c r="C25" s="42" t="s">
        <v>559</v>
      </c>
      <c r="D25" s="18">
        <v>93004</v>
      </c>
      <c r="E25" s="17">
        <v>1149474</v>
      </c>
      <c r="F25" s="17">
        <v>1151963</v>
      </c>
      <c r="G25" s="18">
        <v>95493</v>
      </c>
      <c r="H25" s="101" t="s">
        <v>610</v>
      </c>
      <c r="I25" s="16" t="str">
        <f>+IF(H25&gt;'Trial Balance (Materiality)'!$F$12,"Yes","No")</f>
        <v>Yes</v>
      </c>
      <c r="J25" s="16"/>
      <c r="K25" s="19" t="s">
        <v>525</v>
      </c>
      <c r="L25" s="19" t="s">
        <v>544</v>
      </c>
      <c r="M25" s="105" t="s">
        <v>28</v>
      </c>
      <c r="N25" s="122"/>
      <c r="O25" s="122">
        <v>95493</v>
      </c>
    </row>
    <row r="26" spans="1:15" s="5" customFormat="1" x14ac:dyDescent="0.25">
      <c r="A26" s="22" t="s">
        <v>29</v>
      </c>
      <c r="B26" s="41" t="s">
        <v>513</v>
      </c>
      <c r="C26" s="42" t="s">
        <v>559</v>
      </c>
      <c r="D26" s="18">
        <v>70500</v>
      </c>
      <c r="E26" s="17">
        <v>3188934</v>
      </c>
      <c r="F26" s="17">
        <v>3198734</v>
      </c>
      <c r="G26" s="18">
        <v>80300</v>
      </c>
      <c r="H26" s="101" t="s">
        <v>610</v>
      </c>
      <c r="I26" s="16" t="str">
        <f>+IF(H26&gt;'Trial Balance (Materiality)'!$F$12,"Yes","No")</f>
        <v>Yes</v>
      </c>
      <c r="J26" s="16"/>
      <c r="K26" s="19" t="s">
        <v>525</v>
      </c>
      <c r="L26" s="19" t="s">
        <v>544</v>
      </c>
      <c r="M26" s="105" t="s">
        <v>29</v>
      </c>
      <c r="N26" s="122"/>
      <c r="O26" s="122">
        <v>80300</v>
      </c>
    </row>
    <row r="27" spans="1:15" s="5" customFormat="1" x14ac:dyDescent="0.25">
      <c r="A27" s="26" t="s">
        <v>30</v>
      </c>
      <c r="B27" s="41" t="s">
        <v>513</v>
      </c>
      <c r="C27" s="42" t="s">
        <v>559</v>
      </c>
      <c r="D27" s="18">
        <v>234666</v>
      </c>
      <c r="E27" s="17">
        <v>2901899.27</v>
      </c>
      <c r="F27" s="17">
        <v>3014707.27</v>
      </c>
      <c r="G27" s="18">
        <v>347474</v>
      </c>
      <c r="H27" s="101" t="s">
        <v>610</v>
      </c>
      <c r="I27" s="16" t="str">
        <f>+IF(H27&gt;'Trial Balance (Materiality)'!$F$12,"Yes","No")</f>
        <v>Yes</v>
      </c>
      <c r="J27" s="16"/>
      <c r="K27" s="19" t="s">
        <v>525</v>
      </c>
      <c r="L27" s="19" t="s">
        <v>544</v>
      </c>
      <c r="M27" s="109" t="s">
        <v>30</v>
      </c>
      <c r="N27" s="122"/>
      <c r="O27" s="122">
        <v>347474</v>
      </c>
    </row>
    <row r="28" spans="1:15" s="5" customFormat="1" x14ac:dyDescent="0.25">
      <c r="A28" s="23" t="s">
        <v>31</v>
      </c>
      <c r="B28" s="41" t="s">
        <v>513</v>
      </c>
      <c r="C28" s="42" t="s">
        <v>559</v>
      </c>
      <c r="D28" s="17"/>
      <c r="E28" s="18">
        <v>10625</v>
      </c>
      <c r="F28" s="18">
        <v>10625</v>
      </c>
      <c r="G28" s="17"/>
      <c r="H28" s="101" t="s">
        <v>610</v>
      </c>
      <c r="I28" s="16" t="str">
        <f>+IF(H28&gt;'Trial Balance (Materiality)'!$F$12,"Yes","No")</f>
        <v>Yes</v>
      </c>
      <c r="J28" s="16"/>
      <c r="K28" s="19" t="s">
        <v>525</v>
      </c>
      <c r="L28" s="19" t="s">
        <v>547</v>
      </c>
      <c r="M28" s="110" t="s">
        <v>32</v>
      </c>
      <c r="N28" s="122"/>
      <c r="O28" s="122"/>
    </row>
    <row r="29" spans="1:15" s="5" customFormat="1" hidden="1" x14ac:dyDescent="0.25">
      <c r="A29" s="27" t="s">
        <v>32</v>
      </c>
      <c r="B29" s="41" t="s">
        <v>513</v>
      </c>
      <c r="C29" s="42" t="s">
        <v>559</v>
      </c>
      <c r="D29" s="18"/>
      <c r="E29" s="18">
        <v>3733451.74</v>
      </c>
      <c r="F29" s="18">
        <v>3733451.74</v>
      </c>
      <c r="G29" s="18"/>
      <c r="H29" s="101" t="s">
        <v>610</v>
      </c>
      <c r="I29" s="16" t="str">
        <f>+IF(H29&gt;'Trial Balance (Materiality)'!$F$12,"Yes","No")</f>
        <v>Yes</v>
      </c>
      <c r="J29" s="16"/>
      <c r="K29" s="19" t="s">
        <v>525</v>
      </c>
      <c r="L29" s="19" t="s">
        <v>548</v>
      </c>
      <c r="N29" s="1"/>
      <c r="O29" s="1"/>
    </row>
    <row r="30" spans="1:15" s="5" customFormat="1" hidden="1" x14ac:dyDescent="0.25">
      <c r="A30" s="25" t="s">
        <v>33</v>
      </c>
      <c r="B30" s="41" t="s">
        <v>513</v>
      </c>
      <c r="C30" s="42" t="s">
        <v>559</v>
      </c>
      <c r="D30" s="18"/>
      <c r="E30" s="17">
        <v>3715297.94</v>
      </c>
      <c r="F30" s="17">
        <v>3715297.94</v>
      </c>
      <c r="G30" s="18"/>
      <c r="H30" s="101" t="s">
        <v>610</v>
      </c>
      <c r="I30" s="16" t="str">
        <f>+IF(H30&gt;'Trial Balance (Materiality)'!$F$12,"Yes","No")</f>
        <v>Yes</v>
      </c>
      <c r="J30" s="16"/>
      <c r="K30" s="19" t="s">
        <v>525</v>
      </c>
      <c r="L30" s="19" t="s">
        <v>548</v>
      </c>
      <c r="N30" s="1"/>
      <c r="O30" s="1"/>
    </row>
    <row r="31" spans="1:15" s="5" customFormat="1" hidden="1" x14ac:dyDescent="0.25">
      <c r="A31" s="25" t="s">
        <v>34</v>
      </c>
      <c r="B31" s="41" t="s">
        <v>513</v>
      </c>
      <c r="C31" s="42" t="s">
        <v>559</v>
      </c>
      <c r="D31" s="18"/>
      <c r="E31" s="17">
        <v>12102.53</v>
      </c>
      <c r="F31" s="17">
        <v>12102.53</v>
      </c>
      <c r="G31" s="18"/>
      <c r="H31" s="101" t="s">
        <v>610</v>
      </c>
      <c r="I31" s="16" t="str">
        <f>+IF(H31&gt;'Trial Balance (Materiality)'!$F$12,"Yes","No")</f>
        <v>Yes</v>
      </c>
      <c r="J31" s="16"/>
      <c r="K31" s="19" t="s">
        <v>525</v>
      </c>
      <c r="L31" s="19" t="s">
        <v>548</v>
      </c>
      <c r="N31" s="1"/>
      <c r="O31" s="1"/>
    </row>
    <row r="32" spans="1:15" s="5" customFormat="1" hidden="1" x14ac:dyDescent="0.25">
      <c r="A32" s="25" t="s">
        <v>35</v>
      </c>
      <c r="B32" s="41" t="s">
        <v>513</v>
      </c>
      <c r="C32" s="42" t="s">
        <v>559</v>
      </c>
      <c r="D32" s="18"/>
      <c r="E32" s="17">
        <v>6051.27</v>
      </c>
      <c r="F32" s="17">
        <v>6051.27</v>
      </c>
      <c r="G32" s="18"/>
      <c r="H32" s="101" t="s">
        <v>610</v>
      </c>
      <c r="I32" s="16" t="str">
        <f>+IF(H32&gt;'Trial Balance (Materiality)'!$F$12,"Yes","No")</f>
        <v>Yes</v>
      </c>
      <c r="J32" s="16"/>
      <c r="K32" s="19" t="s">
        <v>525</v>
      </c>
      <c r="L32" s="19" t="s">
        <v>548</v>
      </c>
      <c r="N32" s="1"/>
      <c r="O32" s="1"/>
    </row>
    <row r="33" spans="1:15" s="5" customFormat="1" x14ac:dyDescent="0.25">
      <c r="A33" s="27" t="s">
        <v>36</v>
      </c>
      <c r="B33" s="41" t="s">
        <v>513</v>
      </c>
      <c r="C33" s="42" t="s">
        <v>559</v>
      </c>
      <c r="D33" s="18"/>
      <c r="E33" s="18">
        <v>490360</v>
      </c>
      <c r="F33" s="18">
        <v>490360</v>
      </c>
      <c r="G33" s="18"/>
      <c r="H33" s="101" t="s">
        <v>610</v>
      </c>
      <c r="I33" s="16" t="str">
        <f>+IF(H33&gt;'Trial Balance (Materiality)'!$F$12,"Yes","No")</f>
        <v>Yes</v>
      </c>
      <c r="J33" s="16"/>
      <c r="K33" s="19" t="s">
        <v>525</v>
      </c>
      <c r="L33" s="19" t="s">
        <v>549</v>
      </c>
      <c r="M33" s="110" t="s">
        <v>36</v>
      </c>
      <c r="N33" s="122"/>
      <c r="O33" s="122"/>
    </row>
    <row r="34" spans="1:15" s="5" customFormat="1" hidden="1" x14ac:dyDescent="0.25">
      <c r="A34" s="26" t="s">
        <v>37</v>
      </c>
      <c r="B34" s="41" t="s">
        <v>513</v>
      </c>
      <c r="C34" s="42" t="s">
        <v>559</v>
      </c>
      <c r="D34" s="18"/>
      <c r="E34" s="17">
        <v>1200</v>
      </c>
      <c r="F34" s="17">
        <v>1200</v>
      </c>
      <c r="G34" s="18"/>
      <c r="H34" s="101" t="s">
        <v>610</v>
      </c>
      <c r="I34" s="16" t="str">
        <f>+IF(H34&gt;'Trial Balance (Materiality)'!$F$12,"Yes","No")</f>
        <v>Yes</v>
      </c>
      <c r="J34" s="16"/>
      <c r="K34" s="19" t="s">
        <v>525</v>
      </c>
      <c r="L34" s="19" t="s">
        <v>549</v>
      </c>
      <c r="M34" s="110"/>
      <c r="N34" s="122"/>
      <c r="O34" s="122"/>
    </row>
    <row r="35" spans="1:15" s="5" customFormat="1" hidden="1" x14ac:dyDescent="0.25">
      <c r="A35" s="26" t="s">
        <v>38</v>
      </c>
      <c r="B35" s="41" t="s">
        <v>513</v>
      </c>
      <c r="C35" s="42" t="s">
        <v>559</v>
      </c>
      <c r="D35" s="18"/>
      <c r="E35" s="17">
        <v>1532</v>
      </c>
      <c r="F35" s="17">
        <v>1532</v>
      </c>
      <c r="G35" s="18"/>
      <c r="H35" s="101" t="s">
        <v>610</v>
      </c>
      <c r="I35" s="16" t="str">
        <f>+IF(H35&gt;'Trial Balance (Materiality)'!$F$12,"Yes","No")</f>
        <v>Yes</v>
      </c>
      <c r="J35" s="16"/>
      <c r="K35" s="19" t="s">
        <v>525</v>
      </c>
      <c r="L35" s="19" t="s">
        <v>549</v>
      </c>
      <c r="M35" s="110"/>
      <c r="N35" s="122"/>
      <c r="O35" s="122"/>
    </row>
    <row r="36" spans="1:15" s="5" customFormat="1" hidden="1" x14ac:dyDescent="0.25">
      <c r="A36" s="25" t="s">
        <v>39</v>
      </c>
      <c r="B36" s="41" t="s">
        <v>513</v>
      </c>
      <c r="C36" s="42" t="s">
        <v>559</v>
      </c>
      <c r="D36" s="18"/>
      <c r="E36" s="17">
        <v>1719</v>
      </c>
      <c r="F36" s="17">
        <v>1719</v>
      </c>
      <c r="G36" s="18"/>
      <c r="H36" s="101" t="s">
        <v>610</v>
      </c>
      <c r="I36" s="16" t="str">
        <f>+IF(H36&gt;'Trial Balance (Materiality)'!$F$12,"Yes","No")</f>
        <v>Yes</v>
      </c>
      <c r="J36" s="16"/>
      <c r="K36" s="19" t="s">
        <v>525</v>
      </c>
      <c r="L36" s="19" t="s">
        <v>549</v>
      </c>
      <c r="M36" s="110"/>
      <c r="N36" s="122"/>
      <c r="O36" s="122"/>
    </row>
    <row r="37" spans="1:15" s="5" customFormat="1" hidden="1" x14ac:dyDescent="0.25">
      <c r="A37" s="26" t="s">
        <v>40</v>
      </c>
      <c r="B37" s="41" t="s">
        <v>513</v>
      </c>
      <c r="C37" s="42" t="s">
        <v>559</v>
      </c>
      <c r="D37" s="18"/>
      <c r="E37" s="17">
        <v>247028</v>
      </c>
      <c r="F37" s="17">
        <v>247028</v>
      </c>
      <c r="G37" s="18"/>
      <c r="H37" s="101" t="s">
        <v>610</v>
      </c>
      <c r="I37" s="16" t="str">
        <f>+IF(H37&gt;'Trial Balance (Materiality)'!$F$12,"Yes","No")</f>
        <v>Yes</v>
      </c>
      <c r="J37" s="16"/>
      <c r="K37" s="19" t="s">
        <v>525</v>
      </c>
      <c r="L37" s="19" t="s">
        <v>549</v>
      </c>
      <c r="M37" s="110"/>
      <c r="N37" s="122"/>
      <c r="O37" s="122"/>
    </row>
    <row r="38" spans="1:15" s="5" customFormat="1" hidden="1" x14ac:dyDescent="0.25">
      <c r="A38" s="25" t="s">
        <v>41</v>
      </c>
      <c r="B38" s="41" t="s">
        <v>513</v>
      </c>
      <c r="C38" s="42" t="s">
        <v>559</v>
      </c>
      <c r="D38" s="18"/>
      <c r="E38" s="17">
        <v>85920</v>
      </c>
      <c r="F38" s="17">
        <v>85920</v>
      </c>
      <c r="G38" s="18"/>
      <c r="H38" s="101" t="s">
        <v>610</v>
      </c>
      <c r="I38" s="16" t="str">
        <f>+IF(H38&gt;'Trial Balance (Materiality)'!$F$12,"Yes","No")</f>
        <v>Yes</v>
      </c>
      <c r="J38" s="16"/>
      <c r="K38" s="19" t="s">
        <v>525</v>
      </c>
      <c r="L38" s="19" t="s">
        <v>549</v>
      </c>
      <c r="M38" s="110"/>
      <c r="N38" s="122"/>
      <c r="O38" s="122"/>
    </row>
    <row r="39" spans="1:15" s="5" customFormat="1" hidden="1" x14ac:dyDescent="0.25">
      <c r="A39" s="25" t="s">
        <v>42</v>
      </c>
      <c r="B39" s="41" t="s">
        <v>513</v>
      </c>
      <c r="C39" s="42" t="s">
        <v>559</v>
      </c>
      <c r="D39" s="18"/>
      <c r="E39" s="17">
        <v>152101</v>
      </c>
      <c r="F39" s="17">
        <v>152101</v>
      </c>
      <c r="G39" s="18"/>
      <c r="H39" s="101" t="s">
        <v>610</v>
      </c>
      <c r="I39" s="16" t="str">
        <f>+IF(H39&gt;'Trial Balance (Materiality)'!$F$12,"Yes","No")</f>
        <v>Yes</v>
      </c>
      <c r="J39" s="16"/>
      <c r="K39" s="19" t="s">
        <v>525</v>
      </c>
      <c r="L39" s="19" t="s">
        <v>549</v>
      </c>
      <c r="M39" s="110"/>
      <c r="N39" s="122"/>
      <c r="O39" s="122"/>
    </row>
    <row r="40" spans="1:15" s="5" customFormat="1" hidden="1" x14ac:dyDescent="0.25">
      <c r="A40" s="26" t="s">
        <v>43</v>
      </c>
      <c r="B40" s="41" t="s">
        <v>513</v>
      </c>
      <c r="C40" s="42" t="s">
        <v>559</v>
      </c>
      <c r="D40" s="18"/>
      <c r="E40" s="17">
        <v>860</v>
      </c>
      <c r="F40" s="17">
        <v>860</v>
      </c>
      <c r="G40" s="18"/>
      <c r="H40" s="101" t="s">
        <v>610</v>
      </c>
      <c r="I40" s="16" t="str">
        <f>+IF(H40&gt;'Trial Balance (Materiality)'!$F$12,"Yes","No")</f>
        <v>Yes</v>
      </c>
      <c r="J40" s="16"/>
      <c r="K40" s="19" t="s">
        <v>525</v>
      </c>
      <c r="L40" s="19" t="s">
        <v>549</v>
      </c>
      <c r="M40" s="110"/>
      <c r="N40" s="122"/>
      <c r="O40" s="122"/>
    </row>
    <row r="41" spans="1:15" s="5" customFormat="1" x14ac:dyDescent="0.25">
      <c r="A41" s="27" t="s">
        <v>44</v>
      </c>
      <c r="B41" s="41" t="s">
        <v>513</v>
      </c>
      <c r="C41" s="42" t="s">
        <v>559</v>
      </c>
      <c r="D41" s="18"/>
      <c r="E41" s="18">
        <v>15952417.300000001</v>
      </c>
      <c r="F41" s="18">
        <v>15952417.300000001</v>
      </c>
      <c r="G41" s="18"/>
      <c r="H41" s="101" t="s">
        <v>610</v>
      </c>
      <c r="I41" s="16" t="str">
        <f>+IF(H41&gt;'Trial Balance (Materiality)'!$F$12,"Yes","No")</f>
        <v>Yes</v>
      </c>
      <c r="J41" s="16"/>
      <c r="K41" s="19" t="s">
        <v>525</v>
      </c>
      <c r="L41" s="19" t="s">
        <v>550</v>
      </c>
      <c r="M41" s="110" t="s">
        <v>44</v>
      </c>
      <c r="N41" s="122"/>
      <c r="O41" s="122"/>
    </row>
    <row r="42" spans="1:15" s="5" customFormat="1" hidden="1" x14ac:dyDescent="0.25">
      <c r="A42" s="25" t="s">
        <v>45</v>
      </c>
      <c r="B42" s="41" t="s">
        <v>513</v>
      </c>
      <c r="C42" s="42" t="s">
        <v>559</v>
      </c>
      <c r="D42" s="18"/>
      <c r="E42" s="17">
        <v>70</v>
      </c>
      <c r="F42" s="17">
        <v>70</v>
      </c>
      <c r="G42" s="18"/>
      <c r="H42" s="101" t="s">
        <v>610</v>
      </c>
      <c r="I42" s="16" t="str">
        <f>+IF(H42&gt;'Trial Balance (Materiality)'!$F$12,"Yes","No")</f>
        <v>Yes</v>
      </c>
      <c r="J42" s="16"/>
      <c r="K42" s="19" t="s">
        <v>525</v>
      </c>
      <c r="L42" s="19" t="s">
        <v>550</v>
      </c>
      <c r="N42" s="1"/>
      <c r="O42" s="1"/>
    </row>
    <row r="43" spans="1:15" s="5" customFormat="1" hidden="1" x14ac:dyDescent="0.25">
      <c r="A43" s="22" t="s">
        <v>46</v>
      </c>
      <c r="B43" s="41" t="s">
        <v>513</v>
      </c>
      <c r="C43" s="42" t="s">
        <v>559</v>
      </c>
      <c r="D43" s="18"/>
      <c r="E43" s="17">
        <v>38209</v>
      </c>
      <c r="F43" s="17">
        <v>38209</v>
      </c>
      <c r="G43" s="18"/>
      <c r="H43" s="101" t="s">
        <v>610</v>
      </c>
      <c r="I43" s="16" t="str">
        <f>+IF(H43&gt;'Trial Balance (Materiality)'!$F$12,"Yes","No")</f>
        <v>Yes</v>
      </c>
      <c r="J43" s="16"/>
      <c r="K43" s="19" t="s">
        <v>525</v>
      </c>
      <c r="L43" s="19" t="s">
        <v>550</v>
      </c>
      <c r="N43" s="1"/>
      <c r="O43" s="1"/>
    </row>
    <row r="44" spans="1:15" s="5" customFormat="1" hidden="1" x14ac:dyDescent="0.25">
      <c r="A44" s="25" t="s">
        <v>47</v>
      </c>
      <c r="B44" s="41" t="s">
        <v>513</v>
      </c>
      <c r="C44" s="42" t="s">
        <v>559</v>
      </c>
      <c r="D44" s="18"/>
      <c r="E44" s="17">
        <v>378337</v>
      </c>
      <c r="F44" s="17">
        <v>378337</v>
      </c>
      <c r="G44" s="18"/>
      <c r="H44" s="101" t="s">
        <v>610</v>
      </c>
      <c r="I44" s="16" t="str">
        <f>+IF(H44&gt;'Trial Balance (Materiality)'!$F$12,"Yes","No")</f>
        <v>Yes</v>
      </c>
      <c r="J44" s="16"/>
      <c r="K44" s="19" t="s">
        <v>525</v>
      </c>
      <c r="L44" s="19" t="s">
        <v>550</v>
      </c>
      <c r="N44" s="1"/>
      <c r="O44" s="1"/>
    </row>
    <row r="45" spans="1:15" s="5" customFormat="1" hidden="1" x14ac:dyDescent="0.25">
      <c r="A45" s="25" t="s">
        <v>48</v>
      </c>
      <c r="B45" s="41" t="s">
        <v>513</v>
      </c>
      <c r="C45" s="42" t="s">
        <v>559</v>
      </c>
      <c r="D45" s="18"/>
      <c r="E45" s="17">
        <v>35725</v>
      </c>
      <c r="F45" s="17">
        <v>35725</v>
      </c>
      <c r="G45" s="18"/>
      <c r="H45" s="101" t="s">
        <v>610</v>
      </c>
      <c r="I45" s="16" t="str">
        <f>+IF(H45&gt;'Trial Balance (Materiality)'!$F$12,"Yes","No")</f>
        <v>Yes</v>
      </c>
      <c r="J45" s="16"/>
      <c r="K45" s="19" t="s">
        <v>525</v>
      </c>
      <c r="L45" s="19" t="s">
        <v>550</v>
      </c>
      <c r="N45" s="1"/>
      <c r="O45" s="1"/>
    </row>
    <row r="46" spans="1:15" s="5" customFormat="1" hidden="1" x14ac:dyDescent="0.25">
      <c r="A46" s="25" t="s">
        <v>49</v>
      </c>
      <c r="B46" s="41" t="s">
        <v>513</v>
      </c>
      <c r="C46" s="42" t="s">
        <v>559</v>
      </c>
      <c r="D46" s="18"/>
      <c r="E46" s="17">
        <v>5064</v>
      </c>
      <c r="F46" s="17">
        <v>5064</v>
      </c>
      <c r="G46" s="18"/>
      <c r="H46" s="101" t="s">
        <v>610</v>
      </c>
      <c r="I46" s="16" t="str">
        <f>+IF(H46&gt;'Trial Balance (Materiality)'!$F$12,"Yes","No")</f>
        <v>Yes</v>
      </c>
      <c r="J46" s="16"/>
      <c r="K46" s="19" t="s">
        <v>525</v>
      </c>
      <c r="L46" s="19" t="s">
        <v>550</v>
      </c>
      <c r="N46" s="1"/>
      <c r="O46" s="1"/>
    </row>
    <row r="47" spans="1:15" s="5" customFormat="1" hidden="1" x14ac:dyDescent="0.25">
      <c r="A47" s="22" t="s">
        <v>31</v>
      </c>
      <c r="B47" s="41" t="s">
        <v>513</v>
      </c>
      <c r="C47" s="42" t="s">
        <v>559</v>
      </c>
      <c r="D47" s="18"/>
      <c r="E47" s="17">
        <v>10625</v>
      </c>
      <c r="F47" s="17">
        <v>10625</v>
      </c>
      <c r="G47" s="18"/>
      <c r="H47" s="101" t="s">
        <v>610</v>
      </c>
      <c r="I47" s="16" t="str">
        <f>+IF(H47&gt;'Trial Balance (Materiality)'!$F$12,"Yes","No")</f>
        <v>Yes</v>
      </c>
      <c r="J47" s="16"/>
      <c r="K47" s="19" t="s">
        <v>525</v>
      </c>
      <c r="L47" s="19" t="s">
        <v>550</v>
      </c>
      <c r="N47" s="1"/>
      <c r="O47" s="1"/>
    </row>
    <row r="48" spans="1:15" s="5" customFormat="1" hidden="1" x14ac:dyDescent="0.25">
      <c r="A48" s="22" t="s">
        <v>50</v>
      </c>
      <c r="B48" s="41" t="s">
        <v>513</v>
      </c>
      <c r="C48" s="42" t="s">
        <v>559</v>
      </c>
      <c r="D48" s="18"/>
      <c r="E48" s="17">
        <v>290</v>
      </c>
      <c r="F48" s="17">
        <v>290</v>
      </c>
      <c r="G48" s="18"/>
      <c r="H48" s="101" t="s">
        <v>610</v>
      </c>
      <c r="I48" s="16" t="str">
        <f>+IF(H48&gt;'Trial Balance (Materiality)'!$F$12,"Yes","No")</f>
        <v>Yes</v>
      </c>
      <c r="J48" s="16"/>
      <c r="K48" s="19" t="s">
        <v>525</v>
      </c>
      <c r="L48" s="19" t="s">
        <v>550</v>
      </c>
      <c r="N48" s="1"/>
      <c r="O48" s="1"/>
    </row>
    <row r="49" spans="1:16" s="5" customFormat="1" hidden="1" x14ac:dyDescent="0.25">
      <c r="A49" s="25" t="s">
        <v>51</v>
      </c>
      <c r="B49" s="41" t="s">
        <v>513</v>
      </c>
      <c r="C49" s="42" t="s">
        <v>559</v>
      </c>
      <c r="D49" s="18"/>
      <c r="E49" s="17">
        <v>175664</v>
      </c>
      <c r="F49" s="17">
        <v>175664</v>
      </c>
      <c r="G49" s="18"/>
      <c r="H49" s="101" t="s">
        <v>610</v>
      </c>
      <c r="I49" s="16" t="str">
        <f>+IF(H49&gt;'Trial Balance (Materiality)'!$F$12,"Yes","No")</f>
        <v>Yes</v>
      </c>
      <c r="J49" s="16"/>
      <c r="K49" s="19" t="s">
        <v>525</v>
      </c>
      <c r="L49" s="19" t="s">
        <v>550</v>
      </c>
      <c r="N49" s="1"/>
      <c r="O49" s="1"/>
    </row>
    <row r="50" spans="1:16" s="5" customFormat="1" hidden="1" x14ac:dyDescent="0.25">
      <c r="A50" s="25" t="s">
        <v>52</v>
      </c>
      <c r="B50" s="41" t="s">
        <v>513</v>
      </c>
      <c r="C50" s="42" t="s">
        <v>559</v>
      </c>
      <c r="D50" s="18"/>
      <c r="E50" s="17">
        <v>152838</v>
      </c>
      <c r="F50" s="17">
        <v>152838</v>
      </c>
      <c r="G50" s="18"/>
      <c r="H50" s="101" t="s">
        <v>610</v>
      </c>
      <c r="I50" s="16" t="str">
        <f>+IF(H50&gt;'Trial Balance (Materiality)'!$F$12,"Yes","No")</f>
        <v>Yes</v>
      </c>
      <c r="J50" s="16"/>
      <c r="K50" s="19" t="s">
        <v>525</v>
      </c>
      <c r="L50" s="19" t="s">
        <v>550</v>
      </c>
      <c r="N50" s="1"/>
      <c r="O50" s="1"/>
    </row>
    <row r="51" spans="1:16" s="5" customFormat="1" hidden="1" x14ac:dyDescent="0.25">
      <c r="A51" s="23" t="s">
        <v>53</v>
      </c>
      <c r="B51" s="41" t="s">
        <v>513</v>
      </c>
      <c r="C51" s="42" t="s">
        <v>559</v>
      </c>
      <c r="D51" s="18"/>
      <c r="E51" s="17">
        <v>739734.15</v>
      </c>
      <c r="F51" s="17">
        <v>739734.15</v>
      </c>
      <c r="G51" s="18"/>
      <c r="H51" s="101" t="s">
        <v>610</v>
      </c>
      <c r="I51" s="16" t="str">
        <f>+IF(H51&gt;'Trial Balance (Materiality)'!$F$12,"Yes","No")</f>
        <v>Yes</v>
      </c>
      <c r="J51" s="16"/>
      <c r="K51" s="19" t="s">
        <v>525</v>
      </c>
      <c r="L51" s="19" t="s">
        <v>550</v>
      </c>
      <c r="N51" s="1"/>
      <c r="O51" s="1"/>
    </row>
    <row r="52" spans="1:16" s="5" customFormat="1" hidden="1" x14ac:dyDescent="0.25">
      <c r="A52" s="22" t="s">
        <v>54</v>
      </c>
      <c r="B52" s="41" t="s">
        <v>513</v>
      </c>
      <c r="C52" s="42" t="s">
        <v>559</v>
      </c>
      <c r="D52" s="18"/>
      <c r="E52" s="17">
        <v>647044</v>
      </c>
      <c r="F52" s="17">
        <v>647044</v>
      </c>
      <c r="G52" s="18"/>
      <c r="H52" s="101" t="s">
        <v>610</v>
      </c>
      <c r="I52" s="16" t="str">
        <f>+IF(H52&gt;'Trial Balance (Materiality)'!$F$12,"Yes","No")</f>
        <v>Yes</v>
      </c>
      <c r="J52" s="16"/>
      <c r="K52" s="19" t="s">
        <v>525</v>
      </c>
      <c r="L52" s="19" t="s">
        <v>550</v>
      </c>
      <c r="N52" s="1"/>
      <c r="O52" s="1"/>
    </row>
    <row r="53" spans="1:16" s="5" customFormat="1" hidden="1" x14ac:dyDescent="0.25">
      <c r="A53" s="22" t="s">
        <v>55</v>
      </c>
      <c r="B53" s="41" t="s">
        <v>513</v>
      </c>
      <c r="C53" s="42" t="s">
        <v>559</v>
      </c>
      <c r="D53" s="18"/>
      <c r="E53" s="17">
        <v>12545098.189999999</v>
      </c>
      <c r="F53" s="17">
        <v>12545098.189999999</v>
      </c>
      <c r="G53" s="18"/>
      <c r="H53" s="101" t="s">
        <v>610</v>
      </c>
      <c r="I53" s="16" t="str">
        <f>+IF(H53&gt;'Trial Balance (Materiality)'!$F$12,"Yes","No")</f>
        <v>Yes</v>
      </c>
      <c r="J53" s="16"/>
      <c r="K53" s="19" t="s">
        <v>525</v>
      </c>
      <c r="L53" s="19" t="s">
        <v>550</v>
      </c>
      <c r="N53" s="1"/>
      <c r="O53" s="1"/>
    </row>
    <row r="54" spans="1:16" s="5" customFormat="1" hidden="1" x14ac:dyDescent="0.25">
      <c r="A54" s="23" t="s">
        <v>56</v>
      </c>
      <c r="B54" s="41" t="s">
        <v>513</v>
      </c>
      <c r="C54" s="42" t="s">
        <v>559</v>
      </c>
      <c r="D54" s="18"/>
      <c r="E54" s="17">
        <v>1234343.96</v>
      </c>
      <c r="F54" s="17">
        <v>1234343.96</v>
      </c>
      <c r="G54" s="18"/>
      <c r="H54" s="101" t="s">
        <v>610</v>
      </c>
      <c r="I54" s="16" t="str">
        <f>+IF(H54&gt;'Trial Balance (Materiality)'!$F$12,"Yes","No")</f>
        <v>Yes</v>
      </c>
      <c r="J54" s="16"/>
      <c r="K54" s="19" t="s">
        <v>525</v>
      </c>
      <c r="L54" s="19" t="s">
        <v>550</v>
      </c>
      <c r="N54" s="1"/>
      <c r="O54" s="1"/>
    </row>
    <row r="55" spans="1:16" s="5" customFormat="1" hidden="1" x14ac:dyDescent="0.25">
      <c r="A55" s="23" t="s">
        <v>52</v>
      </c>
      <c r="B55" s="41" t="s">
        <v>513</v>
      </c>
      <c r="C55" s="42" t="s">
        <v>559</v>
      </c>
      <c r="D55" s="17"/>
      <c r="E55" s="18">
        <v>152838</v>
      </c>
      <c r="F55" s="18">
        <v>152838</v>
      </c>
      <c r="G55" s="17"/>
      <c r="H55" s="101" t="s">
        <v>610</v>
      </c>
      <c r="I55" s="16" t="str">
        <f>+IF(H55&gt;'Trial Balance (Materiality)'!$F$12,"Yes","No")</f>
        <v>Yes</v>
      </c>
      <c r="J55" s="16"/>
      <c r="K55" s="19" t="s">
        <v>525</v>
      </c>
      <c r="L55" s="19" t="s">
        <v>544</v>
      </c>
      <c r="N55" s="1"/>
      <c r="O55" s="1"/>
    </row>
    <row r="56" spans="1:16" s="5" customFormat="1" x14ac:dyDescent="0.25">
      <c r="A56" s="13" t="s">
        <v>57</v>
      </c>
      <c r="B56" s="41" t="s">
        <v>513</v>
      </c>
      <c r="C56" s="42" t="s">
        <v>57</v>
      </c>
      <c r="D56" s="17">
        <v>97276965.5</v>
      </c>
      <c r="E56" s="17">
        <v>69916615.200000003</v>
      </c>
      <c r="F56" s="17">
        <v>109082814</v>
      </c>
      <c r="G56" s="17">
        <v>136443164.30000001</v>
      </c>
      <c r="H56" s="101" t="s">
        <v>610</v>
      </c>
      <c r="I56" s="16" t="str">
        <f>+IF(H56&gt;'Trial Balance (Materiality)'!$F$12,"Yes","No")</f>
        <v>Yes</v>
      </c>
      <c r="J56" s="16"/>
      <c r="K56" s="19" t="s">
        <v>525</v>
      </c>
      <c r="L56" s="19" t="s">
        <v>544</v>
      </c>
      <c r="M56" s="104" t="s">
        <v>57</v>
      </c>
      <c r="N56" s="125"/>
      <c r="O56" s="125">
        <v>136443164.30000001</v>
      </c>
    </row>
    <row r="57" spans="1:16" s="5" customFormat="1" x14ac:dyDescent="0.25">
      <c r="A57" s="28" t="s">
        <v>58</v>
      </c>
      <c r="B57" s="41" t="s">
        <v>513</v>
      </c>
      <c r="C57" s="42" t="s">
        <v>57</v>
      </c>
      <c r="D57" s="18">
        <v>74499570.5</v>
      </c>
      <c r="E57" s="18"/>
      <c r="F57" s="18">
        <v>28820000</v>
      </c>
      <c r="G57" s="18">
        <v>103319570.5</v>
      </c>
      <c r="H57" s="101" t="s">
        <v>610</v>
      </c>
      <c r="I57" s="16" t="str">
        <f>+IF(H57&gt;'Trial Balance (Materiality)'!$F$12,"Yes","No")</f>
        <v>Yes</v>
      </c>
      <c r="J57" s="16"/>
      <c r="K57" s="19" t="s">
        <v>525</v>
      </c>
      <c r="L57" s="19" t="s">
        <v>544</v>
      </c>
      <c r="M57" s="111" t="s">
        <v>58</v>
      </c>
      <c r="N57" s="124"/>
      <c r="O57" s="124">
        <v>103319570.5</v>
      </c>
    </row>
    <row r="58" spans="1:16" s="5" customFormat="1" x14ac:dyDescent="0.25">
      <c r="A58" s="26" t="s">
        <v>59</v>
      </c>
      <c r="B58" s="41" t="s">
        <v>513</v>
      </c>
      <c r="C58" s="42" t="s">
        <v>57</v>
      </c>
      <c r="D58" s="18"/>
      <c r="E58" s="17"/>
      <c r="F58" s="17">
        <v>28820000</v>
      </c>
      <c r="G58" s="18">
        <v>28820000</v>
      </c>
      <c r="H58" s="101" t="s">
        <v>610</v>
      </c>
      <c r="I58" s="16" t="str">
        <f>+IF(H58&gt;'Trial Balance (Materiality)'!$F$12,"Yes","No")</f>
        <v>Yes</v>
      </c>
      <c r="J58" s="16"/>
      <c r="K58" s="19" t="s">
        <v>525</v>
      </c>
      <c r="L58" s="19" t="s">
        <v>544</v>
      </c>
      <c r="M58" s="109" t="s">
        <v>59</v>
      </c>
      <c r="N58" s="122"/>
      <c r="O58" s="122">
        <v>28820000</v>
      </c>
    </row>
    <row r="59" spans="1:16" s="5" customFormat="1" x14ac:dyDescent="0.25">
      <c r="A59" s="25" t="s">
        <v>58</v>
      </c>
      <c r="B59" s="41" t="s">
        <v>513</v>
      </c>
      <c r="C59" s="42" t="s">
        <v>57</v>
      </c>
      <c r="D59" s="18">
        <v>43135570.5</v>
      </c>
      <c r="E59" s="17"/>
      <c r="F59" s="17"/>
      <c r="G59" s="18">
        <v>43135570.5</v>
      </c>
      <c r="H59" s="101" t="s">
        <v>610</v>
      </c>
      <c r="I59" s="16" t="str">
        <f>+IF(H59&gt;'Trial Balance (Materiality)'!$F$12,"Yes","No")</f>
        <v>Yes</v>
      </c>
      <c r="J59" s="16"/>
      <c r="K59" s="19" t="s">
        <v>525</v>
      </c>
      <c r="L59" s="19" t="s">
        <v>544</v>
      </c>
      <c r="M59" s="108" t="s">
        <v>58</v>
      </c>
      <c r="N59" s="122"/>
      <c r="O59" s="122">
        <v>43135570.5</v>
      </c>
    </row>
    <row r="60" spans="1:16" s="5" customFormat="1" x14ac:dyDescent="0.25">
      <c r="A60" s="26" t="s">
        <v>60</v>
      </c>
      <c r="B60" s="41" t="s">
        <v>513</v>
      </c>
      <c r="C60" s="42" t="s">
        <v>57</v>
      </c>
      <c r="D60" s="18">
        <v>31364000</v>
      </c>
      <c r="E60" s="17"/>
      <c r="F60" s="17"/>
      <c r="G60" s="18">
        <v>31364000</v>
      </c>
      <c r="H60" s="101" t="s">
        <v>610</v>
      </c>
      <c r="I60" s="16" t="str">
        <f>+IF(H60&gt;'Trial Balance (Materiality)'!$F$12,"Yes","No")</f>
        <v>Yes</v>
      </c>
      <c r="J60" s="16"/>
      <c r="K60" s="19" t="s">
        <v>525</v>
      </c>
      <c r="L60" s="19" t="s">
        <v>544</v>
      </c>
      <c r="M60" s="109" t="s">
        <v>60</v>
      </c>
      <c r="N60" s="122"/>
      <c r="O60" s="122">
        <v>31364000</v>
      </c>
    </row>
    <row r="61" spans="1:16" s="5" customFormat="1" x14ac:dyDescent="0.25">
      <c r="A61" s="22" t="s">
        <v>61</v>
      </c>
      <c r="B61" s="41" t="s">
        <v>513</v>
      </c>
      <c r="C61" s="42" t="s">
        <v>57</v>
      </c>
      <c r="D61" s="17">
        <v>702608</v>
      </c>
      <c r="E61" s="18">
        <v>419006</v>
      </c>
      <c r="F61" s="18">
        <v>218434</v>
      </c>
      <c r="G61" s="17">
        <v>502036</v>
      </c>
      <c r="H61" s="101" t="s">
        <v>610</v>
      </c>
      <c r="I61" s="16" t="str">
        <f>+IF(H61&gt;'Trial Balance (Materiality)'!$F$12,"Yes","No")</f>
        <v>Yes</v>
      </c>
      <c r="J61" s="16"/>
      <c r="K61" s="19" t="s">
        <v>525</v>
      </c>
      <c r="L61" s="19" t="s">
        <v>544</v>
      </c>
      <c r="M61" s="105" t="s">
        <v>61</v>
      </c>
      <c r="N61" s="121"/>
      <c r="O61" s="121">
        <v>502036</v>
      </c>
    </row>
    <row r="62" spans="1:16" s="5" customFormat="1" x14ac:dyDescent="0.25">
      <c r="A62" s="22" t="s">
        <v>62</v>
      </c>
      <c r="B62" s="41" t="s">
        <v>513</v>
      </c>
      <c r="C62" s="42" t="s">
        <v>57</v>
      </c>
      <c r="D62" s="17"/>
      <c r="E62" s="18">
        <v>3539483</v>
      </c>
      <c r="F62" s="18">
        <v>5908000</v>
      </c>
      <c r="G62" s="17">
        <v>2368517</v>
      </c>
      <c r="H62" s="101" t="s">
        <v>610</v>
      </c>
      <c r="I62" s="16" t="str">
        <f>+IF(H62&gt;'Trial Balance (Materiality)'!$F$12,"Yes","No")</f>
        <v>Yes</v>
      </c>
      <c r="J62" s="16"/>
      <c r="K62" s="19" t="s">
        <v>525</v>
      </c>
      <c r="L62" s="19" t="s">
        <v>544</v>
      </c>
      <c r="M62" s="105" t="s">
        <v>62</v>
      </c>
      <c r="N62" s="121"/>
      <c r="O62" s="121">
        <v>2368517</v>
      </c>
    </row>
    <row r="63" spans="1:16" s="5" customFormat="1" hidden="1" x14ac:dyDescent="0.25">
      <c r="A63" s="22" t="s">
        <v>63</v>
      </c>
      <c r="B63" s="41" t="s">
        <v>513</v>
      </c>
      <c r="C63" s="42" t="s">
        <v>57</v>
      </c>
      <c r="D63" s="17"/>
      <c r="E63" s="18">
        <v>9506004</v>
      </c>
      <c r="F63" s="18">
        <v>9506004</v>
      </c>
      <c r="G63" s="17"/>
      <c r="H63" s="101" t="s">
        <v>610</v>
      </c>
      <c r="I63" s="16" t="str">
        <f>+IF(H63&gt;'Trial Balance (Materiality)'!$F$12,"Yes","No")</f>
        <v>Yes</v>
      </c>
      <c r="J63" s="16" t="s">
        <v>608</v>
      </c>
      <c r="K63" s="19" t="s">
        <v>528</v>
      </c>
      <c r="L63" s="19" t="s">
        <v>553</v>
      </c>
      <c r="N63" s="1"/>
      <c r="O63" s="1"/>
    </row>
    <row r="64" spans="1:16" s="5" customFormat="1" x14ac:dyDescent="0.25">
      <c r="A64" s="22" t="s">
        <v>64</v>
      </c>
      <c r="B64" s="41" t="s">
        <v>513</v>
      </c>
      <c r="C64" s="42" t="s">
        <v>57</v>
      </c>
      <c r="D64" s="17">
        <v>7178164</v>
      </c>
      <c r="E64" s="18">
        <v>2099857.2000000002</v>
      </c>
      <c r="F64" s="18">
        <v>14325000</v>
      </c>
      <c r="G64" s="17">
        <v>19403306.800000001</v>
      </c>
      <c r="H64" s="101" t="s">
        <v>610</v>
      </c>
      <c r="I64" s="16" t="str">
        <f>+IF(H64&gt;'Trial Balance (Materiality)'!$F$12,"Yes","No")</f>
        <v>Yes</v>
      </c>
      <c r="J64" s="16"/>
      <c r="K64" s="19" t="s">
        <v>528</v>
      </c>
      <c r="L64" s="19" t="s">
        <v>553</v>
      </c>
      <c r="M64" s="105" t="s">
        <v>64</v>
      </c>
      <c r="N64" s="121"/>
      <c r="O64" s="121">
        <v>19403306.800000001</v>
      </c>
      <c r="P64" s="5" t="s">
        <v>609</v>
      </c>
    </row>
    <row r="65" spans="1:16" s="5" customFormat="1" x14ac:dyDescent="0.25">
      <c r="A65" s="22" t="s">
        <v>58</v>
      </c>
      <c r="B65" s="41" t="s">
        <v>513</v>
      </c>
      <c r="C65" s="42" t="s">
        <v>57</v>
      </c>
      <c r="D65" s="17">
        <v>43135570.5</v>
      </c>
      <c r="E65" s="18"/>
      <c r="F65" s="18"/>
      <c r="G65" s="17">
        <v>43135570.5</v>
      </c>
      <c r="H65" s="101" t="s">
        <v>610</v>
      </c>
      <c r="I65" s="16" t="str">
        <f>+IF(H65&gt;'Trial Balance (Materiality)'!$F$12,"Yes","No")</f>
        <v>Yes</v>
      </c>
      <c r="J65" s="16"/>
      <c r="K65" s="19" t="s">
        <v>525</v>
      </c>
      <c r="L65" s="19" t="s">
        <v>544</v>
      </c>
      <c r="M65" s="105" t="s">
        <v>58</v>
      </c>
      <c r="N65" s="121"/>
      <c r="O65" s="121">
        <v>43135570.5</v>
      </c>
    </row>
    <row r="66" spans="1:16" s="5" customFormat="1" x14ac:dyDescent="0.25">
      <c r="A66" s="22" t="s">
        <v>60</v>
      </c>
      <c r="B66" s="41" t="s">
        <v>513</v>
      </c>
      <c r="C66" s="42" t="s">
        <v>57</v>
      </c>
      <c r="D66" s="17">
        <v>31364000</v>
      </c>
      <c r="E66" s="18"/>
      <c r="F66" s="18"/>
      <c r="G66" s="17">
        <v>31364000</v>
      </c>
      <c r="H66" s="101" t="s">
        <v>610</v>
      </c>
      <c r="I66" s="16" t="str">
        <f>+IF(H66&gt;'Trial Balance (Materiality)'!$F$12,"Yes","No")</f>
        <v>Yes</v>
      </c>
      <c r="J66" s="16"/>
      <c r="K66" s="19" t="s">
        <v>525</v>
      </c>
      <c r="L66" s="19" t="s">
        <v>544</v>
      </c>
      <c r="M66" s="105" t="s">
        <v>60</v>
      </c>
      <c r="N66" s="121"/>
      <c r="O66" s="121">
        <v>31364000</v>
      </c>
    </row>
    <row r="67" spans="1:16" s="5" customFormat="1" x14ac:dyDescent="0.25">
      <c r="A67" s="22" t="s">
        <v>65</v>
      </c>
      <c r="B67" s="41" t="s">
        <v>513</v>
      </c>
      <c r="C67" s="42" t="s">
        <v>57</v>
      </c>
      <c r="D67" s="17">
        <v>8088358</v>
      </c>
      <c r="E67" s="18"/>
      <c r="F67" s="18">
        <v>1248000</v>
      </c>
      <c r="G67" s="17">
        <v>9336358</v>
      </c>
      <c r="H67" s="101" t="s">
        <v>610</v>
      </c>
      <c r="I67" s="16" t="str">
        <f>+IF(H67&gt;'Trial Balance (Materiality)'!$F$12,"Yes","No")</f>
        <v>Yes</v>
      </c>
      <c r="J67" s="16"/>
      <c r="K67" s="19" t="s">
        <v>528</v>
      </c>
      <c r="L67" s="19" t="s">
        <v>553</v>
      </c>
      <c r="M67" s="105" t="s">
        <v>65</v>
      </c>
      <c r="N67" s="121"/>
      <c r="O67" s="121">
        <v>9336358</v>
      </c>
    </row>
    <row r="68" spans="1:16" s="5" customFormat="1" x14ac:dyDescent="0.25">
      <c r="A68" s="28" t="s">
        <v>66</v>
      </c>
      <c r="B68" s="41" t="s">
        <v>513</v>
      </c>
      <c r="C68" s="42" t="s">
        <v>57</v>
      </c>
      <c r="D68" s="18">
        <v>6808265</v>
      </c>
      <c r="E68" s="18">
        <v>54352265</v>
      </c>
      <c r="F68" s="18">
        <v>49057376</v>
      </c>
      <c r="G68" s="18">
        <v>1513376</v>
      </c>
      <c r="H68" s="101" t="s">
        <v>610</v>
      </c>
      <c r="I68" s="16" t="str">
        <f>+IF(H68&gt;'Trial Balance (Materiality)'!$F$12,"Yes","No")</f>
        <v>Yes</v>
      </c>
      <c r="J68" s="16"/>
      <c r="K68" s="19" t="s">
        <v>528</v>
      </c>
      <c r="L68" s="19" t="s">
        <v>553</v>
      </c>
      <c r="M68" s="111" t="s">
        <v>66</v>
      </c>
      <c r="N68" s="126"/>
      <c r="O68" s="126">
        <v>1513376</v>
      </c>
    </row>
    <row r="69" spans="1:16" s="5" customFormat="1" x14ac:dyDescent="0.25">
      <c r="A69" s="26" t="s">
        <v>67</v>
      </c>
      <c r="B69" s="41" t="s">
        <v>513</v>
      </c>
      <c r="C69" s="42" t="s">
        <v>57</v>
      </c>
      <c r="D69" s="18"/>
      <c r="E69" s="17"/>
      <c r="F69" s="17">
        <v>388750</v>
      </c>
      <c r="G69" s="18">
        <v>388750</v>
      </c>
      <c r="H69" s="101" t="s">
        <v>610</v>
      </c>
      <c r="I69" s="16" t="str">
        <f>+IF(H69&gt;'Trial Balance (Materiality)'!$F$12,"Yes","No")</f>
        <v>Yes</v>
      </c>
      <c r="J69" s="16"/>
      <c r="K69" s="19" t="s">
        <v>528</v>
      </c>
      <c r="L69" s="19" t="s">
        <v>553</v>
      </c>
      <c r="M69" s="109" t="s">
        <v>67</v>
      </c>
      <c r="N69" s="122"/>
      <c r="O69" s="122">
        <v>388750</v>
      </c>
    </row>
    <row r="70" spans="1:16" s="5" customFormat="1" hidden="1" x14ac:dyDescent="0.25">
      <c r="A70" s="25" t="s">
        <v>68</v>
      </c>
      <c r="B70" s="41" t="s">
        <v>513</v>
      </c>
      <c r="C70" s="42" t="s">
        <v>57</v>
      </c>
      <c r="D70" s="18">
        <v>5890000</v>
      </c>
      <c r="E70" s="17">
        <v>5890000</v>
      </c>
      <c r="F70" s="17"/>
      <c r="G70" s="18"/>
      <c r="H70" s="101" t="s">
        <v>610</v>
      </c>
      <c r="I70" s="16" t="str">
        <f>+IF(H70&gt;'Trial Balance (Materiality)'!$F$12,"Yes","No")</f>
        <v>Yes</v>
      </c>
      <c r="J70" s="16"/>
      <c r="K70" s="19" t="s">
        <v>528</v>
      </c>
      <c r="L70" s="19" t="s">
        <v>553</v>
      </c>
      <c r="N70" s="1"/>
      <c r="O70" s="1"/>
    </row>
    <row r="71" spans="1:16" s="5" customFormat="1" hidden="1" x14ac:dyDescent="0.25">
      <c r="A71" s="25" t="s">
        <v>69</v>
      </c>
      <c r="B71" s="41" t="s">
        <v>513</v>
      </c>
      <c r="C71" s="42" t="s">
        <v>57</v>
      </c>
      <c r="D71" s="18"/>
      <c r="E71" s="17">
        <v>47544000</v>
      </c>
      <c r="F71" s="17">
        <v>47544000</v>
      </c>
      <c r="G71" s="18"/>
      <c r="H71" s="101" t="s">
        <v>610</v>
      </c>
      <c r="I71" s="16" t="str">
        <f>+IF(H71&gt;'Trial Balance (Materiality)'!$F$12,"Yes","No")</f>
        <v>Yes</v>
      </c>
      <c r="J71" s="16"/>
      <c r="K71" s="19" t="s">
        <v>528</v>
      </c>
      <c r="L71" s="19" t="s">
        <v>553</v>
      </c>
      <c r="N71" s="1"/>
      <c r="O71" s="1"/>
    </row>
    <row r="72" spans="1:16" s="5" customFormat="1" x14ac:dyDescent="0.25">
      <c r="A72" s="25" t="s">
        <v>70</v>
      </c>
      <c r="B72" s="41" t="s">
        <v>513</v>
      </c>
      <c r="C72" s="42" t="s">
        <v>57</v>
      </c>
      <c r="D72" s="18">
        <v>918265</v>
      </c>
      <c r="E72" s="17">
        <v>918265</v>
      </c>
      <c r="F72" s="17">
        <v>1124626</v>
      </c>
      <c r="G72" s="18">
        <v>1124626</v>
      </c>
      <c r="H72" s="101" t="s">
        <v>610</v>
      </c>
      <c r="I72" s="16" t="str">
        <f>+IF(H72&gt;'Trial Balance (Materiality)'!$F$12,"Yes","No")</f>
        <v>Yes</v>
      </c>
      <c r="J72" s="16"/>
      <c r="K72" s="19" t="s">
        <v>528</v>
      </c>
      <c r="L72" s="19" t="s">
        <v>553</v>
      </c>
      <c r="M72" s="108" t="s">
        <v>70</v>
      </c>
      <c r="N72" s="122"/>
      <c r="O72" s="122">
        <v>1124626</v>
      </c>
      <c r="P72" s="5" t="s">
        <v>609</v>
      </c>
    </row>
    <row r="73" spans="1:16" s="5" customFormat="1" x14ac:dyDescent="0.25">
      <c r="A73" s="13" t="s">
        <v>71</v>
      </c>
      <c r="B73" s="43" t="s">
        <v>22</v>
      </c>
      <c r="C73" s="42" t="s">
        <v>5</v>
      </c>
      <c r="D73" s="17">
        <v>42305264.82</v>
      </c>
      <c r="E73" s="17">
        <v>216558166.75999999</v>
      </c>
      <c r="F73" s="17">
        <v>238513059.63</v>
      </c>
      <c r="G73" s="17">
        <v>64260157.689999998</v>
      </c>
      <c r="H73" s="101" t="s">
        <v>610</v>
      </c>
      <c r="I73" s="16" t="str">
        <f>+IF(H73&gt;'Trial Balance (Materiality)'!$F$12,"Yes","No")</f>
        <v>Yes</v>
      </c>
      <c r="J73" s="16"/>
      <c r="K73" s="19" t="s">
        <v>528</v>
      </c>
      <c r="L73" s="19" t="s">
        <v>553</v>
      </c>
      <c r="M73" s="104" t="s">
        <v>71</v>
      </c>
      <c r="N73" s="121">
        <v>1168327</v>
      </c>
      <c r="O73" s="121">
        <v>65428484.689999998</v>
      </c>
    </row>
    <row r="74" spans="1:16" s="5" customFormat="1" x14ac:dyDescent="0.25">
      <c r="A74" s="13" t="s">
        <v>72</v>
      </c>
      <c r="B74" s="43" t="s">
        <v>22</v>
      </c>
      <c r="C74" s="42" t="s">
        <v>558</v>
      </c>
      <c r="D74" s="17"/>
      <c r="E74" s="17">
        <v>46468</v>
      </c>
      <c r="F74" s="17">
        <v>46468</v>
      </c>
      <c r="G74" s="17"/>
      <c r="H74" s="101" t="s">
        <v>610</v>
      </c>
      <c r="I74" s="16" t="str">
        <f>+IF(H74&gt;'Trial Balance (Materiality)'!$F$12,"Yes","No")</f>
        <v>Yes</v>
      </c>
      <c r="J74" s="16"/>
      <c r="K74" s="19" t="s">
        <v>528</v>
      </c>
      <c r="L74" s="19" t="s">
        <v>553</v>
      </c>
      <c r="M74" s="104" t="s">
        <v>72</v>
      </c>
      <c r="N74" s="121"/>
      <c r="O74" s="121"/>
    </row>
    <row r="75" spans="1:16" s="5" customFormat="1" hidden="1" x14ac:dyDescent="0.25">
      <c r="A75" s="22" t="s">
        <v>73</v>
      </c>
      <c r="B75" s="43" t="s">
        <v>22</v>
      </c>
      <c r="C75" s="42" t="s">
        <v>558</v>
      </c>
      <c r="D75" s="17"/>
      <c r="E75" s="18">
        <v>46468</v>
      </c>
      <c r="F75" s="18">
        <v>46468</v>
      </c>
      <c r="G75" s="17"/>
      <c r="H75" s="101" t="s">
        <v>610</v>
      </c>
      <c r="I75" s="16" t="str">
        <f>+IF(H75&gt;'Trial Balance (Materiality)'!$F$12,"Yes","No")</f>
        <v>Yes</v>
      </c>
      <c r="J75" s="16"/>
      <c r="K75" s="19" t="s">
        <v>528</v>
      </c>
      <c r="L75" s="19" t="s">
        <v>553</v>
      </c>
      <c r="N75" s="1"/>
      <c r="O75" s="1"/>
    </row>
    <row r="76" spans="1:16" s="5" customFormat="1" x14ac:dyDescent="0.25">
      <c r="A76" s="13" t="s">
        <v>74</v>
      </c>
      <c r="B76" s="15"/>
      <c r="C76" s="42" t="s">
        <v>5</v>
      </c>
      <c r="D76" s="17">
        <v>250000</v>
      </c>
      <c r="E76" s="17"/>
      <c r="F76" s="17">
        <v>250000</v>
      </c>
      <c r="G76" s="17">
        <v>500000</v>
      </c>
      <c r="H76" s="101" t="s">
        <v>610</v>
      </c>
      <c r="I76" s="16" t="str">
        <f>+IF(H76&gt;'Trial Balance (Materiality)'!$F$12,"Yes","No")</f>
        <v>Yes</v>
      </c>
      <c r="J76" s="16"/>
      <c r="K76" s="19"/>
      <c r="L76" s="19"/>
      <c r="M76" s="104" t="s">
        <v>74</v>
      </c>
      <c r="N76" s="125"/>
      <c r="O76" s="125">
        <v>500000</v>
      </c>
      <c r="P76" s="5" t="s">
        <v>609</v>
      </c>
    </row>
    <row r="77" spans="1:16" s="5" customFormat="1" x14ac:dyDescent="0.25">
      <c r="A77" s="28" t="s">
        <v>75</v>
      </c>
      <c r="B77" s="43" t="s">
        <v>513</v>
      </c>
      <c r="C77" s="42" t="s">
        <v>554</v>
      </c>
      <c r="D77" s="18">
        <v>250000</v>
      </c>
      <c r="E77" s="18"/>
      <c r="F77" s="18">
        <v>250000</v>
      </c>
      <c r="G77" s="18">
        <v>500000</v>
      </c>
      <c r="H77" s="101" t="s">
        <v>610</v>
      </c>
      <c r="I77" s="16" t="str">
        <f>+IF(H77&gt;'Trial Balance (Materiality)'!$F$12,"Yes","No")</f>
        <v>Yes</v>
      </c>
      <c r="J77" s="16"/>
      <c r="K77" s="19"/>
      <c r="L77" s="19"/>
      <c r="M77" s="111" t="s">
        <v>75</v>
      </c>
      <c r="N77" s="124"/>
      <c r="O77" s="124">
        <v>500000</v>
      </c>
    </row>
    <row r="78" spans="1:16" s="5" customFormat="1" x14ac:dyDescent="0.25">
      <c r="A78" s="29" t="s">
        <v>76</v>
      </c>
      <c r="B78" s="43" t="s">
        <v>513</v>
      </c>
      <c r="C78" s="42" t="s">
        <v>554</v>
      </c>
      <c r="D78" s="17">
        <v>250000</v>
      </c>
      <c r="E78" s="17"/>
      <c r="F78" s="17">
        <v>250000</v>
      </c>
      <c r="G78" s="17">
        <v>500000</v>
      </c>
      <c r="H78" s="101" t="s">
        <v>610</v>
      </c>
      <c r="I78" s="16" t="str">
        <f>+IF(H78&gt;'Trial Balance (Materiality)'!$F$12,"Yes","No")</f>
        <v>Yes</v>
      </c>
      <c r="J78" s="16"/>
      <c r="K78" s="19"/>
      <c r="L78" s="19"/>
      <c r="M78" s="112" t="s">
        <v>76</v>
      </c>
      <c r="N78" s="120"/>
      <c r="O78" s="120">
        <v>500000</v>
      </c>
    </row>
    <row r="79" spans="1:16" s="5" customFormat="1" x14ac:dyDescent="0.25">
      <c r="A79" s="30" t="s">
        <v>77</v>
      </c>
      <c r="B79" s="43" t="s">
        <v>513</v>
      </c>
      <c r="C79" s="42" t="s">
        <v>554</v>
      </c>
      <c r="D79" s="17">
        <v>50000</v>
      </c>
      <c r="E79" s="18"/>
      <c r="F79" s="18"/>
      <c r="G79" s="17">
        <v>50000</v>
      </c>
      <c r="H79" s="101" t="s">
        <v>610</v>
      </c>
      <c r="I79" s="16" t="str">
        <f>+IF(H79&gt;'Trial Balance (Materiality)'!$F$12,"Yes","No")</f>
        <v>Yes</v>
      </c>
      <c r="J79" s="16"/>
      <c r="K79" s="31" t="s">
        <v>569</v>
      </c>
      <c r="L79" s="100" t="s">
        <v>580</v>
      </c>
      <c r="M79" s="113" t="s">
        <v>77</v>
      </c>
      <c r="N79" s="121"/>
      <c r="O79" s="121">
        <v>50000</v>
      </c>
    </row>
    <row r="80" spans="1:16" s="5" customFormat="1" x14ac:dyDescent="0.25">
      <c r="A80" s="30" t="s">
        <v>78</v>
      </c>
      <c r="B80" s="43" t="s">
        <v>513</v>
      </c>
      <c r="C80" s="42" t="s">
        <v>554</v>
      </c>
      <c r="D80" s="17">
        <v>200000</v>
      </c>
      <c r="E80" s="18"/>
      <c r="F80" s="18"/>
      <c r="G80" s="17">
        <v>200000</v>
      </c>
      <c r="H80" s="101" t="s">
        <v>610</v>
      </c>
      <c r="I80" s="16" t="str">
        <f>+IF(H80&gt;'Trial Balance (Materiality)'!$F$12,"Yes","No")</f>
        <v>Yes</v>
      </c>
      <c r="J80" s="16"/>
      <c r="K80" s="31" t="s">
        <v>569</v>
      </c>
      <c r="L80" s="100" t="s">
        <v>580</v>
      </c>
      <c r="M80" s="113" t="s">
        <v>78</v>
      </c>
      <c r="N80" s="121"/>
      <c r="O80" s="121">
        <v>200000</v>
      </c>
    </row>
    <row r="81" spans="1:16" s="5" customFormat="1" x14ac:dyDescent="0.25">
      <c r="A81" s="26" t="s">
        <v>79</v>
      </c>
      <c r="B81" s="43" t="s">
        <v>513</v>
      </c>
      <c r="C81" s="42" t="s">
        <v>554</v>
      </c>
      <c r="D81" s="17"/>
      <c r="E81" s="18"/>
      <c r="F81" s="18">
        <v>200000</v>
      </c>
      <c r="G81" s="17">
        <v>200000</v>
      </c>
      <c r="H81" s="101" t="s">
        <v>610</v>
      </c>
      <c r="I81" s="16" t="str">
        <f>+IF(H81&gt;'Trial Balance (Materiality)'!$F$12,"Yes","No")</f>
        <v>Yes</v>
      </c>
      <c r="J81" s="16"/>
      <c r="K81" s="31" t="s">
        <v>569</v>
      </c>
      <c r="L81" s="100" t="s">
        <v>580</v>
      </c>
      <c r="M81" s="109" t="s">
        <v>79</v>
      </c>
      <c r="N81" s="121"/>
      <c r="O81" s="121">
        <v>200000</v>
      </c>
    </row>
    <row r="82" spans="1:16" s="5" customFormat="1" x14ac:dyDescent="0.25">
      <c r="A82" s="30" t="s">
        <v>80</v>
      </c>
      <c r="B82" s="43" t="s">
        <v>513</v>
      </c>
      <c r="C82" s="42" t="s">
        <v>554</v>
      </c>
      <c r="D82" s="17"/>
      <c r="E82" s="18"/>
      <c r="F82" s="18">
        <v>50000</v>
      </c>
      <c r="G82" s="17">
        <v>50000</v>
      </c>
      <c r="H82" s="101" t="s">
        <v>610</v>
      </c>
      <c r="I82" s="16" t="str">
        <f>+IF(H82&gt;'Trial Balance (Materiality)'!$F$12,"Yes","No")</f>
        <v>Yes</v>
      </c>
      <c r="J82" s="16"/>
      <c r="K82" s="31" t="s">
        <v>569</v>
      </c>
      <c r="L82" s="100" t="s">
        <v>580</v>
      </c>
      <c r="M82" s="113" t="s">
        <v>80</v>
      </c>
      <c r="N82" s="121"/>
      <c r="O82" s="121">
        <v>50000</v>
      </c>
    </row>
    <row r="83" spans="1:16" s="5" customFormat="1" x14ac:dyDescent="0.25">
      <c r="A83" s="22" t="s">
        <v>80</v>
      </c>
      <c r="B83" s="43" t="s">
        <v>513</v>
      </c>
      <c r="C83" s="42" t="s">
        <v>554</v>
      </c>
      <c r="D83" s="17"/>
      <c r="E83" s="18"/>
      <c r="F83" s="18">
        <v>50000</v>
      </c>
      <c r="G83" s="17">
        <v>50000</v>
      </c>
      <c r="H83" s="101" t="s">
        <v>610</v>
      </c>
      <c r="I83" s="16" t="str">
        <f>+IF(H83&gt;'Trial Balance (Materiality)'!$F$12,"Yes","No")</f>
        <v>Yes</v>
      </c>
      <c r="J83" s="16"/>
      <c r="K83" s="31" t="s">
        <v>569</v>
      </c>
      <c r="L83" s="100" t="s">
        <v>580</v>
      </c>
      <c r="M83" s="105" t="s">
        <v>80</v>
      </c>
      <c r="N83" s="121"/>
      <c r="O83" s="121">
        <v>50000</v>
      </c>
    </row>
    <row r="84" spans="1:16" s="5" customFormat="1" hidden="1" x14ac:dyDescent="0.25">
      <c r="A84" s="22" t="s">
        <v>81</v>
      </c>
      <c r="B84" s="43" t="s">
        <v>513</v>
      </c>
      <c r="C84" s="42" t="s">
        <v>554</v>
      </c>
      <c r="D84" s="17"/>
      <c r="E84" s="18">
        <v>54000</v>
      </c>
      <c r="F84" s="18">
        <v>54000</v>
      </c>
      <c r="G84" s="17"/>
      <c r="H84" s="101" t="s">
        <v>610</v>
      </c>
      <c r="I84" s="16" t="str">
        <f>+IF(H84&gt;'Trial Balance (Materiality)'!$F$12,"Yes","No")</f>
        <v>Yes</v>
      </c>
      <c r="J84" s="16"/>
      <c r="K84" s="19"/>
      <c r="L84" s="19"/>
      <c r="N84" s="1"/>
      <c r="O84" s="1"/>
    </row>
    <row r="85" spans="1:16" s="5" customFormat="1" hidden="1" x14ac:dyDescent="0.25">
      <c r="A85" s="23" t="s">
        <v>82</v>
      </c>
      <c r="B85" s="43" t="s">
        <v>513</v>
      </c>
      <c r="C85" s="42" t="s">
        <v>555</v>
      </c>
      <c r="D85" s="17"/>
      <c r="E85" s="18">
        <v>1664616</v>
      </c>
      <c r="F85" s="18">
        <v>1664616</v>
      </c>
      <c r="G85" s="17"/>
      <c r="H85" s="101" t="s">
        <v>610</v>
      </c>
      <c r="I85" s="16" t="str">
        <f>+IF(H85&gt;'Trial Balance (Materiality)'!$F$12,"Yes","No")</f>
        <v>Yes</v>
      </c>
      <c r="J85" s="16"/>
      <c r="K85" s="19" t="s">
        <v>527</v>
      </c>
      <c r="L85" s="19" t="s">
        <v>553</v>
      </c>
      <c r="N85" s="1"/>
      <c r="O85" s="1"/>
    </row>
    <row r="86" spans="1:16" s="5" customFormat="1" x14ac:dyDescent="0.25">
      <c r="A86" s="13" t="s">
        <v>83</v>
      </c>
      <c r="B86" s="43" t="s">
        <v>513</v>
      </c>
      <c r="C86" s="42" t="s">
        <v>559</v>
      </c>
      <c r="D86" s="17">
        <v>1547981.79</v>
      </c>
      <c r="E86" s="17">
        <v>21014770.77</v>
      </c>
      <c r="F86" s="17">
        <v>21433205.48</v>
      </c>
      <c r="G86" s="17">
        <v>1966416.5</v>
      </c>
      <c r="H86" s="101" t="s">
        <v>610</v>
      </c>
      <c r="I86" s="16" t="str">
        <f>+IF(H86&gt;'Trial Balance (Materiality)'!$F$12,"Yes","No")</f>
        <v>Yes</v>
      </c>
      <c r="J86" s="16"/>
      <c r="K86" s="19" t="s">
        <v>525</v>
      </c>
      <c r="L86" s="19" t="s">
        <v>550</v>
      </c>
      <c r="M86" s="104" t="s">
        <v>83</v>
      </c>
      <c r="N86" s="125"/>
      <c r="O86" s="125">
        <v>1966416.5</v>
      </c>
      <c r="P86" s="5" t="s">
        <v>609</v>
      </c>
    </row>
    <row r="87" spans="1:16" s="5" customFormat="1" x14ac:dyDescent="0.25">
      <c r="A87" s="22" t="s">
        <v>84</v>
      </c>
      <c r="B87" s="43" t="s">
        <v>513</v>
      </c>
      <c r="C87" s="42" t="s">
        <v>559</v>
      </c>
      <c r="D87" s="17"/>
      <c r="E87" s="18">
        <v>766</v>
      </c>
      <c r="F87" s="18">
        <v>9761</v>
      </c>
      <c r="G87" s="17">
        <v>8995</v>
      </c>
      <c r="H87" s="101" t="s">
        <v>610</v>
      </c>
      <c r="I87" s="16" t="str">
        <f>+IF(H87&gt;'Trial Balance (Materiality)'!$F$12,"Yes","No")</f>
        <v>Yes</v>
      </c>
      <c r="J87" s="16"/>
      <c r="K87" s="19" t="s">
        <v>525</v>
      </c>
      <c r="L87" s="19" t="s">
        <v>550</v>
      </c>
      <c r="M87" s="105" t="s">
        <v>84</v>
      </c>
      <c r="N87" s="121"/>
      <c r="O87" s="121">
        <v>8995</v>
      </c>
    </row>
    <row r="88" spans="1:16" s="5" customFormat="1" hidden="1" x14ac:dyDescent="0.25">
      <c r="A88" s="22" t="s">
        <v>85</v>
      </c>
      <c r="B88" s="43" t="s">
        <v>513</v>
      </c>
      <c r="C88" s="42" t="s">
        <v>559</v>
      </c>
      <c r="D88" s="17">
        <v>17383</v>
      </c>
      <c r="E88" s="18">
        <v>17383</v>
      </c>
      <c r="F88" s="18"/>
      <c r="G88" s="17"/>
      <c r="H88" s="101" t="s">
        <v>610</v>
      </c>
      <c r="I88" s="16" t="str">
        <f>+IF(H88&gt;'Trial Balance (Materiality)'!$F$12,"Yes","No")</f>
        <v>Yes</v>
      </c>
      <c r="J88" s="16"/>
      <c r="K88" s="19" t="s">
        <v>525</v>
      </c>
      <c r="L88" s="19" t="s">
        <v>550</v>
      </c>
      <c r="N88" s="1"/>
      <c r="O88" s="1"/>
    </row>
    <row r="89" spans="1:16" s="5" customFormat="1" x14ac:dyDescent="0.25">
      <c r="A89" s="22" t="s">
        <v>86</v>
      </c>
      <c r="B89" s="43" t="s">
        <v>513</v>
      </c>
      <c r="C89" s="42" t="s">
        <v>559</v>
      </c>
      <c r="D89" s="17"/>
      <c r="E89" s="18">
        <v>59483</v>
      </c>
      <c r="F89" s="18">
        <v>69258</v>
      </c>
      <c r="G89" s="17">
        <v>9775</v>
      </c>
      <c r="H89" s="101" t="s">
        <v>610</v>
      </c>
      <c r="I89" s="16" t="str">
        <f>+IF(H89&gt;'Trial Balance (Materiality)'!$F$12,"Yes","No")</f>
        <v>Yes</v>
      </c>
      <c r="J89" s="16"/>
      <c r="K89" s="19" t="s">
        <v>525</v>
      </c>
      <c r="L89" s="19" t="s">
        <v>550</v>
      </c>
      <c r="M89" s="105" t="s">
        <v>86</v>
      </c>
      <c r="N89" s="121"/>
      <c r="O89" s="121">
        <v>9775</v>
      </c>
      <c r="P89" s="5" t="s">
        <v>609</v>
      </c>
    </row>
    <row r="90" spans="1:16" s="5" customFormat="1" x14ac:dyDescent="0.25">
      <c r="A90" s="23" t="s">
        <v>87</v>
      </c>
      <c r="B90" s="43" t="s">
        <v>513</v>
      </c>
      <c r="C90" s="42" t="s">
        <v>559</v>
      </c>
      <c r="D90" s="17">
        <v>19149</v>
      </c>
      <c r="E90" s="18">
        <v>221267</v>
      </c>
      <c r="F90" s="18">
        <v>219791</v>
      </c>
      <c r="G90" s="17">
        <v>17673</v>
      </c>
      <c r="H90" s="101" t="s">
        <v>610</v>
      </c>
      <c r="I90" s="16" t="str">
        <f>+IF(H90&gt;'Trial Balance (Materiality)'!$F$12,"Yes","No")</f>
        <v>Yes</v>
      </c>
      <c r="J90" s="16"/>
      <c r="K90" s="19" t="s">
        <v>525</v>
      </c>
      <c r="L90" s="19" t="s">
        <v>550</v>
      </c>
      <c r="M90" s="106" t="s">
        <v>87</v>
      </c>
      <c r="N90" s="121"/>
      <c r="O90" s="121">
        <v>17673</v>
      </c>
    </row>
    <row r="91" spans="1:16" s="5" customFormat="1" x14ac:dyDescent="0.25">
      <c r="A91" s="22" t="s">
        <v>88</v>
      </c>
      <c r="B91" s="43" t="s">
        <v>513</v>
      </c>
      <c r="C91" s="42" t="s">
        <v>559</v>
      </c>
      <c r="D91" s="17">
        <v>77891</v>
      </c>
      <c r="E91" s="18">
        <v>914005</v>
      </c>
      <c r="F91" s="18">
        <v>911419</v>
      </c>
      <c r="G91" s="17">
        <v>75305</v>
      </c>
      <c r="H91" s="101" t="s">
        <v>610</v>
      </c>
      <c r="I91" s="16" t="str">
        <f>+IF(H91&gt;'Trial Balance (Materiality)'!$F$12,"Yes","No")</f>
        <v>Yes</v>
      </c>
      <c r="J91" s="16"/>
      <c r="K91" s="19" t="s">
        <v>525</v>
      </c>
      <c r="L91" s="19" t="s">
        <v>550</v>
      </c>
      <c r="M91" s="105" t="s">
        <v>88</v>
      </c>
      <c r="N91" s="121"/>
      <c r="O91" s="121">
        <v>75305</v>
      </c>
    </row>
    <row r="92" spans="1:16" s="5" customFormat="1" x14ac:dyDescent="0.25">
      <c r="A92" s="22" t="s">
        <v>89</v>
      </c>
      <c r="B92" s="43" t="s">
        <v>513</v>
      </c>
      <c r="C92" s="42" t="s">
        <v>559</v>
      </c>
      <c r="D92" s="17"/>
      <c r="E92" s="18">
        <v>1602469</v>
      </c>
      <c r="F92" s="18">
        <v>1821501</v>
      </c>
      <c r="G92" s="17">
        <v>219032</v>
      </c>
      <c r="H92" s="101" t="s">
        <v>610</v>
      </c>
      <c r="I92" s="16" t="str">
        <f>+IF(H92&gt;'Trial Balance (Materiality)'!$F$12,"Yes","No")</f>
        <v>Yes</v>
      </c>
      <c r="J92" s="16"/>
      <c r="K92" s="19" t="s">
        <v>525</v>
      </c>
      <c r="L92" s="19" t="s">
        <v>550</v>
      </c>
      <c r="M92" s="105" t="s">
        <v>89</v>
      </c>
      <c r="N92" s="121"/>
      <c r="O92" s="121">
        <v>219032</v>
      </c>
    </row>
    <row r="93" spans="1:16" s="5" customFormat="1" x14ac:dyDescent="0.25">
      <c r="A93" s="22" t="s">
        <v>90</v>
      </c>
      <c r="B93" s="43" t="s">
        <v>513</v>
      </c>
      <c r="C93" s="42" t="s">
        <v>559</v>
      </c>
      <c r="D93" s="17">
        <v>302469.2</v>
      </c>
      <c r="E93" s="18">
        <v>3741803</v>
      </c>
      <c r="F93" s="18">
        <v>3733451.74</v>
      </c>
      <c r="G93" s="17">
        <v>294117.94</v>
      </c>
      <c r="H93" s="101" t="s">
        <v>610</v>
      </c>
      <c r="I93" s="16" t="str">
        <f>+IF(H93&gt;'Trial Balance (Materiality)'!$F$12,"Yes","No")</f>
        <v>Yes</v>
      </c>
      <c r="J93" s="16"/>
      <c r="K93" s="19" t="s">
        <v>525</v>
      </c>
      <c r="L93" s="19" t="s">
        <v>550</v>
      </c>
      <c r="M93" s="105" t="s">
        <v>90</v>
      </c>
      <c r="N93" s="121"/>
      <c r="O93" s="121">
        <v>294117.94</v>
      </c>
    </row>
    <row r="94" spans="1:16" s="5" customFormat="1" x14ac:dyDescent="0.25">
      <c r="A94" s="22" t="s">
        <v>91</v>
      </c>
      <c r="B94" s="43" t="s">
        <v>513</v>
      </c>
      <c r="C94" s="42" t="s">
        <v>559</v>
      </c>
      <c r="D94" s="17">
        <v>9725</v>
      </c>
      <c r="E94" s="18">
        <v>130180</v>
      </c>
      <c r="F94" s="18">
        <v>131300</v>
      </c>
      <c r="G94" s="17">
        <v>10845</v>
      </c>
      <c r="H94" s="101" t="s">
        <v>610</v>
      </c>
      <c r="I94" s="16" t="str">
        <f>+IF(H94&gt;'Trial Balance (Materiality)'!$F$12,"Yes","No")</f>
        <v>Yes</v>
      </c>
      <c r="J94" s="16"/>
      <c r="K94" s="19" t="s">
        <v>525</v>
      </c>
      <c r="L94" s="19" t="s">
        <v>550</v>
      </c>
      <c r="M94" s="105" t="s">
        <v>91</v>
      </c>
      <c r="N94" s="121"/>
      <c r="O94" s="121">
        <v>10845</v>
      </c>
    </row>
    <row r="95" spans="1:16" s="5" customFormat="1" x14ac:dyDescent="0.25">
      <c r="A95" s="23" t="s">
        <v>92</v>
      </c>
      <c r="B95" s="43" t="s">
        <v>513</v>
      </c>
      <c r="C95" s="42" t="s">
        <v>559</v>
      </c>
      <c r="D95" s="17">
        <v>144367.60999999999</v>
      </c>
      <c r="E95" s="18">
        <v>1928137.17</v>
      </c>
      <c r="F95" s="18">
        <v>1902591.95</v>
      </c>
      <c r="G95" s="17">
        <v>118822.39</v>
      </c>
      <c r="H95" s="101" t="s">
        <v>610</v>
      </c>
      <c r="I95" s="16" t="str">
        <f>+IF(H95&gt;'Trial Balance (Materiality)'!$F$12,"Yes","No")</f>
        <v>Yes</v>
      </c>
      <c r="J95" s="16"/>
      <c r="K95" s="19" t="s">
        <v>525</v>
      </c>
      <c r="L95" s="19" t="s">
        <v>550</v>
      </c>
      <c r="M95" s="106" t="s">
        <v>92</v>
      </c>
      <c r="N95" s="121"/>
      <c r="O95" s="121">
        <v>118822.39</v>
      </c>
    </row>
    <row r="96" spans="1:16" s="5" customFormat="1" x14ac:dyDescent="0.25">
      <c r="A96" s="23" t="s">
        <v>93</v>
      </c>
      <c r="B96" s="43" t="s">
        <v>513</v>
      </c>
      <c r="C96" s="42" t="s">
        <v>559</v>
      </c>
      <c r="D96" s="17">
        <v>976996.98</v>
      </c>
      <c r="E96" s="18">
        <v>12399277.6</v>
      </c>
      <c r="F96" s="18">
        <v>12634131.789999999</v>
      </c>
      <c r="G96" s="17">
        <v>1211851.17</v>
      </c>
      <c r="H96" s="101" t="s">
        <v>610</v>
      </c>
      <c r="I96" s="16" t="str">
        <f>+IF(H96&gt;'Trial Balance (Materiality)'!$F$12,"Yes","No")</f>
        <v>Yes</v>
      </c>
      <c r="J96" s="16"/>
      <c r="K96" s="19" t="s">
        <v>525</v>
      </c>
      <c r="L96" s="19" t="s">
        <v>550</v>
      </c>
      <c r="M96" s="106" t="s">
        <v>93</v>
      </c>
      <c r="N96" s="121"/>
      <c r="O96" s="121">
        <v>1211851.17</v>
      </c>
    </row>
    <row r="97" spans="1:15" s="5" customFormat="1" x14ac:dyDescent="0.25">
      <c r="A97" s="15" t="s">
        <v>94</v>
      </c>
      <c r="B97" s="15"/>
      <c r="C97" s="42" t="s">
        <v>5</v>
      </c>
      <c r="D97" s="17">
        <v>116483854.45999999</v>
      </c>
      <c r="E97" s="18">
        <v>217058522.43000001</v>
      </c>
      <c r="F97" s="18">
        <v>199217750.58000001</v>
      </c>
      <c r="G97" s="17">
        <v>134324626.31</v>
      </c>
      <c r="H97" s="101" t="s">
        <v>610</v>
      </c>
      <c r="I97" s="16" t="str">
        <f>+IF(H97&gt;'Trial Balance (Materiality)'!$F$12,"Yes","No")</f>
        <v>Yes</v>
      </c>
      <c r="J97" s="16"/>
      <c r="K97" s="19"/>
      <c r="L97" s="19"/>
      <c r="M97" s="103" t="s">
        <v>94</v>
      </c>
      <c r="N97" s="123">
        <v>226423143</v>
      </c>
      <c r="O97" s="123">
        <v>92098516.689999998</v>
      </c>
    </row>
    <row r="98" spans="1:15" s="5" customFormat="1" hidden="1" x14ac:dyDescent="0.25">
      <c r="A98" s="24" t="s">
        <v>95</v>
      </c>
      <c r="B98" s="34" t="s">
        <v>94</v>
      </c>
      <c r="C98" s="42" t="s">
        <v>94</v>
      </c>
      <c r="D98" s="18">
        <v>56773824</v>
      </c>
      <c r="E98" s="17">
        <v>4465464</v>
      </c>
      <c r="F98" s="17">
        <v>61239288</v>
      </c>
      <c r="G98" s="18"/>
      <c r="H98" s="101"/>
      <c r="I98" s="16" t="str">
        <f>+IF(H98&gt;'Trial Balance (Materiality)'!$F$12,"Yes","No")</f>
        <v>No</v>
      </c>
      <c r="J98" s="16" t="s">
        <v>608</v>
      </c>
      <c r="K98" s="21" t="s">
        <v>523</v>
      </c>
      <c r="L98" s="21" t="s">
        <v>524</v>
      </c>
      <c r="N98" s="1"/>
      <c r="O98" s="1"/>
    </row>
    <row r="99" spans="1:15" s="5" customFormat="1" x14ac:dyDescent="0.25">
      <c r="A99" s="13" t="s">
        <v>96</v>
      </c>
      <c r="B99" s="34" t="s">
        <v>94</v>
      </c>
      <c r="C99" s="42" t="s">
        <v>94</v>
      </c>
      <c r="D99" s="17"/>
      <c r="E99" s="17">
        <v>26812</v>
      </c>
      <c r="F99" s="17">
        <v>6045</v>
      </c>
      <c r="G99" s="17">
        <v>20767</v>
      </c>
      <c r="H99" s="101" t="s">
        <v>611</v>
      </c>
      <c r="I99" s="16" t="str">
        <f>+IF(H99&gt;'Trial Balance (Materiality)'!$F$12,"Yes","No")</f>
        <v>Yes</v>
      </c>
      <c r="J99" s="16"/>
      <c r="K99" s="21" t="s">
        <v>523</v>
      </c>
      <c r="L99" s="21" t="s">
        <v>524</v>
      </c>
      <c r="M99" s="104" t="s">
        <v>96</v>
      </c>
      <c r="N99" s="120">
        <v>26812</v>
      </c>
      <c r="O99" s="120">
        <v>6045</v>
      </c>
    </row>
    <row r="100" spans="1:15" s="5" customFormat="1" x14ac:dyDescent="0.25">
      <c r="A100" s="22" t="s">
        <v>97</v>
      </c>
      <c r="B100" s="34" t="s">
        <v>94</v>
      </c>
      <c r="C100" s="42" t="s">
        <v>94</v>
      </c>
      <c r="D100" s="17"/>
      <c r="E100" s="18"/>
      <c r="F100" s="18">
        <v>6045</v>
      </c>
      <c r="G100" s="17">
        <v>6045</v>
      </c>
      <c r="H100" s="101"/>
      <c r="I100" s="16" t="str">
        <f>+IF(H100&gt;'Trial Balance (Materiality)'!$F$12,"Yes","No")</f>
        <v>No</v>
      </c>
      <c r="J100" s="16"/>
      <c r="K100" s="21" t="s">
        <v>523</v>
      </c>
      <c r="L100" s="21" t="s">
        <v>524</v>
      </c>
      <c r="M100" s="105" t="s">
        <v>97</v>
      </c>
      <c r="N100" s="121"/>
      <c r="O100" s="121">
        <v>6045</v>
      </c>
    </row>
    <row r="101" spans="1:15" s="5" customFormat="1" x14ac:dyDescent="0.25">
      <c r="A101" s="22" t="s">
        <v>98</v>
      </c>
      <c r="B101" s="34" t="s">
        <v>94</v>
      </c>
      <c r="C101" s="42" t="s">
        <v>94</v>
      </c>
      <c r="D101" s="17"/>
      <c r="E101" s="18">
        <v>26812</v>
      </c>
      <c r="F101" s="18"/>
      <c r="G101" s="17">
        <v>26812</v>
      </c>
      <c r="H101" s="101"/>
      <c r="I101" s="16" t="str">
        <f>+IF(H101&gt;'Trial Balance (Materiality)'!$F$12,"Yes","No")</f>
        <v>No</v>
      </c>
      <c r="J101" s="16"/>
      <c r="K101" s="21" t="s">
        <v>523</v>
      </c>
      <c r="L101" s="21" t="s">
        <v>524</v>
      </c>
      <c r="M101" s="105" t="s">
        <v>98</v>
      </c>
      <c r="N101" s="121">
        <v>26812</v>
      </c>
      <c r="O101" s="121"/>
    </row>
    <row r="102" spans="1:15" s="5" customFormat="1" x14ac:dyDescent="0.25">
      <c r="A102" s="13" t="s">
        <v>99</v>
      </c>
      <c r="B102" s="34" t="s">
        <v>94</v>
      </c>
      <c r="C102" s="42" t="s">
        <v>94</v>
      </c>
      <c r="D102" s="17">
        <v>59710030.460000001</v>
      </c>
      <c r="E102" s="17">
        <v>212566246.43000001</v>
      </c>
      <c r="F102" s="17">
        <v>137972417.58000001</v>
      </c>
      <c r="G102" s="17">
        <v>134303859.31</v>
      </c>
      <c r="H102" s="101"/>
      <c r="I102" s="16" t="str">
        <f>+IF(H102&gt;'Trial Balance (Materiality)'!$F$12,"Yes","No")</f>
        <v>No</v>
      </c>
      <c r="J102" s="16"/>
      <c r="K102" s="21" t="s">
        <v>523</v>
      </c>
      <c r="L102" s="21" t="s">
        <v>524</v>
      </c>
      <c r="M102" s="104" t="s">
        <v>99</v>
      </c>
      <c r="N102" s="125">
        <v>226396331</v>
      </c>
      <c r="O102" s="125">
        <v>92092471.689999998</v>
      </c>
    </row>
    <row r="103" spans="1:15" s="5" customFormat="1" x14ac:dyDescent="0.25">
      <c r="A103" s="22" t="s">
        <v>100</v>
      </c>
      <c r="B103" s="34" t="s">
        <v>94</v>
      </c>
      <c r="C103" s="42" t="s">
        <v>94</v>
      </c>
      <c r="D103" s="17">
        <v>4390998</v>
      </c>
      <c r="E103" s="18">
        <v>1289926.33</v>
      </c>
      <c r="F103" s="18">
        <v>247311</v>
      </c>
      <c r="G103" s="17">
        <v>3348382.67</v>
      </c>
      <c r="H103" s="101"/>
      <c r="I103" s="16" t="str">
        <f>+IF(H103&gt;'Trial Balance (Materiality)'!$F$12,"Yes","No")</f>
        <v>No</v>
      </c>
      <c r="J103" s="16"/>
      <c r="K103" s="21" t="s">
        <v>523</v>
      </c>
      <c r="L103" s="21" t="s">
        <v>524</v>
      </c>
      <c r="M103" s="105" t="s">
        <v>100</v>
      </c>
      <c r="N103" s="121"/>
      <c r="O103" s="121">
        <v>3348382.67</v>
      </c>
    </row>
    <row r="104" spans="1:15" s="5" customFormat="1" x14ac:dyDescent="0.25">
      <c r="A104" s="22" t="s">
        <v>101</v>
      </c>
      <c r="B104" s="34" t="s">
        <v>94</v>
      </c>
      <c r="C104" s="42" t="s">
        <v>94</v>
      </c>
      <c r="D104" s="17"/>
      <c r="E104" s="18">
        <v>161477</v>
      </c>
      <c r="F104" s="18">
        <v>724533</v>
      </c>
      <c r="G104" s="17">
        <v>563056</v>
      </c>
      <c r="H104" s="101"/>
      <c r="I104" s="16" t="str">
        <f>+IF(H104&gt;'Trial Balance (Materiality)'!$F$12,"Yes","No")</f>
        <v>No</v>
      </c>
      <c r="J104" s="16"/>
      <c r="K104" s="21" t="s">
        <v>523</v>
      </c>
      <c r="L104" s="21" t="s">
        <v>524</v>
      </c>
      <c r="M104" s="105" t="s">
        <v>101</v>
      </c>
      <c r="N104" s="121"/>
      <c r="O104" s="121">
        <v>563056</v>
      </c>
    </row>
    <row r="105" spans="1:15" s="5" customFormat="1" x14ac:dyDescent="0.25">
      <c r="A105" s="23" t="s">
        <v>102</v>
      </c>
      <c r="B105" s="34" t="s">
        <v>94</v>
      </c>
      <c r="C105" s="42" t="s">
        <v>94</v>
      </c>
      <c r="D105" s="17">
        <v>5046485</v>
      </c>
      <c r="E105" s="18"/>
      <c r="F105" s="18"/>
      <c r="G105" s="17">
        <v>5046485</v>
      </c>
      <c r="H105" s="101"/>
      <c r="I105" s="16" t="str">
        <f>+IF(H105&gt;'Trial Balance (Materiality)'!$F$12,"Yes","No")</f>
        <v>No</v>
      </c>
      <c r="J105" s="16"/>
      <c r="K105" s="21" t="s">
        <v>523</v>
      </c>
      <c r="L105" s="21" t="s">
        <v>524</v>
      </c>
      <c r="M105" s="106" t="s">
        <v>102</v>
      </c>
      <c r="N105" s="121">
        <v>5046485</v>
      </c>
      <c r="O105" s="121"/>
    </row>
    <row r="106" spans="1:15" s="5" customFormat="1" x14ac:dyDescent="0.25">
      <c r="A106" s="22" t="s">
        <v>103</v>
      </c>
      <c r="B106" s="34" t="s">
        <v>94</v>
      </c>
      <c r="C106" s="42" t="s">
        <v>94</v>
      </c>
      <c r="D106" s="17"/>
      <c r="E106" s="18">
        <v>7410989</v>
      </c>
      <c r="F106" s="18">
        <v>585822</v>
      </c>
      <c r="G106" s="17">
        <v>6825167</v>
      </c>
      <c r="H106" s="101"/>
      <c r="I106" s="16" t="str">
        <f>+IF(H106&gt;'Trial Balance (Materiality)'!$F$12,"Yes","No")</f>
        <v>No</v>
      </c>
      <c r="J106" s="16"/>
      <c r="K106" s="21" t="s">
        <v>523</v>
      </c>
      <c r="L106" s="21" t="s">
        <v>524</v>
      </c>
      <c r="M106" s="105" t="s">
        <v>103</v>
      </c>
      <c r="N106" s="121">
        <v>6825167</v>
      </c>
      <c r="O106" s="121"/>
    </row>
    <row r="107" spans="1:15" s="5" customFormat="1" x14ac:dyDescent="0.25">
      <c r="A107" s="22" t="s">
        <v>104</v>
      </c>
      <c r="B107" s="34" t="s">
        <v>94</v>
      </c>
      <c r="C107" s="42" t="s">
        <v>94</v>
      </c>
      <c r="D107" s="17">
        <v>394046</v>
      </c>
      <c r="E107" s="18">
        <v>227924</v>
      </c>
      <c r="F107" s="18">
        <v>276107</v>
      </c>
      <c r="G107" s="17">
        <v>442229</v>
      </c>
      <c r="H107" s="101"/>
      <c r="I107" s="16" t="str">
        <f>+IF(H107&gt;'Trial Balance (Materiality)'!$F$12,"Yes","No")</f>
        <v>No</v>
      </c>
      <c r="J107" s="16"/>
      <c r="K107" s="21" t="s">
        <v>523</v>
      </c>
      <c r="L107" s="21" t="s">
        <v>524</v>
      </c>
      <c r="M107" s="105" t="s">
        <v>104</v>
      </c>
      <c r="N107" s="121"/>
      <c r="O107" s="121">
        <v>442229</v>
      </c>
    </row>
    <row r="108" spans="1:15" s="5" customFormat="1" x14ac:dyDescent="0.25">
      <c r="A108" s="22" t="s">
        <v>105</v>
      </c>
      <c r="B108" s="34" t="s">
        <v>94</v>
      </c>
      <c r="C108" s="42" t="s">
        <v>94</v>
      </c>
      <c r="D108" s="17">
        <v>442229</v>
      </c>
      <c r="E108" s="18">
        <v>5389147</v>
      </c>
      <c r="F108" s="18">
        <v>5389147</v>
      </c>
      <c r="G108" s="17">
        <v>442229</v>
      </c>
      <c r="H108" s="101"/>
      <c r="I108" s="16" t="str">
        <f>+IF(H108&gt;'Trial Balance (Materiality)'!$F$12,"Yes","No")</f>
        <v>No</v>
      </c>
      <c r="J108" s="16"/>
      <c r="K108" s="21" t="s">
        <v>523</v>
      </c>
      <c r="L108" s="21" t="s">
        <v>524</v>
      </c>
      <c r="M108" s="105" t="s">
        <v>105</v>
      </c>
      <c r="N108" s="121">
        <v>442229</v>
      </c>
      <c r="O108" s="121"/>
    </row>
    <row r="109" spans="1:15" s="5" customFormat="1" x14ac:dyDescent="0.25">
      <c r="A109" s="27" t="s">
        <v>106</v>
      </c>
      <c r="B109" s="34" t="s">
        <v>94</v>
      </c>
      <c r="C109" s="42" t="s">
        <v>94</v>
      </c>
      <c r="D109" s="18">
        <v>2053053</v>
      </c>
      <c r="E109" s="18">
        <v>2412194</v>
      </c>
      <c r="F109" s="18">
        <v>2770712.58</v>
      </c>
      <c r="G109" s="18">
        <v>1694534.42</v>
      </c>
      <c r="H109" s="101"/>
      <c r="I109" s="16" t="str">
        <f>+IF(H109&gt;'Trial Balance (Materiality)'!$F$12,"Yes","No")</f>
        <v>No</v>
      </c>
      <c r="J109" s="16"/>
      <c r="K109" s="21" t="s">
        <v>523</v>
      </c>
      <c r="L109" s="21" t="s">
        <v>524</v>
      </c>
      <c r="M109" s="110" t="s">
        <v>106</v>
      </c>
      <c r="N109" s="126">
        <v>6980305</v>
      </c>
      <c r="O109" s="126">
        <v>5285770.58</v>
      </c>
    </row>
    <row r="110" spans="1:15" s="5" customFormat="1" x14ac:dyDescent="0.25">
      <c r="A110" s="25" t="s">
        <v>107</v>
      </c>
      <c r="B110" s="34" t="s">
        <v>94</v>
      </c>
      <c r="C110" s="42" t="s">
        <v>94</v>
      </c>
      <c r="D110" s="18">
        <v>45156</v>
      </c>
      <c r="E110" s="17"/>
      <c r="F110" s="17"/>
      <c r="G110" s="18">
        <v>45156</v>
      </c>
      <c r="H110" s="101"/>
      <c r="I110" s="16" t="str">
        <f>+IF(H110&gt;'Trial Balance (Materiality)'!$F$12,"Yes","No")</f>
        <v>No</v>
      </c>
      <c r="J110" s="16"/>
      <c r="K110" s="21" t="s">
        <v>523</v>
      </c>
      <c r="L110" s="21" t="s">
        <v>524</v>
      </c>
      <c r="M110" s="108" t="s">
        <v>107</v>
      </c>
      <c r="N110" s="122">
        <v>45156</v>
      </c>
      <c r="O110" s="122"/>
    </row>
    <row r="111" spans="1:15" s="5" customFormat="1" x14ac:dyDescent="0.25">
      <c r="A111" s="25" t="s">
        <v>108</v>
      </c>
      <c r="B111" s="34" t="s">
        <v>94</v>
      </c>
      <c r="C111" s="42" t="s">
        <v>94</v>
      </c>
      <c r="D111" s="18">
        <v>43393</v>
      </c>
      <c r="E111" s="17"/>
      <c r="F111" s="17">
        <v>1763</v>
      </c>
      <c r="G111" s="18">
        <v>45156</v>
      </c>
      <c r="H111" s="101"/>
      <c r="I111" s="16" t="str">
        <f>+IF(H111&gt;'Trial Balance (Materiality)'!$F$12,"Yes","No")</f>
        <v>No</v>
      </c>
      <c r="J111" s="16"/>
      <c r="K111" s="21" t="s">
        <v>523</v>
      </c>
      <c r="L111" s="21" t="s">
        <v>524</v>
      </c>
      <c r="M111" s="108" t="s">
        <v>108</v>
      </c>
      <c r="N111" s="122"/>
      <c r="O111" s="122">
        <v>45156</v>
      </c>
    </row>
    <row r="112" spans="1:15" s="5" customFormat="1" x14ac:dyDescent="0.25">
      <c r="A112" s="22" t="s">
        <v>106</v>
      </c>
      <c r="B112" s="34" t="s">
        <v>94</v>
      </c>
      <c r="C112" s="42" t="s">
        <v>94</v>
      </c>
      <c r="D112" s="18">
        <v>6295403</v>
      </c>
      <c r="E112" s="17">
        <v>666563</v>
      </c>
      <c r="F112" s="17">
        <v>26817</v>
      </c>
      <c r="G112" s="18">
        <v>6935149</v>
      </c>
      <c r="H112" s="101"/>
      <c r="I112" s="16" t="str">
        <f>+IF(H112&gt;'Trial Balance (Materiality)'!$F$12,"Yes","No")</f>
        <v>No</v>
      </c>
      <c r="J112" s="16"/>
      <c r="K112" s="21" t="s">
        <v>523</v>
      </c>
      <c r="L112" s="21" t="s">
        <v>524</v>
      </c>
      <c r="M112" s="105" t="s">
        <v>106</v>
      </c>
      <c r="N112" s="122">
        <v>6935149</v>
      </c>
      <c r="O112" s="122"/>
    </row>
    <row r="113" spans="1:15" s="5" customFormat="1" x14ac:dyDescent="0.25">
      <c r="A113" s="25" t="s">
        <v>109</v>
      </c>
      <c r="B113" s="34" t="s">
        <v>94</v>
      </c>
      <c r="C113" s="42" t="s">
        <v>94</v>
      </c>
      <c r="D113" s="18">
        <v>4244113</v>
      </c>
      <c r="E113" s="17">
        <v>1745631</v>
      </c>
      <c r="F113" s="17">
        <v>2742132.58</v>
      </c>
      <c r="G113" s="18">
        <v>5240614.58</v>
      </c>
      <c r="H113" s="101"/>
      <c r="I113" s="16" t="str">
        <f>+IF(H113&gt;'Trial Balance (Materiality)'!$F$12,"Yes","No")</f>
        <v>No</v>
      </c>
      <c r="J113" s="16"/>
      <c r="K113" s="21" t="s">
        <v>523</v>
      </c>
      <c r="L113" s="21" t="s">
        <v>524</v>
      </c>
      <c r="M113" s="108" t="s">
        <v>109</v>
      </c>
      <c r="N113" s="122"/>
      <c r="O113" s="122">
        <v>5240614.58</v>
      </c>
    </row>
    <row r="114" spans="1:15" s="5" customFormat="1" x14ac:dyDescent="0.25">
      <c r="A114" s="28" t="s">
        <v>110</v>
      </c>
      <c r="B114" s="34" t="s">
        <v>94</v>
      </c>
      <c r="C114" s="42" t="s">
        <v>94</v>
      </c>
      <c r="D114" s="18">
        <v>2417980</v>
      </c>
      <c r="E114" s="18">
        <v>5815390.1699999999</v>
      </c>
      <c r="F114" s="18">
        <v>3059303</v>
      </c>
      <c r="G114" s="18">
        <v>5174067.17</v>
      </c>
      <c r="H114" s="101"/>
      <c r="I114" s="16" t="str">
        <f>+IF(H114&gt;'Trial Balance (Materiality)'!$F$12,"Yes","No")</f>
        <v>No</v>
      </c>
      <c r="J114" s="16"/>
      <c r="K114" s="21" t="s">
        <v>523</v>
      </c>
      <c r="L114" s="21" t="s">
        <v>524</v>
      </c>
      <c r="M114" s="111" t="s">
        <v>110</v>
      </c>
      <c r="N114" s="126">
        <v>9827460</v>
      </c>
      <c r="O114" s="126">
        <v>4653392.83</v>
      </c>
    </row>
    <row r="115" spans="1:15" s="5" customFormat="1" hidden="1" x14ac:dyDescent="0.25">
      <c r="A115" s="26" t="s">
        <v>111</v>
      </c>
      <c r="B115" s="34" t="s">
        <v>94</v>
      </c>
      <c r="C115" s="42" t="s">
        <v>94</v>
      </c>
      <c r="D115" s="18">
        <v>15131</v>
      </c>
      <c r="E115" s="17">
        <v>15131</v>
      </c>
      <c r="F115" s="17"/>
      <c r="G115" s="18"/>
      <c r="H115" s="101"/>
      <c r="I115" s="16" t="str">
        <f>+IF(H115&gt;'Trial Balance (Materiality)'!$F$12,"Yes","No")</f>
        <v>No</v>
      </c>
      <c r="J115" s="16" t="s">
        <v>608</v>
      </c>
      <c r="K115" s="21" t="s">
        <v>523</v>
      </c>
      <c r="L115" s="21" t="s">
        <v>524</v>
      </c>
      <c r="N115" s="1"/>
      <c r="O115" s="1"/>
    </row>
    <row r="116" spans="1:15" s="5" customFormat="1" x14ac:dyDescent="0.25">
      <c r="A116" s="25" t="s">
        <v>112</v>
      </c>
      <c r="B116" s="34" t="s">
        <v>94</v>
      </c>
      <c r="C116" s="42" t="s">
        <v>94</v>
      </c>
      <c r="D116" s="18">
        <v>1704920</v>
      </c>
      <c r="E116" s="17">
        <v>1323798</v>
      </c>
      <c r="F116" s="17">
        <v>802082</v>
      </c>
      <c r="G116" s="18">
        <v>1183204</v>
      </c>
      <c r="H116" s="101"/>
      <c r="I116" s="16" t="str">
        <f>+IF(H116&gt;'Trial Balance (Materiality)'!$F$12,"Yes","No")</f>
        <v>No</v>
      </c>
      <c r="J116" s="16"/>
      <c r="K116" s="21" t="s">
        <v>523</v>
      </c>
      <c r="L116" s="21" t="s">
        <v>524</v>
      </c>
      <c r="M116" s="108" t="s">
        <v>112</v>
      </c>
      <c r="N116" s="122"/>
      <c r="O116" s="122">
        <v>1183204</v>
      </c>
    </row>
    <row r="117" spans="1:15" s="5" customFormat="1" hidden="1" x14ac:dyDescent="0.25">
      <c r="A117" s="25" t="s">
        <v>113</v>
      </c>
      <c r="B117" s="34" t="s">
        <v>94</v>
      </c>
      <c r="C117" s="42" t="s">
        <v>94</v>
      </c>
      <c r="D117" s="18">
        <v>17600</v>
      </c>
      <c r="E117" s="17"/>
      <c r="F117" s="17">
        <v>17600</v>
      </c>
      <c r="G117" s="18"/>
      <c r="H117" s="101"/>
      <c r="I117" s="16" t="str">
        <f>+IF(H117&gt;'Trial Balance (Materiality)'!$F$12,"Yes","No")</f>
        <v>No</v>
      </c>
      <c r="J117" s="16" t="s">
        <v>608</v>
      </c>
      <c r="K117" s="21" t="s">
        <v>523</v>
      </c>
      <c r="L117" s="21" t="s">
        <v>524</v>
      </c>
      <c r="N117" s="1"/>
      <c r="O117" s="1"/>
    </row>
    <row r="118" spans="1:15" s="5" customFormat="1" x14ac:dyDescent="0.25">
      <c r="A118" s="25" t="s">
        <v>114</v>
      </c>
      <c r="B118" s="34" t="s">
        <v>94</v>
      </c>
      <c r="C118" s="42" t="s">
        <v>94</v>
      </c>
      <c r="D118" s="18">
        <v>3404584</v>
      </c>
      <c r="E118" s="17">
        <v>227504</v>
      </c>
      <c r="F118" s="17"/>
      <c r="G118" s="18">
        <v>3632088</v>
      </c>
      <c r="H118" s="101"/>
      <c r="I118" s="16" t="str">
        <f>+IF(H118&gt;'Trial Balance (Materiality)'!$F$12,"Yes","No")</f>
        <v>No</v>
      </c>
      <c r="J118" s="16"/>
      <c r="K118" s="21" t="s">
        <v>523</v>
      </c>
      <c r="L118" s="21" t="s">
        <v>524</v>
      </c>
      <c r="M118" s="108" t="s">
        <v>114</v>
      </c>
      <c r="N118" s="122">
        <v>3632088</v>
      </c>
      <c r="O118" s="122"/>
    </row>
    <row r="119" spans="1:15" s="5" customFormat="1" hidden="1" x14ac:dyDescent="0.25">
      <c r="A119" s="23" t="s">
        <v>115</v>
      </c>
      <c r="B119" s="34" t="s">
        <v>94</v>
      </c>
      <c r="C119" s="42" t="s">
        <v>94</v>
      </c>
      <c r="D119" s="18">
        <v>36979</v>
      </c>
      <c r="E119" s="17"/>
      <c r="F119" s="17">
        <v>36979</v>
      </c>
      <c r="G119" s="18"/>
      <c r="H119" s="101"/>
      <c r="I119" s="16" t="str">
        <f>+IF(H119&gt;'Trial Balance (Materiality)'!$F$12,"Yes","No")</f>
        <v>No</v>
      </c>
      <c r="J119" s="16" t="s">
        <v>608</v>
      </c>
      <c r="K119" s="21" t="s">
        <v>523</v>
      </c>
      <c r="L119" s="21" t="s">
        <v>524</v>
      </c>
      <c r="N119" s="1"/>
      <c r="O119" s="1"/>
    </row>
    <row r="120" spans="1:15" s="5" customFormat="1" x14ac:dyDescent="0.25">
      <c r="A120" s="26" t="s">
        <v>116</v>
      </c>
      <c r="B120" s="34" t="s">
        <v>94</v>
      </c>
      <c r="C120" s="42" t="s">
        <v>94</v>
      </c>
      <c r="D120" s="18">
        <v>2985316</v>
      </c>
      <c r="E120" s="17">
        <v>1590767.17</v>
      </c>
      <c r="F120" s="17">
        <v>2075640</v>
      </c>
      <c r="G120" s="18">
        <v>3470188.83</v>
      </c>
      <c r="H120" s="101"/>
      <c r="I120" s="16" t="str">
        <f>+IF(H120&gt;'Trial Balance (Materiality)'!$F$12,"Yes","No")</f>
        <v>No</v>
      </c>
      <c r="J120" s="16"/>
      <c r="K120" s="21" t="s">
        <v>523</v>
      </c>
      <c r="L120" s="21" t="s">
        <v>524</v>
      </c>
      <c r="M120" s="109" t="s">
        <v>116</v>
      </c>
      <c r="N120" s="122"/>
      <c r="O120" s="122">
        <v>3470188.83</v>
      </c>
    </row>
    <row r="121" spans="1:15" s="5" customFormat="1" x14ac:dyDescent="0.25">
      <c r="A121" s="25" t="s">
        <v>110</v>
      </c>
      <c r="B121" s="34" t="s">
        <v>94</v>
      </c>
      <c r="C121" s="42" t="s">
        <v>94</v>
      </c>
      <c r="D121" s="18">
        <v>3664184</v>
      </c>
      <c r="E121" s="17">
        <v>2658190</v>
      </c>
      <c r="F121" s="17">
        <v>127002</v>
      </c>
      <c r="G121" s="18">
        <v>6195372</v>
      </c>
      <c r="H121" s="101"/>
      <c r="I121" s="16" t="str">
        <f>+IF(H121&gt;'Trial Balance (Materiality)'!$F$12,"Yes","No")</f>
        <v>No</v>
      </c>
      <c r="J121" s="16"/>
      <c r="K121" s="21" t="s">
        <v>523</v>
      </c>
      <c r="L121" s="21" t="s">
        <v>524</v>
      </c>
      <c r="M121" s="108" t="s">
        <v>110</v>
      </c>
      <c r="N121" s="122">
        <v>6195372</v>
      </c>
      <c r="O121" s="122"/>
    </row>
    <row r="122" spans="1:15" s="5" customFormat="1" x14ac:dyDescent="0.25">
      <c r="A122" s="27" t="s">
        <v>117</v>
      </c>
      <c r="B122" s="34" t="s">
        <v>94</v>
      </c>
      <c r="C122" s="42" t="s">
        <v>94</v>
      </c>
      <c r="D122" s="18">
        <v>6535988</v>
      </c>
      <c r="E122" s="18">
        <v>3719067.37</v>
      </c>
      <c r="F122" s="18">
        <v>2788599</v>
      </c>
      <c r="G122" s="18">
        <v>7466456.3700000001</v>
      </c>
      <c r="H122" s="101"/>
      <c r="I122" s="16" t="str">
        <f>+IF(H122&gt;'Trial Balance (Materiality)'!$F$12,"Yes","No")</f>
        <v>No</v>
      </c>
      <c r="J122" s="16"/>
      <c r="K122" s="21" t="s">
        <v>523</v>
      </c>
      <c r="L122" s="21" t="s">
        <v>524</v>
      </c>
      <c r="M122" s="110" t="s">
        <v>117</v>
      </c>
      <c r="N122" s="126">
        <v>10757156</v>
      </c>
      <c r="O122" s="126">
        <v>3290699.63</v>
      </c>
    </row>
    <row r="123" spans="1:15" s="5" customFormat="1" x14ac:dyDescent="0.25">
      <c r="A123" s="25" t="s">
        <v>118</v>
      </c>
      <c r="B123" s="34" t="s">
        <v>94</v>
      </c>
      <c r="C123" s="42" t="s">
        <v>94</v>
      </c>
      <c r="D123" s="18">
        <v>2993001</v>
      </c>
      <c r="E123" s="17"/>
      <c r="F123" s="17"/>
      <c r="G123" s="18">
        <v>2993001</v>
      </c>
      <c r="H123" s="101"/>
      <c r="I123" s="16" t="str">
        <f>+IF(H123&gt;'Trial Balance (Materiality)'!$F$12,"Yes","No")</f>
        <v>No</v>
      </c>
      <c r="J123" s="16"/>
      <c r="K123" s="21" t="s">
        <v>523</v>
      </c>
      <c r="L123" s="21" t="s">
        <v>524</v>
      </c>
      <c r="M123" s="108" t="s">
        <v>118</v>
      </c>
      <c r="N123" s="122">
        <v>2993001</v>
      </c>
      <c r="O123" s="122"/>
    </row>
    <row r="124" spans="1:15" s="5" customFormat="1" x14ac:dyDescent="0.25">
      <c r="A124" s="25" t="s">
        <v>119</v>
      </c>
      <c r="B124" s="34" t="s">
        <v>94</v>
      </c>
      <c r="C124" s="42" t="s">
        <v>94</v>
      </c>
      <c r="D124" s="18">
        <v>1910416</v>
      </c>
      <c r="E124" s="17">
        <v>1213830</v>
      </c>
      <c r="F124" s="17">
        <v>587285</v>
      </c>
      <c r="G124" s="18">
        <v>1283871</v>
      </c>
      <c r="H124" s="101"/>
      <c r="I124" s="16" t="str">
        <f>+IF(H124&gt;'Trial Balance (Materiality)'!$F$12,"Yes","No")</f>
        <v>No</v>
      </c>
      <c r="J124" s="16"/>
      <c r="K124" s="21" t="s">
        <v>523</v>
      </c>
      <c r="L124" s="21" t="s">
        <v>524</v>
      </c>
      <c r="M124" s="108" t="s">
        <v>119</v>
      </c>
      <c r="N124" s="122"/>
      <c r="O124" s="122">
        <v>1283871</v>
      </c>
    </row>
    <row r="125" spans="1:15" s="5" customFormat="1" x14ac:dyDescent="0.25">
      <c r="A125" s="25" t="s">
        <v>120</v>
      </c>
      <c r="B125" s="34" t="s">
        <v>94</v>
      </c>
      <c r="C125" s="42" t="s">
        <v>94</v>
      </c>
      <c r="D125" s="18">
        <v>523963</v>
      </c>
      <c r="E125" s="17">
        <v>1565454.37</v>
      </c>
      <c r="F125" s="17">
        <v>1762276</v>
      </c>
      <c r="G125" s="18">
        <v>720784.63</v>
      </c>
      <c r="H125" s="101"/>
      <c r="I125" s="16" t="str">
        <f>+IF(H125&gt;'Trial Balance (Materiality)'!$F$12,"Yes","No")</f>
        <v>No</v>
      </c>
      <c r="J125" s="16"/>
      <c r="K125" s="21" t="s">
        <v>523</v>
      </c>
      <c r="L125" s="21" t="s">
        <v>524</v>
      </c>
      <c r="M125" s="108" t="s">
        <v>120</v>
      </c>
      <c r="N125" s="122"/>
      <c r="O125" s="122">
        <v>720784.63</v>
      </c>
    </row>
    <row r="126" spans="1:15" s="5" customFormat="1" x14ac:dyDescent="0.25">
      <c r="A126" s="25" t="s">
        <v>121</v>
      </c>
      <c r="B126" s="34" t="s">
        <v>94</v>
      </c>
      <c r="C126" s="42" t="s">
        <v>94</v>
      </c>
      <c r="D126" s="18">
        <v>1748112</v>
      </c>
      <c r="E126" s="17">
        <v>916656</v>
      </c>
      <c r="F126" s="17">
        <v>418376</v>
      </c>
      <c r="G126" s="18">
        <v>1249832</v>
      </c>
      <c r="H126" s="101"/>
      <c r="I126" s="16" t="str">
        <f>+IF(H126&gt;'Trial Balance (Materiality)'!$F$12,"Yes","No")</f>
        <v>No</v>
      </c>
      <c r="J126" s="16"/>
      <c r="K126" s="21" t="s">
        <v>523</v>
      </c>
      <c r="L126" s="21" t="s">
        <v>524</v>
      </c>
      <c r="M126" s="108" t="s">
        <v>121</v>
      </c>
      <c r="N126" s="122"/>
      <c r="O126" s="122">
        <v>1249832</v>
      </c>
    </row>
    <row r="127" spans="1:15" s="5" customFormat="1" x14ac:dyDescent="0.25">
      <c r="A127" s="26" t="s">
        <v>122</v>
      </c>
      <c r="B127" s="34" t="s">
        <v>94</v>
      </c>
      <c r="C127" s="42" t="s">
        <v>94</v>
      </c>
      <c r="D127" s="18">
        <v>5276258</v>
      </c>
      <c r="E127" s="17"/>
      <c r="F127" s="17"/>
      <c r="G127" s="18">
        <v>5276258</v>
      </c>
      <c r="H127" s="101"/>
      <c r="I127" s="16" t="str">
        <f>+IF(H127&gt;'Trial Balance (Materiality)'!$F$12,"Yes","No")</f>
        <v>No</v>
      </c>
      <c r="J127" s="16"/>
      <c r="K127" s="21" t="s">
        <v>523</v>
      </c>
      <c r="L127" s="21" t="s">
        <v>524</v>
      </c>
      <c r="M127" s="109" t="s">
        <v>122</v>
      </c>
      <c r="N127" s="122">
        <v>5276258</v>
      </c>
      <c r="O127" s="122"/>
    </row>
    <row r="128" spans="1:15" s="5" customFormat="1" x14ac:dyDescent="0.25">
      <c r="A128" s="22" t="s">
        <v>123</v>
      </c>
      <c r="B128" s="34" t="s">
        <v>94</v>
      </c>
      <c r="C128" s="42" t="s">
        <v>94</v>
      </c>
      <c r="D128" s="18">
        <v>51914</v>
      </c>
      <c r="E128" s="17"/>
      <c r="F128" s="17"/>
      <c r="G128" s="18">
        <v>51914</v>
      </c>
      <c r="H128" s="101"/>
      <c r="I128" s="16" t="str">
        <f>+IF(H128&gt;'Trial Balance (Materiality)'!$F$12,"Yes","No")</f>
        <v>No</v>
      </c>
      <c r="J128" s="16"/>
      <c r="K128" s="21" t="s">
        <v>523</v>
      </c>
      <c r="L128" s="21" t="s">
        <v>524</v>
      </c>
      <c r="M128" s="105" t="s">
        <v>123</v>
      </c>
      <c r="N128" s="122">
        <v>51914</v>
      </c>
      <c r="O128" s="122"/>
    </row>
    <row r="129" spans="1:15" s="5" customFormat="1" x14ac:dyDescent="0.25">
      <c r="A129" s="25" t="s">
        <v>124</v>
      </c>
      <c r="B129" s="34" t="s">
        <v>94</v>
      </c>
      <c r="C129" s="42" t="s">
        <v>94</v>
      </c>
      <c r="D129" s="18">
        <v>35022</v>
      </c>
      <c r="E129" s="17"/>
      <c r="F129" s="17"/>
      <c r="G129" s="18">
        <v>35022</v>
      </c>
      <c r="H129" s="101"/>
      <c r="I129" s="16" t="str">
        <f>+IF(H129&gt;'Trial Balance (Materiality)'!$F$12,"Yes","No")</f>
        <v>No</v>
      </c>
      <c r="J129" s="16"/>
      <c r="K129" s="21" t="s">
        <v>523</v>
      </c>
      <c r="L129" s="21" t="s">
        <v>524</v>
      </c>
      <c r="M129" s="108" t="s">
        <v>124</v>
      </c>
      <c r="N129" s="122">
        <v>35022</v>
      </c>
      <c r="O129" s="122"/>
    </row>
    <row r="130" spans="1:15" s="5" customFormat="1" x14ac:dyDescent="0.25">
      <c r="A130" s="26" t="s">
        <v>125</v>
      </c>
      <c r="B130" s="34" t="s">
        <v>94</v>
      </c>
      <c r="C130" s="42" t="s">
        <v>94</v>
      </c>
      <c r="D130" s="18">
        <v>2400961</v>
      </c>
      <c r="E130" s="17"/>
      <c r="F130" s="17"/>
      <c r="G130" s="18">
        <v>2400961</v>
      </c>
      <c r="H130" s="101"/>
      <c r="I130" s="16" t="str">
        <f>+IF(H130&gt;'Trial Balance (Materiality)'!$F$12,"Yes","No")</f>
        <v>No</v>
      </c>
      <c r="J130" s="16"/>
      <c r="K130" s="21" t="s">
        <v>523</v>
      </c>
      <c r="L130" s="21" t="s">
        <v>524</v>
      </c>
      <c r="M130" s="109" t="s">
        <v>125</v>
      </c>
      <c r="N130" s="122">
        <v>2400961</v>
      </c>
      <c r="O130" s="122"/>
    </row>
    <row r="131" spans="1:15" s="5" customFormat="1" x14ac:dyDescent="0.25">
      <c r="A131" s="25" t="s">
        <v>126</v>
      </c>
      <c r="B131" s="34" t="s">
        <v>94</v>
      </c>
      <c r="C131" s="42" t="s">
        <v>94</v>
      </c>
      <c r="D131" s="18">
        <v>38677</v>
      </c>
      <c r="E131" s="17">
        <v>23127</v>
      </c>
      <c r="F131" s="17">
        <v>20662</v>
      </c>
      <c r="G131" s="18">
        <v>36212</v>
      </c>
      <c r="H131" s="101"/>
      <c r="I131" s="16" t="str">
        <f>+IF(H131&gt;'Trial Balance (Materiality)'!$F$12,"Yes","No")</f>
        <v>No</v>
      </c>
      <c r="J131" s="16"/>
      <c r="K131" s="21" t="s">
        <v>523</v>
      </c>
      <c r="L131" s="21" t="s">
        <v>524</v>
      </c>
      <c r="M131" s="108" t="s">
        <v>126</v>
      </c>
      <c r="N131" s="122"/>
      <c r="O131" s="122">
        <v>36212</v>
      </c>
    </row>
    <row r="132" spans="1:15" s="5" customFormat="1" x14ac:dyDescent="0.25">
      <c r="A132" s="28" t="s">
        <v>127</v>
      </c>
      <c r="B132" s="34" t="s">
        <v>94</v>
      </c>
      <c r="C132" s="42" t="s">
        <v>94</v>
      </c>
      <c r="D132" s="18">
        <v>848453</v>
      </c>
      <c r="E132" s="18">
        <v>1694545.37</v>
      </c>
      <c r="F132" s="18">
        <v>942191</v>
      </c>
      <c r="G132" s="18">
        <v>1600807.37</v>
      </c>
      <c r="H132" s="101"/>
      <c r="I132" s="16" t="str">
        <f>+IF(H132&gt;'Trial Balance (Materiality)'!$F$12,"Yes","No")</f>
        <v>No</v>
      </c>
      <c r="J132" s="16"/>
      <c r="K132" s="21" t="s">
        <v>523</v>
      </c>
      <c r="L132" s="21" t="s">
        <v>524</v>
      </c>
      <c r="M132" s="111" t="s">
        <v>127</v>
      </c>
      <c r="N132" s="126">
        <v>2572173</v>
      </c>
      <c r="O132" s="126">
        <v>971365.63</v>
      </c>
    </row>
    <row r="133" spans="1:15" s="5" customFormat="1" hidden="1" x14ac:dyDescent="0.25">
      <c r="A133" s="25" t="s">
        <v>128</v>
      </c>
      <c r="B133" s="34" t="s">
        <v>94</v>
      </c>
      <c r="C133" s="42" t="s">
        <v>94</v>
      </c>
      <c r="D133" s="18">
        <v>241332</v>
      </c>
      <c r="E133" s="17">
        <v>62073</v>
      </c>
      <c r="F133" s="17">
        <v>303405</v>
      </c>
      <c r="G133" s="18"/>
      <c r="H133" s="101"/>
      <c r="I133" s="16" t="str">
        <f>+IF(H133&gt;'Trial Balance (Materiality)'!$F$12,"Yes","No")</f>
        <v>No</v>
      </c>
      <c r="J133" s="16" t="s">
        <v>608</v>
      </c>
      <c r="K133" s="21" t="s">
        <v>523</v>
      </c>
      <c r="L133" s="21" t="s">
        <v>524</v>
      </c>
      <c r="N133" s="1"/>
      <c r="O133" s="1"/>
    </row>
    <row r="134" spans="1:15" s="5" customFormat="1" x14ac:dyDescent="0.25">
      <c r="A134" s="22" t="s">
        <v>129</v>
      </c>
      <c r="B134" s="34" t="s">
        <v>94</v>
      </c>
      <c r="C134" s="42" t="s">
        <v>94</v>
      </c>
      <c r="D134" s="18">
        <v>98880</v>
      </c>
      <c r="E134" s="17">
        <v>53384</v>
      </c>
      <c r="F134" s="17"/>
      <c r="G134" s="18">
        <v>152264</v>
      </c>
      <c r="H134" s="101"/>
      <c r="I134" s="16" t="str">
        <f>+IF(H134&gt;'Trial Balance (Materiality)'!$F$12,"Yes","No")</f>
        <v>No</v>
      </c>
      <c r="J134" s="16"/>
      <c r="K134" s="21" t="s">
        <v>523</v>
      </c>
      <c r="L134" s="21" t="s">
        <v>524</v>
      </c>
      <c r="M134" s="105" t="s">
        <v>129</v>
      </c>
      <c r="N134" s="122">
        <v>152264</v>
      </c>
      <c r="O134" s="122"/>
    </row>
    <row r="135" spans="1:15" s="5" customFormat="1" hidden="1" x14ac:dyDescent="0.25">
      <c r="A135" s="26" t="s">
        <v>130</v>
      </c>
      <c r="B135" s="34" t="s">
        <v>94</v>
      </c>
      <c r="C135" s="42" t="s">
        <v>94</v>
      </c>
      <c r="D135" s="18">
        <v>61994</v>
      </c>
      <c r="E135" s="17">
        <v>62073</v>
      </c>
      <c r="F135" s="17">
        <v>79</v>
      </c>
      <c r="G135" s="18"/>
      <c r="H135" s="101"/>
      <c r="I135" s="16" t="str">
        <f>+IF(H135&gt;'Trial Balance (Materiality)'!$F$12,"Yes","No")</f>
        <v>No</v>
      </c>
      <c r="J135" s="16" t="s">
        <v>608</v>
      </c>
      <c r="K135" s="21" t="s">
        <v>523</v>
      </c>
      <c r="L135" s="21" t="s">
        <v>524</v>
      </c>
      <c r="N135" s="1"/>
      <c r="O135" s="1"/>
    </row>
    <row r="136" spans="1:15" s="5" customFormat="1" x14ac:dyDescent="0.25">
      <c r="A136" s="25" t="s">
        <v>131</v>
      </c>
      <c r="B136" s="34" t="s">
        <v>94</v>
      </c>
      <c r="C136" s="42" t="s">
        <v>94</v>
      </c>
      <c r="D136" s="18">
        <v>5817</v>
      </c>
      <c r="E136" s="17">
        <v>7878</v>
      </c>
      <c r="F136" s="17">
        <v>15022</v>
      </c>
      <c r="G136" s="18">
        <v>12961</v>
      </c>
      <c r="H136" s="101"/>
      <c r="I136" s="16" t="str">
        <f>+IF(H136&gt;'Trial Balance (Materiality)'!$F$12,"Yes","No")</f>
        <v>No</v>
      </c>
      <c r="J136" s="16"/>
      <c r="K136" s="21" t="s">
        <v>523</v>
      </c>
      <c r="L136" s="21" t="s">
        <v>524</v>
      </c>
      <c r="M136" s="108" t="s">
        <v>131</v>
      </c>
      <c r="N136" s="122"/>
      <c r="O136" s="122">
        <v>12961</v>
      </c>
    </row>
    <row r="137" spans="1:15" s="5" customFormat="1" x14ac:dyDescent="0.25">
      <c r="A137" s="25" t="s">
        <v>132</v>
      </c>
      <c r="B137" s="34" t="s">
        <v>94</v>
      </c>
      <c r="C137" s="42" t="s">
        <v>94</v>
      </c>
      <c r="D137" s="18">
        <v>54684</v>
      </c>
      <c r="E137" s="17">
        <v>42274</v>
      </c>
      <c r="F137" s="17">
        <v>68955</v>
      </c>
      <c r="G137" s="18">
        <v>81365</v>
      </c>
      <c r="H137" s="101"/>
      <c r="I137" s="16" t="str">
        <f>+IF(H137&gt;'Trial Balance (Materiality)'!$F$12,"Yes","No")</f>
        <v>No</v>
      </c>
      <c r="J137" s="16"/>
      <c r="K137" s="21" t="s">
        <v>523</v>
      </c>
      <c r="L137" s="21" t="s">
        <v>524</v>
      </c>
      <c r="M137" s="108" t="s">
        <v>132</v>
      </c>
      <c r="N137" s="122"/>
      <c r="O137" s="122">
        <v>81365</v>
      </c>
    </row>
    <row r="138" spans="1:15" s="5" customFormat="1" x14ac:dyDescent="0.25">
      <c r="A138" s="26" t="s">
        <v>133</v>
      </c>
      <c r="B138" s="34" t="s">
        <v>94</v>
      </c>
      <c r="C138" s="42" t="s">
        <v>94</v>
      </c>
      <c r="D138" s="18"/>
      <c r="E138" s="17">
        <v>2095</v>
      </c>
      <c r="F138" s="17">
        <v>2267</v>
      </c>
      <c r="G138" s="18">
        <v>172</v>
      </c>
      <c r="H138" s="101"/>
      <c r="I138" s="16" t="str">
        <f>+IF(H138&gt;'Trial Balance (Materiality)'!$F$12,"Yes","No")</f>
        <v>No</v>
      </c>
      <c r="J138" s="16"/>
      <c r="K138" s="21" t="s">
        <v>523</v>
      </c>
      <c r="L138" s="21" t="s">
        <v>524</v>
      </c>
      <c r="M138" s="109" t="s">
        <v>133</v>
      </c>
      <c r="N138" s="122"/>
      <c r="O138" s="122">
        <v>172</v>
      </c>
    </row>
    <row r="139" spans="1:15" s="5" customFormat="1" x14ac:dyDescent="0.25">
      <c r="A139" s="22" t="s">
        <v>134</v>
      </c>
      <c r="B139" s="34" t="s">
        <v>94</v>
      </c>
      <c r="C139" s="42" t="s">
        <v>94</v>
      </c>
      <c r="D139" s="18">
        <v>14475</v>
      </c>
      <c r="E139" s="17">
        <v>212</v>
      </c>
      <c r="F139" s="17">
        <v>1737</v>
      </c>
      <c r="G139" s="18">
        <v>16000</v>
      </c>
      <c r="H139" s="101"/>
      <c r="I139" s="16" t="str">
        <f>+IF(H139&gt;'Trial Balance (Materiality)'!$F$12,"Yes","No")</f>
        <v>No</v>
      </c>
      <c r="J139" s="16"/>
      <c r="K139" s="21" t="s">
        <v>523</v>
      </c>
      <c r="L139" s="21" t="s">
        <v>524</v>
      </c>
      <c r="M139" s="105" t="s">
        <v>134</v>
      </c>
      <c r="N139" s="122"/>
      <c r="O139" s="122">
        <v>16000</v>
      </c>
    </row>
    <row r="140" spans="1:15" s="5" customFormat="1" x14ac:dyDescent="0.25">
      <c r="A140" s="25" t="s">
        <v>135</v>
      </c>
      <c r="B140" s="34" t="s">
        <v>94</v>
      </c>
      <c r="C140" s="42" t="s">
        <v>94</v>
      </c>
      <c r="D140" s="18"/>
      <c r="E140" s="17"/>
      <c r="F140" s="17">
        <v>899</v>
      </c>
      <c r="G140" s="18">
        <v>899</v>
      </c>
      <c r="H140" s="101"/>
      <c r="I140" s="16" t="str">
        <f>+IF(H140&gt;'Trial Balance (Materiality)'!$F$12,"Yes","No")</f>
        <v>No</v>
      </c>
      <c r="J140" s="16"/>
      <c r="K140" s="21" t="s">
        <v>523</v>
      </c>
      <c r="L140" s="21" t="s">
        <v>524</v>
      </c>
      <c r="M140" s="108" t="s">
        <v>135</v>
      </c>
      <c r="N140" s="122"/>
      <c r="O140" s="122">
        <v>899</v>
      </c>
    </row>
    <row r="141" spans="1:15" s="5" customFormat="1" x14ac:dyDescent="0.25">
      <c r="A141" s="25" t="s">
        <v>136</v>
      </c>
      <c r="B141" s="34" t="s">
        <v>94</v>
      </c>
      <c r="C141" s="42" t="s">
        <v>94</v>
      </c>
      <c r="D141" s="18">
        <v>23293</v>
      </c>
      <c r="E141" s="17">
        <v>25518</v>
      </c>
      <c r="F141" s="17">
        <v>30172</v>
      </c>
      <c r="G141" s="18">
        <v>27947</v>
      </c>
      <c r="H141" s="101"/>
      <c r="I141" s="16" t="str">
        <f>+IF(H141&gt;'Trial Balance (Materiality)'!$F$12,"Yes","No")</f>
        <v>No</v>
      </c>
      <c r="J141" s="16"/>
      <c r="K141" s="21" t="s">
        <v>523</v>
      </c>
      <c r="L141" s="21" t="s">
        <v>524</v>
      </c>
      <c r="M141" s="108" t="s">
        <v>136</v>
      </c>
      <c r="N141" s="122"/>
      <c r="O141" s="122">
        <v>27947</v>
      </c>
    </row>
    <row r="142" spans="1:15" s="5" customFormat="1" x14ac:dyDescent="0.25">
      <c r="A142" s="26" t="s">
        <v>137</v>
      </c>
      <c r="B142" s="34" t="s">
        <v>94</v>
      </c>
      <c r="C142" s="42" t="s">
        <v>94</v>
      </c>
      <c r="D142" s="18"/>
      <c r="E142" s="17">
        <v>12914</v>
      </c>
      <c r="F142" s="17">
        <v>28402</v>
      </c>
      <c r="G142" s="18">
        <v>15488</v>
      </c>
      <c r="H142" s="101"/>
      <c r="I142" s="16" t="str">
        <f>+IF(H142&gt;'Trial Balance (Materiality)'!$F$12,"Yes","No")</f>
        <v>No</v>
      </c>
      <c r="J142" s="16"/>
      <c r="K142" s="21" t="s">
        <v>523</v>
      </c>
      <c r="L142" s="21" t="s">
        <v>524</v>
      </c>
      <c r="M142" s="109" t="s">
        <v>137</v>
      </c>
      <c r="N142" s="122"/>
      <c r="O142" s="122">
        <v>15488</v>
      </c>
    </row>
    <row r="143" spans="1:15" s="5" customFormat="1" x14ac:dyDescent="0.25">
      <c r="A143" s="25" t="s">
        <v>138</v>
      </c>
      <c r="B143" s="34" t="s">
        <v>94</v>
      </c>
      <c r="C143" s="42" t="s">
        <v>94</v>
      </c>
      <c r="D143" s="18">
        <v>4351</v>
      </c>
      <c r="E143" s="17">
        <v>353</v>
      </c>
      <c r="F143" s="17">
        <v>2892</v>
      </c>
      <c r="G143" s="18">
        <v>6890</v>
      </c>
      <c r="H143" s="101"/>
      <c r="I143" s="16" t="str">
        <f>+IF(H143&gt;'Trial Balance (Materiality)'!$F$12,"Yes","No")</f>
        <v>No</v>
      </c>
      <c r="J143" s="16"/>
      <c r="K143" s="21" t="s">
        <v>523</v>
      </c>
      <c r="L143" s="21" t="s">
        <v>524</v>
      </c>
      <c r="M143" s="108" t="s">
        <v>138</v>
      </c>
      <c r="N143" s="122"/>
      <c r="O143" s="122">
        <v>6890</v>
      </c>
    </row>
    <row r="144" spans="1:15" s="5" customFormat="1" x14ac:dyDescent="0.25">
      <c r="A144" s="26" t="s">
        <v>139</v>
      </c>
      <c r="B144" s="34" t="s">
        <v>94</v>
      </c>
      <c r="C144" s="42" t="s">
        <v>94</v>
      </c>
      <c r="D144" s="18"/>
      <c r="E144" s="17">
        <v>8667</v>
      </c>
      <c r="F144" s="17">
        <v>18060</v>
      </c>
      <c r="G144" s="18">
        <v>9393</v>
      </c>
      <c r="H144" s="101"/>
      <c r="I144" s="16" t="str">
        <f>+IF(H144&gt;'Trial Balance (Materiality)'!$F$12,"Yes","No")</f>
        <v>No</v>
      </c>
      <c r="J144" s="16"/>
      <c r="K144" s="21" t="s">
        <v>523</v>
      </c>
      <c r="L144" s="21" t="s">
        <v>524</v>
      </c>
      <c r="M144" s="109" t="s">
        <v>139</v>
      </c>
      <c r="N144" s="122"/>
      <c r="O144" s="122">
        <v>9393</v>
      </c>
    </row>
    <row r="145" spans="1:15" s="5" customFormat="1" x14ac:dyDescent="0.25">
      <c r="A145" s="25" t="s">
        <v>140</v>
      </c>
      <c r="B145" s="34" t="s">
        <v>94</v>
      </c>
      <c r="C145" s="42" t="s">
        <v>94</v>
      </c>
      <c r="D145" s="18"/>
      <c r="E145" s="17"/>
      <c r="F145" s="17">
        <v>7734</v>
      </c>
      <c r="G145" s="18">
        <v>7734</v>
      </c>
      <c r="H145" s="101"/>
      <c r="I145" s="16" t="str">
        <f>+IF(H145&gt;'Trial Balance (Materiality)'!$F$12,"Yes","No")</f>
        <v>No</v>
      </c>
      <c r="J145" s="16"/>
      <c r="K145" s="21" t="s">
        <v>523</v>
      </c>
      <c r="L145" s="21" t="s">
        <v>524</v>
      </c>
      <c r="M145" s="108" t="s">
        <v>140</v>
      </c>
      <c r="N145" s="122"/>
      <c r="O145" s="122">
        <v>7734</v>
      </c>
    </row>
    <row r="146" spans="1:15" s="5" customFormat="1" x14ac:dyDescent="0.25">
      <c r="A146" s="26" t="s">
        <v>141</v>
      </c>
      <c r="B146" s="34" t="s">
        <v>94</v>
      </c>
      <c r="C146" s="42" t="s">
        <v>94</v>
      </c>
      <c r="D146" s="18">
        <v>30987</v>
      </c>
      <c r="E146" s="17">
        <v>26888</v>
      </c>
      <c r="F146" s="17">
        <v>47703</v>
      </c>
      <c r="G146" s="18">
        <v>51802</v>
      </c>
      <c r="H146" s="101"/>
      <c r="I146" s="16" t="str">
        <f>+IF(H146&gt;'Trial Balance (Materiality)'!$F$12,"Yes","No")</f>
        <v>No</v>
      </c>
      <c r="J146" s="16"/>
      <c r="K146" s="21" t="s">
        <v>523</v>
      </c>
      <c r="L146" s="21" t="s">
        <v>524</v>
      </c>
      <c r="M146" s="109" t="s">
        <v>141</v>
      </c>
      <c r="N146" s="122"/>
      <c r="O146" s="122">
        <v>51802</v>
      </c>
    </row>
    <row r="147" spans="1:15" s="5" customFormat="1" x14ac:dyDescent="0.25">
      <c r="A147" s="26" t="s">
        <v>142</v>
      </c>
      <c r="B147" s="34" t="s">
        <v>94</v>
      </c>
      <c r="C147" s="42" t="s">
        <v>94</v>
      </c>
      <c r="D147" s="18">
        <v>11280</v>
      </c>
      <c r="E147" s="17">
        <v>1510</v>
      </c>
      <c r="F147" s="17">
        <v>5031</v>
      </c>
      <c r="G147" s="18">
        <v>14801</v>
      </c>
      <c r="H147" s="101"/>
      <c r="I147" s="16" t="str">
        <f>+IF(H147&gt;'Trial Balance (Materiality)'!$F$12,"Yes","No")</f>
        <v>No</v>
      </c>
      <c r="J147" s="16"/>
      <c r="K147" s="21" t="s">
        <v>523</v>
      </c>
      <c r="L147" s="21" t="s">
        <v>524</v>
      </c>
      <c r="M147" s="109" t="s">
        <v>142</v>
      </c>
      <c r="N147" s="122"/>
      <c r="O147" s="122">
        <v>14801</v>
      </c>
    </row>
    <row r="148" spans="1:15" s="5" customFormat="1" x14ac:dyDescent="0.25">
      <c r="A148" s="25" t="s">
        <v>143</v>
      </c>
      <c r="B148" s="34" t="s">
        <v>94</v>
      </c>
      <c r="C148" s="42" t="s">
        <v>94</v>
      </c>
      <c r="D148" s="18">
        <v>175199</v>
      </c>
      <c r="E148" s="17">
        <v>56097</v>
      </c>
      <c r="F148" s="17">
        <v>117818</v>
      </c>
      <c r="G148" s="18">
        <v>236920</v>
      </c>
      <c r="H148" s="101"/>
      <c r="I148" s="16" t="str">
        <f>+IF(H148&gt;'Trial Balance (Materiality)'!$F$12,"Yes","No")</f>
        <v>No</v>
      </c>
      <c r="J148" s="16"/>
      <c r="K148" s="21" t="s">
        <v>523</v>
      </c>
      <c r="L148" s="21" t="s">
        <v>524</v>
      </c>
      <c r="M148" s="108" t="s">
        <v>143</v>
      </c>
      <c r="N148" s="122"/>
      <c r="O148" s="122">
        <v>236920</v>
      </c>
    </row>
    <row r="149" spans="1:15" s="5" customFormat="1" x14ac:dyDescent="0.25">
      <c r="A149" s="25" t="s">
        <v>144</v>
      </c>
      <c r="B149" s="34" t="s">
        <v>94</v>
      </c>
      <c r="C149" s="42" t="s">
        <v>94</v>
      </c>
      <c r="D149" s="18">
        <v>30645</v>
      </c>
      <c r="E149" s="17">
        <v>533</v>
      </c>
      <c r="F149" s="17">
        <v>5222</v>
      </c>
      <c r="G149" s="18">
        <v>35334</v>
      </c>
      <c r="H149" s="101"/>
      <c r="I149" s="16" t="str">
        <f>+IF(H149&gt;'Trial Balance (Materiality)'!$F$12,"Yes","No")</f>
        <v>No</v>
      </c>
      <c r="J149" s="16"/>
      <c r="K149" s="21" t="s">
        <v>523</v>
      </c>
      <c r="L149" s="21" t="s">
        <v>524</v>
      </c>
      <c r="M149" s="108" t="s">
        <v>144</v>
      </c>
      <c r="N149" s="122"/>
      <c r="O149" s="122">
        <v>35334</v>
      </c>
    </row>
    <row r="150" spans="1:15" s="5" customFormat="1" x14ac:dyDescent="0.25">
      <c r="A150" s="26" t="s">
        <v>145</v>
      </c>
      <c r="B150" s="34" t="s">
        <v>94</v>
      </c>
      <c r="C150" s="42" t="s">
        <v>94</v>
      </c>
      <c r="D150" s="18">
        <v>7838</v>
      </c>
      <c r="E150" s="17">
        <v>4703</v>
      </c>
      <c r="F150" s="17">
        <v>9765</v>
      </c>
      <c r="G150" s="18">
        <v>12900</v>
      </c>
      <c r="H150" s="101"/>
      <c r="I150" s="16" t="str">
        <f>+IF(H150&gt;'Trial Balance (Materiality)'!$F$12,"Yes","No")</f>
        <v>No</v>
      </c>
      <c r="J150" s="16"/>
      <c r="K150" s="21" t="s">
        <v>523</v>
      </c>
      <c r="L150" s="21" t="s">
        <v>524</v>
      </c>
      <c r="M150" s="109" t="s">
        <v>145</v>
      </c>
      <c r="N150" s="122"/>
      <c r="O150" s="122">
        <v>12900</v>
      </c>
    </row>
    <row r="151" spans="1:15" s="5" customFormat="1" x14ac:dyDescent="0.25">
      <c r="A151" s="25" t="s">
        <v>146</v>
      </c>
      <c r="B151" s="34" t="s">
        <v>94</v>
      </c>
      <c r="C151" s="42" t="s">
        <v>94</v>
      </c>
      <c r="D151" s="18">
        <v>4461</v>
      </c>
      <c r="E151" s="17">
        <v>3154</v>
      </c>
      <c r="F151" s="17">
        <v>3982</v>
      </c>
      <c r="G151" s="18">
        <v>5289</v>
      </c>
      <c r="H151" s="101"/>
      <c r="I151" s="16" t="str">
        <f>+IF(H151&gt;'Trial Balance (Materiality)'!$F$12,"Yes","No")</f>
        <v>No</v>
      </c>
      <c r="J151" s="16"/>
      <c r="K151" s="21" t="s">
        <v>523</v>
      </c>
      <c r="L151" s="21" t="s">
        <v>524</v>
      </c>
      <c r="M151" s="108" t="s">
        <v>146</v>
      </c>
      <c r="N151" s="122"/>
      <c r="O151" s="122">
        <v>5289</v>
      </c>
    </row>
    <row r="152" spans="1:15" s="5" customFormat="1" x14ac:dyDescent="0.25">
      <c r="A152" s="24" t="s">
        <v>147</v>
      </c>
      <c r="B152" s="34" t="s">
        <v>94</v>
      </c>
      <c r="C152" s="42" t="s">
        <v>94</v>
      </c>
      <c r="D152" s="18">
        <v>16000</v>
      </c>
      <c r="E152" s="17"/>
      <c r="F152" s="17"/>
      <c r="G152" s="18">
        <v>16000</v>
      </c>
      <c r="H152" s="101"/>
      <c r="I152" s="16" t="str">
        <f>+IF(H152&gt;'Trial Balance (Materiality)'!$F$12,"Yes","No")</f>
        <v>No</v>
      </c>
      <c r="J152" s="16"/>
      <c r="K152" s="21" t="s">
        <v>523</v>
      </c>
      <c r="L152" s="21" t="s">
        <v>524</v>
      </c>
      <c r="M152" s="107" t="s">
        <v>147</v>
      </c>
      <c r="N152" s="122">
        <v>16000</v>
      </c>
      <c r="O152" s="122"/>
    </row>
    <row r="153" spans="1:15" s="5" customFormat="1" x14ac:dyDescent="0.25">
      <c r="A153" s="22" t="s">
        <v>148</v>
      </c>
      <c r="B153" s="34" t="s">
        <v>94</v>
      </c>
      <c r="C153" s="42" t="s">
        <v>94</v>
      </c>
      <c r="D153" s="18"/>
      <c r="E153" s="17">
        <v>12360</v>
      </c>
      <c r="F153" s="17"/>
      <c r="G153" s="18">
        <v>12360</v>
      </c>
      <c r="H153" s="101"/>
      <c r="I153" s="16" t="str">
        <f>+IF(H153&gt;'Trial Balance (Materiality)'!$F$12,"Yes","No")</f>
        <v>No</v>
      </c>
      <c r="J153" s="16"/>
      <c r="K153" s="21" t="s">
        <v>523</v>
      </c>
      <c r="L153" s="21" t="s">
        <v>524</v>
      </c>
      <c r="M153" s="105" t="s">
        <v>148</v>
      </c>
      <c r="N153" s="122">
        <v>12360</v>
      </c>
      <c r="O153" s="122"/>
    </row>
    <row r="154" spans="1:15" s="5" customFormat="1" x14ac:dyDescent="0.25">
      <c r="A154" s="25" t="s">
        <v>149</v>
      </c>
      <c r="B154" s="34" t="s">
        <v>94</v>
      </c>
      <c r="C154" s="42" t="s">
        <v>94</v>
      </c>
      <c r="D154" s="18">
        <v>102426</v>
      </c>
      <c r="E154" s="17"/>
      <c r="F154" s="17"/>
      <c r="G154" s="18">
        <v>102426</v>
      </c>
      <c r="H154" s="101"/>
      <c r="I154" s="16" t="str">
        <f>+IF(H154&gt;'Trial Balance (Materiality)'!$F$12,"Yes","No")</f>
        <v>No</v>
      </c>
      <c r="J154" s="16"/>
      <c r="K154" s="21" t="s">
        <v>523</v>
      </c>
      <c r="L154" s="21" t="s">
        <v>524</v>
      </c>
      <c r="M154" s="108" t="s">
        <v>149</v>
      </c>
      <c r="N154" s="122">
        <v>102426</v>
      </c>
      <c r="O154" s="122"/>
    </row>
    <row r="155" spans="1:15" s="5" customFormat="1" x14ac:dyDescent="0.25">
      <c r="A155" s="25" t="s">
        <v>150</v>
      </c>
      <c r="B155" s="34" t="s">
        <v>94</v>
      </c>
      <c r="C155" s="42" t="s">
        <v>94</v>
      </c>
      <c r="D155" s="18">
        <v>54796</v>
      </c>
      <c r="E155" s="17"/>
      <c r="F155" s="17"/>
      <c r="G155" s="18">
        <v>54796</v>
      </c>
      <c r="H155" s="101"/>
      <c r="I155" s="16" t="str">
        <f>+IF(H155&gt;'Trial Balance (Materiality)'!$F$12,"Yes","No")</f>
        <v>No</v>
      </c>
      <c r="J155" s="16"/>
      <c r="K155" s="21" t="s">
        <v>523</v>
      </c>
      <c r="L155" s="21" t="s">
        <v>524</v>
      </c>
      <c r="M155" s="108" t="s">
        <v>150</v>
      </c>
      <c r="N155" s="122">
        <v>54796</v>
      </c>
      <c r="O155" s="122"/>
    </row>
    <row r="156" spans="1:15" s="5" customFormat="1" x14ac:dyDescent="0.25">
      <c r="A156" s="25" t="s">
        <v>151</v>
      </c>
      <c r="B156" s="34" t="s">
        <v>94</v>
      </c>
      <c r="C156" s="42" t="s">
        <v>94</v>
      </c>
      <c r="D156" s="18">
        <v>21389</v>
      </c>
      <c r="E156" s="17"/>
      <c r="F156" s="17"/>
      <c r="G156" s="18">
        <v>21389</v>
      </c>
      <c r="H156" s="101"/>
      <c r="I156" s="16" t="str">
        <f>+IF(H156&gt;'Trial Balance (Materiality)'!$F$12,"Yes","No")</f>
        <v>No</v>
      </c>
      <c r="J156" s="16"/>
      <c r="K156" s="21" t="s">
        <v>523</v>
      </c>
      <c r="L156" s="21" t="s">
        <v>524</v>
      </c>
      <c r="M156" s="108" t="s">
        <v>151</v>
      </c>
      <c r="N156" s="122">
        <v>21389</v>
      </c>
      <c r="O156" s="122"/>
    </row>
    <row r="157" spans="1:15" s="5" customFormat="1" x14ac:dyDescent="0.25">
      <c r="A157" s="25" t="s">
        <v>152</v>
      </c>
      <c r="B157" s="34" t="s">
        <v>94</v>
      </c>
      <c r="C157" s="42" t="s">
        <v>94</v>
      </c>
      <c r="D157" s="18">
        <v>12900</v>
      </c>
      <c r="E157" s="17"/>
      <c r="F157" s="17"/>
      <c r="G157" s="18">
        <v>12900</v>
      </c>
      <c r="H157" s="101"/>
      <c r="I157" s="16" t="str">
        <f>+IF(H157&gt;'Trial Balance (Materiality)'!$F$12,"Yes","No")</f>
        <v>No</v>
      </c>
      <c r="J157" s="16"/>
      <c r="K157" s="21" t="s">
        <v>523</v>
      </c>
      <c r="L157" s="21" t="s">
        <v>524</v>
      </c>
      <c r="M157" s="108" t="s">
        <v>152</v>
      </c>
      <c r="N157" s="122">
        <v>12900</v>
      </c>
      <c r="O157" s="122"/>
    </row>
    <row r="158" spans="1:15" s="5" customFormat="1" x14ac:dyDescent="0.25">
      <c r="A158" s="25" t="s">
        <v>153</v>
      </c>
      <c r="B158" s="34" t="s">
        <v>94</v>
      </c>
      <c r="C158" s="42" t="s">
        <v>94</v>
      </c>
      <c r="D158" s="18">
        <v>7600</v>
      </c>
      <c r="E158" s="17"/>
      <c r="F158" s="17"/>
      <c r="G158" s="18">
        <v>7600</v>
      </c>
      <c r="H158" s="101"/>
      <c r="I158" s="16" t="str">
        <f>+IF(H158&gt;'Trial Balance (Materiality)'!$F$12,"Yes","No")</f>
        <v>No</v>
      </c>
      <c r="J158" s="16"/>
      <c r="K158" s="21" t="s">
        <v>523</v>
      </c>
      <c r="L158" s="21" t="s">
        <v>524</v>
      </c>
      <c r="M158" s="108" t="s">
        <v>153</v>
      </c>
      <c r="N158" s="122">
        <v>7600</v>
      </c>
      <c r="O158" s="122"/>
    </row>
    <row r="159" spans="1:15" s="5" customFormat="1" x14ac:dyDescent="0.25">
      <c r="A159" s="22" t="s">
        <v>154</v>
      </c>
      <c r="B159" s="34" t="s">
        <v>94</v>
      </c>
      <c r="C159" s="42" t="s">
        <v>94</v>
      </c>
      <c r="D159" s="18">
        <v>58716</v>
      </c>
      <c r="E159" s="17"/>
      <c r="F159" s="17"/>
      <c r="G159" s="18">
        <v>58716</v>
      </c>
      <c r="H159" s="101"/>
      <c r="I159" s="16" t="str">
        <f>+IF(H159&gt;'Trial Balance (Materiality)'!$F$12,"Yes","No")</f>
        <v>No</v>
      </c>
      <c r="J159" s="16"/>
      <c r="K159" s="21" t="s">
        <v>523</v>
      </c>
      <c r="L159" s="21" t="s">
        <v>524</v>
      </c>
      <c r="M159" s="105" t="s">
        <v>154</v>
      </c>
      <c r="N159" s="122">
        <v>58716</v>
      </c>
      <c r="O159" s="122"/>
    </row>
    <row r="160" spans="1:15" s="5" customFormat="1" x14ac:dyDescent="0.25">
      <c r="A160" s="25" t="s">
        <v>155</v>
      </c>
      <c r="B160" s="34" t="s">
        <v>94</v>
      </c>
      <c r="C160" s="42" t="s">
        <v>94</v>
      </c>
      <c r="D160" s="18"/>
      <c r="E160" s="17">
        <v>190015</v>
      </c>
      <c r="F160" s="17"/>
      <c r="G160" s="18">
        <v>190015</v>
      </c>
      <c r="H160" s="101"/>
      <c r="I160" s="16" t="str">
        <f>+IF(H160&gt;'Trial Balance (Materiality)'!$F$12,"Yes","No")</f>
        <v>No</v>
      </c>
      <c r="J160" s="16"/>
      <c r="K160" s="21" t="s">
        <v>523</v>
      </c>
      <c r="L160" s="21" t="s">
        <v>524</v>
      </c>
      <c r="M160" s="108" t="s">
        <v>155</v>
      </c>
      <c r="N160" s="122">
        <v>190015</v>
      </c>
      <c r="O160" s="122"/>
    </row>
    <row r="161" spans="1:15" s="5" customFormat="1" x14ac:dyDescent="0.25">
      <c r="A161" s="25" t="s">
        <v>156</v>
      </c>
      <c r="B161" s="34" t="s">
        <v>94</v>
      </c>
      <c r="C161" s="42" t="s">
        <v>94</v>
      </c>
      <c r="D161" s="18"/>
      <c r="E161" s="17">
        <v>5805</v>
      </c>
      <c r="F161" s="17">
        <v>6423</v>
      </c>
      <c r="G161" s="18">
        <v>618</v>
      </c>
      <c r="H161" s="101"/>
      <c r="I161" s="16" t="str">
        <f>+IF(H161&gt;'Trial Balance (Materiality)'!$F$12,"Yes","No")</f>
        <v>No</v>
      </c>
      <c r="J161" s="16"/>
      <c r="K161" s="21" t="s">
        <v>523</v>
      </c>
      <c r="L161" s="21" t="s">
        <v>524</v>
      </c>
      <c r="M161" s="108" t="s">
        <v>156</v>
      </c>
      <c r="N161" s="122"/>
      <c r="O161" s="122">
        <v>618</v>
      </c>
    </row>
    <row r="162" spans="1:15" s="5" customFormat="1" x14ac:dyDescent="0.25">
      <c r="A162" s="25" t="s">
        <v>157</v>
      </c>
      <c r="B162" s="34" t="s">
        <v>94</v>
      </c>
      <c r="C162" s="42" t="s">
        <v>94</v>
      </c>
      <c r="D162" s="18">
        <v>5739</v>
      </c>
      <c r="E162" s="17">
        <v>8326</v>
      </c>
      <c r="F162" s="17">
        <v>12299</v>
      </c>
      <c r="G162" s="18">
        <v>9712</v>
      </c>
      <c r="H162" s="101"/>
      <c r="I162" s="16" t="str">
        <f>+IF(H162&gt;'Trial Balance (Materiality)'!$F$12,"Yes","No")</f>
        <v>No</v>
      </c>
      <c r="J162" s="16"/>
      <c r="K162" s="21" t="s">
        <v>523</v>
      </c>
      <c r="L162" s="21" t="s">
        <v>524</v>
      </c>
      <c r="M162" s="108" t="s">
        <v>157</v>
      </c>
      <c r="N162" s="122"/>
      <c r="O162" s="122">
        <v>9712</v>
      </c>
    </row>
    <row r="163" spans="1:15" s="5" customFormat="1" x14ac:dyDescent="0.25">
      <c r="A163" s="26" t="s">
        <v>158</v>
      </c>
      <c r="B163" s="34" t="s">
        <v>94</v>
      </c>
      <c r="C163" s="42" t="s">
        <v>94</v>
      </c>
      <c r="D163" s="18"/>
      <c r="E163" s="17">
        <v>2095</v>
      </c>
      <c r="F163" s="17"/>
      <c r="G163" s="18">
        <v>2095</v>
      </c>
      <c r="H163" s="101"/>
      <c r="I163" s="16" t="str">
        <f>+IF(H163&gt;'Trial Balance (Materiality)'!$F$12,"Yes","No")</f>
        <v>No</v>
      </c>
      <c r="J163" s="16"/>
      <c r="K163" s="21" t="s">
        <v>523</v>
      </c>
      <c r="L163" s="21" t="s">
        <v>524</v>
      </c>
      <c r="M163" s="109" t="s">
        <v>158</v>
      </c>
      <c r="N163" s="122">
        <v>2095</v>
      </c>
      <c r="O163" s="122"/>
    </row>
    <row r="164" spans="1:15" s="5" customFormat="1" x14ac:dyDescent="0.25">
      <c r="A164" s="25" t="s">
        <v>159</v>
      </c>
      <c r="B164" s="34" t="s">
        <v>94</v>
      </c>
      <c r="C164" s="42" t="s">
        <v>94</v>
      </c>
      <c r="D164" s="18"/>
      <c r="E164" s="17">
        <v>94100</v>
      </c>
      <c r="F164" s="17"/>
      <c r="G164" s="18">
        <v>94100</v>
      </c>
      <c r="H164" s="101"/>
      <c r="I164" s="16" t="str">
        <f>+IF(H164&gt;'Trial Balance (Materiality)'!$F$12,"Yes","No")</f>
        <v>No</v>
      </c>
      <c r="J164" s="16"/>
      <c r="K164" s="21" t="s">
        <v>523</v>
      </c>
      <c r="L164" s="21" t="s">
        <v>524</v>
      </c>
      <c r="M164" s="108" t="s">
        <v>159</v>
      </c>
      <c r="N164" s="122">
        <v>94100</v>
      </c>
      <c r="O164" s="122"/>
    </row>
    <row r="165" spans="1:15" s="5" customFormat="1" x14ac:dyDescent="0.25">
      <c r="A165" s="25" t="s">
        <v>160</v>
      </c>
      <c r="B165" s="34" t="s">
        <v>94</v>
      </c>
      <c r="C165" s="42" t="s">
        <v>94</v>
      </c>
      <c r="D165" s="18"/>
      <c r="E165" s="17">
        <v>114282</v>
      </c>
      <c r="F165" s="17"/>
      <c r="G165" s="18">
        <v>114282</v>
      </c>
      <c r="H165" s="101"/>
      <c r="I165" s="16" t="str">
        <f>+IF(H165&gt;'Trial Balance (Materiality)'!$F$12,"Yes","No")</f>
        <v>No</v>
      </c>
      <c r="J165" s="16"/>
      <c r="K165" s="21" t="s">
        <v>523</v>
      </c>
      <c r="L165" s="21" t="s">
        <v>524</v>
      </c>
      <c r="M165" s="108" t="s">
        <v>160</v>
      </c>
      <c r="N165" s="122">
        <v>114282</v>
      </c>
      <c r="O165" s="122"/>
    </row>
    <row r="166" spans="1:15" s="5" customFormat="1" x14ac:dyDescent="0.25">
      <c r="A166" s="25" t="s">
        <v>161</v>
      </c>
      <c r="B166" s="34" t="s">
        <v>94</v>
      </c>
      <c r="C166" s="42" t="s">
        <v>94</v>
      </c>
      <c r="D166" s="18">
        <v>6890</v>
      </c>
      <c r="E166" s="17"/>
      <c r="F166" s="17"/>
      <c r="G166" s="18">
        <v>6890</v>
      </c>
      <c r="H166" s="101"/>
      <c r="I166" s="16" t="str">
        <f>+IF(H166&gt;'Trial Balance (Materiality)'!$F$12,"Yes","No")</f>
        <v>No</v>
      </c>
      <c r="J166" s="16"/>
      <c r="K166" s="21" t="s">
        <v>523</v>
      </c>
      <c r="L166" s="21" t="s">
        <v>524</v>
      </c>
      <c r="M166" s="108" t="s">
        <v>161</v>
      </c>
      <c r="N166" s="122">
        <v>6890</v>
      </c>
      <c r="O166" s="122"/>
    </row>
    <row r="167" spans="1:15" s="5" customFormat="1" x14ac:dyDescent="0.25">
      <c r="A167" s="22" t="s">
        <v>162</v>
      </c>
      <c r="B167" s="34" t="s">
        <v>94</v>
      </c>
      <c r="C167" s="42" t="s">
        <v>94</v>
      </c>
      <c r="D167" s="18">
        <v>34749</v>
      </c>
      <c r="E167" s="17">
        <v>9605</v>
      </c>
      <c r="F167" s="17">
        <v>590</v>
      </c>
      <c r="G167" s="18">
        <v>43764</v>
      </c>
      <c r="H167" s="101"/>
      <c r="I167" s="16" t="str">
        <f>+IF(H167&gt;'Trial Balance (Materiality)'!$F$12,"Yes","No")</f>
        <v>No</v>
      </c>
      <c r="J167" s="16"/>
      <c r="K167" s="21" t="s">
        <v>523</v>
      </c>
      <c r="L167" s="21" t="s">
        <v>524</v>
      </c>
      <c r="M167" s="105" t="s">
        <v>162</v>
      </c>
      <c r="N167" s="122">
        <v>43764</v>
      </c>
      <c r="O167" s="122"/>
    </row>
    <row r="168" spans="1:15" s="5" customFormat="1" x14ac:dyDescent="0.25">
      <c r="A168" s="25" t="s">
        <v>163</v>
      </c>
      <c r="B168" s="34" t="s">
        <v>94</v>
      </c>
      <c r="C168" s="42" t="s">
        <v>94</v>
      </c>
      <c r="D168" s="18">
        <v>15099</v>
      </c>
      <c r="E168" s="17">
        <v>26980</v>
      </c>
      <c r="F168" s="17"/>
      <c r="G168" s="18">
        <v>42079</v>
      </c>
      <c r="H168" s="101"/>
      <c r="I168" s="16" t="str">
        <f>+IF(H168&gt;'Trial Balance (Materiality)'!$F$12,"Yes","No")</f>
        <v>No</v>
      </c>
      <c r="J168" s="16"/>
      <c r="K168" s="21" t="s">
        <v>523</v>
      </c>
      <c r="L168" s="21" t="s">
        <v>524</v>
      </c>
      <c r="M168" s="108" t="s">
        <v>163</v>
      </c>
      <c r="N168" s="122">
        <v>42079</v>
      </c>
      <c r="O168" s="122"/>
    </row>
    <row r="169" spans="1:15" s="5" customFormat="1" x14ac:dyDescent="0.25">
      <c r="A169" s="25" t="s">
        <v>164</v>
      </c>
      <c r="B169" s="34" t="s">
        <v>94</v>
      </c>
      <c r="C169" s="42" t="s">
        <v>94</v>
      </c>
      <c r="D169" s="18">
        <v>301104</v>
      </c>
      <c r="E169" s="17">
        <v>125195.37</v>
      </c>
      <c r="F169" s="17">
        <v>249232</v>
      </c>
      <c r="G169" s="18">
        <v>425140.63</v>
      </c>
      <c r="H169" s="101"/>
      <c r="I169" s="16" t="str">
        <f>+IF(H169&gt;'Trial Balance (Materiality)'!$F$12,"Yes","No")</f>
        <v>No</v>
      </c>
      <c r="J169" s="16"/>
      <c r="K169" s="21" t="s">
        <v>523</v>
      </c>
      <c r="L169" s="21" t="s">
        <v>524</v>
      </c>
      <c r="M169" s="108" t="s">
        <v>164</v>
      </c>
      <c r="N169" s="122"/>
      <c r="O169" s="122">
        <v>425140.63</v>
      </c>
    </row>
    <row r="170" spans="1:15" s="5" customFormat="1" x14ac:dyDescent="0.25">
      <c r="A170" s="25" t="s">
        <v>165</v>
      </c>
      <c r="B170" s="34" t="s">
        <v>94</v>
      </c>
      <c r="C170" s="42" t="s">
        <v>94</v>
      </c>
      <c r="D170" s="18">
        <v>420065</v>
      </c>
      <c r="E170" s="17">
        <v>132188</v>
      </c>
      <c r="F170" s="17">
        <v>4500</v>
      </c>
      <c r="G170" s="18">
        <v>547753</v>
      </c>
      <c r="H170" s="101"/>
      <c r="I170" s="16" t="str">
        <f>+IF(H170&gt;'Trial Balance (Materiality)'!$F$12,"Yes","No")</f>
        <v>No</v>
      </c>
      <c r="J170" s="16"/>
      <c r="K170" s="21" t="s">
        <v>523</v>
      </c>
      <c r="L170" s="21" t="s">
        <v>524</v>
      </c>
      <c r="M170" s="108" t="s">
        <v>165</v>
      </c>
      <c r="N170" s="122">
        <v>547753</v>
      </c>
      <c r="O170" s="122"/>
    </row>
    <row r="171" spans="1:15" s="5" customFormat="1" x14ac:dyDescent="0.25">
      <c r="A171" s="25" t="s">
        <v>166</v>
      </c>
      <c r="B171" s="34" t="s">
        <v>94</v>
      </c>
      <c r="C171" s="42" t="s">
        <v>94</v>
      </c>
      <c r="D171" s="18">
        <v>489478</v>
      </c>
      <c r="E171" s="17">
        <v>603268</v>
      </c>
      <c r="F171" s="17">
        <v>2</v>
      </c>
      <c r="G171" s="18">
        <v>1092744</v>
      </c>
      <c r="H171" s="101"/>
      <c r="I171" s="16" t="str">
        <f>+IF(H171&gt;'Trial Balance (Materiality)'!$F$12,"Yes","No")</f>
        <v>No</v>
      </c>
      <c r="J171" s="16"/>
      <c r="K171" s="21" t="s">
        <v>523</v>
      </c>
      <c r="L171" s="21" t="s">
        <v>524</v>
      </c>
      <c r="M171" s="108" t="s">
        <v>166</v>
      </c>
      <c r="N171" s="122">
        <v>1092744</v>
      </c>
      <c r="O171" s="122"/>
    </row>
    <row r="172" spans="1:15" s="5" customFormat="1" x14ac:dyDescent="0.25">
      <c r="A172" s="28" t="s">
        <v>167</v>
      </c>
      <c r="B172" s="34" t="s">
        <v>94</v>
      </c>
      <c r="C172" s="42" t="s">
        <v>94</v>
      </c>
      <c r="D172" s="18">
        <v>47150886.460000001</v>
      </c>
      <c r="E172" s="18">
        <v>120407502.19</v>
      </c>
      <c r="F172" s="18">
        <v>57150608</v>
      </c>
      <c r="G172" s="18">
        <v>110407780.65000001</v>
      </c>
      <c r="H172" s="101"/>
      <c r="I172" s="16" t="str">
        <f>+IF(H172&gt;'Trial Balance (Materiality)'!$F$12,"Yes","No")</f>
        <v>No</v>
      </c>
      <c r="J172" s="16"/>
      <c r="K172" s="21" t="s">
        <v>523</v>
      </c>
      <c r="L172" s="21" t="s">
        <v>524</v>
      </c>
      <c r="M172" s="111" t="s">
        <v>167</v>
      </c>
      <c r="N172" s="126">
        <v>183945356</v>
      </c>
      <c r="O172" s="126">
        <v>73537575.349999994</v>
      </c>
    </row>
    <row r="173" spans="1:15" s="5" customFormat="1" x14ac:dyDescent="0.25">
      <c r="A173" s="25" t="s">
        <v>168</v>
      </c>
      <c r="B173" s="34" t="s">
        <v>94</v>
      </c>
      <c r="C173" s="42" t="s">
        <v>94</v>
      </c>
      <c r="D173" s="18">
        <v>1708633</v>
      </c>
      <c r="E173" s="17">
        <v>575758</v>
      </c>
      <c r="F173" s="17">
        <v>370634</v>
      </c>
      <c r="G173" s="18">
        <v>1503509</v>
      </c>
      <c r="H173" s="101"/>
      <c r="I173" s="16" t="str">
        <f>+IF(H173&gt;'Trial Balance (Materiality)'!$F$12,"Yes","No")</f>
        <v>No</v>
      </c>
      <c r="J173" s="16"/>
      <c r="K173" s="21" t="s">
        <v>523</v>
      </c>
      <c r="L173" s="21" t="s">
        <v>524</v>
      </c>
      <c r="M173" s="108" t="s">
        <v>168</v>
      </c>
      <c r="N173" s="122"/>
      <c r="O173" s="122">
        <v>1503509</v>
      </c>
    </row>
    <row r="174" spans="1:15" s="5" customFormat="1" x14ac:dyDescent="0.25">
      <c r="A174" s="26" t="s">
        <v>169</v>
      </c>
      <c r="B174" s="34" t="s">
        <v>94</v>
      </c>
      <c r="C174" s="42" t="s">
        <v>94</v>
      </c>
      <c r="D174" s="18">
        <v>1363</v>
      </c>
      <c r="E174" s="17">
        <v>58265</v>
      </c>
      <c r="F174" s="17">
        <v>93554</v>
      </c>
      <c r="G174" s="18">
        <v>36652</v>
      </c>
      <c r="H174" s="101"/>
      <c r="I174" s="16" t="str">
        <f>+IF(H174&gt;'Trial Balance (Materiality)'!$F$12,"Yes","No")</f>
        <v>No</v>
      </c>
      <c r="J174" s="16"/>
      <c r="K174" s="21" t="s">
        <v>523</v>
      </c>
      <c r="L174" s="21" t="s">
        <v>524</v>
      </c>
      <c r="M174" s="109" t="s">
        <v>169</v>
      </c>
      <c r="N174" s="122"/>
      <c r="O174" s="122">
        <v>36652</v>
      </c>
    </row>
    <row r="175" spans="1:15" s="5" customFormat="1" x14ac:dyDescent="0.25">
      <c r="A175" s="22" t="s">
        <v>170</v>
      </c>
      <c r="B175" s="34" t="s">
        <v>94</v>
      </c>
      <c r="C175" s="42" t="s">
        <v>94</v>
      </c>
      <c r="D175" s="18">
        <v>2145248</v>
      </c>
      <c r="E175" s="17">
        <v>399987</v>
      </c>
      <c r="F175" s="17"/>
      <c r="G175" s="18">
        <v>2545235</v>
      </c>
      <c r="H175" s="101"/>
      <c r="I175" s="16" t="str">
        <f>+IF(H175&gt;'Trial Balance (Materiality)'!$F$12,"Yes","No")</f>
        <v>No</v>
      </c>
      <c r="J175" s="16"/>
      <c r="K175" s="21" t="s">
        <v>523</v>
      </c>
      <c r="L175" s="21" t="s">
        <v>524</v>
      </c>
      <c r="M175" s="105" t="s">
        <v>170</v>
      </c>
      <c r="N175" s="122">
        <v>2545235</v>
      </c>
      <c r="O175" s="122"/>
    </row>
    <row r="176" spans="1:15" s="5" customFormat="1" x14ac:dyDescent="0.25">
      <c r="A176" s="25" t="s">
        <v>171</v>
      </c>
      <c r="B176" s="34" t="s">
        <v>94</v>
      </c>
      <c r="C176" s="42" t="s">
        <v>94</v>
      </c>
      <c r="D176" s="18">
        <v>127764</v>
      </c>
      <c r="E176" s="17">
        <v>431720</v>
      </c>
      <c r="F176" s="17">
        <v>4210</v>
      </c>
      <c r="G176" s="18">
        <v>555274</v>
      </c>
      <c r="H176" s="101"/>
      <c r="I176" s="16" t="str">
        <f>+IF(H176&gt;'Trial Balance (Materiality)'!$F$12,"Yes","No")</f>
        <v>No</v>
      </c>
      <c r="J176" s="16"/>
      <c r="K176" s="21" t="s">
        <v>523</v>
      </c>
      <c r="L176" s="21" t="s">
        <v>524</v>
      </c>
      <c r="M176" s="108" t="s">
        <v>171</v>
      </c>
      <c r="N176" s="122">
        <v>555274</v>
      </c>
      <c r="O176" s="122"/>
    </row>
    <row r="177" spans="1:15" s="5" customFormat="1" x14ac:dyDescent="0.25">
      <c r="A177" s="25" t="s">
        <v>172</v>
      </c>
      <c r="B177" s="34" t="s">
        <v>94</v>
      </c>
      <c r="C177" s="42" t="s">
        <v>94</v>
      </c>
      <c r="D177" s="18">
        <v>87544887</v>
      </c>
      <c r="E177" s="17">
        <v>55529982.649999999</v>
      </c>
      <c r="F177" s="17">
        <v>39982510</v>
      </c>
      <c r="G177" s="18">
        <v>71997414.349999994</v>
      </c>
      <c r="H177" s="101"/>
      <c r="I177" s="16" t="str">
        <f>+IF(H177&gt;'Trial Balance (Materiality)'!$F$12,"Yes","No")</f>
        <v>No</v>
      </c>
      <c r="J177" s="16"/>
      <c r="K177" s="21" t="s">
        <v>523</v>
      </c>
      <c r="L177" s="21" t="s">
        <v>524</v>
      </c>
      <c r="M177" s="108" t="s">
        <v>172</v>
      </c>
      <c r="N177" s="122"/>
      <c r="O177" s="122">
        <v>71997414.349999994</v>
      </c>
    </row>
    <row r="178" spans="1:15" s="5" customFormat="1" x14ac:dyDescent="0.25">
      <c r="A178" s="25" t="s">
        <v>167</v>
      </c>
      <c r="B178" s="34" t="s">
        <v>94</v>
      </c>
      <c r="C178" s="42" t="s">
        <v>94</v>
      </c>
      <c r="D178" s="18">
        <v>134132757.45999999</v>
      </c>
      <c r="E178" s="17">
        <v>63411789.539999999</v>
      </c>
      <c r="F178" s="17">
        <v>16699700</v>
      </c>
      <c r="G178" s="18">
        <v>180844847</v>
      </c>
      <c r="H178" s="101"/>
      <c r="I178" s="16" t="str">
        <f>+IF(H178&gt;'Trial Balance (Materiality)'!$F$12,"Yes","No")</f>
        <v>No</v>
      </c>
      <c r="J178" s="16"/>
      <c r="K178" s="21" t="s">
        <v>523</v>
      </c>
      <c r="L178" s="21" t="s">
        <v>524</v>
      </c>
      <c r="M178" s="108" t="s">
        <v>167</v>
      </c>
      <c r="N178" s="122">
        <v>180844847</v>
      </c>
      <c r="O178" s="122"/>
    </row>
    <row r="179" spans="1:15" s="5" customFormat="1" x14ac:dyDescent="0.25">
      <c r="A179" s="28" t="s">
        <v>173</v>
      </c>
      <c r="B179" s="34" t="s">
        <v>94</v>
      </c>
      <c r="C179" s="42" t="s">
        <v>94</v>
      </c>
      <c r="D179" s="18"/>
      <c r="E179" s="18">
        <v>64259307</v>
      </c>
      <c r="F179" s="18">
        <v>64259307</v>
      </c>
      <c r="G179" s="18"/>
      <c r="H179" s="101"/>
      <c r="I179" s="16" t="str">
        <f>+IF(H179&gt;'Trial Balance (Materiality)'!$F$12,"Yes","No")</f>
        <v>No</v>
      </c>
      <c r="J179" s="16" t="s">
        <v>608</v>
      </c>
      <c r="K179" s="21" t="s">
        <v>523</v>
      </c>
      <c r="L179" s="21" t="s">
        <v>524</v>
      </c>
      <c r="M179" s="111" t="s">
        <v>173</v>
      </c>
      <c r="N179" s="126"/>
      <c r="O179" s="126"/>
    </row>
    <row r="180" spans="1:15" s="5" customFormat="1" x14ac:dyDescent="0.25">
      <c r="A180" s="26" t="s">
        <v>104</v>
      </c>
      <c r="B180" s="34" t="s">
        <v>94</v>
      </c>
      <c r="C180" s="42" t="s">
        <v>94</v>
      </c>
      <c r="D180" s="18">
        <v>394046</v>
      </c>
      <c r="E180" s="17">
        <v>227924</v>
      </c>
      <c r="F180" s="17">
        <v>276107</v>
      </c>
      <c r="G180" s="18">
        <v>442229</v>
      </c>
      <c r="H180" s="101"/>
      <c r="I180" s="16" t="str">
        <f>+IF(H180&gt;'Trial Balance (Materiality)'!$F$12,"Yes","No")</f>
        <v>No</v>
      </c>
      <c r="J180" s="16"/>
      <c r="K180" s="21" t="s">
        <v>523</v>
      </c>
      <c r="L180" s="21" t="s">
        <v>524</v>
      </c>
      <c r="M180" s="109" t="s">
        <v>104</v>
      </c>
      <c r="N180" s="122"/>
      <c r="O180" s="122">
        <v>442229</v>
      </c>
    </row>
    <row r="181" spans="1:15" s="5" customFormat="1" hidden="1" x14ac:dyDescent="0.25">
      <c r="A181" s="26" t="s">
        <v>174</v>
      </c>
      <c r="B181" s="34" t="s">
        <v>94</v>
      </c>
      <c r="C181" s="42" t="s">
        <v>94</v>
      </c>
      <c r="D181" s="18"/>
      <c r="E181" s="17">
        <v>64038084</v>
      </c>
      <c r="F181" s="17">
        <v>64038084</v>
      </c>
      <c r="G181" s="18"/>
      <c r="H181" s="101"/>
      <c r="I181" s="16" t="str">
        <f>+IF(H181&gt;'Trial Balance (Materiality)'!$F$12,"Yes","No")</f>
        <v>No</v>
      </c>
      <c r="J181" s="16" t="s">
        <v>608</v>
      </c>
      <c r="K181" s="21" t="s">
        <v>523</v>
      </c>
      <c r="L181" s="21" t="s">
        <v>524</v>
      </c>
      <c r="N181" s="1"/>
      <c r="O181" s="1"/>
    </row>
    <row r="182" spans="1:15" s="5" customFormat="1" x14ac:dyDescent="0.25">
      <c r="A182" s="15" t="s">
        <v>175</v>
      </c>
      <c r="B182" s="34"/>
      <c r="C182" s="42" t="s">
        <v>5</v>
      </c>
      <c r="D182" s="17">
        <v>11450025</v>
      </c>
      <c r="E182" s="18"/>
      <c r="F182" s="18"/>
      <c r="G182" s="17">
        <v>11450025</v>
      </c>
      <c r="H182" s="101"/>
      <c r="I182" s="16" t="str">
        <f>+IF(H182&gt;'Trial Balance (Materiality)'!$F$12,"Yes","No")</f>
        <v>No</v>
      </c>
      <c r="J182" s="16"/>
      <c r="K182" s="19"/>
      <c r="L182" s="19"/>
      <c r="M182" s="103" t="s">
        <v>175</v>
      </c>
      <c r="N182" s="123">
        <v>11450025</v>
      </c>
      <c r="O182" s="123"/>
    </row>
    <row r="183" spans="1:15" s="5" customFormat="1" x14ac:dyDescent="0.25">
      <c r="A183" s="24" t="s">
        <v>176</v>
      </c>
      <c r="B183" s="34" t="s">
        <v>175</v>
      </c>
      <c r="C183" s="42" t="s">
        <v>175</v>
      </c>
      <c r="D183" s="18">
        <v>11400000</v>
      </c>
      <c r="E183" s="17"/>
      <c r="F183" s="17"/>
      <c r="G183" s="18">
        <v>11400000</v>
      </c>
      <c r="H183" s="101"/>
      <c r="I183" s="16" t="str">
        <f>+IF(H183&gt;'Trial Balance (Materiality)'!$F$12,"Yes","No")</f>
        <v>No</v>
      </c>
      <c r="J183" s="16"/>
      <c r="K183" s="20" t="s">
        <v>521</v>
      </c>
      <c r="L183" s="21" t="s">
        <v>522</v>
      </c>
      <c r="M183" s="107" t="s">
        <v>176</v>
      </c>
      <c r="N183" s="122">
        <v>11400000</v>
      </c>
      <c r="O183" s="122"/>
    </row>
    <row r="184" spans="1:15" s="5" customFormat="1" x14ac:dyDescent="0.25">
      <c r="A184" s="24" t="s">
        <v>177</v>
      </c>
      <c r="B184" s="34" t="s">
        <v>175</v>
      </c>
      <c r="C184" s="42" t="s">
        <v>175</v>
      </c>
      <c r="D184" s="18">
        <v>50025</v>
      </c>
      <c r="E184" s="17"/>
      <c r="F184" s="17"/>
      <c r="G184" s="18">
        <v>50025</v>
      </c>
      <c r="H184" s="101"/>
      <c r="I184" s="16" t="str">
        <f>+IF(H184&gt;'Trial Balance (Materiality)'!$F$12,"Yes","No")</f>
        <v>No</v>
      </c>
      <c r="J184" s="16"/>
      <c r="K184" s="20" t="s">
        <v>521</v>
      </c>
      <c r="L184" s="21" t="s">
        <v>522</v>
      </c>
      <c r="M184" s="107" t="s">
        <v>177</v>
      </c>
      <c r="N184" s="122">
        <v>50025</v>
      </c>
      <c r="O184" s="122"/>
    </row>
    <row r="185" spans="1:15" s="5" customFormat="1" x14ac:dyDescent="0.25">
      <c r="A185" s="15" t="s">
        <v>178</v>
      </c>
      <c r="B185" s="34"/>
      <c r="C185" s="42" t="s">
        <v>5</v>
      </c>
      <c r="D185" s="17">
        <v>387105815.35000002</v>
      </c>
      <c r="E185" s="18">
        <v>1449061238.3199999</v>
      </c>
      <c r="F185" s="18">
        <v>1379083070.79</v>
      </c>
      <c r="G185" s="17">
        <v>457083982.88</v>
      </c>
      <c r="H185" s="101"/>
      <c r="I185" s="16" t="str">
        <f>+IF(H185&gt;'Trial Balance (Materiality)'!$F$12,"Yes","No")</f>
        <v>No</v>
      </c>
      <c r="J185" s="16"/>
      <c r="K185" s="19"/>
      <c r="L185" s="19"/>
      <c r="M185" s="103" t="s">
        <v>178</v>
      </c>
      <c r="N185" s="123">
        <v>465953696.11000001</v>
      </c>
      <c r="O185" s="123">
        <v>8869713.2300000004</v>
      </c>
    </row>
    <row r="186" spans="1:15" s="5" customFormat="1" x14ac:dyDescent="0.25">
      <c r="A186" s="13" t="s">
        <v>179</v>
      </c>
      <c r="B186" s="34" t="s">
        <v>178</v>
      </c>
      <c r="C186" s="42" t="s">
        <v>5</v>
      </c>
      <c r="D186" s="17">
        <v>86349940</v>
      </c>
      <c r="E186" s="17"/>
      <c r="F186" s="17"/>
      <c r="G186" s="17">
        <v>86349940</v>
      </c>
      <c r="H186" s="101"/>
      <c r="I186" s="16" t="str">
        <f>+IF(H186&gt;'Trial Balance (Materiality)'!$F$12,"Yes","No")</f>
        <v>No</v>
      </c>
      <c r="J186" s="16"/>
      <c r="K186" s="19" t="s">
        <v>541</v>
      </c>
      <c r="L186" s="31" t="s">
        <v>542</v>
      </c>
      <c r="M186" s="104" t="s">
        <v>179</v>
      </c>
      <c r="N186" s="120">
        <v>86349940</v>
      </c>
      <c r="O186" s="120"/>
    </row>
    <row r="187" spans="1:15" s="5" customFormat="1" x14ac:dyDescent="0.25">
      <c r="A187" s="23" t="s">
        <v>180</v>
      </c>
      <c r="B187" s="34" t="s">
        <v>178</v>
      </c>
      <c r="C187" s="42" t="s">
        <v>5</v>
      </c>
      <c r="D187" s="17">
        <v>86349940</v>
      </c>
      <c r="E187" s="18"/>
      <c r="F187" s="18">
        <v>1267835</v>
      </c>
      <c r="G187" s="17">
        <v>86349940</v>
      </c>
      <c r="H187" s="101"/>
      <c r="I187" s="16" t="str">
        <f>+IF(H187&gt;'Trial Balance (Materiality)'!$F$12,"Yes","No")</f>
        <v>No</v>
      </c>
      <c r="J187" s="16"/>
      <c r="K187" s="19" t="s">
        <v>541</v>
      </c>
      <c r="L187" s="31" t="s">
        <v>542</v>
      </c>
      <c r="M187" s="106" t="s">
        <v>180</v>
      </c>
      <c r="N187" s="121">
        <v>86349940</v>
      </c>
      <c r="O187" s="121"/>
    </row>
    <row r="188" spans="1:15" s="5" customFormat="1" x14ac:dyDescent="0.25">
      <c r="A188" s="13" t="s">
        <v>181</v>
      </c>
      <c r="B188" s="34" t="s">
        <v>178</v>
      </c>
      <c r="C188" s="42" t="s">
        <v>565</v>
      </c>
      <c r="D188" s="17">
        <v>82883704</v>
      </c>
      <c r="E188" s="17">
        <v>283632104</v>
      </c>
      <c r="F188" s="17">
        <v>261586333</v>
      </c>
      <c r="G188" s="17">
        <v>104929475</v>
      </c>
      <c r="H188" s="101"/>
      <c r="I188" s="16" t="str">
        <f>+IF(H188&gt;'Trial Balance (Materiality)'!$F$12,"Yes","No")</f>
        <v>No</v>
      </c>
      <c r="J188" s="16"/>
      <c r="K188" s="19" t="s">
        <v>571</v>
      </c>
      <c r="L188" s="31" t="s">
        <v>543</v>
      </c>
      <c r="M188" s="104" t="s">
        <v>181</v>
      </c>
      <c r="N188" s="125">
        <v>104929475</v>
      </c>
      <c r="O188" s="125"/>
    </row>
    <row r="189" spans="1:15" s="5" customFormat="1" x14ac:dyDescent="0.25">
      <c r="A189" s="22" t="s">
        <v>182</v>
      </c>
      <c r="B189" s="34" t="s">
        <v>178</v>
      </c>
      <c r="C189" s="42" t="s">
        <v>565</v>
      </c>
      <c r="D189" s="17">
        <v>180000</v>
      </c>
      <c r="E189" s="18">
        <v>251008764</v>
      </c>
      <c r="F189" s="18">
        <v>201538764</v>
      </c>
      <c r="G189" s="17">
        <v>49650000</v>
      </c>
      <c r="H189" s="101"/>
      <c r="I189" s="16" t="str">
        <f>+IF(H189&gt;'Trial Balance (Materiality)'!$F$12,"Yes","No")</f>
        <v>No</v>
      </c>
      <c r="J189" s="16"/>
      <c r="K189" s="19" t="s">
        <v>571</v>
      </c>
      <c r="L189" s="31" t="s">
        <v>543</v>
      </c>
      <c r="M189" s="105" t="s">
        <v>182</v>
      </c>
      <c r="N189" s="121">
        <v>49650000</v>
      </c>
      <c r="O189" s="121"/>
    </row>
    <row r="190" spans="1:15" s="5" customFormat="1" x14ac:dyDescent="0.25">
      <c r="A190" s="22" t="s">
        <v>183</v>
      </c>
      <c r="B190" s="34" t="s">
        <v>178</v>
      </c>
      <c r="C190" s="42" t="s">
        <v>565</v>
      </c>
      <c r="D190" s="17">
        <v>10987733</v>
      </c>
      <c r="E190" s="18">
        <v>897040</v>
      </c>
      <c r="F190" s="18"/>
      <c r="G190" s="17">
        <v>11884773</v>
      </c>
      <c r="H190" s="101"/>
      <c r="I190" s="16" t="str">
        <f>+IF(H190&gt;'Trial Balance (Materiality)'!$F$12,"Yes","No")</f>
        <v>No</v>
      </c>
      <c r="J190" s="16"/>
      <c r="K190" s="19" t="s">
        <v>571</v>
      </c>
      <c r="L190" s="31" t="s">
        <v>543</v>
      </c>
      <c r="M190" s="105" t="s">
        <v>183</v>
      </c>
      <c r="N190" s="121">
        <v>11884773</v>
      </c>
      <c r="O190" s="121"/>
    </row>
    <row r="191" spans="1:15" s="5" customFormat="1" x14ac:dyDescent="0.25">
      <c r="A191" s="22" t="s">
        <v>184</v>
      </c>
      <c r="B191" s="34" t="s">
        <v>178</v>
      </c>
      <c r="C191" s="42" t="s">
        <v>565</v>
      </c>
      <c r="D191" s="17">
        <v>10987735</v>
      </c>
      <c r="E191" s="18">
        <v>897038</v>
      </c>
      <c r="F191" s="18"/>
      <c r="G191" s="17">
        <v>11884773</v>
      </c>
      <c r="H191" s="101"/>
      <c r="I191" s="16" t="str">
        <f>+IF(H191&gt;'Trial Balance (Materiality)'!$F$12,"Yes","No")</f>
        <v>No</v>
      </c>
      <c r="J191" s="16"/>
      <c r="K191" s="19" t="s">
        <v>571</v>
      </c>
      <c r="L191" s="31" t="s">
        <v>543</v>
      </c>
      <c r="M191" s="105" t="s">
        <v>184</v>
      </c>
      <c r="N191" s="121">
        <v>11884773</v>
      </c>
      <c r="O191" s="121"/>
    </row>
    <row r="192" spans="1:15" s="5" customFormat="1" x14ac:dyDescent="0.25">
      <c r="A192" s="22" t="s">
        <v>185</v>
      </c>
      <c r="B192" s="34" t="s">
        <v>178</v>
      </c>
      <c r="C192" s="42" t="s">
        <v>565</v>
      </c>
      <c r="D192" s="17">
        <v>8094560</v>
      </c>
      <c r="E192" s="18">
        <v>652880</v>
      </c>
      <c r="F192" s="18"/>
      <c r="G192" s="17">
        <v>8747440</v>
      </c>
      <c r="H192" s="101"/>
      <c r="I192" s="16" t="str">
        <f>+IF(H192&gt;'Trial Balance (Materiality)'!$F$12,"Yes","No")</f>
        <v>No</v>
      </c>
      <c r="J192" s="16"/>
      <c r="K192" s="19" t="s">
        <v>571</v>
      </c>
      <c r="L192" s="31" t="s">
        <v>543</v>
      </c>
      <c r="M192" s="105" t="s">
        <v>185</v>
      </c>
      <c r="N192" s="121">
        <v>8747440</v>
      </c>
      <c r="O192" s="121"/>
    </row>
    <row r="193" spans="1:15" s="5" customFormat="1" hidden="1" x14ac:dyDescent="0.25">
      <c r="A193" s="22" t="s">
        <v>186</v>
      </c>
      <c r="B193" s="34" t="s">
        <v>178</v>
      </c>
      <c r="C193" s="42" t="s">
        <v>565</v>
      </c>
      <c r="D193" s="17">
        <v>3573291</v>
      </c>
      <c r="E193" s="18">
        <v>221712</v>
      </c>
      <c r="F193" s="18">
        <v>3795003</v>
      </c>
      <c r="G193" s="17"/>
      <c r="H193" s="101"/>
      <c r="I193" s="16" t="str">
        <f>+IF(H193&gt;'Trial Balance (Materiality)'!$F$12,"Yes","No")</f>
        <v>No</v>
      </c>
      <c r="J193" s="16" t="s">
        <v>608</v>
      </c>
      <c r="K193" s="19" t="s">
        <v>571</v>
      </c>
      <c r="L193" s="31" t="s">
        <v>543</v>
      </c>
      <c r="N193" s="1"/>
      <c r="O193" s="1"/>
    </row>
    <row r="194" spans="1:15" s="5" customFormat="1" hidden="1" x14ac:dyDescent="0.25">
      <c r="A194" s="22" t="s">
        <v>187</v>
      </c>
      <c r="B194" s="34" t="s">
        <v>178</v>
      </c>
      <c r="C194" s="42" t="s">
        <v>565</v>
      </c>
      <c r="D194" s="17">
        <v>18000000</v>
      </c>
      <c r="E194" s="18"/>
      <c r="F194" s="18">
        <v>18000000</v>
      </c>
      <c r="G194" s="17"/>
      <c r="H194" s="101"/>
      <c r="I194" s="16" t="str">
        <f>+IF(H194&gt;'Trial Balance (Materiality)'!$F$12,"Yes","No")</f>
        <v>No</v>
      </c>
      <c r="J194" s="16" t="s">
        <v>608</v>
      </c>
      <c r="K194" s="19" t="s">
        <v>571</v>
      </c>
      <c r="L194" s="31" t="s">
        <v>543</v>
      </c>
      <c r="N194" s="1"/>
      <c r="O194" s="1"/>
    </row>
    <row r="195" spans="1:15" s="5" customFormat="1" x14ac:dyDescent="0.25">
      <c r="A195" s="22" t="s">
        <v>188</v>
      </c>
      <c r="B195" s="34" t="s">
        <v>178</v>
      </c>
      <c r="C195" s="42" t="s">
        <v>565</v>
      </c>
      <c r="D195" s="17">
        <v>75000</v>
      </c>
      <c r="E195" s="18"/>
      <c r="F195" s="18"/>
      <c r="G195" s="17">
        <v>75000</v>
      </c>
      <c r="H195" s="101"/>
      <c r="I195" s="16" t="str">
        <f>+IF(H195&gt;'Trial Balance (Materiality)'!$F$12,"Yes","No")</f>
        <v>No</v>
      </c>
      <c r="J195" s="16"/>
      <c r="K195" s="19" t="s">
        <v>571</v>
      </c>
      <c r="L195" s="31" t="s">
        <v>543</v>
      </c>
      <c r="M195" s="105" t="s">
        <v>188</v>
      </c>
      <c r="N195" s="121">
        <v>75000</v>
      </c>
      <c r="O195" s="121"/>
    </row>
    <row r="196" spans="1:15" s="5" customFormat="1" hidden="1" x14ac:dyDescent="0.25">
      <c r="A196" s="22" t="s">
        <v>189</v>
      </c>
      <c r="B196" s="34" t="s">
        <v>178</v>
      </c>
      <c r="C196" s="42" t="s">
        <v>565</v>
      </c>
      <c r="D196" s="17">
        <v>10000000</v>
      </c>
      <c r="E196" s="18">
        <v>2219</v>
      </c>
      <c r="F196" s="18">
        <v>10002219</v>
      </c>
      <c r="G196" s="17"/>
      <c r="H196" s="101"/>
      <c r="I196" s="16" t="str">
        <f>+IF(H196&gt;'Trial Balance (Materiality)'!$F$12,"Yes","No")</f>
        <v>No</v>
      </c>
      <c r="J196" s="16" t="s">
        <v>608</v>
      </c>
      <c r="K196" s="19" t="s">
        <v>571</v>
      </c>
      <c r="L196" s="31" t="s">
        <v>543</v>
      </c>
      <c r="N196" s="1"/>
      <c r="O196" s="1"/>
    </row>
    <row r="197" spans="1:15" s="5" customFormat="1" hidden="1" x14ac:dyDescent="0.25">
      <c r="A197" s="22" t="s">
        <v>190</v>
      </c>
      <c r="B197" s="34" t="s">
        <v>178</v>
      </c>
      <c r="C197" s="42" t="s">
        <v>565</v>
      </c>
      <c r="D197" s="17"/>
      <c r="E197" s="18">
        <v>5054493</v>
      </c>
      <c r="F197" s="18">
        <v>5054493</v>
      </c>
      <c r="G197" s="17"/>
      <c r="H197" s="101"/>
      <c r="I197" s="16" t="str">
        <f>+IF(H197&gt;'Trial Balance (Materiality)'!$F$12,"Yes","No")</f>
        <v>No</v>
      </c>
      <c r="J197" s="16" t="s">
        <v>608</v>
      </c>
      <c r="K197" s="19" t="s">
        <v>571</v>
      </c>
      <c r="L197" s="31" t="s">
        <v>543</v>
      </c>
      <c r="N197" s="1"/>
      <c r="O197" s="1"/>
    </row>
    <row r="198" spans="1:15" s="5" customFormat="1" hidden="1" x14ac:dyDescent="0.25">
      <c r="A198" s="22" t="s">
        <v>191</v>
      </c>
      <c r="B198" s="34" t="s">
        <v>178</v>
      </c>
      <c r="C198" s="42" t="s">
        <v>565</v>
      </c>
      <c r="D198" s="17"/>
      <c r="E198" s="18">
        <v>5054493</v>
      </c>
      <c r="F198" s="18">
        <v>5054493</v>
      </c>
      <c r="G198" s="17"/>
      <c r="H198" s="101"/>
      <c r="I198" s="16" t="str">
        <f>+IF(H198&gt;'Trial Balance (Materiality)'!$F$12,"Yes","No")</f>
        <v>No</v>
      </c>
      <c r="J198" s="16" t="s">
        <v>608</v>
      </c>
      <c r="K198" s="19" t="s">
        <v>571</v>
      </c>
      <c r="L198" s="31" t="s">
        <v>543</v>
      </c>
      <c r="N198" s="1"/>
      <c r="O198" s="1"/>
    </row>
    <row r="199" spans="1:15" s="5" customFormat="1" x14ac:dyDescent="0.25">
      <c r="A199" s="22" t="s">
        <v>192</v>
      </c>
      <c r="B199" s="34" t="s">
        <v>178</v>
      </c>
      <c r="C199" s="42" t="s">
        <v>565</v>
      </c>
      <c r="D199" s="17">
        <v>5259813</v>
      </c>
      <c r="E199" s="18">
        <v>425144</v>
      </c>
      <c r="F199" s="18"/>
      <c r="G199" s="17">
        <v>5684957</v>
      </c>
      <c r="H199" s="101"/>
      <c r="I199" s="16" t="str">
        <f>+IF(H199&gt;'Trial Balance (Materiality)'!$F$12,"Yes","No")</f>
        <v>No</v>
      </c>
      <c r="J199" s="16"/>
      <c r="K199" s="19" t="s">
        <v>571</v>
      </c>
      <c r="L199" s="31" t="s">
        <v>543</v>
      </c>
      <c r="M199" s="105" t="s">
        <v>192</v>
      </c>
      <c r="N199" s="121">
        <v>5684957</v>
      </c>
      <c r="O199" s="121"/>
    </row>
    <row r="200" spans="1:15" s="5" customFormat="1" x14ac:dyDescent="0.25">
      <c r="A200" s="22" t="s">
        <v>193</v>
      </c>
      <c r="B200" s="34" t="s">
        <v>178</v>
      </c>
      <c r="C200" s="42" t="s">
        <v>565</v>
      </c>
      <c r="D200" s="17">
        <v>5259811</v>
      </c>
      <c r="E200" s="18">
        <v>425145</v>
      </c>
      <c r="F200" s="18"/>
      <c r="G200" s="17">
        <v>5684956</v>
      </c>
      <c r="H200" s="101"/>
      <c r="I200" s="16" t="str">
        <f>+IF(H200&gt;'Trial Balance (Materiality)'!$F$12,"Yes","No")</f>
        <v>No</v>
      </c>
      <c r="J200" s="16"/>
      <c r="K200" s="19" t="s">
        <v>571</v>
      </c>
      <c r="L200" s="31" t="s">
        <v>543</v>
      </c>
      <c r="M200" s="105" t="s">
        <v>193</v>
      </c>
      <c r="N200" s="121">
        <v>5684956</v>
      </c>
      <c r="O200" s="121"/>
    </row>
    <row r="201" spans="1:15" s="5" customFormat="1" x14ac:dyDescent="0.25">
      <c r="A201" s="22" t="s">
        <v>194</v>
      </c>
      <c r="B201" s="34" t="s">
        <v>178</v>
      </c>
      <c r="C201" s="42" t="s">
        <v>565</v>
      </c>
      <c r="D201" s="17">
        <v>5232881</v>
      </c>
      <c r="E201" s="18">
        <v>425909</v>
      </c>
      <c r="F201" s="18"/>
      <c r="G201" s="17">
        <v>5658790</v>
      </c>
      <c r="H201" s="101"/>
      <c r="I201" s="16" t="str">
        <f>+IF(H201&gt;'Trial Balance (Materiality)'!$F$12,"Yes","No")</f>
        <v>No</v>
      </c>
      <c r="J201" s="16"/>
      <c r="K201" s="19" t="s">
        <v>571</v>
      </c>
      <c r="L201" s="31" t="s">
        <v>543</v>
      </c>
      <c r="M201" s="105" t="s">
        <v>194</v>
      </c>
      <c r="N201" s="121">
        <v>5658790</v>
      </c>
      <c r="O201" s="121"/>
    </row>
    <row r="202" spans="1:15" s="5" customFormat="1" x14ac:dyDescent="0.25">
      <c r="A202" s="22" t="s">
        <v>195</v>
      </c>
      <c r="B202" s="34" t="s">
        <v>178</v>
      </c>
      <c r="C202" s="42" t="s">
        <v>565</v>
      </c>
      <c r="D202" s="17">
        <v>5232880</v>
      </c>
      <c r="E202" s="18">
        <v>425906</v>
      </c>
      <c r="F202" s="18"/>
      <c r="G202" s="17">
        <v>5658786</v>
      </c>
      <c r="H202" s="101"/>
      <c r="I202" s="16" t="str">
        <f>+IF(H202&gt;'Trial Balance (Materiality)'!$F$12,"Yes","No")</f>
        <v>No</v>
      </c>
      <c r="J202" s="16"/>
      <c r="K202" s="19" t="s">
        <v>571</v>
      </c>
      <c r="L202" s="31" t="s">
        <v>543</v>
      </c>
      <c r="M202" s="105" t="s">
        <v>195</v>
      </c>
      <c r="N202" s="121">
        <v>5658786</v>
      </c>
      <c r="O202" s="121"/>
    </row>
    <row r="203" spans="1:15" s="5" customFormat="1" hidden="1" x14ac:dyDescent="0.25">
      <c r="A203" s="22" t="s">
        <v>196</v>
      </c>
      <c r="B203" s="34" t="s">
        <v>178</v>
      </c>
      <c r="C203" s="42" t="s">
        <v>565</v>
      </c>
      <c r="D203" s="17"/>
      <c r="E203" s="18">
        <v>9070681</v>
      </c>
      <c r="F203" s="18">
        <v>9070681</v>
      </c>
      <c r="G203" s="17"/>
      <c r="H203" s="101"/>
      <c r="I203" s="16" t="str">
        <f>+IF(H203&gt;'Trial Balance (Materiality)'!$F$12,"Yes","No")</f>
        <v>No</v>
      </c>
      <c r="J203" s="16" t="s">
        <v>608</v>
      </c>
      <c r="K203" s="19" t="s">
        <v>571</v>
      </c>
      <c r="L203" s="31" t="s">
        <v>543</v>
      </c>
      <c r="N203" s="1"/>
      <c r="O203" s="1"/>
    </row>
    <row r="204" spans="1:15" s="5" customFormat="1" hidden="1" x14ac:dyDescent="0.25">
      <c r="A204" s="22" t="s">
        <v>197</v>
      </c>
      <c r="B204" s="34" t="s">
        <v>178</v>
      </c>
      <c r="C204" s="42" t="s">
        <v>565</v>
      </c>
      <c r="D204" s="17"/>
      <c r="E204" s="18">
        <v>9070680</v>
      </c>
      <c r="F204" s="18">
        <v>9070680</v>
      </c>
      <c r="G204" s="17"/>
      <c r="H204" s="101"/>
      <c r="I204" s="16" t="str">
        <f>+IF(H204&gt;'Trial Balance (Materiality)'!$F$12,"Yes","No")</f>
        <v>No</v>
      </c>
      <c r="J204" s="16" t="s">
        <v>608</v>
      </c>
      <c r="K204" s="19" t="s">
        <v>571</v>
      </c>
      <c r="L204" s="31" t="s">
        <v>543</v>
      </c>
      <c r="N204" s="1"/>
      <c r="O204" s="1"/>
    </row>
    <row r="205" spans="1:15" s="5" customFormat="1" x14ac:dyDescent="0.25">
      <c r="A205" s="13" t="s">
        <v>198</v>
      </c>
      <c r="B205" s="42"/>
      <c r="C205" s="42" t="s">
        <v>5</v>
      </c>
      <c r="D205" s="17">
        <v>95116492</v>
      </c>
      <c r="E205" s="17">
        <v>54903069</v>
      </c>
      <c r="F205" s="17">
        <v>10245263</v>
      </c>
      <c r="G205" s="17">
        <v>139774298</v>
      </c>
      <c r="H205" s="101"/>
      <c r="I205" s="16" t="str">
        <f>+IF(H205&gt;'Trial Balance (Materiality)'!$F$12,"Yes","No")</f>
        <v>No</v>
      </c>
      <c r="J205" s="16"/>
      <c r="K205" s="31" t="s">
        <v>569</v>
      </c>
      <c r="L205" s="19" t="s">
        <v>577</v>
      </c>
      <c r="M205" s="104" t="s">
        <v>198</v>
      </c>
      <c r="N205" s="125">
        <v>139827443</v>
      </c>
      <c r="O205" s="125">
        <v>53145</v>
      </c>
    </row>
    <row r="206" spans="1:15" s="5" customFormat="1" x14ac:dyDescent="0.25">
      <c r="A206" s="22" t="s">
        <v>199</v>
      </c>
      <c r="B206" s="34" t="s">
        <v>198</v>
      </c>
      <c r="C206" s="42" t="s">
        <v>566</v>
      </c>
      <c r="D206" s="17">
        <v>3490000</v>
      </c>
      <c r="E206" s="18"/>
      <c r="F206" s="18">
        <v>900000</v>
      </c>
      <c r="G206" s="17">
        <v>2590000</v>
      </c>
      <c r="H206" s="101"/>
      <c r="I206" s="16" t="str">
        <f>+IF(H206&gt;'Trial Balance (Materiality)'!$F$12,"Yes","No")</f>
        <v>No</v>
      </c>
      <c r="J206" s="16"/>
      <c r="K206" s="31" t="s">
        <v>569</v>
      </c>
      <c r="L206" s="19" t="s">
        <v>526</v>
      </c>
      <c r="M206" s="105" t="s">
        <v>199</v>
      </c>
      <c r="N206" s="121">
        <v>2590000</v>
      </c>
      <c r="O206" s="121"/>
    </row>
    <row r="207" spans="1:15" s="5" customFormat="1" x14ac:dyDescent="0.25">
      <c r="A207" s="22" t="s">
        <v>200</v>
      </c>
      <c r="B207" s="34" t="s">
        <v>198</v>
      </c>
      <c r="C207" s="42" t="s">
        <v>566</v>
      </c>
      <c r="D207" s="17"/>
      <c r="E207" s="18">
        <v>2500000</v>
      </c>
      <c r="F207" s="18"/>
      <c r="G207" s="17">
        <v>2500000</v>
      </c>
      <c r="H207" s="101"/>
      <c r="I207" s="16" t="str">
        <f>+IF(H207&gt;'Trial Balance (Materiality)'!$F$12,"Yes","No")</f>
        <v>No</v>
      </c>
      <c r="J207" s="16"/>
      <c r="K207" s="31" t="s">
        <v>569</v>
      </c>
      <c r="L207" s="19" t="s">
        <v>526</v>
      </c>
      <c r="M207" s="105" t="s">
        <v>200</v>
      </c>
      <c r="N207" s="121">
        <v>2500000</v>
      </c>
      <c r="O207" s="121"/>
    </row>
    <row r="208" spans="1:15" s="5" customFormat="1" x14ac:dyDescent="0.25">
      <c r="A208" s="22" t="s">
        <v>201</v>
      </c>
      <c r="B208" s="34" t="s">
        <v>198</v>
      </c>
      <c r="C208" s="42" t="s">
        <v>566</v>
      </c>
      <c r="D208" s="17"/>
      <c r="E208" s="18">
        <v>81816</v>
      </c>
      <c r="F208" s="18">
        <v>89216</v>
      </c>
      <c r="G208" s="17">
        <v>7400</v>
      </c>
      <c r="H208" s="101"/>
      <c r="I208" s="16" t="str">
        <f>+IF(H208&gt;'Trial Balance (Materiality)'!$F$12,"Yes","No")</f>
        <v>No</v>
      </c>
      <c r="J208" s="16"/>
      <c r="K208" s="31" t="s">
        <v>569</v>
      </c>
      <c r="L208" s="19" t="s">
        <v>526</v>
      </c>
      <c r="M208" s="105" t="s">
        <v>201</v>
      </c>
      <c r="N208" s="121"/>
      <c r="O208" s="121">
        <v>7400</v>
      </c>
    </row>
    <row r="209" spans="1:15" s="5" customFormat="1" x14ac:dyDescent="0.25">
      <c r="A209" s="22" t="s">
        <v>202</v>
      </c>
      <c r="B209" s="34" t="s">
        <v>198</v>
      </c>
      <c r="C209" s="42" t="s">
        <v>566</v>
      </c>
      <c r="D209" s="17"/>
      <c r="E209" s="18">
        <v>4960000</v>
      </c>
      <c r="F209" s="18"/>
      <c r="G209" s="17">
        <v>4960000</v>
      </c>
      <c r="H209" s="101"/>
      <c r="I209" s="16" t="str">
        <f>+IF(H209&gt;'Trial Balance (Materiality)'!$F$12,"Yes","No")</f>
        <v>No</v>
      </c>
      <c r="J209" s="16"/>
      <c r="K209" s="31" t="s">
        <v>569</v>
      </c>
      <c r="L209" s="19" t="s">
        <v>526</v>
      </c>
      <c r="M209" s="105" t="s">
        <v>202</v>
      </c>
      <c r="N209" s="121">
        <v>4960000</v>
      </c>
      <c r="O209" s="121"/>
    </row>
    <row r="210" spans="1:15" s="5" customFormat="1" x14ac:dyDescent="0.25">
      <c r="A210" s="23" t="s">
        <v>203</v>
      </c>
      <c r="B210" s="34" t="s">
        <v>178</v>
      </c>
      <c r="C210" s="42" t="s">
        <v>5</v>
      </c>
      <c r="D210" s="17">
        <v>56909</v>
      </c>
      <c r="E210" s="18"/>
      <c r="F210" s="18"/>
      <c r="G210" s="17">
        <v>56909</v>
      </c>
      <c r="H210" s="101"/>
      <c r="I210" s="16" t="str">
        <f>+IF(H210&gt;'Trial Balance (Materiality)'!$F$12,"Yes","No")</f>
        <v>No</v>
      </c>
      <c r="J210" s="16"/>
      <c r="K210" s="19" t="s">
        <v>525</v>
      </c>
      <c r="L210" s="19" t="s">
        <v>544</v>
      </c>
      <c r="M210" s="106" t="s">
        <v>203</v>
      </c>
      <c r="N210" s="121">
        <v>56909</v>
      </c>
      <c r="O210" s="121"/>
    </row>
    <row r="211" spans="1:15" s="5" customFormat="1" x14ac:dyDescent="0.25">
      <c r="A211" s="22" t="s">
        <v>204</v>
      </c>
      <c r="B211" s="34" t="s">
        <v>178</v>
      </c>
      <c r="C211" s="42" t="s">
        <v>567</v>
      </c>
      <c r="D211" s="17">
        <v>1688324</v>
      </c>
      <c r="E211" s="18">
        <v>5561966</v>
      </c>
      <c r="F211" s="18">
        <v>5931531</v>
      </c>
      <c r="G211" s="17">
        <v>1318759</v>
      </c>
      <c r="H211" s="101"/>
      <c r="I211" s="16" t="str">
        <f>+IF(H211&gt;'Trial Balance (Materiality)'!$F$12,"Yes","No")</f>
        <v>No</v>
      </c>
      <c r="J211" s="16"/>
      <c r="K211" s="19" t="s">
        <v>571</v>
      </c>
      <c r="L211" s="31" t="s">
        <v>570</v>
      </c>
      <c r="M211" s="105" t="s">
        <v>204</v>
      </c>
      <c r="N211" s="121">
        <v>1318759</v>
      </c>
      <c r="O211" s="121"/>
    </row>
    <row r="212" spans="1:15" s="5" customFormat="1" x14ac:dyDescent="0.25">
      <c r="A212" s="28" t="s">
        <v>205</v>
      </c>
      <c r="B212" s="34" t="s">
        <v>178</v>
      </c>
      <c r="C212" s="42" t="s">
        <v>572</v>
      </c>
      <c r="D212" s="18">
        <v>63957948</v>
      </c>
      <c r="E212" s="18">
        <v>34083643</v>
      </c>
      <c r="F212" s="18">
        <v>18408</v>
      </c>
      <c r="G212" s="18">
        <v>98023183</v>
      </c>
      <c r="H212" s="101"/>
      <c r="I212" s="16" t="str">
        <f>+IF(H212&gt;'Trial Balance (Materiality)'!$F$12,"Yes","No")</f>
        <v>No</v>
      </c>
      <c r="J212" s="16"/>
      <c r="K212" s="19" t="s">
        <v>525</v>
      </c>
      <c r="L212" s="19" t="s">
        <v>544</v>
      </c>
      <c r="M212" s="111" t="s">
        <v>205</v>
      </c>
      <c r="N212" s="126">
        <v>98023183</v>
      </c>
      <c r="O212" s="126"/>
    </row>
    <row r="213" spans="1:15" s="5" customFormat="1" x14ac:dyDescent="0.25">
      <c r="A213" s="22" t="s">
        <v>206</v>
      </c>
      <c r="B213" s="34" t="s">
        <v>178</v>
      </c>
      <c r="C213" s="42" t="s">
        <v>572</v>
      </c>
      <c r="D213" s="18">
        <v>11053806</v>
      </c>
      <c r="E213" s="17"/>
      <c r="F213" s="17"/>
      <c r="G213" s="18">
        <v>11053806</v>
      </c>
      <c r="H213" s="101"/>
      <c r="I213" s="16" t="str">
        <f>+IF(H213&gt;'Trial Balance (Materiality)'!$F$12,"Yes","No")</f>
        <v>No</v>
      </c>
      <c r="J213" s="16"/>
      <c r="K213" s="19" t="s">
        <v>525</v>
      </c>
      <c r="L213" s="19" t="s">
        <v>544</v>
      </c>
      <c r="M213" s="105" t="s">
        <v>206</v>
      </c>
      <c r="N213" s="122">
        <v>11053806</v>
      </c>
      <c r="O213" s="122"/>
    </row>
    <row r="214" spans="1:15" s="5" customFormat="1" x14ac:dyDescent="0.25">
      <c r="A214" s="25" t="s">
        <v>207</v>
      </c>
      <c r="B214" s="34" t="s">
        <v>178</v>
      </c>
      <c r="C214" s="42" t="s">
        <v>572</v>
      </c>
      <c r="D214" s="18">
        <v>29200000</v>
      </c>
      <c r="E214" s="17"/>
      <c r="F214" s="17"/>
      <c r="G214" s="18">
        <v>29200000</v>
      </c>
      <c r="H214" s="101"/>
      <c r="I214" s="16" t="str">
        <f>+IF(H214&gt;'Trial Balance (Materiality)'!$F$12,"Yes","No")</f>
        <v>No</v>
      </c>
      <c r="J214" s="16"/>
      <c r="K214" s="19" t="s">
        <v>525</v>
      </c>
      <c r="L214" s="19" t="s">
        <v>544</v>
      </c>
      <c r="M214" s="108" t="s">
        <v>207</v>
      </c>
      <c r="N214" s="122">
        <v>29200000</v>
      </c>
      <c r="O214" s="122"/>
    </row>
    <row r="215" spans="1:15" s="5" customFormat="1" x14ac:dyDescent="0.25">
      <c r="A215" s="25" t="s">
        <v>208</v>
      </c>
      <c r="B215" s="34" t="s">
        <v>178</v>
      </c>
      <c r="C215" s="42" t="s">
        <v>572</v>
      </c>
      <c r="D215" s="18">
        <v>21600000</v>
      </c>
      <c r="E215" s="17">
        <v>9500000</v>
      </c>
      <c r="F215" s="17"/>
      <c r="G215" s="18">
        <v>31100000</v>
      </c>
      <c r="H215" s="101"/>
      <c r="I215" s="16" t="str">
        <f>+IF(H215&gt;'Trial Balance (Materiality)'!$F$12,"Yes","No")</f>
        <v>No</v>
      </c>
      <c r="J215" s="16"/>
      <c r="K215" s="19" t="s">
        <v>525</v>
      </c>
      <c r="L215" s="19" t="s">
        <v>544</v>
      </c>
      <c r="M215" s="108" t="s">
        <v>208</v>
      </c>
      <c r="N215" s="122">
        <v>31100000</v>
      </c>
      <c r="O215" s="122"/>
    </row>
    <row r="216" spans="1:15" s="5" customFormat="1" x14ac:dyDescent="0.25">
      <c r="A216" s="25" t="s">
        <v>209</v>
      </c>
      <c r="B216" s="34" t="s">
        <v>178</v>
      </c>
      <c r="C216" s="42" t="s">
        <v>572</v>
      </c>
      <c r="D216" s="18"/>
      <c r="E216" s="17">
        <v>23700000</v>
      </c>
      <c r="F216" s="17"/>
      <c r="G216" s="18">
        <v>23700000</v>
      </c>
      <c r="H216" s="101"/>
      <c r="I216" s="16" t="str">
        <f>+IF(H216&gt;'Trial Balance (Materiality)'!$F$12,"Yes","No")</f>
        <v>No</v>
      </c>
      <c r="J216" s="16"/>
      <c r="K216" s="19" t="s">
        <v>525</v>
      </c>
      <c r="L216" s="19" t="s">
        <v>544</v>
      </c>
      <c r="M216" s="108" t="s">
        <v>209</v>
      </c>
      <c r="N216" s="122">
        <v>23700000</v>
      </c>
      <c r="O216" s="122"/>
    </row>
    <row r="217" spans="1:15" s="5" customFormat="1" x14ac:dyDescent="0.25">
      <c r="A217" s="22" t="s">
        <v>210</v>
      </c>
      <c r="B217" s="34" t="s">
        <v>178</v>
      </c>
      <c r="C217" s="42" t="s">
        <v>572</v>
      </c>
      <c r="D217" s="18">
        <v>31557</v>
      </c>
      <c r="E217" s="17"/>
      <c r="F217" s="17"/>
      <c r="G217" s="18">
        <v>31557</v>
      </c>
      <c r="H217" s="101"/>
      <c r="I217" s="16" t="str">
        <f>+IF(H217&gt;'Trial Balance (Materiality)'!$F$12,"Yes","No")</f>
        <v>No</v>
      </c>
      <c r="J217" s="16"/>
      <c r="K217" s="19" t="s">
        <v>525</v>
      </c>
      <c r="L217" s="19" t="s">
        <v>544</v>
      </c>
      <c r="M217" s="105" t="s">
        <v>210</v>
      </c>
      <c r="N217" s="122">
        <v>31557</v>
      </c>
      <c r="O217" s="122"/>
    </row>
    <row r="218" spans="1:15" s="5" customFormat="1" x14ac:dyDescent="0.25">
      <c r="A218" s="25" t="s">
        <v>211</v>
      </c>
      <c r="B218" s="34" t="s">
        <v>178</v>
      </c>
      <c r="C218" s="42" t="s">
        <v>572</v>
      </c>
      <c r="D218" s="18">
        <v>32293</v>
      </c>
      <c r="E218" s="17"/>
      <c r="F218" s="17"/>
      <c r="G218" s="18">
        <v>32293</v>
      </c>
      <c r="H218" s="101"/>
      <c r="I218" s="16" t="str">
        <f>+IF(H218&gt;'Trial Balance (Materiality)'!$F$12,"Yes","No")</f>
        <v>No</v>
      </c>
      <c r="J218" s="16"/>
      <c r="K218" s="19" t="s">
        <v>525</v>
      </c>
      <c r="L218" s="19" t="s">
        <v>544</v>
      </c>
      <c r="M218" s="108" t="s">
        <v>211</v>
      </c>
      <c r="N218" s="122">
        <v>32293</v>
      </c>
      <c r="O218" s="122"/>
    </row>
    <row r="219" spans="1:15" s="5" customFormat="1" x14ac:dyDescent="0.25">
      <c r="A219" s="25" t="s">
        <v>212</v>
      </c>
      <c r="B219" s="34" t="s">
        <v>178</v>
      </c>
      <c r="C219" s="42" t="s">
        <v>5</v>
      </c>
      <c r="D219" s="18">
        <v>2040292</v>
      </c>
      <c r="E219" s="17">
        <v>883643</v>
      </c>
      <c r="F219" s="17">
        <v>18408</v>
      </c>
      <c r="G219" s="18">
        <v>2905527</v>
      </c>
      <c r="H219" s="101"/>
      <c r="I219" s="16" t="str">
        <f>+IF(H219&gt;'Trial Balance (Materiality)'!$F$12,"Yes","No")</f>
        <v>No</v>
      </c>
      <c r="J219" s="16"/>
      <c r="K219" s="19" t="s">
        <v>525</v>
      </c>
      <c r="L219" s="19" t="s">
        <v>544</v>
      </c>
      <c r="M219" s="108" t="s">
        <v>212</v>
      </c>
      <c r="N219" s="122">
        <v>2905527</v>
      </c>
      <c r="O219" s="122"/>
    </row>
    <row r="220" spans="1:15" s="5" customFormat="1" x14ac:dyDescent="0.25">
      <c r="A220" s="28" t="s">
        <v>213</v>
      </c>
      <c r="B220" s="34" t="s">
        <v>178</v>
      </c>
      <c r="C220" s="42" t="s">
        <v>560</v>
      </c>
      <c r="D220" s="18">
        <v>20500000</v>
      </c>
      <c r="E220" s="18">
        <v>4500000</v>
      </c>
      <c r="F220" s="18"/>
      <c r="G220" s="18">
        <v>25000000</v>
      </c>
      <c r="H220" s="101"/>
      <c r="I220" s="16" t="str">
        <f>+IF(H220&gt;'Trial Balance (Materiality)'!$F$12,"Yes","No")</f>
        <v>No</v>
      </c>
      <c r="J220" s="16"/>
      <c r="K220" s="31" t="s">
        <v>569</v>
      </c>
      <c r="L220" s="19" t="s">
        <v>526</v>
      </c>
      <c r="M220" s="111" t="s">
        <v>213</v>
      </c>
      <c r="N220" s="126">
        <v>25000000</v>
      </c>
      <c r="O220" s="126"/>
    </row>
    <row r="221" spans="1:15" s="5" customFormat="1" x14ac:dyDescent="0.25">
      <c r="A221" s="26" t="s">
        <v>214</v>
      </c>
      <c r="B221" s="34" t="s">
        <v>178</v>
      </c>
      <c r="C221" s="42" t="s">
        <v>560</v>
      </c>
      <c r="D221" s="18"/>
      <c r="E221" s="17">
        <v>4500000</v>
      </c>
      <c r="F221" s="17"/>
      <c r="G221" s="18">
        <v>4500000</v>
      </c>
      <c r="H221" s="101"/>
      <c r="I221" s="16" t="str">
        <f>+IF(H221&gt;'Trial Balance (Materiality)'!$F$12,"Yes","No")</f>
        <v>No</v>
      </c>
      <c r="J221" s="16"/>
      <c r="K221" s="31" t="s">
        <v>569</v>
      </c>
      <c r="L221" s="19" t="s">
        <v>526</v>
      </c>
      <c r="M221" s="109" t="s">
        <v>214</v>
      </c>
      <c r="N221" s="122">
        <v>4500000</v>
      </c>
      <c r="O221" s="122"/>
    </row>
    <row r="222" spans="1:15" s="5" customFormat="1" x14ac:dyDescent="0.25">
      <c r="A222" s="26" t="s">
        <v>215</v>
      </c>
      <c r="B222" s="34" t="s">
        <v>178</v>
      </c>
      <c r="C222" s="42" t="s">
        <v>560</v>
      </c>
      <c r="D222" s="18">
        <v>4500000</v>
      </c>
      <c r="E222" s="17"/>
      <c r="F222" s="17"/>
      <c r="G222" s="18">
        <v>4500000</v>
      </c>
      <c r="H222" s="101"/>
      <c r="I222" s="16" t="str">
        <f>+IF(H222&gt;'Trial Balance (Materiality)'!$F$12,"Yes","No")</f>
        <v>No</v>
      </c>
      <c r="J222" s="16"/>
      <c r="K222" s="31" t="s">
        <v>569</v>
      </c>
      <c r="L222" s="19" t="s">
        <v>526</v>
      </c>
      <c r="M222" s="109" t="s">
        <v>215</v>
      </c>
      <c r="N222" s="122">
        <v>4500000</v>
      </c>
      <c r="O222" s="122"/>
    </row>
    <row r="223" spans="1:15" s="5" customFormat="1" x14ac:dyDescent="0.25">
      <c r="A223" s="26" t="s">
        <v>216</v>
      </c>
      <c r="B223" s="34" t="s">
        <v>178</v>
      </c>
      <c r="C223" s="42" t="s">
        <v>560</v>
      </c>
      <c r="D223" s="18">
        <v>4500000</v>
      </c>
      <c r="E223" s="17"/>
      <c r="F223" s="17"/>
      <c r="G223" s="18">
        <v>4500000</v>
      </c>
      <c r="H223" s="101"/>
      <c r="I223" s="16" t="str">
        <f>+IF(H223&gt;'Trial Balance (Materiality)'!$F$12,"Yes","No")</f>
        <v>No</v>
      </c>
      <c r="J223" s="16"/>
      <c r="K223" s="31" t="s">
        <v>569</v>
      </c>
      <c r="L223" s="19" t="s">
        <v>526</v>
      </c>
      <c r="M223" s="109" t="s">
        <v>216</v>
      </c>
      <c r="N223" s="122">
        <v>4500000</v>
      </c>
      <c r="O223" s="122"/>
    </row>
    <row r="224" spans="1:15" s="5" customFormat="1" x14ac:dyDescent="0.25">
      <c r="A224" s="26" t="s">
        <v>217</v>
      </c>
      <c r="B224" s="34" t="s">
        <v>178</v>
      </c>
      <c r="C224" s="42" t="s">
        <v>560</v>
      </c>
      <c r="D224" s="18">
        <v>3000000</v>
      </c>
      <c r="E224" s="17"/>
      <c r="F224" s="17"/>
      <c r="G224" s="18">
        <v>3000000</v>
      </c>
      <c r="H224" s="101"/>
      <c r="I224" s="16" t="str">
        <f>+IF(H224&gt;'Trial Balance (Materiality)'!$F$12,"Yes","No")</f>
        <v>No</v>
      </c>
      <c r="J224" s="16"/>
      <c r="K224" s="31" t="s">
        <v>569</v>
      </c>
      <c r="L224" s="19" t="s">
        <v>526</v>
      </c>
      <c r="M224" s="109" t="s">
        <v>217</v>
      </c>
      <c r="N224" s="122">
        <v>3000000</v>
      </c>
      <c r="O224" s="122"/>
    </row>
    <row r="225" spans="1:15" s="5" customFormat="1" x14ac:dyDescent="0.25">
      <c r="A225" s="26" t="s">
        <v>218</v>
      </c>
      <c r="B225" s="34" t="s">
        <v>178</v>
      </c>
      <c r="C225" s="42" t="s">
        <v>560</v>
      </c>
      <c r="D225" s="18">
        <v>4500000</v>
      </c>
      <c r="E225" s="17"/>
      <c r="F225" s="17"/>
      <c r="G225" s="18">
        <v>4500000</v>
      </c>
      <c r="H225" s="101"/>
      <c r="I225" s="16" t="str">
        <f>+IF(H225&gt;'Trial Balance (Materiality)'!$F$12,"Yes","No")</f>
        <v>No</v>
      </c>
      <c r="J225" s="16"/>
      <c r="K225" s="31" t="s">
        <v>569</v>
      </c>
      <c r="L225" s="19" t="s">
        <v>526</v>
      </c>
      <c r="M225" s="109" t="s">
        <v>218</v>
      </c>
      <c r="N225" s="122">
        <v>4500000</v>
      </c>
      <c r="O225" s="122"/>
    </row>
    <row r="226" spans="1:15" s="5" customFormat="1" x14ac:dyDescent="0.25">
      <c r="A226" s="25" t="s">
        <v>219</v>
      </c>
      <c r="B226" s="34" t="s">
        <v>178</v>
      </c>
      <c r="C226" s="42" t="s">
        <v>560</v>
      </c>
      <c r="D226" s="18">
        <v>4000000</v>
      </c>
      <c r="E226" s="17"/>
      <c r="F226" s="17"/>
      <c r="G226" s="18">
        <v>4000000</v>
      </c>
      <c r="H226" s="101"/>
      <c r="I226" s="16" t="str">
        <f>+IF(H226&gt;'Trial Balance (Materiality)'!$F$12,"Yes","No")</f>
        <v>No</v>
      </c>
      <c r="J226" s="16"/>
      <c r="K226" s="31" t="s">
        <v>569</v>
      </c>
      <c r="L226" s="19" t="s">
        <v>526</v>
      </c>
      <c r="M226" s="108" t="s">
        <v>219</v>
      </c>
      <c r="N226" s="122">
        <v>4000000</v>
      </c>
      <c r="O226" s="122"/>
    </row>
    <row r="227" spans="1:15" s="5" customFormat="1" x14ac:dyDescent="0.25">
      <c r="A227" s="28" t="s">
        <v>220</v>
      </c>
      <c r="B227" s="34" t="s">
        <v>178</v>
      </c>
      <c r="C227" s="42" t="s">
        <v>561</v>
      </c>
      <c r="D227" s="18">
        <v>176658</v>
      </c>
      <c r="E227" s="18">
        <v>533417</v>
      </c>
      <c r="F227" s="18">
        <v>463768</v>
      </c>
      <c r="G227" s="18">
        <v>246307</v>
      </c>
      <c r="H227" s="101"/>
      <c r="I227" s="16" t="str">
        <f>+IF(H227&gt;'Trial Balance (Materiality)'!$F$12,"Yes","No")</f>
        <v>No</v>
      </c>
      <c r="J227" s="16"/>
      <c r="K227" s="19" t="s">
        <v>527</v>
      </c>
      <c r="L227" s="19" t="s">
        <v>545</v>
      </c>
      <c r="M227" s="111" t="s">
        <v>220</v>
      </c>
      <c r="N227" s="126">
        <v>246307</v>
      </c>
      <c r="O227" s="126"/>
    </row>
    <row r="228" spans="1:15" s="5" customFormat="1" x14ac:dyDescent="0.25">
      <c r="A228" s="25" t="s">
        <v>221</v>
      </c>
      <c r="B228" s="34" t="s">
        <v>178</v>
      </c>
      <c r="C228" s="42" t="s">
        <v>561</v>
      </c>
      <c r="D228" s="18"/>
      <c r="E228" s="17">
        <v>62975</v>
      </c>
      <c r="F228" s="17"/>
      <c r="G228" s="18">
        <v>62975</v>
      </c>
      <c r="H228" s="101"/>
      <c r="I228" s="16" t="str">
        <f>+IF(H228&gt;'Trial Balance (Materiality)'!$F$12,"Yes","No")</f>
        <v>No</v>
      </c>
      <c r="J228" s="16"/>
      <c r="K228" s="19" t="s">
        <v>527</v>
      </c>
      <c r="L228" s="19" t="s">
        <v>545</v>
      </c>
      <c r="M228" s="108" t="s">
        <v>221</v>
      </c>
      <c r="N228" s="122">
        <v>62975</v>
      </c>
      <c r="O228" s="122"/>
    </row>
    <row r="229" spans="1:15" s="5" customFormat="1" x14ac:dyDescent="0.25">
      <c r="A229" s="26" t="s">
        <v>222</v>
      </c>
      <c r="B229" s="34" t="s">
        <v>178</v>
      </c>
      <c r="C229" s="42" t="s">
        <v>561</v>
      </c>
      <c r="D229" s="18">
        <v>30657</v>
      </c>
      <c r="E229" s="17">
        <v>155834</v>
      </c>
      <c r="F229" s="17">
        <v>155408</v>
      </c>
      <c r="G229" s="18">
        <v>31083</v>
      </c>
      <c r="H229" s="101"/>
      <c r="I229" s="16" t="str">
        <f>+IF(H229&gt;'Trial Balance (Materiality)'!$F$12,"Yes","No")</f>
        <v>No</v>
      </c>
      <c r="J229" s="16"/>
      <c r="K229" s="19" t="s">
        <v>527</v>
      </c>
      <c r="L229" s="19" t="s">
        <v>545</v>
      </c>
      <c r="M229" s="109" t="s">
        <v>222</v>
      </c>
      <c r="N229" s="122">
        <v>31083</v>
      </c>
      <c r="O229" s="122"/>
    </row>
    <row r="230" spans="1:15" s="5" customFormat="1" hidden="1" x14ac:dyDescent="0.25">
      <c r="A230" s="25" t="s">
        <v>223</v>
      </c>
      <c r="B230" s="34" t="s">
        <v>178</v>
      </c>
      <c r="C230" s="42" t="s">
        <v>561</v>
      </c>
      <c r="D230" s="18"/>
      <c r="E230" s="17">
        <v>4389</v>
      </c>
      <c r="F230" s="17">
        <v>4389</v>
      </c>
      <c r="G230" s="18"/>
      <c r="H230" s="101"/>
      <c r="I230" s="16" t="str">
        <f>+IF(H230&gt;'Trial Balance (Materiality)'!$F$12,"Yes","No")</f>
        <v>No</v>
      </c>
      <c r="J230" s="16"/>
      <c r="K230" s="19" t="s">
        <v>527</v>
      </c>
      <c r="L230" s="19" t="s">
        <v>545</v>
      </c>
      <c r="N230" s="1"/>
      <c r="O230" s="1"/>
    </row>
    <row r="231" spans="1:15" s="5" customFormat="1" x14ac:dyDescent="0.25">
      <c r="A231" s="25" t="s">
        <v>224</v>
      </c>
      <c r="B231" s="34" t="s">
        <v>178</v>
      </c>
      <c r="C231" s="42" t="s">
        <v>561</v>
      </c>
      <c r="D231" s="18">
        <v>18152</v>
      </c>
      <c r="E231" s="17">
        <v>139512</v>
      </c>
      <c r="F231" s="17">
        <v>110011</v>
      </c>
      <c r="G231" s="18">
        <v>47653</v>
      </c>
      <c r="H231" s="101"/>
      <c r="I231" s="16" t="str">
        <f>+IF(H231&gt;'Trial Balance (Materiality)'!$F$12,"Yes","No")</f>
        <v>No</v>
      </c>
      <c r="J231" s="16"/>
      <c r="K231" s="19" t="s">
        <v>527</v>
      </c>
      <c r="L231" s="19" t="s">
        <v>545</v>
      </c>
      <c r="M231" s="108" t="s">
        <v>224</v>
      </c>
      <c r="N231" s="122">
        <v>47653</v>
      </c>
      <c r="O231" s="122"/>
    </row>
    <row r="232" spans="1:15" s="5" customFormat="1" x14ac:dyDescent="0.25">
      <c r="A232" s="25" t="s">
        <v>225</v>
      </c>
      <c r="B232" s="34" t="s">
        <v>178</v>
      </c>
      <c r="C232" s="42" t="s">
        <v>561</v>
      </c>
      <c r="D232" s="18">
        <v>127849</v>
      </c>
      <c r="E232" s="17">
        <v>170707</v>
      </c>
      <c r="F232" s="17">
        <v>193960</v>
      </c>
      <c r="G232" s="18">
        <v>104596</v>
      </c>
      <c r="H232" s="101"/>
      <c r="I232" s="16" t="str">
        <f>+IF(H232&gt;'Trial Balance (Materiality)'!$F$12,"Yes","No")</f>
        <v>No</v>
      </c>
      <c r="J232" s="16"/>
      <c r="K232" s="19" t="s">
        <v>527</v>
      </c>
      <c r="L232" s="19" t="s">
        <v>545</v>
      </c>
      <c r="M232" s="108" t="s">
        <v>225</v>
      </c>
      <c r="N232" s="122">
        <v>104596</v>
      </c>
      <c r="O232" s="122"/>
    </row>
    <row r="233" spans="1:15" s="5" customFormat="1" x14ac:dyDescent="0.25">
      <c r="A233" s="27" t="s">
        <v>226</v>
      </c>
      <c r="B233" s="15"/>
      <c r="C233" s="42" t="s">
        <v>562</v>
      </c>
      <c r="D233" s="18">
        <v>901000</v>
      </c>
      <c r="E233" s="18">
        <v>728639</v>
      </c>
      <c r="F233" s="18">
        <v>1533139</v>
      </c>
      <c r="G233" s="18">
        <v>96500</v>
      </c>
      <c r="H233" s="101"/>
      <c r="I233" s="16" t="str">
        <f>+IF(H233&gt;'Trial Balance (Materiality)'!$F$12,"Yes","No")</f>
        <v>No</v>
      </c>
      <c r="J233" s="16"/>
      <c r="K233" s="21" t="s">
        <v>537</v>
      </c>
      <c r="L233" s="16" t="s">
        <v>562</v>
      </c>
      <c r="M233" s="110" t="s">
        <v>226</v>
      </c>
      <c r="N233" s="126">
        <v>96500</v>
      </c>
      <c r="O233" s="126"/>
    </row>
    <row r="234" spans="1:15" s="5" customFormat="1" x14ac:dyDescent="0.25">
      <c r="A234" s="26" t="s">
        <v>227</v>
      </c>
      <c r="B234" s="34" t="s">
        <v>568</v>
      </c>
      <c r="C234" s="42" t="s">
        <v>562</v>
      </c>
      <c r="D234" s="18"/>
      <c r="E234" s="17">
        <v>9000</v>
      </c>
      <c r="F234" s="17">
        <v>7000</v>
      </c>
      <c r="G234" s="18">
        <v>2000</v>
      </c>
      <c r="H234" s="101"/>
      <c r="I234" s="16" t="str">
        <f>+IF(H234&gt;'Trial Balance (Materiality)'!$F$12,"Yes","No")</f>
        <v>No</v>
      </c>
      <c r="J234" s="16"/>
      <c r="K234" s="21" t="s">
        <v>537</v>
      </c>
      <c r="L234" s="16" t="s">
        <v>562</v>
      </c>
      <c r="M234" s="109" t="s">
        <v>227</v>
      </c>
      <c r="N234" s="122">
        <v>2000</v>
      </c>
      <c r="O234" s="122"/>
    </row>
    <row r="235" spans="1:15" s="5" customFormat="1" x14ac:dyDescent="0.25">
      <c r="A235" s="26" t="s">
        <v>228</v>
      </c>
      <c r="B235" s="34" t="s">
        <v>568</v>
      </c>
      <c r="C235" s="42" t="s">
        <v>562</v>
      </c>
      <c r="D235" s="18"/>
      <c r="E235" s="17">
        <v>3000</v>
      </c>
      <c r="F235" s="17">
        <v>2000</v>
      </c>
      <c r="G235" s="18">
        <v>1000</v>
      </c>
      <c r="H235" s="101"/>
      <c r="I235" s="16" t="str">
        <f>+IF(H235&gt;'Trial Balance (Materiality)'!$F$12,"Yes","No")</f>
        <v>No</v>
      </c>
      <c r="J235" s="16"/>
      <c r="K235" s="21" t="s">
        <v>537</v>
      </c>
      <c r="L235" s="16" t="s">
        <v>562</v>
      </c>
      <c r="M235" s="109" t="s">
        <v>228</v>
      </c>
      <c r="N235" s="122">
        <v>1000</v>
      </c>
      <c r="O235" s="122"/>
    </row>
    <row r="236" spans="1:15" s="5" customFormat="1" x14ac:dyDescent="0.25">
      <c r="A236" s="25" t="s">
        <v>229</v>
      </c>
      <c r="B236" s="34" t="s">
        <v>568</v>
      </c>
      <c r="C236" s="42" t="s">
        <v>562</v>
      </c>
      <c r="D236" s="18">
        <v>3000</v>
      </c>
      <c r="E236" s="17">
        <v>24000</v>
      </c>
      <c r="F236" s="17">
        <v>25000</v>
      </c>
      <c r="G236" s="18">
        <v>2000</v>
      </c>
      <c r="H236" s="101"/>
      <c r="I236" s="16" t="str">
        <f>+IF(H236&gt;'Trial Balance (Materiality)'!$F$12,"Yes","No")</f>
        <v>No</v>
      </c>
      <c r="J236" s="16"/>
      <c r="K236" s="21" t="s">
        <v>537</v>
      </c>
      <c r="L236" s="16" t="s">
        <v>562</v>
      </c>
      <c r="M236" s="108" t="s">
        <v>229</v>
      </c>
      <c r="N236" s="122">
        <v>2000</v>
      </c>
      <c r="O236" s="122"/>
    </row>
    <row r="237" spans="1:15" s="5" customFormat="1" x14ac:dyDescent="0.25">
      <c r="A237" s="25" t="s">
        <v>230</v>
      </c>
      <c r="B237" s="34" t="s">
        <v>568</v>
      </c>
      <c r="C237" s="42" t="s">
        <v>562</v>
      </c>
      <c r="D237" s="18"/>
      <c r="E237" s="17">
        <v>30000</v>
      </c>
      <c r="F237" s="17">
        <v>27000</v>
      </c>
      <c r="G237" s="18">
        <v>3000</v>
      </c>
      <c r="H237" s="101"/>
      <c r="I237" s="16" t="str">
        <f>+IF(H237&gt;'Trial Balance (Materiality)'!$F$12,"Yes","No")</f>
        <v>No</v>
      </c>
      <c r="J237" s="16"/>
      <c r="K237" s="21" t="s">
        <v>537</v>
      </c>
      <c r="L237" s="16" t="s">
        <v>562</v>
      </c>
      <c r="M237" s="108" t="s">
        <v>230</v>
      </c>
      <c r="N237" s="122">
        <v>3000</v>
      </c>
      <c r="O237" s="122"/>
    </row>
    <row r="238" spans="1:15" s="5" customFormat="1" x14ac:dyDescent="0.25">
      <c r="A238" s="22" t="s">
        <v>231</v>
      </c>
      <c r="B238" s="34" t="s">
        <v>568</v>
      </c>
      <c r="C238" s="42" t="s">
        <v>562</v>
      </c>
      <c r="D238" s="18"/>
      <c r="E238" s="17">
        <v>3000</v>
      </c>
      <c r="F238" s="17"/>
      <c r="G238" s="18">
        <v>3000</v>
      </c>
      <c r="H238" s="101"/>
      <c r="I238" s="16" t="str">
        <f>+IF(H238&gt;'Trial Balance (Materiality)'!$F$12,"Yes","No")</f>
        <v>No</v>
      </c>
      <c r="J238" s="16"/>
      <c r="K238" s="21" t="s">
        <v>537</v>
      </c>
      <c r="L238" s="16" t="s">
        <v>562</v>
      </c>
      <c r="M238" s="105" t="s">
        <v>231</v>
      </c>
      <c r="N238" s="122">
        <v>3000</v>
      </c>
      <c r="O238" s="122"/>
    </row>
    <row r="239" spans="1:15" s="5" customFormat="1" x14ac:dyDescent="0.25">
      <c r="A239" s="22" t="s">
        <v>232</v>
      </c>
      <c r="B239" s="34" t="s">
        <v>568</v>
      </c>
      <c r="C239" s="42" t="s">
        <v>562</v>
      </c>
      <c r="D239" s="18"/>
      <c r="E239" s="17">
        <v>25000</v>
      </c>
      <c r="F239" s="17">
        <v>20000</v>
      </c>
      <c r="G239" s="18">
        <v>5000</v>
      </c>
      <c r="H239" s="101"/>
      <c r="I239" s="16" t="str">
        <f>+IF(H239&gt;'Trial Balance (Materiality)'!$F$12,"Yes","No")</f>
        <v>No</v>
      </c>
      <c r="J239" s="16"/>
      <c r="K239" s="21" t="s">
        <v>537</v>
      </c>
      <c r="L239" s="16" t="s">
        <v>562</v>
      </c>
      <c r="M239" s="105" t="s">
        <v>232</v>
      </c>
      <c r="N239" s="122">
        <v>5000</v>
      </c>
      <c r="O239" s="122"/>
    </row>
    <row r="240" spans="1:15" s="5" customFormat="1" x14ac:dyDescent="0.25">
      <c r="A240" s="22" t="s">
        <v>233</v>
      </c>
      <c r="B240" s="34" t="s">
        <v>568</v>
      </c>
      <c r="C240" s="42" t="s">
        <v>562</v>
      </c>
      <c r="D240" s="18"/>
      <c r="E240" s="17">
        <v>5000</v>
      </c>
      <c r="F240" s="17">
        <v>3000</v>
      </c>
      <c r="G240" s="18">
        <v>2000</v>
      </c>
      <c r="H240" s="101"/>
      <c r="I240" s="16" t="str">
        <f>+IF(H240&gt;'Trial Balance (Materiality)'!$F$12,"Yes","No")</f>
        <v>No</v>
      </c>
      <c r="J240" s="16"/>
      <c r="K240" s="21" t="s">
        <v>537</v>
      </c>
      <c r="L240" s="16" t="s">
        <v>562</v>
      </c>
      <c r="M240" s="105" t="s">
        <v>233</v>
      </c>
      <c r="N240" s="122">
        <v>2000</v>
      </c>
      <c r="O240" s="122"/>
    </row>
    <row r="241" spans="1:15" s="5" customFormat="1" hidden="1" x14ac:dyDescent="0.25">
      <c r="A241" s="22" t="s">
        <v>234</v>
      </c>
      <c r="B241" s="34" t="s">
        <v>568</v>
      </c>
      <c r="C241" s="42" t="s">
        <v>562</v>
      </c>
      <c r="D241" s="18"/>
      <c r="E241" s="17">
        <v>900</v>
      </c>
      <c r="F241" s="17">
        <v>900</v>
      </c>
      <c r="G241" s="18"/>
      <c r="H241" s="101"/>
      <c r="I241" s="16" t="str">
        <f>+IF(H241&gt;'Trial Balance (Materiality)'!$F$12,"Yes","No")</f>
        <v>No</v>
      </c>
      <c r="J241" s="16"/>
      <c r="K241" s="21" t="s">
        <v>537</v>
      </c>
      <c r="L241" s="16" t="s">
        <v>562</v>
      </c>
      <c r="M241" s="105"/>
      <c r="N241" s="122"/>
      <c r="O241" s="122"/>
    </row>
    <row r="242" spans="1:15" s="5" customFormat="1" hidden="1" x14ac:dyDescent="0.25">
      <c r="A242" s="25" t="s">
        <v>235</v>
      </c>
      <c r="B242" s="34" t="s">
        <v>568</v>
      </c>
      <c r="C242" s="42" t="s">
        <v>562</v>
      </c>
      <c r="D242" s="18"/>
      <c r="E242" s="17">
        <v>11000</v>
      </c>
      <c r="F242" s="17">
        <v>11000</v>
      </c>
      <c r="G242" s="18"/>
      <c r="H242" s="101"/>
      <c r="I242" s="16" t="str">
        <f>+IF(H242&gt;'Trial Balance (Materiality)'!$F$12,"Yes","No")</f>
        <v>No</v>
      </c>
      <c r="J242" s="16"/>
      <c r="K242" s="21" t="s">
        <v>537</v>
      </c>
      <c r="L242" s="16" t="s">
        <v>562</v>
      </c>
      <c r="M242" s="105"/>
      <c r="N242" s="122"/>
      <c r="O242" s="122"/>
    </row>
    <row r="243" spans="1:15" s="5" customFormat="1" x14ac:dyDescent="0.25">
      <c r="A243" s="22" t="s">
        <v>236</v>
      </c>
      <c r="B243" s="34" t="s">
        <v>568</v>
      </c>
      <c r="C243" s="42" t="s">
        <v>562</v>
      </c>
      <c r="D243" s="18">
        <v>5000</v>
      </c>
      <c r="E243" s="17">
        <v>60000</v>
      </c>
      <c r="F243" s="17">
        <v>60000</v>
      </c>
      <c r="G243" s="18">
        <v>5000</v>
      </c>
      <c r="H243" s="101"/>
      <c r="I243" s="16" t="str">
        <f>+IF(H243&gt;'Trial Balance (Materiality)'!$F$12,"Yes","No")</f>
        <v>No</v>
      </c>
      <c r="J243" s="16"/>
      <c r="K243" s="21" t="s">
        <v>537</v>
      </c>
      <c r="L243" s="16" t="s">
        <v>562</v>
      </c>
      <c r="M243" s="105" t="s">
        <v>236</v>
      </c>
      <c r="N243" s="122">
        <v>5000</v>
      </c>
      <c r="O243" s="122"/>
    </row>
    <row r="244" spans="1:15" s="5" customFormat="1" hidden="1" x14ac:dyDescent="0.25">
      <c r="A244" s="25" t="s">
        <v>237</v>
      </c>
      <c r="B244" s="34" t="s">
        <v>568</v>
      </c>
      <c r="C244" s="42" t="s">
        <v>562</v>
      </c>
      <c r="D244" s="18">
        <v>850000</v>
      </c>
      <c r="E244" s="17"/>
      <c r="F244" s="17">
        <v>850000</v>
      </c>
      <c r="G244" s="18"/>
      <c r="H244" s="101"/>
      <c r="I244" s="16" t="str">
        <f>+IF(H244&gt;'Trial Balance (Materiality)'!$F$12,"Yes","No")</f>
        <v>No</v>
      </c>
      <c r="J244" s="16"/>
      <c r="K244" s="21" t="s">
        <v>537</v>
      </c>
      <c r="L244" s="16" t="s">
        <v>562</v>
      </c>
      <c r="M244" s="105"/>
      <c r="N244" s="122"/>
      <c r="O244" s="122"/>
    </row>
    <row r="245" spans="1:15" s="5" customFormat="1" hidden="1" x14ac:dyDescent="0.25">
      <c r="A245" s="25" t="s">
        <v>238</v>
      </c>
      <c r="B245" s="34" t="s">
        <v>568</v>
      </c>
      <c r="C245" s="42" t="s">
        <v>562</v>
      </c>
      <c r="D245" s="18"/>
      <c r="E245" s="17">
        <v>76095</v>
      </c>
      <c r="F245" s="17">
        <v>76095</v>
      </c>
      <c r="G245" s="18"/>
      <c r="H245" s="101"/>
      <c r="I245" s="16" t="str">
        <f>+IF(H245&gt;'Trial Balance (Materiality)'!$F$12,"Yes","No")</f>
        <v>No</v>
      </c>
      <c r="J245" s="16"/>
      <c r="K245" s="21" t="s">
        <v>537</v>
      </c>
      <c r="L245" s="16" t="s">
        <v>562</v>
      </c>
      <c r="M245" s="105"/>
      <c r="N245" s="122"/>
      <c r="O245" s="122"/>
    </row>
    <row r="246" spans="1:15" s="5" customFormat="1" x14ac:dyDescent="0.25">
      <c r="A246" s="25" t="s">
        <v>239</v>
      </c>
      <c r="B246" s="34" t="s">
        <v>568</v>
      </c>
      <c r="C246" s="42" t="s">
        <v>562</v>
      </c>
      <c r="D246" s="18"/>
      <c r="E246" s="17">
        <v>7500</v>
      </c>
      <c r="F246" s="17"/>
      <c r="G246" s="18">
        <v>7500</v>
      </c>
      <c r="H246" s="101"/>
      <c r="I246" s="16" t="str">
        <f>+IF(H246&gt;'Trial Balance (Materiality)'!$F$12,"Yes","No")</f>
        <v>No</v>
      </c>
      <c r="J246" s="16"/>
      <c r="K246" s="21" t="s">
        <v>537</v>
      </c>
      <c r="L246" s="16" t="s">
        <v>562</v>
      </c>
      <c r="M246" s="108" t="s">
        <v>239</v>
      </c>
      <c r="N246" s="122">
        <v>7500</v>
      </c>
      <c r="O246" s="122"/>
    </row>
    <row r="247" spans="1:15" s="5" customFormat="1" x14ac:dyDescent="0.25">
      <c r="A247" s="25" t="s">
        <v>240</v>
      </c>
      <c r="B247" s="34" t="s">
        <v>568</v>
      </c>
      <c r="C247" s="42" t="s">
        <v>562</v>
      </c>
      <c r="D247" s="18">
        <v>15000</v>
      </c>
      <c r="E247" s="17">
        <v>20000</v>
      </c>
      <c r="F247" s="17">
        <v>15000</v>
      </c>
      <c r="G247" s="18">
        <v>20000</v>
      </c>
      <c r="H247" s="101"/>
      <c r="I247" s="16" t="str">
        <f>+IF(H247&gt;'Trial Balance (Materiality)'!$F$12,"Yes","No")</f>
        <v>No</v>
      </c>
      <c r="J247" s="16"/>
      <c r="K247" s="21" t="s">
        <v>537</v>
      </c>
      <c r="L247" s="16" t="s">
        <v>562</v>
      </c>
      <c r="M247" s="108" t="s">
        <v>240</v>
      </c>
      <c r="N247" s="122">
        <v>20000</v>
      </c>
      <c r="O247" s="122"/>
    </row>
    <row r="248" spans="1:15" s="5" customFormat="1" x14ac:dyDescent="0.25">
      <c r="A248" s="25" t="s">
        <v>241</v>
      </c>
      <c r="B248" s="34" t="s">
        <v>568</v>
      </c>
      <c r="C248" s="42" t="s">
        <v>562</v>
      </c>
      <c r="D248" s="18">
        <v>5000</v>
      </c>
      <c r="E248" s="17">
        <v>71500</v>
      </c>
      <c r="F248" s="17">
        <v>69500</v>
      </c>
      <c r="G248" s="18">
        <v>7000</v>
      </c>
      <c r="H248" s="101"/>
      <c r="I248" s="16" t="str">
        <f>+IF(H248&gt;'Trial Balance (Materiality)'!$F$12,"Yes","No")</f>
        <v>No</v>
      </c>
      <c r="J248" s="16"/>
      <c r="K248" s="21" t="s">
        <v>537</v>
      </c>
      <c r="L248" s="16" t="s">
        <v>562</v>
      </c>
      <c r="M248" s="108" t="s">
        <v>241</v>
      </c>
      <c r="N248" s="122">
        <v>7000</v>
      </c>
      <c r="O248" s="122"/>
    </row>
    <row r="249" spans="1:15" s="5" customFormat="1" x14ac:dyDescent="0.25">
      <c r="A249" s="25" t="s">
        <v>242</v>
      </c>
      <c r="B249" s="34" t="s">
        <v>568</v>
      </c>
      <c r="C249" s="42" t="s">
        <v>562</v>
      </c>
      <c r="D249" s="18">
        <v>3000</v>
      </c>
      <c r="E249" s="17">
        <v>57000</v>
      </c>
      <c r="F249" s="17">
        <v>57000</v>
      </c>
      <c r="G249" s="18">
        <v>3000</v>
      </c>
      <c r="H249" s="101"/>
      <c r="I249" s="16" t="str">
        <f>+IF(H249&gt;'Trial Balance (Materiality)'!$F$12,"Yes","No")</f>
        <v>No</v>
      </c>
      <c r="J249" s="16"/>
      <c r="K249" s="21" t="s">
        <v>537</v>
      </c>
      <c r="L249" s="16" t="s">
        <v>562</v>
      </c>
      <c r="M249" s="108" t="s">
        <v>242</v>
      </c>
      <c r="N249" s="122">
        <v>3000</v>
      </c>
      <c r="O249" s="122"/>
    </row>
    <row r="250" spans="1:15" s="5" customFormat="1" hidden="1" x14ac:dyDescent="0.25">
      <c r="A250" s="25" t="s">
        <v>243</v>
      </c>
      <c r="B250" s="34" t="s">
        <v>568</v>
      </c>
      <c r="C250" s="42" t="s">
        <v>562</v>
      </c>
      <c r="D250" s="18"/>
      <c r="E250" s="17">
        <v>5000</v>
      </c>
      <c r="F250" s="17">
        <v>5000</v>
      </c>
      <c r="G250" s="18"/>
      <c r="H250" s="101"/>
      <c r="I250" s="16" t="str">
        <f>+IF(H250&gt;'Trial Balance (Materiality)'!$F$12,"Yes","No")</f>
        <v>No</v>
      </c>
      <c r="J250" s="16"/>
      <c r="K250" s="21" t="s">
        <v>537</v>
      </c>
      <c r="L250" s="16" t="s">
        <v>562</v>
      </c>
      <c r="M250" s="108"/>
      <c r="N250" s="122"/>
      <c r="O250" s="122"/>
    </row>
    <row r="251" spans="1:15" s="5" customFormat="1" x14ac:dyDescent="0.25">
      <c r="A251" s="22" t="s">
        <v>244</v>
      </c>
      <c r="B251" s="34" t="s">
        <v>568</v>
      </c>
      <c r="C251" s="42" t="s">
        <v>562</v>
      </c>
      <c r="D251" s="18"/>
      <c r="E251" s="17">
        <v>12000</v>
      </c>
      <c r="F251" s="17">
        <v>10000</v>
      </c>
      <c r="G251" s="18">
        <v>2000</v>
      </c>
      <c r="H251" s="101"/>
      <c r="I251" s="16" t="str">
        <f>+IF(H251&gt;'Trial Balance (Materiality)'!$F$12,"Yes","No")</f>
        <v>No</v>
      </c>
      <c r="J251" s="16"/>
      <c r="K251" s="21" t="s">
        <v>537</v>
      </c>
      <c r="L251" s="16" t="s">
        <v>562</v>
      </c>
      <c r="M251" s="105" t="s">
        <v>244</v>
      </c>
      <c r="N251" s="122">
        <v>2000</v>
      </c>
      <c r="O251" s="122"/>
    </row>
    <row r="252" spans="1:15" s="5" customFormat="1" x14ac:dyDescent="0.25">
      <c r="A252" s="25" t="s">
        <v>245</v>
      </c>
      <c r="B252" s="34" t="s">
        <v>568</v>
      </c>
      <c r="C252" s="42" t="s">
        <v>562</v>
      </c>
      <c r="D252" s="18">
        <v>20000</v>
      </c>
      <c r="E252" s="17">
        <v>260000</v>
      </c>
      <c r="F252" s="17">
        <v>250000</v>
      </c>
      <c r="G252" s="18">
        <v>30000</v>
      </c>
      <c r="H252" s="101"/>
      <c r="I252" s="16" t="str">
        <f>+IF(H252&gt;'Trial Balance (Materiality)'!$F$12,"Yes","No")</f>
        <v>No</v>
      </c>
      <c r="J252" s="16"/>
      <c r="K252" s="21" t="s">
        <v>537</v>
      </c>
      <c r="L252" s="16" t="s">
        <v>562</v>
      </c>
      <c r="M252" s="108" t="s">
        <v>245</v>
      </c>
      <c r="N252" s="122">
        <v>30000</v>
      </c>
      <c r="O252" s="122"/>
    </row>
    <row r="253" spans="1:15" s="5" customFormat="1" x14ac:dyDescent="0.25">
      <c r="A253" s="22" t="s">
        <v>246</v>
      </c>
      <c r="B253" s="34" t="s">
        <v>568</v>
      </c>
      <c r="C253" s="42" t="s">
        <v>562</v>
      </c>
      <c r="D253" s="18"/>
      <c r="E253" s="17">
        <v>37000</v>
      </c>
      <c r="F253" s="17">
        <v>34000</v>
      </c>
      <c r="G253" s="18">
        <v>3000</v>
      </c>
      <c r="H253" s="101"/>
      <c r="I253" s="16" t="str">
        <f>+IF(H253&gt;'Trial Balance (Materiality)'!$F$12,"Yes","No")</f>
        <v>No</v>
      </c>
      <c r="J253" s="16"/>
      <c r="K253" s="21" t="s">
        <v>537</v>
      </c>
      <c r="L253" s="16" t="s">
        <v>562</v>
      </c>
      <c r="M253" s="105" t="s">
        <v>246</v>
      </c>
      <c r="N253" s="122">
        <v>3000</v>
      </c>
      <c r="O253" s="122"/>
    </row>
    <row r="254" spans="1:15" s="5" customFormat="1" hidden="1" x14ac:dyDescent="0.25">
      <c r="A254" s="25" t="s">
        <v>247</v>
      </c>
      <c r="B254" s="34" t="s">
        <v>568</v>
      </c>
      <c r="C254" s="42" t="s">
        <v>562</v>
      </c>
      <c r="D254" s="18"/>
      <c r="E254" s="17">
        <v>10644</v>
      </c>
      <c r="F254" s="17">
        <v>10644</v>
      </c>
      <c r="G254" s="18"/>
      <c r="H254" s="101"/>
      <c r="I254" s="16" t="str">
        <f>+IF(H254&gt;'Trial Balance (Materiality)'!$F$12,"Yes","No")</f>
        <v>No</v>
      </c>
      <c r="J254" s="16"/>
      <c r="K254" s="21" t="s">
        <v>537</v>
      </c>
      <c r="L254" s="16" t="s">
        <v>562</v>
      </c>
      <c r="M254" s="105"/>
      <c r="N254" s="122"/>
      <c r="O254" s="122"/>
    </row>
    <row r="255" spans="1:15" s="5" customFormat="1" x14ac:dyDescent="0.25">
      <c r="A255" s="23" t="s">
        <v>248</v>
      </c>
      <c r="B255" s="34" t="s">
        <v>568</v>
      </c>
      <c r="C255" s="42" t="s">
        <v>562</v>
      </c>
      <c r="D255" s="18"/>
      <c r="E255" s="17">
        <v>1000</v>
      </c>
      <c r="F255" s="17"/>
      <c r="G255" s="18">
        <v>1000</v>
      </c>
      <c r="H255" s="101"/>
      <c r="I255" s="16" t="str">
        <f>+IF(H255&gt;'Trial Balance (Materiality)'!$F$12,"Yes","No")</f>
        <v>No</v>
      </c>
      <c r="J255" s="16"/>
      <c r="K255" s="21" t="s">
        <v>537</v>
      </c>
      <c r="L255" s="16" t="s">
        <v>562</v>
      </c>
      <c r="M255" s="106" t="s">
        <v>248</v>
      </c>
      <c r="N255" s="122">
        <v>1000</v>
      </c>
      <c r="O255" s="122"/>
    </row>
    <row r="256" spans="1:15" s="5" customFormat="1" x14ac:dyDescent="0.25">
      <c r="A256" s="27" t="s">
        <v>249</v>
      </c>
      <c r="B256" s="34" t="s">
        <v>568</v>
      </c>
      <c r="C256" s="42" t="s">
        <v>562</v>
      </c>
      <c r="D256" s="18">
        <v>790208</v>
      </c>
      <c r="E256" s="18">
        <v>1257500</v>
      </c>
      <c r="F256" s="18">
        <v>1187176</v>
      </c>
      <c r="G256" s="18">
        <v>860532</v>
      </c>
      <c r="H256" s="101"/>
      <c r="I256" s="16" t="str">
        <f>+IF(H256&gt;'Trial Balance (Materiality)'!$F$12,"Yes","No")</f>
        <v>No</v>
      </c>
      <c r="J256" s="16"/>
      <c r="K256" s="21" t="s">
        <v>537</v>
      </c>
      <c r="L256" s="16" t="s">
        <v>562</v>
      </c>
      <c r="M256" s="110" t="s">
        <v>249</v>
      </c>
      <c r="N256" s="126">
        <v>906277</v>
      </c>
      <c r="O256" s="126">
        <v>45745</v>
      </c>
    </row>
    <row r="257" spans="1:15" s="5" customFormat="1" hidden="1" x14ac:dyDescent="0.25">
      <c r="A257" s="22" t="s">
        <v>250</v>
      </c>
      <c r="B257" s="34" t="s">
        <v>568</v>
      </c>
      <c r="C257" s="42" t="s">
        <v>562</v>
      </c>
      <c r="D257" s="18"/>
      <c r="E257" s="17">
        <v>100000</v>
      </c>
      <c r="F257" s="17">
        <v>100000</v>
      </c>
      <c r="G257" s="18"/>
      <c r="H257" s="101"/>
      <c r="I257" s="16" t="str">
        <f>+IF(H257&gt;'Trial Balance (Materiality)'!$F$12,"Yes","No")</f>
        <v>No</v>
      </c>
      <c r="J257" s="16"/>
      <c r="K257" s="21" t="s">
        <v>537</v>
      </c>
      <c r="L257" s="16" t="s">
        <v>562</v>
      </c>
      <c r="M257" s="110"/>
      <c r="N257" s="127"/>
      <c r="O257" s="127"/>
    </row>
    <row r="258" spans="1:15" s="5" customFormat="1" x14ac:dyDescent="0.25">
      <c r="A258" s="25" t="s">
        <v>251</v>
      </c>
      <c r="B258" s="34" t="s">
        <v>568</v>
      </c>
      <c r="C258" s="42" t="s">
        <v>562</v>
      </c>
      <c r="D258" s="18">
        <v>44000</v>
      </c>
      <c r="E258" s="17">
        <v>45000</v>
      </c>
      <c r="F258" s="17">
        <v>29000</v>
      </c>
      <c r="G258" s="18">
        <v>60000</v>
      </c>
      <c r="H258" s="101"/>
      <c r="I258" s="16" t="str">
        <f>+IF(H258&gt;'Trial Balance (Materiality)'!$F$12,"Yes","No")</f>
        <v>No</v>
      </c>
      <c r="J258" s="16"/>
      <c r="K258" s="21" t="s">
        <v>537</v>
      </c>
      <c r="L258" s="16" t="s">
        <v>562</v>
      </c>
      <c r="M258" s="108" t="s">
        <v>251</v>
      </c>
      <c r="N258" s="122">
        <v>60000</v>
      </c>
      <c r="O258" s="122"/>
    </row>
    <row r="259" spans="1:15" s="5" customFormat="1" hidden="1" x14ac:dyDescent="0.25">
      <c r="A259" s="25" t="s">
        <v>252</v>
      </c>
      <c r="B259" s="34" t="s">
        <v>568</v>
      </c>
      <c r="C259" s="42" t="s">
        <v>562</v>
      </c>
      <c r="D259" s="18"/>
      <c r="E259" s="17">
        <v>15000</v>
      </c>
      <c r="F259" s="17">
        <v>15000</v>
      </c>
      <c r="G259" s="18"/>
      <c r="H259" s="101"/>
      <c r="I259" s="16" t="str">
        <f>+IF(H259&gt;'Trial Balance (Materiality)'!$F$12,"Yes","No")</f>
        <v>No</v>
      </c>
      <c r="J259" s="16"/>
      <c r="K259" s="21" t="s">
        <v>537</v>
      </c>
      <c r="L259" s="16" t="s">
        <v>562</v>
      </c>
      <c r="M259" s="108"/>
      <c r="N259" s="122"/>
      <c r="O259" s="122"/>
    </row>
    <row r="260" spans="1:15" s="5" customFormat="1" x14ac:dyDescent="0.25">
      <c r="A260" s="25" t="s">
        <v>253</v>
      </c>
      <c r="B260" s="34" t="s">
        <v>568</v>
      </c>
      <c r="C260" s="42" t="s">
        <v>562</v>
      </c>
      <c r="D260" s="18">
        <v>1000</v>
      </c>
      <c r="E260" s="17">
        <v>20000</v>
      </c>
      <c r="F260" s="17">
        <v>11000</v>
      </c>
      <c r="G260" s="18">
        <v>10000</v>
      </c>
      <c r="H260" s="101"/>
      <c r="I260" s="16" t="str">
        <f>+IF(H260&gt;'Trial Balance (Materiality)'!$F$12,"Yes","No")</f>
        <v>No</v>
      </c>
      <c r="J260" s="16"/>
      <c r="K260" s="21" t="s">
        <v>537</v>
      </c>
      <c r="L260" s="16" t="s">
        <v>562</v>
      </c>
      <c r="M260" s="108" t="s">
        <v>253</v>
      </c>
      <c r="N260" s="122">
        <v>10000</v>
      </c>
      <c r="O260" s="122"/>
    </row>
    <row r="261" spans="1:15" s="5" customFormat="1" x14ac:dyDescent="0.25">
      <c r="A261" s="25" t="s">
        <v>254</v>
      </c>
      <c r="B261" s="34" t="s">
        <v>568</v>
      </c>
      <c r="C261" s="42" t="s">
        <v>562</v>
      </c>
      <c r="D261" s="18">
        <v>5000</v>
      </c>
      <c r="E261" s="17">
        <v>20000</v>
      </c>
      <c r="F261" s="17">
        <v>23000</v>
      </c>
      <c r="G261" s="18">
        <v>2000</v>
      </c>
      <c r="H261" s="101"/>
      <c r="I261" s="16" t="str">
        <f>+IF(H261&gt;'Trial Balance (Materiality)'!$F$12,"Yes","No")</f>
        <v>No</v>
      </c>
      <c r="J261" s="16"/>
      <c r="K261" s="21" t="s">
        <v>537</v>
      </c>
      <c r="L261" s="16" t="s">
        <v>562</v>
      </c>
      <c r="M261" s="108" t="s">
        <v>254</v>
      </c>
      <c r="N261" s="122">
        <v>2000</v>
      </c>
      <c r="O261" s="122"/>
    </row>
    <row r="262" spans="1:15" s="5" customFormat="1" x14ac:dyDescent="0.25">
      <c r="A262" s="25" t="s">
        <v>255</v>
      </c>
      <c r="B262" s="34" t="s">
        <v>568</v>
      </c>
      <c r="C262" s="42" t="s">
        <v>562</v>
      </c>
      <c r="D262" s="18">
        <v>9000</v>
      </c>
      <c r="E262" s="17"/>
      <c r="F262" s="17"/>
      <c r="G262" s="18">
        <v>9000</v>
      </c>
      <c r="H262" s="101"/>
      <c r="I262" s="16" t="str">
        <f>+IF(H262&gt;'Trial Balance (Materiality)'!$F$12,"Yes","No")</f>
        <v>No</v>
      </c>
      <c r="J262" s="16"/>
      <c r="K262" s="21" t="s">
        <v>537</v>
      </c>
      <c r="L262" s="16" t="s">
        <v>562</v>
      </c>
      <c r="M262" s="108" t="s">
        <v>255</v>
      </c>
      <c r="N262" s="122">
        <v>9000</v>
      </c>
      <c r="O262" s="122"/>
    </row>
    <row r="263" spans="1:15" s="5" customFormat="1" hidden="1" x14ac:dyDescent="0.25">
      <c r="A263" s="25" t="s">
        <v>256</v>
      </c>
      <c r="B263" s="34" t="s">
        <v>568</v>
      </c>
      <c r="C263" s="42" t="s">
        <v>562</v>
      </c>
      <c r="D263" s="18"/>
      <c r="E263" s="17">
        <v>20000</v>
      </c>
      <c r="F263" s="17">
        <v>20000</v>
      </c>
      <c r="G263" s="18"/>
      <c r="H263" s="101"/>
      <c r="I263" s="16" t="str">
        <f>+IF(H263&gt;'Trial Balance (Materiality)'!$F$12,"Yes","No")</f>
        <v>No</v>
      </c>
      <c r="J263" s="16"/>
      <c r="K263" s="21" t="s">
        <v>537</v>
      </c>
      <c r="L263" s="16" t="s">
        <v>562</v>
      </c>
      <c r="M263" s="108"/>
      <c r="N263" s="122"/>
      <c r="O263" s="122"/>
    </row>
    <row r="264" spans="1:15" s="5" customFormat="1" hidden="1" x14ac:dyDescent="0.25">
      <c r="A264" s="25" t="s">
        <v>257</v>
      </c>
      <c r="B264" s="34" t="s">
        <v>568</v>
      </c>
      <c r="C264" s="42" t="s">
        <v>562</v>
      </c>
      <c r="D264" s="18"/>
      <c r="E264" s="17">
        <v>30000</v>
      </c>
      <c r="F264" s="17">
        <v>30000</v>
      </c>
      <c r="G264" s="18"/>
      <c r="H264" s="101"/>
      <c r="I264" s="16" t="str">
        <f>+IF(H264&gt;'Trial Balance (Materiality)'!$F$12,"Yes","No")</f>
        <v>No</v>
      </c>
      <c r="J264" s="16"/>
      <c r="K264" s="21" t="s">
        <v>537</v>
      </c>
      <c r="L264" s="16" t="s">
        <v>562</v>
      </c>
      <c r="M264" s="108"/>
      <c r="N264" s="122"/>
      <c r="O264" s="122"/>
    </row>
    <row r="265" spans="1:15" s="5" customFormat="1" hidden="1" x14ac:dyDescent="0.25">
      <c r="A265" s="25" t="s">
        <v>258</v>
      </c>
      <c r="B265" s="34" t="s">
        <v>568</v>
      </c>
      <c r="C265" s="42" t="s">
        <v>562</v>
      </c>
      <c r="D265" s="18">
        <v>5000</v>
      </c>
      <c r="E265" s="17"/>
      <c r="F265" s="17">
        <v>5000</v>
      </c>
      <c r="G265" s="18"/>
      <c r="H265" s="101"/>
      <c r="I265" s="16" t="str">
        <f>+IF(H265&gt;'Trial Balance (Materiality)'!$F$12,"Yes","No")</f>
        <v>No</v>
      </c>
      <c r="J265" s="16"/>
      <c r="K265" s="21" t="s">
        <v>537</v>
      </c>
      <c r="L265" s="16" t="s">
        <v>562</v>
      </c>
      <c r="M265" s="108"/>
      <c r="N265" s="122"/>
      <c r="O265" s="122"/>
    </row>
    <row r="266" spans="1:15" s="5" customFormat="1" hidden="1" x14ac:dyDescent="0.25">
      <c r="A266" s="25" t="s">
        <v>259</v>
      </c>
      <c r="B266" s="34" t="s">
        <v>568</v>
      </c>
      <c r="C266" s="42" t="s">
        <v>562</v>
      </c>
      <c r="D266" s="18"/>
      <c r="E266" s="17">
        <v>30000</v>
      </c>
      <c r="F266" s="17">
        <v>30000</v>
      </c>
      <c r="G266" s="18"/>
      <c r="H266" s="101"/>
      <c r="I266" s="16" t="str">
        <f>+IF(H266&gt;'Trial Balance (Materiality)'!$F$12,"Yes","No")</f>
        <v>No</v>
      </c>
      <c r="J266" s="16"/>
      <c r="K266" s="21" t="s">
        <v>537</v>
      </c>
      <c r="L266" s="16" t="s">
        <v>562</v>
      </c>
      <c r="M266" s="108"/>
      <c r="N266" s="122"/>
      <c r="O266" s="122"/>
    </row>
    <row r="267" spans="1:15" s="5" customFormat="1" x14ac:dyDescent="0.25">
      <c r="A267" s="25" t="s">
        <v>260</v>
      </c>
      <c r="B267" s="34" t="s">
        <v>568</v>
      </c>
      <c r="C267" s="42" t="s">
        <v>562</v>
      </c>
      <c r="D267" s="18"/>
      <c r="E267" s="17">
        <v>15000</v>
      </c>
      <c r="F267" s="17"/>
      <c r="G267" s="18">
        <v>15000</v>
      </c>
      <c r="H267" s="101"/>
      <c r="I267" s="16" t="str">
        <f>+IF(H267&gt;'Trial Balance (Materiality)'!$F$12,"Yes","No")</f>
        <v>No</v>
      </c>
      <c r="J267" s="16"/>
      <c r="K267" s="21" t="s">
        <v>537</v>
      </c>
      <c r="L267" s="16" t="s">
        <v>562</v>
      </c>
      <c r="M267" s="108" t="s">
        <v>260</v>
      </c>
      <c r="N267" s="122">
        <v>15000</v>
      </c>
      <c r="O267" s="122"/>
    </row>
    <row r="268" spans="1:15" s="5" customFormat="1" hidden="1" x14ac:dyDescent="0.25">
      <c r="A268" s="26" t="s">
        <v>261</v>
      </c>
      <c r="B268" s="34" t="s">
        <v>568</v>
      </c>
      <c r="C268" s="42" t="s">
        <v>562</v>
      </c>
      <c r="D268" s="18">
        <v>7000</v>
      </c>
      <c r="E268" s="17"/>
      <c r="F268" s="17">
        <v>7000</v>
      </c>
      <c r="G268" s="18"/>
      <c r="H268" s="101"/>
      <c r="I268" s="16" t="str">
        <f>+IF(H268&gt;'Trial Balance (Materiality)'!$F$12,"Yes","No")</f>
        <v>No</v>
      </c>
      <c r="J268" s="16"/>
      <c r="K268" s="21" t="s">
        <v>537</v>
      </c>
      <c r="L268" s="16" t="s">
        <v>562</v>
      </c>
      <c r="M268" s="108"/>
      <c r="N268" s="122"/>
      <c r="O268" s="122"/>
    </row>
    <row r="269" spans="1:15" s="5" customFormat="1" x14ac:dyDescent="0.25">
      <c r="A269" s="25" t="s">
        <v>262</v>
      </c>
      <c r="B269" s="34" t="s">
        <v>568</v>
      </c>
      <c r="C269" s="42" t="s">
        <v>562</v>
      </c>
      <c r="D269" s="18"/>
      <c r="E269" s="17">
        <v>50000</v>
      </c>
      <c r="F269" s="17">
        <v>19166</v>
      </c>
      <c r="G269" s="18">
        <v>30834</v>
      </c>
      <c r="H269" s="101"/>
      <c r="I269" s="16" t="str">
        <f>+IF(H269&gt;'Trial Balance (Materiality)'!$F$12,"Yes","No")</f>
        <v>No</v>
      </c>
      <c r="J269" s="16"/>
      <c r="K269" s="21" t="s">
        <v>537</v>
      </c>
      <c r="L269" s="16" t="s">
        <v>562</v>
      </c>
      <c r="M269" s="108" t="s">
        <v>262</v>
      </c>
      <c r="N269" s="122">
        <v>30834</v>
      </c>
      <c r="O269" s="122"/>
    </row>
    <row r="270" spans="1:15" s="5" customFormat="1" x14ac:dyDescent="0.25">
      <c r="A270" s="25" t="s">
        <v>263</v>
      </c>
      <c r="B270" s="34" t="s">
        <v>568</v>
      </c>
      <c r="C270" s="42" t="s">
        <v>562</v>
      </c>
      <c r="D270" s="18">
        <v>12000</v>
      </c>
      <c r="E270" s="17">
        <v>15000</v>
      </c>
      <c r="F270" s="17">
        <v>21000</v>
      </c>
      <c r="G270" s="18">
        <v>6000</v>
      </c>
      <c r="H270" s="101"/>
      <c r="I270" s="16" t="str">
        <f>+IF(H270&gt;'Trial Balance (Materiality)'!$F$12,"Yes","No")</f>
        <v>No</v>
      </c>
      <c r="J270" s="16"/>
      <c r="K270" s="21" t="s">
        <v>537</v>
      </c>
      <c r="L270" s="16" t="s">
        <v>562</v>
      </c>
      <c r="M270" s="108" t="s">
        <v>263</v>
      </c>
      <c r="N270" s="122">
        <v>6000</v>
      </c>
      <c r="O270" s="122"/>
    </row>
    <row r="271" spans="1:15" s="5" customFormat="1" x14ac:dyDescent="0.25">
      <c r="A271" s="25" t="s">
        <v>264</v>
      </c>
      <c r="B271" s="34" t="s">
        <v>568</v>
      </c>
      <c r="C271" s="42" t="s">
        <v>562</v>
      </c>
      <c r="D271" s="18"/>
      <c r="E271" s="17">
        <v>15000</v>
      </c>
      <c r="F271" s="17"/>
      <c r="G271" s="18">
        <v>15000</v>
      </c>
      <c r="H271" s="101"/>
      <c r="I271" s="16" t="str">
        <f>+IF(H271&gt;'Trial Balance (Materiality)'!$F$12,"Yes","No")</f>
        <v>No</v>
      </c>
      <c r="J271" s="16"/>
      <c r="K271" s="21" t="s">
        <v>537</v>
      </c>
      <c r="L271" s="16" t="s">
        <v>562</v>
      </c>
      <c r="M271" s="108" t="s">
        <v>264</v>
      </c>
      <c r="N271" s="122">
        <v>15000</v>
      </c>
      <c r="O271" s="122"/>
    </row>
    <row r="272" spans="1:15" s="5" customFormat="1" x14ac:dyDescent="0.25">
      <c r="A272" s="22" t="s">
        <v>265</v>
      </c>
      <c r="B272" s="34" t="s">
        <v>568</v>
      </c>
      <c r="C272" s="42" t="s">
        <v>562</v>
      </c>
      <c r="D272" s="18"/>
      <c r="E272" s="17">
        <v>10000</v>
      </c>
      <c r="F272" s="17"/>
      <c r="G272" s="18">
        <v>10000</v>
      </c>
      <c r="H272" s="101"/>
      <c r="I272" s="16" t="str">
        <f>+IF(H272&gt;'Trial Balance (Materiality)'!$F$12,"Yes","No")</f>
        <v>No</v>
      </c>
      <c r="J272" s="16"/>
      <c r="K272" s="21" t="s">
        <v>537</v>
      </c>
      <c r="L272" s="16" t="s">
        <v>562</v>
      </c>
      <c r="M272" s="105" t="s">
        <v>265</v>
      </c>
      <c r="N272" s="122">
        <v>10000</v>
      </c>
      <c r="O272" s="122"/>
    </row>
    <row r="273" spans="1:15" s="5" customFormat="1" x14ac:dyDescent="0.25">
      <c r="A273" s="25" t="s">
        <v>266</v>
      </c>
      <c r="B273" s="34" t="s">
        <v>568</v>
      </c>
      <c r="C273" s="42" t="s">
        <v>562</v>
      </c>
      <c r="D273" s="18"/>
      <c r="E273" s="17">
        <v>30000</v>
      </c>
      <c r="F273" s="17">
        <v>22200</v>
      </c>
      <c r="G273" s="18">
        <v>7800</v>
      </c>
      <c r="H273" s="101"/>
      <c r="I273" s="16" t="str">
        <f>+IF(H273&gt;'Trial Balance (Materiality)'!$F$12,"Yes","No")</f>
        <v>No</v>
      </c>
      <c r="J273" s="16"/>
      <c r="K273" s="21" t="s">
        <v>537</v>
      </c>
      <c r="L273" s="16" t="s">
        <v>562</v>
      </c>
      <c r="M273" s="108" t="s">
        <v>266</v>
      </c>
      <c r="N273" s="122">
        <v>7800</v>
      </c>
      <c r="O273" s="122"/>
    </row>
    <row r="274" spans="1:15" s="5" customFormat="1" x14ac:dyDescent="0.25">
      <c r="A274" s="25" t="s">
        <v>267</v>
      </c>
      <c r="B274" s="34" t="s">
        <v>568</v>
      </c>
      <c r="C274" s="42" t="str">
        <f t="shared" ref="C274:C294" si="0">+C273</f>
        <v>Staff Advance &amp; Loan</v>
      </c>
      <c r="D274" s="18"/>
      <c r="E274" s="17">
        <v>10000</v>
      </c>
      <c r="F274" s="17">
        <v>6000</v>
      </c>
      <c r="G274" s="18">
        <v>4000</v>
      </c>
      <c r="H274" s="101"/>
      <c r="I274" s="16" t="str">
        <f>+IF(H274&gt;'Trial Balance (Materiality)'!$F$12,"Yes","No")</f>
        <v>No</v>
      </c>
      <c r="J274" s="16"/>
      <c r="K274" s="21" t="s">
        <v>537</v>
      </c>
      <c r="L274" s="16" t="s">
        <v>562</v>
      </c>
      <c r="M274" s="108" t="s">
        <v>267</v>
      </c>
      <c r="N274" s="122">
        <v>4000</v>
      </c>
      <c r="O274" s="122"/>
    </row>
    <row r="275" spans="1:15" s="5" customFormat="1" hidden="1" x14ac:dyDescent="0.25">
      <c r="A275" s="25" t="s">
        <v>268</v>
      </c>
      <c r="B275" s="34" t="s">
        <v>568</v>
      </c>
      <c r="C275" s="42" t="str">
        <f t="shared" si="0"/>
        <v>Staff Advance &amp; Loan</v>
      </c>
      <c r="D275" s="18">
        <v>36676</v>
      </c>
      <c r="E275" s="17"/>
      <c r="F275" s="17">
        <v>36676</v>
      </c>
      <c r="G275" s="18"/>
      <c r="H275" s="101"/>
      <c r="I275" s="16" t="str">
        <f>+IF(H275&gt;'Trial Balance (Materiality)'!$F$12,"Yes","No")</f>
        <v>No</v>
      </c>
      <c r="J275" s="16"/>
      <c r="K275" s="21" t="s">
        <v>537</v>
      </c>
      <c r="L275" s="16" t="s">
        <v>562</v>
      </c>
      <c r="M275" s="108"/>
      <c r="N275" s="122"/>
      <c r="O275" s="122"/>
    </row>
    <row r="276" spans="1:15" s="5" customFormat="1" hidden="1" x14ac:dyDescent="0.25">
      <c r="A276" s="25" t="s">
        <v>269</v>
      </c>
      <c r="B276" s="34" t="s">
        <v>568</v>
      </c>
      <c r="C276" s="42" t="str">
        <f t="shared" si="0"/>
        <v>Staff Advance &amp; Loan</v>
      </c>
      <c r="D276" s="18"/>
      <c r="E276" s="17">
        <v>5000</v>
      </c>
      <c r="F276" s="17">
        <v>5000</v>
      </c>
      <c r="G276" s="18"/>
      <c r="H276" s="101"/>
      <c r="I276" s="16" t="str">
        <f>+IF(H276&gt;'Trial Balance (Materiality)'!$F$12,"Yes","No")</f>
        <v>No</v>
      </c>
      <c r="J276" s="16"/>
      <c r="K276" s="21" t="s">
        <v>537</v>
      </c>
      <c r="L276" s="16" t="s">
        <v>562</v>
      </c>
      <c r="M276" s="108"/>
      <c r="N276" s="122"/>
      <c r="O276" s="122"/>
    </row>
    <row r="277" spans="1:15" s="5" customFormat="1" x14ac:dyDescent="0.25">
      <c r="A277" s="25" t="s">
        <v>270</v>
      </c>
      <c r="B277" s="34" t="s">
        <v>568</v>
      </c>
      <c r="C277" s="42" t="str">
        <f t="shared" si="0"/>
        <v>Staff Advance &amp; Loan</v>
      </c>
      <c r="D277" s="18">
        <v>2000</v>
      </c>
      <c r="E277" s="17">
        <v>100000</v>
      </c>
      <c r="F277" s="17">
        <v>62000</v>
      </c>
      <c r="G277" s="18">
        <v>40000</v>
      </c>
      <c r="H277" s="101"/>
      <c r="I277" s="16" t="str">
        <f>+IF(H277&gt;'Trial Balance (Materiality)'!$F$12,"Yes","No")</f>
        <v>No</v>
      </c>
      <c r="J277" s="16"/>
      <c r="K277" s="21" t="s">
        <v>537</v>
      </c>
      <c r="L277" s="16" t="s">
        <v>562</v>
      </c>
      <c r="M277" s="108" t="s">
        <v>270</v>
      </c>
      <c r="N277" s="122">
        <v>40000</v>
      </c>
      <c r="O277" s="122"/>
    </row>
    <row r="278" spans="1:15" s="5" customFormat="1" x14ac:dyDescent="0.25">
      <c r="A278" s="25" t="s">
        <v>271</v>
      </c>
      <c r="B278" s="34" t="s">
        <v>568</v>
      </c>
      <c r="C278" s="42" t="str">
        <f t="shared" si="0"/>
        <v>Staff Advance &amp; Loan</v>
      </c>
      <c r="D278" s="18"/>
      <c r="E278" s="17">
        <v>10000</v>
      </c>
      <c r="F278" s="17">
        <v>10696</v>
      </c>
      <c r="G278" s="18">
        <v>696</v>
      </c>
      <c r="H278" s="101"/>
      <c r="I278" s="16" t="str">
        <f>+IF(H278&gt;'Trial Balance (Materiality)'!$F$12,"Yes","No")</f>
        <v>No</v>
      </c>
      <c r="J278" s="16"/>
      <c r="K278" s="21" t="s">
        <v>537</v>
      </c>
      <c r="L278" s="16" t="s">
        <v>562</v>
      </c>
      <c r="M278" s="108" t="s">
        <v>271</v>
      </c>
      <c r="N278" s="122"/>
      <c r="O278" s="122">
        <v>696</v>
      </c>
    </row>
    <row r="279" spans="1:15" s="5" customFormat="1" x14ac:dyDescent="0.25">
      <c r="A279" s="25" t="s">
        <v>272</v>
      </c>
      <c r="B279" s="34" t="s">
        <v>568</v>
      </c>
      <c r="C279" s="42" t="str">
        <f t="shared" si="0"/>
        <v>Staff Advance &amp; Loan</v>
      </c>
      <c r="D279" s="18">
        <v>283335</v>
      </c>
      <c r="E279" s="17"/>
      <c r="F279" s="17">
        <v>76078</v>
      </c>
      <c r="G279" s="18">
        <v>207257</v>
      </c>
      <c r="H279" s="101"/>
      <c r="I279" s="16" t="str">
        <f>+IF(H279&gt;'Trial Balance (Materiality)'!$F$12,"Yes","No")</f>
        <v>No</v>
      </c>
      <c r="J279" s="16"/>
      <c r="K279" s="21" t="s">
        <v>537</v>
      </c>
      <c r="L279" s="16" t="s">
        <v>562</v>
      </c>
      <c r="M279" s="108" t="s">
        <v>272</v>
      </c>
      <c r="N279" s="122">
        <v>207257</v>
      </c>
      <c r="O279" s="122"/>
    </row>
    <row r="280" spans="1:15" s="5" customFormat="1" x14ac:dyDescent="0.25">
      <c r="A280" s="22" t="s">
        <v>273</v>
      </c>
      <c r="B280" s="34" t="s">
        <v>568</v>
      </c>
      <c r="C280" s="42" t="str">
        <f t="shared" si="0"/>
        <v>Staff Advance &amp; Loan</v>
      </c>
      <c r="D280" s="18">
        <v>25000</v>
      </c>
      <c r="E280" s="17">
        <v>105000</v>
      </c>
      <c r="F280" s="17">
        <v>50000</v>
      </c>
      <c r="G280" s="18">
        <v>80000</v>
      </c>
      <c r="H280" s="101"/>
      <c r="I280" s="16" t="str">
        <f>+IF(H280&gt;'Trial Balance (Materiality)'!$F$12,"Yes","No")</f>
        <v>No</v>
      </c>
      <c r="J280" s="16"/>
      <c r="K280" s="21" t="s">
        <v>537</v>
      </c>
      <c r="L280" s="16" t="s">
        <v>562</v>
      </c>
      <c r="M280" s="105" t="s">
        <v>273</v>
      </c>
      <c r="N280" s="122">
        <v>80000</v>
      </c>
      <c r="O280" s="122"/>
    </row>
    <row r="281" spans="1:15" s="5" customFormat="1" x14ac:dyDescent="0.25">
      <c r="A281" s="25" t="s">
        <v>274</v>
      </c>
      <c r="B281" s="34" t="s">
        <v>568</v>
      </c>
      <c r="C281" s="42" t="str">
        <f t="shared" si="0"/>
        <v>Staff Advance &amp; Loan</v>
      </c>
      <c r="D281" s="18">
        <v>40000</v>
      </c>
      <c r="E281" s="17">
        <v>85000</v>
      </c>
      <c r="F281" s="17">
        <v>71500</v>
      </c>
      <c r="G281" s="18">
        <v>53500</v>
      </c>
      <c r="H281" s="101"/>
      <c r="I281" s="16" t="str">
        <f>+IF(H281&gt;'Trial Balance (Materiality)'!$F$12,"Yes","No")</f>
        <v>No</v>
      </c>
      <c r="J281" s="16"/>
      <c r="K281" s="21" t="s">
        <v>537</v>
      </c>
      <c r="L281" s="16" t="s">
        <v>562</v>
      </c>
      <c r="M281" s="108" t="s">
        <v>274</v>
      </c>
      <c r="N281" s="122">
        <v>53500</v>
      </c>
      <c r="O281" s="122"/>
    </row>
    <row r="282" spans="1:15" s="5" customFormat="1" hidden="1" x14ac:dyDescent="0.25">
      <c r="A282" s="25" t="s">
        <v>275</v>
      </c>
      <c r="B282" s="34" t="s">
        <v>568</v>
      </c>
      <c r="C282" s="42" t="str">
        <f t="shared" si="0"/>
        <v>Staff Advance &amp; Loan</v>
      </c>
      <c r="D282" s="18"/>
      <c r="E282" s="17">
        <v>5000</v>
      </c>
      <c r="F282" s="17">
        <v>5000</v>
      </c>
      <c r="G282" s="18"/>
      <c r="H282" s="101"/>
      <c r="I282" s="16" t="str">
        <f>+IF(H282&gt;'Trial Balance (Materiality)'!$F$12,"Yes","No")</f>
        <v>No</v>
      </c>
      <c r="J282" s="16"/>
      <c r="K282" s="21" t="s">
        <v>537</v>
      </c>
      <c r="L282" s="16" t="s">
        <v>562</v>
      </c>
      <c r="M282" s="108"/>
      <c r="N282" s="122"/>
      <c r="O282" s="122"/>
    </row>
    <row r="283" spans="1:15" s="5" customFormat="1" hidden="1" x14ac:dyDescent="0.25">
      <c r="A283" s="25" t="s">
        <v>276</v>
      </c>
      <c r="B283" s="34" t="s">
        <v>568</v>
      </c>
      <c r="C283" s="42" t="str">
        <f t="shared" si="0"/>
        <v>Staff Advance &amp; Loan</v>
      </c>
      <c r="D283" s="18"/>
      <c r="E283" s="17">
        <v>30000</v>
      </c>
      <c r="F283" s="17">
        <v>30000</v>
      </c>
      <c r="G283" s="18"/>
      <c r="H283" s="101"/>
      <c r="I283" s="16" t="str">
        <f>+IF(H283&gt;'Trial Balance (Materiality)'!$F$12,"Yes","No")</f>
        <v>No</v>
      </c>
      <c r="J283" s="16"/>
      <c r="K283" s="21" t="s">
        <v>537</v>
      </c>
      <c r="L283" s="16" t="s">
        <v>562</v>
      </c>
      <c r="M283" s="108"/>
      <c r="N283" s="122"/>
      <c r="O283" s="122"/>
    </row>
    <row r="284" spans="1:15" s="5" customFormat="1" x14ac:dyDescent="0.25">
      <c r="A284" s="22" t="s">
        <v>277</v>
      </c>
      <c r="B284" s="34" t="s">
        <v>568</v>
      </c>
      <c r="C284" s="42" t="str">
        <f t="shared" si="0"/>
        <v>Staff Advance &amp; Loan</v>
      </c>
      <c r="D284" s="18">
        <v>2419</v>
      </c>
      <c r="E284" s="17">
        <v>35000</v>
      </c>
      <c r="F284" s="17">
        <v>32419</v>
      </c>
      <c r="G284" s="18">
        <v>5000</v>
      </c>
      <c r="H284" s="101"/>
      <c r="I284" s="16" t="str">
        <f>+IF(H284&gt;'Trial Balance (Materiality)'!$F$12,"Yes","No")</f>
        <v>No</v>
      </c>
      <c r="J284" s="16"/>
      <c r="K284" s="21" t="s">
        <v>537</v>
      </c>
      <c r="L284" s="16" t="s">
        <v>562</v>
      </c>
      <c r="M284" s="105" t="s">
        <v>277</v>
      </c>
      <c r="N284" s="122">
        <v>5000</v>
      </c>
      <c r="O284" s="122"/>
    </row>
    <row r="285" spans="1:15" s="5" customFormat="1" x14ac:dyDescent="0.25">
      <c r="A285" s="25" t="s">
        <v>278</v>
      </c>
      <c r="B285" s="34" t="s">
        <v>568</v>
      </c>
      <c r="C285" s="42" t="str">
        <f t="shared" si="0"/>
        <v>Staff Advance &amp; Loan</v>
      </c>
      <c r="D285" s="18">
        <v>205648</v>
      </c>
      <c r="E285" s="17">
        <v>50000</v>
      </c>
      <c r="F285" s="17">
        <v>117467</v>
      </c>
      <c r="G285" s="18">
        <v>138181</v>
      </c>
      <c r="H285" s="101"/>
      <c r="I285" s="16" t="str">
        <f>+IF(H285&gt;'Trial Balance (Materiality)'!$F$12,"Yes","No")</f>
        <v>No</v>
      </c>
      <c r="J285" s="16"/>
      <c r="K285" s="21" t="s">
        <v>537</v>
      </c>
      <c r="L285" s="16" t="s">
        <v>562</v>
      </c>
      <c r="M285" s="108" t="s">
        <v>278</v>
      </c>
      <c r="N285" s="122">
        <v>138181</v>
      </c>
      <c r="O285" s="122"/>
    </row>
    <row r="286" spans="1:15" s="5" customFormat="1" hidden="1" x14ac:dyDescent="0.25">
      <c r="A286" s="25" t="s">
        <v>279</v>
      </c>
      <c r="B286" s="34" t="s">
        <v>568</v>
      </c>
      <c r="C286" s="42" t="str">
        <f t="shared" si="0"/>
        <v>Staff Advance &amp; Loan</v>
      </c>
      <c r="D286" s="18">
        <v>20474</v>
      </c>
      <c r="E286" s="17"/>
      <c r="F286" s="17">
        <v>20474</v>
      </c>
      <c r="G286" s="18"/>
      <c r="H286" s="101"/>
      <c r="I286" s="16" t="str">
        <f>+IF(H286&gt;'Trial Balance (Materiality)'!$F$12,"Yes","No")</f>
        <v>No</v>
      </c>
      <c r="J286" s="16"/>
      <c r="K286" s="21" t="s">
        <v>537</v>
      </c>
      <c r="L286" s="16" t="s">
        <v>562</v>
      </c>
      <c r="M286" s="108"/>
      <c r="N286" s="122"/>
      <c r="O286" s="122"/>
    </row>
    <row r="287" spans="1:15" s="5" customFormat="1" x14ac:dyDescent="0.25">
      <c r="A287" s="25" t="s">
        <v>280</v>
      </c>
      <c r="B287" s="34" t="s">
        <v>568</v>
      </c>
      <c r="C287" s="42" t="str">
        <f t="shared" si="0"/>
        <v>Staff Advance &amp; Loan</v>
      </c>
      <c r="D287" s="18">
        <v>44705</v>
      </c>
      <c r="E287" s="17"/>
      <c r="F287" s="17"/>
      <c r="G287" s="18">
        <v>44705</v>
      </c>
      <c r="H287" s="101"/>
      <c r="I287" s="16" t="str">
        <f>+IF(H287&gt;'Trial Balance (Materiality)'!$F$12,"Yes","No")</f>
        <v>No</v>
      </c>
      <c r="J287" s="16"/>
      <c r="K287" s="21" t="s">
        <v>537</v>
      </c>
      <c r="L287" s="16" t="s">
        <v>562</v>
      </c>
      <c r="M287" s="108" t="s">
        <v>280</v>
      </c>
      <c r="N287" s="122">
        <v>44705</v>
      </c>
      <c r="O287" s="122"/>
    </row>
    <row r="288" spans="1:15" s="5" customFormat="1" x14ac:dyDescent="0.25">
      <c r="A288" s="26" t="s">
        <v>281</v>
      </c>
      <c r="B288" s="34" t="s">
        <v>568</v>
      </c>
      <c r="C288" s="42" t="str">
        <f t="shared" si="0"/>
        <v>Staff Advance &amp; Loan</v>
      </c>
      <c r="D288" s="18">
        <v>45049</v>
      </c>
      <c r="E288" s="17"/>
      <c r="F288" s="17"/>
      <c r="G288" s="18">
        <v>45049</v>
      </c>
      <c r="H288" s="101"/>
      <c r="I288" s="16" t="str">
        <f>+IF(H288&gt;'Trial Balance (Materiality)'!$F$12,"Yes","No")</f>
        <v>No</v>
      </c>
      <c r="J288" s="16"/>
      <c r="K288" s="21" t="s">
        <v>537</v>
      </c>
      <c r="L288" s="16" t="s">
        <v>562</v>
      </c>
      <c r="M288" s="109" t="s">
        <v>281</v>
      </c>
      <c r="N288" s="122"/>
      <c r="O288" s="122">
        <v>45049</v>
      </c>
    </row>
    <row r="289" spans="1:15" s="5" customFormat="1" x14ac:dyDescent="0.25">
      <c r="A289" s="25" t="s">
        <v>282</v>
      </c>
      <c r="B289" s="34" t="s">
        <v>568</v>
      </c>
      <c r="C289" s="42" t="str">
        <f t="shared" si="0"/>
        <v>Staff Advance &amp; Loan</v>
      </c>
      <c r="D289" s="18">
        <v>4000</v>
      </c>
      <c r="E289" s="17">
        <v>16500</v>
      </c>
      <c r="F289" s="17">
        <v>11500</v>
      </c>
      <c r="G289" s="18">
        <v>9000</v>
      </c>
      <c r="H289" s="101"/>
      <c r="I289" s="16" t="str">
        <f>+IF(H289&gt;'Trial Balance (Materiality)'!$F$12,"Yes","No")</f>
        <v>No</v>
      </c>
      <c r="J289" s="16"/>
      <c r="K289" s="21" t="s">
        <v>537</v>
      </c>
      <c r="L289" s="16" t="s">
        <v>562</v>
      </c>
      <c r="M289" s="108" t="s">
        <v>282</v>
      </c>
      <c r="N289" s="122">
        <v>9000</v>
      </c>
      <c r="O289" s="122"/>
    </row>
    <row r="290" spans="1:15" s="5" customFormat="1" x14ac:dyDescent="0.25">
      <c r="A290" s="25" t="s">
        <v>283</v>
      </c>
      <c r="B290" s="34" t="s">
        <v>568</v>
      </c>
      <c r="C290" s="42" t="str">
        <f t="shared" si="0"/>
        <v>Staff Advance &amp; Loan</v>
      </c>
      <c r="D290" s="18">
        <v>10000</v>
      </c>
      <c r="E290" s="17">
        <v>150000</v>
      </c>
      <c r="F290" s="17">
        <v>135000</v>
      </c>
      <c r="G290" s="18">
        <v>25000</v>
      </c>
      <c r="H290" s="101"/>
      <c r="I290" s="16" t="str">
        <f>+IF(H290&gt;'Trial Balance (Materiality)'!$F$12,"Yes","No")</f>
        <v>No</v>
      </c>
      <c r="J290" s="16"/>
      <c r="K290" s="21" t="s">
        <v>537</v>
      </c>
      <c r="L290" s="16" t="s">
        <v>562</v>
      </c>
      <c r="M290" s="108" t="s">
        <v>283</v>
      </c>
      <c r="N290" s="122">
        <v>25000</v>
      </c>
      <c r="O290" s="122"/>
    </row>
    <row r="291" spans="1:15" s="5" customFormat="1" x14ac:dyDescent="0.25">
      <c r="A291" s="25" t="s">
        <v>284</v>
      </c>
      <c r="B291" s="34" t="s">
        <v>568</v>
      </c>
      <c r="C291" s="42" t="str">
        <f t="shared" si="0"/>
        <v>Staff Advance &amp; Loan</v>
      </c>
      <c r="D291" s="18">
        <v>12000</v>
      </c>
      <c r="E291" s="17">
        <v>20000</v>
      </c>
      <c r="F291" s="17">
        <v>23000</v>
      </c>
      <c r="G291" s="18">
        <v>9000</v>
      </c>
      <c r="H291" s="101"/>
      <c r="I291" s="16" t="str">
        <f>+IF(H291&gt;'Trial Balance (Materiality)'!$F$12,"Yes","No")</f>
        <v>No</v>
      </c>
      <c r="J291" s="16"/>
      <c r="K291" s="21" t="s">
        <v>537</v>
      </c>
      <c r="L291" s="16" t="s">
        <v>562</v>
      </c>
      <c r="M291" s="108" t="s">
        <v>284</v>
      </c>
      <c r="N291" s="122">
        <v>9000</v>
      </c>
      <c r="O291" s="122"/>
    </row>
    <row r="292" spans="1:15" s="5" customFormat="1" x14ac:dyDescent="0.25">
      <c r="A292" s="23" t="s">
        <v>285</v>
      </c>
      <c r="B292" s="34" t="s">
        <v>568</v>
      </c>
      <c r="C292" s="42" t="str">
        <f t="shared" si="0"/>
        <v>Staff Advance &amp; Loan</v>
      </c>
      <c r="D292" s="18">
        <v>6000</v>
      </c>
      <c r="E292" s="17">
        <v>20000</v>
      </c>
      <c r="F292" s="17">
        <v>12000</v>
      </c>
      <c r="G292" s="18">
        <v>14000</v>
      </c>
      <c r="H292" s="101"/>
      <c r="I292" s="16" t="str">
        <f>+IF(H292&gt;'Trial Balance (Materiality)'!$F$12,"Yes","No")</f>
        <v>No</v>
      </c>
      <c r="J292" s="16"/>
      <c r="K292" s="21" t="s">
        <v>537</v>
      </c>
      <c r="L292" s="16" t="s">
        <v>562</v>
      </c>
      <c r="M292" s="106" t="s">
        <v>285</v>
      </c>
      <c r="N292" s="122">
        <v>14000</v>
      </c>
      <c r="O292" s="122"/>
    </row>
    <row r="293" spans="1:15" s="5" customFormat="1" x14ac:dyDescent="0.25">
      <c r="A293" s="25" t="s">
        <v>286</v>
      </c>
      <c r="B293" s="34" t="s">
        <v>568</v>
      </c>
      <c r="C293" s="42" t="str">
        <f t="shared" si="0"/>
        <v>Staff Advance &amp; Loan</v>
      </c>
      <c r="D293" s="18"/>
      <c r="E293" s="17">
        <v>50000</v>
      </c>
      <c r="F293" s="17">
        <v>45000</v>
      </c>
      <c r="G293" s="18">
        <v>5000</v>
      </c>
      <c r="H293" s="101"/>
      <c r="I293" s="16" t="str">
        <f>+IF(H293&gt;'Trial Balance (Materiality)'!$F$12,"Yes","No")</f>
        <v>No</v>
      </c>
      <c r="J293" s="16"/>
      <c r="K293" s="21" t="s">
        <v>537</v>
      </c>
      <c r="L293" s="16" t="s">
        <v>562</v>
      </c>
      <c r="M293" s="108" t="s">
        <v>286</v>
      </c>
      <c r="N293" s="122">
        <v>5000</v>
      </c>
      <c r="O293" s="122"/>
    </row>
    <row r="294" spans="1:15" s="5" customFormat="1" hidden="1" x14ac:dyDescent="0.25">
      <c r="A294" s="25" t="s">
        <v>287</v>
      </c>
      <c r="B294" s="34" t="s">
        <v>568</v>
      </c>
      <c r="C294" s="42" t="str">
        <f t="shared" si="0"/>
        <v>Staff Advance &amp; Loan</v>
      </c>
      <c r="D294" s="18">
        <v>10000</v>
      </c>
      <c r="E294" s="17"/>
      <c r="F294" s="17">
        <v>10000</v>
      </c>
      <c r="G294" s="18"/>
      <c r="H294" s="101"/>
      <c r="I294" s="16" t="str">
        <f>+IF(H294&gt;'Trial Balance (Materiality)'!$F$12,"Yes","No")</f>
        <v>No</v>
      </c>
      <c r="J294" s="16"/>
      <c r="K294" s="21" t="s">
        <v>537</v>
      </c>
      <c r="L294" s="16" t="s">
        <v>562</v>
      </c>
      <c r="M294" s="108"/>
      <c r="N294" s="122"/>
      <c r="O294" s="122"/>
    </row>
    <row r="295" spans="1:15" s="5" customFormat="1" hidden="1" x14ac:dyDescent="0.25">
      <c r="A295" s="25" t="s">
        <v>288</v>
      </c>
      <c r="B295" s="34" t="s">
        <v>568</v>
      </c>
      <c r="C295" s="42" t="str">
        <f t="shared" ref="C295:C314" si="1">+C294</f>
        <v>Staff Advance &amp; Loan</v>
      </c>
      <c r="D295" s="18">
        <v>10000</v>
      </c>
      <c r="E295" s="17"/>
      <c r="F295" s="17">
        <v>10000</v>
      </c>
      <c r="G295" s="18"/>
      <c r="H295" s="101"/>
      <c r="I295" s="16" t="str">
        <f>+IF(H295&gt;'Trial Balance (Materiality)'!$F$12,"Yes","No")</f>
        <v>No</v>
      </c>
      <c r="J295" s="16"/>
      <c r="K295" s="21" t="s">
        <v>537</v>
      </c>
      <c r="L295" s="16" t="s">
        <v>562</v>
      </c>
      <c r="M295" s="108"/>
      <c r="N295" s="122"/>
      <c r="O295" s="122"/>
    </row>
    <row r="296" spans="1:15" s="5" customFormat="1" x14ac:dyDescent="0.25">
      <c r="A296" s="25" t="s">
        <v>289</v>
      </c>
      <c r="B296" s="34" t="s">
        <v>568</v>
      </c>
      <c r="C296" s="42" t="str">
        <f t="shared" si="1"/>
        <v>Staff Advance &amp; Loan</v>
      </c>
      <c r="D296" s="18"/>
      <c r="E296" s="17">
        <v>50000</v>
      </c>
      <c r="F296" s="17">
        <v>5000</v>
      </c>
      <c r="G296" s="18">
        <v>45000</v>
      </c>
      <c r="H296" s="101"/>
      <c r="I296" s="16" t="str">
        <f>+IF(H296&gt;'Trial Balance (Materiality)'!$F$12,"Yes","No")</f>
        <v>No</v>
      </c>
      <c r="J296" s="16"/>
      <c r="K296" s="21" t="s">
        <v>537</v>
      </c>
      <c r="L296" s="16" t="s">
        <v>562</v>
      </c>
      <c r="M296" s="108" t="s">
        <v>289</v>
      </c>
      <c r="N296" s="122">
        <v>45000</v>
      </c>
      <c r="O296" s="122"/>
    </row>
    <row r="297" spans="1:15" s="5" customFormat="1" x14ac:dyDescent="0.25">
      <c r="A297" s="22" t="s">
        <v>290</v>
      </c>
      <c r="B297" s="34" t="s">
        <v>568</v>
      </c>
      <c r="C297" s="42" t="str">
        <f t="shared" si="1"/>
        <v>Staff Advance &amp; Loan</v>
      </c>
      <c r="D297" s="18"/>
      <c r="E297" s="17">
        <v>100000</v>
      </c>
      <c r="F297" s="17">
        <v>39000</v>
      </c>
      <c r="G297" s="18">
        <v>61000</v>
      </c>
      <c r="H297" s="101"/>
      <c r="I297" s="16" t="str">
        <f>+IF(H297&gt;'Trial Balance (Materiality)'!$F$12,"Yes","No")</f>
        <v>No</v>
      </c>
      <c r="J297" s="16"/>
      <c r="K297" s="21" t="s">
        <v>537</v>
      </c>
      <c r="L297" s="16" t="s">
        <v>562</v>
      </c>
      <c r="M297" s="105" t="s">
        <v>290</v>
      </c>
      <c r="N297" s="122">
        <v>61000</v>
      </c>
      <c r="O297" s="122"/>
    </row>
    <row r="298" spans="1:15" s="5" customFormat="1" hidden="1" x14ac:dyDescent="0.25">
      <c r="A298" s="25" t="s">
        <v>291</v>
      </c>
      <c r="B298" s="34" t="s">
        <v>568</v>
      </c>
      <c r="C298" s="42" t="str">
        <f t="shared" si="1"/>
        <v>Staff Advance &amp; Loan</v>
      </c>
      <c r="D298" s="18">
        <v>40000</v>
      </c>
      <c r="E298" s="17"/>
      <c r="F298" s="17">
        <v>40000</v>
      </c>
      <c r="G298" s="18"/>
      <c r="H298" s="101"/>
      <c r="I298" s="16" t="str">
        <f>+IF(H298&gt;'Trial Balance (Materiality)'!$F$12,"Yes","No")</f>
        <v>No</v>
      </c>
      <c r="J298" s="16"/>
      <c r="K298" s="21" t="s">
        <v>537</v>
      </c>
      <c r="L298" s="16" t="s">
        <v>562</v>
      </c>
      <c r="M298" s="105"/>
      <c r="N298" s="122"/>
      <c r="O298" s="122"/>
    </row>
    <row r="299" spans="1:15" s="5" customFormat="1" hidden="1" x14ac:dyDescent="0.25">
      <c r="A299" s="22" t="s">
        <v>292</v>
      </c>
      <c r="B299" s="34" t="s">
        <v>568</v>
      </c>
      <c r="C299" s="42" t="str">
        <f t="shared" si="1"/>
        <v>Staff Advance &amp; Loan</v>
      </c>
      <c r="D299" s="18"/>
      <c r="E299" s="17">
        <v>1000</v>
      </c>
      <c r="F299" s="17">
        <v>1000</v>
      </c>
      <c r="G299" s="18"/>
      <c r="H299" s="101"/>
      <c r="I299" s="16" t="str">
        <f>+IF(H299&gt;'Trial Balance (Materiality)'!$F$12,"Yes","No")</f>
        <v>No</v>
      </c>
      <c r="J299" s="16"/>
      <c r="K299" s="21" t="s">
        <v>537</v>
      </c>
      <c r="L299" s="16" t="s">
        <v>562</v>
      </c>
      <c r="M299" s="105"/>
      <c r="N299" s="122"/>
      <c r="O299" s="122"/>
    </row>
    <row r="300" spans="1:15" s="5" customFormat="1" x14ac:dyDescent="0.25">
      <c r="A300" s="27" t="s">
        <v>293</v>
      </c>
      <c r="B300" s="34" t="s">
        <v>568</v>
      </c>
      <c r="C300" s="42" t="str">
        <f t="shared" si="1"/>
        <v>Staff Advance &amp; Loan</v>
      </c>
      <c r="D300" s="18">
        <v>3555445</v>
      </c>
      <c r="E300" s="18">
        <v>696088</v>
      </c>
      <c r="F300" s="18">
        <v>122025</v>
      </c>
      <c r="G300" s="18">
        <v>4129508</v>
      </c>
      <c r="H300" s="101"/>
      <c r="I300" s="16" t="str">
        <f>+IF(H300&gt;'Trial Balance (Materiality)'!$F$12,"Yes","No")</f>
        <v>No</v>
      </c>
      <c r="J300" s="16"/>
      <c r="K300" s="19" t="s">
        <v>569</v>
      </c>
      <c r="L300" s="19" t="s">
        <v>577</v>
      </c>
      <c r="M300" s="110" t="s">
        <v>293</v>
      </c>
      <c r="N300" s="126">
        <v>4129508</v>
      </c>
      <c r="O300" s="126"/>
    </row>
    <row r="301" spans="1:15" s="5" customFormat="1" x14ac:dyDescent="0.25">
      <c r="A301" s="25" t="s">
        <v>294</v>
      </c>
      <c r="B301" s="34" t="s">
        <v>568</v>
      </c>
      <c r="C301" s="42" t="str">
        <f t="shared" si="1"/>
        <v>Staff Advance &amp; Loan</v>
      </c>
      <c r="D301" s="18">
        <v>189750</v>
      </c>
      <c r="E301" s="17"/>
      <c r="F301" s="17"/>
      <c r="G301" s="18">
        <v>189750</v>
      </c>
      <c r="H301" s="101"/>
      <c r="I301" s="16" t="str">
        <f>+IF(H301&gt;'Trial Balance (Materiality)'!$F$12,"Yes","No")</f>
        <v>No</v>
      </c>
      <c r="J301" s="16"/>
      <c r="K301" s="19" t="s">
        <v>527</v>
      </c>
      <c r="L301" s="19" t="s">
        <v>556</v>
      </c>
      <c r="M301" s="108" t="s">
        <v>294</v>
      </c>
      <c r="N301" s="122">
        <v>189750</v>
      </c>
      <c r="O301" s="122"/>
    </row>
    <row r="302" spans="1:15" s="5" customFormat="1" x14ac:dyDescent="0.25">
      <c r="A302" s="26" t="s">
        <v>295</v>
      </c>
      <c r="B302" s="34" t="s">
        <v>568</v>
      </c>
      <c r="C302" s="42" t="str">
        <f t="shared" si="1"/>
        <v>Staff Advance &amp; Loan</v>
      </c>
      <c r="D302" s="18">
        <v>341550</v>
      </c>
      <c r="E302" s="17"/>
      <c r="F302" s="17"/>
      <c r="G302" s="18">
        <v>341550</v>
      </c>
      <c r="H302" s="101"/>
      <c r="I302" s="16" t="str">
        <f>+IF(H302&gt;'Trial Balance (Materiality)'!$F$12,"Yes","No")</f>
        <v>No</v>
      </c>
      <c r="J302" s="16"/>
      <c r="K302" s="19" t="s">
        <v>527</v>
      </c>
      <c r="L302" s="19" t="s">
        <v>556</v>
      </c>
      <c r="M302" s="109" t="s">
        <v>295</v>
      </c>
      <c r="N302" s="122">
        <v>341550</v>
      </c>
      <c r="O302" s="122"/>
    </row>
    <row r="303" spans="1:15" s="5" customFormat="1" x14ac:dyDescent="0.25">
      <c r="A303" s="25" t="s">
        <v>296</v>
      </c>
      <c r="B303" s="34" t="s">
        <v>568</v>
      </c>
      <c r="C303" s="42" t="str">
        <f t="shared" si="1"/>
        <v>Staff Advance &amp; Loan</v>
      </c>
      <c r="D303" s="18">
        <v>502838</v>
      </c>
      <c r="E303" s="17"/>
      <c r="F303" s="17"/>
      <c r="G303" s="18">
        <v>502838</v>
      </c>
      <c r="H303" s="101"/>
      <c r="I303" s="16" t="str">
        <f>+IF(H303&gt;'Trial Balance (Materiality)'!$F$12,"Yes","No")</f>
        <v>No</v>
      </c>
      <c r="J303" s="16"/>
      <c r="K303" s="19" t="s">
        <v>527</v>
      </c>
      <c r="L303" s="19" t="s">
        <v>556</v>
      </c>
      <c r="M303" s="108" t="s">
        <v>296</v>
      </c>
      <c r="N303" s="122">
        <v>502838</v>
      </c>
      <c r="O303" s="122"/>
    </row>
    <row r="304" spans="1:15" s="5" customFormat="1" x14ac:dyDescent="0.25">
      <c r="A304" s="25" t="s">
        <v>297</v>
      </c>
      <c r="B304" s="34" t="s">
        <v>568</v>
      </c>
      <c r="C304" s="42" t="str">
        <f t="shared" si="1"/>
        <v>Staff Advance &amp; Loan</v>
      </c>
      <c r="D304" s="18"/>
      <c r="E304" s="17">
        <v>20100</v>
      </c>
      <c r="F304" s="17"/>
      <c r="G304" s="18">
        <v>20100</v>
      </c>
      <c r="H304" s="101"/>
      <c r="I304" s="16" t="str">
        <f>+IF(H304&gt;'Trial Balance (Materiality)'!$F$12,"Yes","No")</f>
        <v>No</v>
      </c>
      <c r="J304" s="16"/>
      <c r="K304" s="19" t="s">
        <v>527</v>
      </c>
      <c r="L304" s="19" t="s">
        <v>556</v>
      </c>
      <c r="M304" s="108" t="s">
        <v>297</v>
      </c>
      <c r="N304" s="122">
        <v>20100</v>
      </c>
      <c r="O304" s="122"/>
    </row>
    <row r="305" spans="1:15" s="5" customFormat="1" x14ac:dyDescent="0.25">
      <c r="A305" s="22" t="s">
        <v>298</v>
      </c>
      <c r="B305" s="34" t="s">
        <v>568</v>
      </c>
      <c r="C305" s="42" t="str">
        <f t="shared" si="1"/>
        <v>Staff Advance &amp; Loan</v>
      </c>
      <c r="D305" s="18">
        <v>20000</v>
      </c>
      <c r="E305" s="17"/>
      <c r="F305" s="17"/>
      <c r="G305" s="18">
        <v>20000</v>
      </c>
      <c r="H305" s="101"/>
      <c r="I305" s="16" t="str">
        <f>+IF(H305&gt;'Trial Balance (Materiality)'!$F$12,"Yes","No")</f>
        <v>No</v>
      </c>
      <c r="J305" s="16"/>
      <c r="K305" s="19" t="s">
        <v>527</v>
      </c>
      <c r="L305" s="19" t="s">
        <v>556</v>
      </c>
      <c r="M305" s="105" t="s">
        <v>298</v>
      </c>
      <c r="N305" s="122">
        <v>20000</v>
      </c>
      <c r="O305" s="122"/>
    </row>
    <row r="306" spans="1:15" s="5" customFormat="1" x14ac:dyDescent="0.25">
      <c r="A306" s="26" t="s">
        <v>299</v>
      </c>
      <c r="B306" s="34" t="s">
        <v>568</v>
      </c>
      <c r="C306" s="42" t="str">
        <f t="shared" si="1"/>
        <v>Staff Advance &amp; Loan</v>
      </c>
      <c r="D306" s="18">
        <v>790625</v>
      </c>
      <c r="E306" s="17"/>
      <c r="F306" s="17"/>
      <c r="G306" s="18">
        <v>790625</v>
      </c>
      <c r="H306" s="101"/>
      <c r="I306" s="16" t="str">
        <f>+IF(H306&gt;'Trial Balance (Materiality)'!$F$12,"Yes","No")</f>
        <v>No</v>
      </c>
      <c r="J306" s="16"/>
      <c r="K306" s="19" t="s">
        <v>527</v>
      </c>
      <c r="L306" s="19" t="s">
        <v>556</v>
      </c>
      <c r="M306" s="109" t="s">
        <v>299</v>
      </c>
      <c r="N306" s="122">
        <v>790625</v>
      </c>
      <c r="O306" s="122"/>
    </row>
    <row r="307" spans="1:15" s="5" customFormat="1" x14ac:dyDescent="0.25">
      <c r="A307" s="26" t="s">
        <v>300</v>
      </c>
      <c r="B307" s="34" t="s">
        <v>568</v>
      </c>
      <c r="C307" s="42" t="str">
        <f t="shared" si="1"/>
        <v>Staff Advance &amp; Loan</v>
      </c>
      <c r="D307" s="18">
        <v>32500</v>
      </c>
      <c r="E307" s="17"/>
      <c r="F307" s="17"/>
      <c r="G307" s="18">
        <v>32500</v>
      </c>
      <c r="H307" s="101"/>
      <c r="I307" s="16" t="str">
        <f>+IF(H307&gt;'Trial Balance (Materiality)'!$F$12,"Yes","No")</f>
        <v>No</v>
      </c>
      <c r="J307" s="16"/>
      <c r="K307" s="19" t="s">
        <v>527</v>
      </c>
      <c r="L307" s="19" t="s">
        <v>556</v>
      </c>
      <c r="M307" s="109" t="s">
        <v>300</v>
      </c>
      <c r="N307" s="122">
        <v>32500</v>
      </c>
      <c r="O307" s="122"/>
    </row>
    <row r="308" spans="1:15" s="5" customFormat="1" x14ac:dyDescent="0.25">
      <c r="A308" s="26" t="s">
        <v>301</v>
      </c>
      <c r="B308" s="34" t="s">
        <v>568</v>
      </c>
      <c r="C308" s="42" t="str">
        <f t="shared" si="1"/>
        <v>Staff Advance &amp; Loan</v>
      </c>
      <c r="D308" s="18">
        <v>390000</v>
      </c>
      <c r="E308" s="17"/>
      <c r="F308" s="17"/>
      <c r="G308" s="18">
        <v>390000</v>
      </c>
      <c r="H308" s="101"/>
      <c r="I308" s="16" t="str">
        <f>+IF(H308&gt;'Trial Balance (Materiality)'!$F$12,"Yes","No")</f>
        <v>No</v>
      </c>
      <c r="J308" s="16"/>
      <c r="K308" s="19" t="s">
        <v>527</v>
      </c>
      <c r="L308" s="19" t="s">
        <v>556</v>
      </c>
      <c r="M308" s="109" t="s">
        <v>301</v>
      </c>
      <c r="N308" s="122">
        <v>390000</v>
      </c>
      <c r="O308" s="122"/>
    </row>
    <row r="309" spans="1:15" s="5" customFormat="1" x14ac:dyDescent="0.25">
      <c r="A309" s="25" t="s">
        <v>302</v>
      </c>
      <c r="B309" s="34" t="s">
        <v>568</v>
      </c>
      <c r="C309" s="42" t="str">
        <f t="shared" si="1"/>
        <v>Staff Advance &amp; Loan</v>
      </c>
      <c r="D309" s="18">
        <v>33618</v>
      </c>
      <c r="E309" s="17"/>
      <c r="F309" s="17"/>
      <c r="G309" s="18">
        <v>33618</v>
      </c>
      <c r="H309" s="101"/>
      <c r="I309" s="16" t="str">
        <f>+IF(H309&gt;'Trial Balance (Materiality)'!$F$12,"Yes","No")</f>
        <v>No</v>
      </c>
      <c r="J309" s="16"/>
      <c r="K309" s="19" t="s">
        <v>527</v>
      </c>
      <c r="L309" s="19" t="s">
        <v>556</v>
      </c>
      <c r="M309" s="108" t="s">
        <v>302</v>
      </c>
      <c r="N309" s="122">
        <v>33618</v>
      </c>
      <c r="O309" s="122"/>
    </row>
    <row r="310" spans="1:15" s="5" customFormat="1" x14ac:dyDescent="0.25">
      <c r="A310" s="26" t="s">
        <v>303</v>
      </c>
      <c r="B310" s="34" t="s">
        <v>568</v>
      </c>
      <c r="C310" s="42" t="str">
        <f t="shared" si="1"/>
        <v>Staff Advance &amp; Loan</v>
      </c>
      <c r="D310" s="18">
        <v>790625</v>
      </c>
      <c r="E310" s="17"/>
      <c r="F310" s="17"/>
      <c r="G310" s="18">
        <v>790625</v>
      </c>
      <c r="H310" s="101"/>
      <c r="I310" s="16" t="str">
        <f>+IF(H310&gt;'Trial Balance (Materiality)'!$F$12,"Yes","No")</f>
        <v>No</v>
      </c>
      <c r="J310" s="16"/>
      <c r="K310" s="19" t="s">
        <v>527</v>
      </c>
      <c r="L310" s="19" t="s">
        <v>556</v>
      </c>
      <c r="M310" s="109" t="s">
        <v>303</v>
      </c>
      <c r="N310" s="122">
        <v>790625</v>
      </c>
      <c r="O310" s="122"/>
    </row>
    <row r="311" spans="1:15" s="5" customFormat="1" x14ac:dyDescent="0.25">
      <c r="A311" s="26" t="s">
        <v>304</v>
      </c>
      <c r="B311" s="34" t="s">
        <v>568</v>
      </c>
      <c r="C311" s="42" t="str">
        <f t="shared" si="1"/>
        <v>Staff Advance &amp; Loan</v>
      </c>
      <c r="D311" s="18"/>
      <c r="E311" s="17">
        <v>30000</v>
      </c>
      <c r="F311" s="17"/>
      <c r="G311" s="18">
        <v>30000</v>
      </c>
      <c r="H311" s="101"/>
      <c r="I311" s="16" t="str">
        <f>+IF(H311&gt;'Trial Balance (Materiality)'!$F$12,"Yes","No")</f>
        <v>No</v>
      </c>
      <c r="J311" s="16"/>
      <c r="K311" s="19" t="s">
        <v>525</v>
      </c>
      <c r="L311" s="19" t="s">
        <v>556</v>
      </c>
      <c r="M311" s="109" t="s">
        <v>304</v>
      </c>
      <c r="N311" s="122">
        <v>30000</v>
      </c>
      <c r="O311" s="122"/>
    </row>
    <row r="312" spans="1:15" s="5" customFormat="1" x14ac:dyDescent="0.25">
      <c r="A312" s="23" t="s">
        <v>305</v>
      </c>
      <c r="B312" s="34" t="s">
        <v>568</v>
      </c>
      <c r="C312" s="42" t="str">
        <f t="shared" si="1"/>
        <v>Staff Advance &amp; Loan</v>
      </c>
      <c r="D312" s="18"/>
      <c r="E312" s="17">
        <v>150000</v>
      </c>
      <c r="F312" s="17"/>
      <c r="G312" s="18">
        <v>150000</v>
      </c>
      <c r="H312" s="101"/>
      <c r="I312" s="16" t="str">
        <f>+IF(H312&gt;'Trial Balance (Materiality)'!$F$12,"Yes","No")</f>
        <v>No</v>
      </c>
      <c r="J312" s="16"/>
      <c r="K312" s="19" t="s">
        <v>525</v>
      </c>
      <c r="L312" s="19" t="s">
        <v>556</v>
      </c>
      <c r="M312" s="106" t="s">
        <v>305</v>
      </c>
      <c r="N312" s="122">
        <v>150000</v>
      </c>
      <c r="O312" s="122"/>
    </row>
    <row r="313" spans="1:15" s="5" customFormat="1" x14ac:dyDescent="0.25">
      <c r="A313" s="26" t="s">
        <v>306</v>
      </c>
      <c r="B313" s="34" t="s">
        <v>568</v>
      </c>
      <c r="C313" s="42" t="str">
        <f t="shared" si="1"/>
        <v>Staff Advance &amp; Loan</v>
      </c>
      <c r="D313" s="18">
        <v>25000</v>
      </c>
      <c r="E313" s="17"/>
      <c r="F313" s="17"/>
      <c r="G313" s="18">
        <v>25000</v>
      </c>
      <c r="H313" s="101"/>
      <c r="I313" s="16" t="str">
        <f>+IF(H313&gt;'Trial Balance (Materiality)'!$F$12,"Yes","No")</f>
        <v>No</v>
      </c>
      <c r="J313" s="16"/>
      <c r="K313" s="19" t="s">
        <v>525</v>
      </c>
      <c r="L313" s="19" t="s">
        <v>556</v>
      </c>
      <c r="M313" s="109" t="s">
        <v>306</v>
      </c>
      <c r="N313" s="122">
        <v>25000</v>
      </c>
      <c r="O313" s="122"/>
    </row>
    <row r="314" spans="1:15" s="5" customFormat="1" x14ac:dyDescent="0.25">
      <c r="A314" s="22" t="s">
        <v>307</v>
      </c>
      <c r="B314" s="34" t="s">
        <v>568</v>
      </c>
      <c r="C314" s="42" t="str">
        <f t="shared" si="1"/>
        <v>Staff Advance &amp; Loan</v>
      </c>
      <c r="D314" s="18"/>
      <c r="E314" s="17">
        <v>150000</v>
      </c>
      <c r="F314" s="17"/>
      <c r="G314" s="18">
        <v>150000</v>
      </c>
      <c r="H314" s="101"/>
      <c r="I314" s="16" t="str">
        <f>+IF(H314&gt;'Trial Balance (Materiality)'!$F$12,"Yes","No")</f>
        <v>No</v>
      </c>
      <c r="J314" s="16"/>
      <c r="K314" s="19" t="s">
        <v>527</v>
      </c>
      <c r="L314" s="19" t="s">
        <v>556</v>
      </c>
      <c r="M314" s="105" t="s">
        <v>307</v>
      </c>
      <c r="N314" s="122">
        <v>150000</v>
      </c>
      <c r="O314" s="122"/>
    </row>
    <row r="315" spans="1:15" s="5" customFormat="1" x14ac:dyDescent="0.25">
      <c r="A315" s="25" t="s">
        <v>308</v>
      </c>
      <c r="B315" s="34" t="s">
        <v>568</v>
      </c>
      <c r="C315" s="42" t="s">
        <v>565</v>
      </c>
      <c r="D315" s="18">
        <v>438939</v>
      </c>
      <c r="E315" s="17">
        <v>345988</v>
      </c>
      <c r="F315" s="17">
        <v>122025</v>
      </c>
      <c r="G315" s="18">
        <v>662902</v>
      </c>
      <c r="H315" s="101"/>
      <c r="I315" s="16" t="str">
        <f>+IF(H315&gt;'Trial Balance (Materiality)'!$F$12,"Yes","No")</f>
        <v>No</v>
      </c>
      <c r="J315" s="16"/>
      <c r="K315" s="19" t="s">
        <v>527</v>
      </c>
      <c r="L315" s="19" t="s">
        <v>556</v>
      </c>
      <c r="M315" s="108" t="s">
        <v>308</v>
      </c>
      <c r="N315" s="122">
        <v>662902</v>
      </c>
      <c r="O315" s="122"/>
    </row>
    <row r="316" spans="1:15" s="5" customFormat="1" x14ac:dyDescent="0.25">
      <c r="A316" s="13" t="s">
        <v>309</v>
      </c>
      <c r="B316" s="42" t="s">
        <v>557</v>
      </c>
      <c r="C316" s="42" t="s">
        <v>557</v>
      </c>
      <c r="D316" s="17">
        <v>112827283.02</v>
      </c>
      <c r="E316" s="17">
        <v>369971586.70999998</v>
      </c>
      <c r="F316" s="17">
        <v>350259719.93000001</v>
      </c>
      <c r="G316" s="17">
        <v>132539149.8</v>
      </c>
      <c r="H316" s="101"/>
      <c r="I316" s="16" t="str">
        <f>+IF(H316&gt;'Trial Balance (Materiality)'!$F$12,"Yes","No")</f>
        <v>No</v>
      </c>
      <c r="J316" s="16"/>
      <c r="K316" s="31" t="s">
        <v>569</v>
      </c>
      <c r="L316" s="19" t="s">
        <v>529</v>
      </c>
      <c r="M316" s="104" t="s">
        <v>309</v>
      </c>
      <c r="N316" s="121">
        <v>132612932.12</v>
      </c>
      <c r="O316" s="121">
        <v>73782.320000000007</v>
      </c>
    </row>
    <row r="317" spans="1:15" s="5" customFormat="1" x14ac:dyDescent="0.25">
      <c r="A317" s="13" t="s">
        <v>310</v>
      </c>
      <c r="B317" s="15"/>
      <c r="C317" s="42" t="s">
        <v>5</v>
      </c>
      <c r="D317" s="17">
        <v>116178.3</v>
      </c>
      <c r="E317" s="17">
        <v>12698882</v>
      </c>
      <c r="F317" s="17">
        <v>12650173.300000001</v>
      </c>
      <c r="G317" s="17">
        <v>164887</v>
      </c>
      <c r="H317" s="101"/>
      <c r="I317" s="16" t="str">
        <f>+IF(H317&gt;'Trial Balance (Materiality)'!$F$12,"Yes","No")</f>
        <v>No</v>
      </c>
      <c r="J317" s="16"/>
      <c r="K317" s="19"/>
      <c r="L317" s="19"/>
      <c r="M317" s="104" t="s">
        <v>310</v>
      </c>
      <c r="N317" s="125">
        <v>164887</v>
      </c>
      <c r="O317" s="125"/>
    </row>
    <row r="318" spans="1:15" s="5" customFormat="1" x14ac:dyDescent="0.25">
      <c r="A318" s="22" t="s">
        <v>311</v>
      </c>
      <c r="B318" s="42" t="s">
        <v>530</v>
      </c>
      <c r="C318" s="42" t="s">
        <v>563</v>
      </c>
      <c r="D318" s="17">
        <v>17777</v>
      </c>
      <c r="E318" s="18">
        <v>3008084</v>
      </c>
      <c r="F318" s="18">
        <v>2956920</v>
      </c>
      <c r="G318" s="17">
        <v>68941</v>
      </c>
      <c r="H318" s="101"/>
      <c r="I318" s="16" t="str">
        <f>+IF(H318&gt;'Trial Balance (Materiality)'!$F$12,"Yes","No")</f>
        <v>No</v>
      </c>
      <c r="J318" s="16"/>
      <c r="K318" s="19" t="s">
        <v>571</v>
      </c>
      <c r="L318" s="19" t="s">
        <v>576</v>
      </c>
      <c r="M318" s="105" t="s">
        <v>311</v>
      </c>
      <c r="N318" s="121">
        <v>68941</v>
      </c>
      <c r="O318" s="121"/>
    </row>
    <row r="319" spans="1:15" s="5" customFormat="1" x14ac:dyDescent="0.25">
      <c r="A319" s="23" t="s">
        <v>312</v>
      </c>
      <c r="B319" s="42" t="s">
        <v>530</v>
      </c>
      <c r="C319" s="42" t="s">
        <v>563</v>
      </c>
      <c r="D319" s="17">
        <v>1821.8</v>
      </c>
      <c r="E319" s="18">
        <v>155000</v>
      </c>
      <c r="F319" s="18">
        <v>154005.79999999999</v>
      </c>
      <c r="G319" s="17">
        <v>2816</v>
      </c>
      <c r="H319" s="101"/>
      <c r="I319" s="16" t="str">
        <f>+IF(H319&gt;'Trial Balance (Materiality)'!$F$12,"Yes","No")</f>
        <v>No</v>
      </c>
      <c r="J319" s="16"/>
      <c r="K319" s="19" t="s">
        <v>571</v>
      </c>
      <c r="L319" s="19" t="s">
        <v>576</v>
      </c>
      <c r="M319" s="106" t="s">
        <v>312</v>
      </c>
      <c r="N319" s="121">
        <v>2816</v>
      </c>
      <c r="O319" s="121"/>
    </row>
    <row r="320" spans="1:15" s="5" customFormat="1" x14ac:dyDescent="0.25">
      <c r="A320" s="22" t="s">
        <v>313</v>
      </c>
      <c r="B320" s="42" t="s">
        <v>530</v>
      </c>
      <c r="C320" s="42" t="s">
        <v>563</v>
      </c>
      <c r="D320" s="17">
        <v>8472</v>
      </c>
      <c r="E320" s="18">
        <v>300000</v>
      </c>
      <c r="F320" s="18">
        <v>306708</v>
      </c>
      <c r="G320" s="17">
        <v>1764</v>
      </c>
      <c r="H320" s="101"/>
      <c r="I320" s="16" t="str">
        <f>+IF(H320&gt;'Trial Balance (Materiality)'!$F$12,"Yes","No")</f>
        <v>No</v>
      </c>
      <c r="J320" s="16"/>
      <c r="K320" s="19" t="s">
        <v>571</v>
      </c>
      <c r="L320" s="19" t="s">
        <v>576</v>
      </c>
      <c r="M320" s="105" t="s">
        <v>313</v>
      </c>
      <c r="N320" s="121">
        <v>1764</v>
      </c>
      <c r="O320" s="121"/>
    </row>
    <row r="321" spans="1:15" s="5" customFormat="1" x14ac:dyDescent="0.25">
      <c r="A321" s="23" t="s">
        <v>314</v>
      </c>
      <c r="B321" s="42" t="s">
        <v>530</v>
      </c>
      <c r="C321" s="42" t="s">
        <v>563</v>
      </c>
      <c r="D321" s="17">
        <v>88107.5</v>
      </c>
      <c r="E321" s="18">
        <v>9235798</v>
      </c>
      <c r="F321" s="18">
        <v>9232539.5</v>
      </c>
      <c r="G321" s="17">
        <v>91366</v>
      </c>
      <c r="H321" s="101"/>
      <c r="I321" s="16" t="str">
        <f>+IF(H321&gt;'Trial Balance (Materiality)'!$F$12,"Yes","No")</f>
        <v>No</v>
      </c>
      <c r="J321" s="16"/>
      <c r="K321" s="19" t="s">
        <v>571</v>
      </c>
      <c r="L321" s="19" t="s">
        <v>576</v>
      </c>
      <c r="M321" s="106" t="s">
        <v>314</v>
      </c>
      <c r="N321" s="121">
        <v>91366</v>
      </c>
      <c r="O321" s="121"/>
    </row>
    <row r="322" spans="1:15" s="5" customFormat="1" x14ac:dyDescent="0.25">
      <c r="A322" s="13" t="s">
        <v>315</v>
      </c>
      <c r="B322" s="42" t="s">
        <v>530</v>
      </c>
      <c r="C322" s="42" t="s">
        <v>315</v>
      </c>
      <c r="D322" s="17">
        <v>9812218.0299999993</v>
      </c>
      <c r="E322" s="17">
        <v>727855596.61000001</v>
      </c>
      <c r="F322" s="17">
        <v>744341581.55999994</v>
      </c>
      <c r="G322" s="17">
        <v>6673766.9199999999</v>
      </c>
      <c r="H322" s="101"/>
      <c r="I322" s="16" t="str">
        <f>+IF(H322&gt;'Trial Balance (Materiality)'!$F$12,"Yes","No")</f>
        <v>No</v>
      </c>
      <c r="J322" s="16"/>
      <c r="K322" s="19" t="s">
        <v>571</v>
      </c>
      <c r="L322" s="20" t="s">
        <v>551</v>
      </c>
      <c r="M322" s="104" t="s">
        <v>315</v>
      </c>
      <c r="N322" s="125">
        <v>2069018.99</v>
      </c>
      <c r="O322" s="125">
        <v>8742785.9100000001</v>
      </c>
    </row>
    <row r="323" spans="1:15" s="5" customFormat="1" x14ac:dyDescent="0.25">
      <c r="A323" s="23" t="s">
        <v>316</v>
      </c>
      <c r="B323" s="42" t="s">
        <v>530</v>
      </c>
      <c r="C323" s="42" t="s">
        <v>315</v>
      </c>
      <c r="D323" s="17">
        <v>273210.82</v>
      </c>
      <c r="E323" s="18">
        <v>25044572</v>
      </c>
      <c r="F323" s="18">
        <v>25226798.550000001</v>
      </c>
      <c r="G323" s="17">
        <v>90984.27</v>
      </c>
      <c r="H323" s="101"/>
      <c r="I323" s="16" t="str">
        <f>+IF(H323&gt;'Trial Balance (Materiality)'!$F$12,"Yes","No")</f>
        <v>No</v>
      </c>
      <c r="J323" s="16"/>
      <c r="K323" s="19" t="s">
        <v>571</v>
      </c>
      <c r="L323" s="20" t="s">
        <v>551</v>
      </c>
      <c r="M323" s="106" t="s">
        <v>316</v>
      </c>
      <c r="N323" s="121">
        <v>90984.27</v>
      </c>
      <c r="O323" s="121"/>
    </row>
    <row r="324" spans="1:15" s="5" customFormat="1" x14ac:dyDescent="0.25">
      <c r="A324" s="22" t="s">
        <v>317</v>
      </c>
      <c r="B324" s="42" t="s">
        <v>530</v>
      </c>
      <c r="C324" s="42" t="s">
        <v>315</v>
      </c>
      <c r="D324" s="17">
        <v>248502.38</v>
      </c>
      <c r="E324" s="18">
        <v>4359099.5</v>
      </c>
      <c r="F324" s="18">
        <v>4599883</v>
      </c>
      <c r="G324" s="17">
        <v>7718.88</v>
      </c>
      <c r="H324" s="101"/>
      <c r="I324" s="16" t="str">
        <f>+IF(H324&gt;'Trial Balance (Materiality)'!$F$12,"Yes","No")</f>
        <v>No</v>
      </c>
      <c r="J324" s="16"/>
      <c r="K324" s="19" t="s">
        <v>571</v>
      </c>
      <c r="L324" s="20" t="s">
        <v>551</v>
      </c>
      <c r="M324" s="105" t="s">
        <v>317</v>
      </c>
      <c r="N324" s="121">
        <v>7718.88</v>
      </c>
      <c r="O324" s="121"/>
    </row>
    <row r="325" spans="1:15" s="5" customFormat="1" x14ac:dyDescent="0.25">
      <c r="A325" s="22" t="s">
        <v>318</v>
      </c>
      <c r="B325" s="42" t="s">
        <v>530</v>
      </c>
      <c r="C325" s="42" t="s">
        <v>315</v>
      </c>
      <c r="D325" s="17">
        <v>1655073.97</v>
      </c>
      <c r="E325" s="18">
        <v>54368436.899999999</v>
      </c>
      <c r="F325" s="18">
        <v>54913069.719999999</v>
      </c>
      <c r="G325" s="17">
        <v>1110441.1499999999</v>
      </c>
      <c r="H325" s="101"/>
      <c r="I325" s="16" t="str">
        <f>+IF(H325&gt;'Trial Balance (Materiality)'!$F$12,"Yes","No")</f>
        <v>No</v>
      </c>
      <c r="J325" s="16"/>
      <c r="K325" s="19" t="s">
        <v>571</v>
      </c>
      <c r="L325" s="20" t="s">
        <v>551</v>
      </c>
      <c r="M325" s="105" t="s">
        <v>318</v>
      </c>
      <c r="N325" s="121">
        <v>1110441.1499999999</v>
      </c>
      <c r="O325" s="121"/>
    </row>
    <row r="326" spans="1:15" s="5" customFormat="1" x14ac:dyDescent="0.25">
      <c r="A326" s="22" t="s">
        <v>319</v>
      </c>
      <c r="B326" s="42" t="s">
        <v>530</v>
      </c>
      <c r="C326" s="42" t="s">
        <v>315</v>
      </c>
      <c r="D326" s="17">
        <v>51386.3</v>
      </c>
      <c r="E326" s="18">
        <v>73933882.709999993</v>
      </c>
      <c r="F326" s="18">
        <v>73549812</v>
      </c>
      <c r="G326" s="17">
        <v>435457.01</v>
      </c>
      <c r="H326" s="101"/>
      <c r="I326" s="16" t="str">
        <f>+IF(H326&gt;'Trial Balance (Materiality)'!$F$12,"Yes","No")</f>
        <v>No</v>
      </c>
      <c r="J326" s="16"/>
      <c r="K326" s="19" t="s">
        <v>571</v>
      </c>
      <c r="L326" s="20" t="s">
        <v>551</v>
      </c>
      <c r="M326" s="105" t="s">
        <v>319</v>
      </c>
      <c r="N326" s="121">
        <v>435457.01</v>
      </c>
      <c r="O326" s="121"/>
    </row>
    <row r="327" spans="1:15" s="5" customFormat="1" x14ac:dyDescent="0.25">
      <c r="A327" s="22" t="s">
        <v>320</v>
      </c>
      <c r="B327" s="42" t="s">
        <v>530</v>
      </c>
      <c r="C327" s="42" t="s">
        <v>315</v>
      </c>
      <c r="D327" s="17"/>
      <c r="E327" s="18">
        <v>510500</v>
      </c>
      <c r="F327" s="18">
        <v>498355</v>
      </c>
      <c r="G327" s="17">
        <v>12145</v>
      </c>
      <c r="H327" s="101"/>
      <c r="I327" s="16" t="str">
        <f>+IF(H327&gt;'Trial Balance (Materiality)'!$F$12,"Yes","No")</f>
        <v>No</v>
      </c>
      <c r="J327" s="16"/>
      <c r="K327" s="19" t="s">
        <v>571</v>
      </c>
      <c r="L327" s="20" t="s">
        <v>551</v>
      </c>
      <c r="M327" s="105" t="s">
        <v>320</v>
      </c>
      <c r="N327" s="121">
        <v>12145</v>
      </c>
      <c r="O327" s="121"/>
    </row>
    <row r="328" spans="1:15" s="5" customFormat="1" hidden="1" x14ac:dyDescent="0.25">
      <c r="A328" s="22" t="s">
        <v>321</v>
      </c>
      <c r="B328" s="42" t="s">
        <v>530</v>
      </c>
      <c r="C328" s="42" t="s">
        <v>315</v>
      </c>
      <c r="D328" s="17">
        <v>5891000</v>
      </c>
      <c r="E328" s="18"/>
      <c r="F328" s="18">
        <v>5891000</v>
      </c>
      <c r="G328" s="17"/>
      <c r="H328" s="101"/>
      <c r="I328" s="16" t="str">
        <f>+IF(H328&gt;'Trial Balance (Materiality)'!$F$12,"Yes","No")</f>
        <v>No</v>
      </c>
      <c r="J328" s="16"/>
      <c r="K328" s="19" t="s">
        <v>571</v>
      </c>
      <c r="L328" s="20" t="s">
        <v>551</v>
      </c>
      <c r="M328" s="105"/>
      <c r="N328" s="121"/>
      <c r="O328" s="121"/>
    </row>
    <row r="329" spans="1:15" s="5" customFormat="1" x14ac:dyDescent="0.25">
      <c r="A329" s="22" t="s">
        <v>322</v>
      </c>
      <c r="B329" s="42" t="s">
        <v>530</v>
      </c>
      <c r="C329" s="42" t="s">
        <v>315</v>
      </c>
      <c r="D329" s="17">
        <v>294709.15999999997</v>
      </c>
      <c r="E329" s="18">
        <v>5412304.5</v>
      </c>
      <c r="F329" s="18">
        <v>5688150.5499999998</v>
      </c>
      <c r="G329" s="17">
        <v>18863.11</v>
      </c>
      <c r="H329" s="101"/>
      <c r="I329" s="16" t="str">
        <f>+IF(H329&gt;'Trial Balance (Materiality)'!$F$12,"Yes","No")</f>
        <v>No</v>
      </c>
      <c r="J329" s="16"/>
      <c r="K329" s="19" t="s">
        <v>571</v>
      </c>
      <c r="L329" s="20" t="s">
        <v>551</v>
      </c>
      <c r="M329" s="105" t="s">
        <v>322</v>
      </c>
      <c r="N329" s="121">
        <v>18863.11</v>
      </c>
      <c r="O329" s="121"/>
    </row>
    <row r="330" spans="1:15" s="5" customFormat="1" x14ac:dyDescent="0.25">
      <c r="A330" s="22" t="s">
        <v>323</v>
      </c>
      <c r="B330" s="42" t="s">
        <v>530</v>
      </c>
      <c r="C330" s="42" t="s">
        <v>315</v>
      </c>
      <c r="D330" s="17">
        <v>457260.35</v>
      </c>
      <c r="E330" s="18">
        <v>23926831</v>
      </c>
      <c r="F330" s="18">
        <v>24137738</v>
      </c>
      <c r="G330" s="17">
        <v>246353.35</v>
      </c>
      <c r="H330" s="101"/>
      <c r="I330" s="16" t="str">
        <f>+IF(H330&gt;'Trial Balance (Materiality)'!$F$12,"Yes","No")</f>
        <v>No</v>
      </c>
      <c r="J330" s="16"/>
      <c r="K330" s="19" t="s">
        <v>571</v>
      </c>
      <c r="L330" s="20" t="s">
        <v>551</v>
      </c>
      <c r="M330" s="105" t="s">
        <v>323</v>
      </c>
      <c r="N330" s="121">
        <v>246353.35</v>
      </c>
      <c r="O330" s="121"/>
    </row>
    <row r="331" spans="1:15" s="5" customFormat="1" x14ac:dyDescent="0.25">
      <c r="A331" s="22" t="s">
        <v>324</v>
      </c>
      <c r="B331" s="42" t="s">
        <v>530</v>
      </c>
      <c r="C331" s="42" t="s">
        <v>315</v>
      </c>
      <c r="D331" s="17">
        <v>917888.58</v>
      </c>
      <c r="E331" s="18">
        <v>533114934.25</v>
      </c>
      <c r="F331" s="18">
        <v>542775608.74000001</v>
      </c>
      <c r="G331" s="17">
        <v>8742785.9100000001</v>
      </c>
      <c r="H331" s="101"/>
      <c r="I331" s="16" t="str">
        <f>+IF(H331&gt;'Trial Balance (Materiality)'!$F$12,"Yes","No")</f>
        <v>No</v>
      </c>
      <c r="J331" s="16"/>
      <c r="K331" s="19" t="s">
        <v>571</v>
      </c>
      <c r="L331" s="20" t="s">
        <v>551</v>
      </c>
      <c r="M331" s="105" t="s">
        <v>324</v>
      </c>
      <c r="N331" s="121"/>
      <c r="O331" s="121">
        <v>8742785.9100000001</v>
      </c>
    </row>
    <row r="332" spans="1:15" s="5" customFormat="1" x14ac:dyDescent="0.25">
      <c r="A332" s="22" t="s">
        <v>325</v>
      </c>
      <c r="B332" s="42" t="s">
        <v>530</v>
      </c>
      <c r="C332" s="42" t="s">
        <v>315</v>
      </c>
      <c r="D332" s="17">
        <v>23186.47</v>
      </c>
      <c r="E332" s="18">
        <v>7185035.75</v>
      </c>
      <c r="F332" s="18">
        <v>7061166</v>
      </c>
      <c r="G332" s="17">
        <v>147056.22</v>
      </c>
      <c r="H332" s="101"/>
      <c r="I332" s="16" t="str">
        <f>+IF(H332&gt;'Trial Balance (Materiality)'!$F$12,"Yes","No")</f>
        <v>No</v>
      </c>
      <c r="J332" s="16"/>
      <c r="K332" s="19" t="s">
        <v>571</v>
      </c>
      <c r="L332" s="20" t="s">
        <v>551</v>
      </c>
      <c r="M332" s="105" t="s">
        <v>325</v>
      </c>
      <c r="N332" s="121">
        <v>147056.22</v>
      </c>
      <c r="O332" s="121"/>
    </row>
    <row r="333" spans="1:15" s="5" customFormat="1" x14ac:dyDescent="0.25">
      <c r="A333" s="15" t="s">
        <v>326</v>
      </c>
      <c r="B333" s="15"/>
      <c r="C333" s="42" t="s">
        <v>5</v>
      </c>
      <c r="D333" s="17"/>
      <c r="E333" s="18">
        <v>228883474.31999999</v>
      </c>
      <c r="F333" s="18">
        <v>228883474.31999999</v>
      </c>
      <c r="G333" s="17"/>
      <c r="H333" s="101"/>
      <c r="I333" s="16" t="str">
        <f>+IF(H333&gt;'Trial Balance (Materiality)'!$F$12,"Yes","No")</f>
        <v>No</v>
      </c>
      <c r="J333" s="16"/>
      <c r="K333" s="19" t="s">
        <v>528</v>
      </c>
      <c r="L333" s="19" t="s">
        <v>531</v>
      </c>
      <c r="M333" s="103" t="s">
        <v>326</v>
      </c>
      <c r="N333" s="123">
        <v>123653214.13</v>
      </c>
      <c r="O333" s="123">
        <v>123653214.13</v>
      </c>
    </row>
    <row r="334" spans="1:15" s="5" customFormat="1" x14ac:dyDescent="0.25">
      <c r="A334" s="24" t="s">
        <v>327</v>
      </c>
      <c r="B334" s="42" t="s">
        <v>573</v>
      </c>
      <c r="C334" s="42" t="s">
        <v>5</v>
      </c>
      <c r="D334" s="18">
        <v>956167</v>
      </c>
      <c r="E334" s="17"/>
      <c r="F334" s="17"/>
      <c r="G334" s="18">
        <v>956167</v>
      </c>
      <c r="H334" s="101"/>
      <c r="I334" s="16" t="str">
        <f>+IF(H334&gt;'Trial Balance (Materiality)'!$F$12,"Yes","No")</f>
        <v>No</v>
      </c>
      <c r="J334" s="16"/>
      <c r="K334" s="19" t="s">
        <v>528</v>
      </c>
      <c r="L334" s="19" t="s">
        <v>531</v>
      </c>
      <c r="M334" s="107" t="s">
        <v>327</v>
      </c>
      <c r="N334" s="122"/>
      <c r="O334" s="122">
        <v>956167</v>
      </c>
    </row>
    <row r="335" spans="1:15" s="5" customFormat="1" x14ac:dyDescent="0.25">
      <c r="A335" s="24" t="s">
        <v>328</v>
      </c>
      <c r="B335" s="42" t="s">
        <v>573</v>
      </c>
      <c r="C335" s="42" t="s">
        <v>5</v>
      </c>
      <c r="D335" s="18">
        <v>7695568</v>
      </c>
      <c r="E335" s="17">
        <v>20668752</v>
      </c>
      <c r="F335" s="17">
        <v>20847326</v>
      </c>
      <c r="G335" s="18">
        <v>7516994</v>
      </c>
      <c r="H335" s="101"/>
      <c r="I335" s="16" t="str">
        <f>+IF(H335&gt;'Trial Balance (Materiality)'!$F$12,"Yes","No")</f>
        <v>No</v>
      </c>
      <c r="J335" s="16"/>
      <c r="K335" s="19" t="s">
        <v>528</v>
      </c>
      <c r="L335" s="19" t="s">
        <v>531</v>
      </c>
      <c r="M335" s="107" t="s">
        <v>328</v>
      </c>
      <c r="N335" s="122">
        <v>7516994</v>
      </c>
      <c r="O335" s="122"/>
    </row>
    <row r="336" spans="1:15" s="5" customFormat="1" x14ac:dyDescent="0.25">
      <c r="A336" s="24" t="s">
        <v>329</v>
      </c>
      <c r="B336" s="42" t="s">
        <v>573</v>
      </c>
      <c r="C336" s="42" t="s">
        <v>5</v>
      </c>
      <c r="D336" s="18">
        <v>63524410.810000002</v>
      </c>
      <c r="E336" s="17">
        <v>18030522</v>
      </c>
      <c r="F336" s="17">
        <v>7412481</v>
      </c>
      <c r="G336" s="18">
        <v>74142451.810000002</v>
      </c>
      <c r="H336" s="101"/>
      <c r="I336" s="16" t="str">
        <f>+IF(H336&gt;'Trial Balance (Materiality)'!$F$12,"Yes","No")</f>
        <v>No</v>
      </c>
      <c r="J336" s="16"/>
      <c r="K336" s="19" t="s">
        <v>528</v>
      </c>
      <c r="L336" s="19" t="s">
        <v>531</v>
      </c>
      <c r="M336" s="107" t="s">
        <v>329</v>
      </c>
      <c r="N336" s="122">
        <v>74142451.810000002</v>
      </c>
      <c r="O336" s="122"/>
    </row>
    <row r="337" spans="1:15" s="5" customFormat="1" x14ac:dyDescent="0.25">
      <c r="A337" s="24" t="s">
        <v>330</v>
      </c>
      <c r="B337" s="42" t="s">
        <v>573</v>
      </c>
      <c r="C337" s="42" t="s">
        <v>5</v>
      </c>
      <c r="D337" s="18"/>
      <c r="E337" s="17">
        <v>6773118</v>
      </c>
      <c r="F337" s="17">
        <v>2074814</v>
      </c>
      <c r="G337" s="18">
        <v>4698304</v>
      </c>
      <c r="H337" s="101"/>
      <c r="I337" s="16" t="str">
        <f>+IF(H337&gt;'Trial Balance (Materiality)'!$F$12,"Yes","No")</f>
        <v>No</v>
      </c>
      <c r="J337" s="16"/>
      <c r="K337" s="19" t="s">
        <v>528</v>
      </c>
      <c r="L337" s="19" t="s">
        <v>531</v>
      </c>
      <c r="M337" s="107" t="s">
        <v>330</v>
      </c>
      <c r="N337" s="122">
        <v>4698304</v>
      </c>
      <c r="O337" s="122"/>
    </row>
    <row r="338" spans="1:15" s="5" customFormat="1" x14ac:dyDescent="0.25">
      <c r="A338" s="24" t="s">
        <v>331</v>
      </c>
      <c r="B338" s="42" t="s">
        <v>573</v>
      </c>
      <c r="C338" s="42" t="s">
        <v>5</v>
      </c>
      <c r="D338" s="18">
        <v>9300398</v>
      </c>
      <c r="E338" s="17">
        <v>2304454</v>
      </c>
      <c r="F338" s="17">
        <v>8407459.3200000003</v>
      </c>
      <c r="G338" s="18">
        <v>15403403.32</v>
      </c>
      <c r="H338" s="101"/>
      <c r="I338" s="16" t="str">
        <f>+IF(H338&gt;'Trial Balance (Materiality)'!$F$12,"Yes","No")</f>
        <v>No</v>
      </c>
      <c r="J338" s="16"/>
      <c r="K338" s="19" t="s">
        <v>528</v>
      </c>
      <c r="L338" s="19" t="s">
        <v>531</v>
      </c>
      <c r="M338" s="107" t="s">
        <v>331</v>
      </c>
      <c r="N338" s="122"/>
      <c r="O338" s="122">
        <v>15403403.32</v>
      </c>
    </row>
    <row r="339" spans="1:15" s="5" customFormat="1" x14ac:dyDescent="0.25">
      <c r="A339" s="24" t="s">
        <v>332</v>
      </c>
      <c r="B339" s="42" t="s">
        <v>573</v>
      </c>
      <c r="C339" s="42" t="s">
        <v>5</v>
      </c>
      <c r="D339" s="18">
        <v>9956441</v>
      </c>
      <c r="E339" s="17">
        <v>24498138</v>
      </c>
      <c r="F339" s="17">
        <v>24188196</v>
      </c>
      <c r="G339" s="18">
        <v>10266383</v>
      </c>
      <c r="H339" s="101"/>
      <c r="I339" s="16" t="str">
        <f>+IF(H339&gt;'Trial Balance (Materiality)'!$F$12,"Yes","No")</f>
        <v>No</v>
      </c>
      <c r="J339" s="16"/>
      <c r="K339" s="19" t="s">
        <v>528</v>
      </c>
      <c r="L339" s="19" t="s">
        <v>531</v>
      </c>
      <c r="M339" s="107" t="s">
        <v>332</v>
      </c>
      <c r="N339" s="122">
        <v>10266383</v>
      </c>
      <c r="O339" s="122"/>
    </row>
    <row r="340" spans="1:15" s="5" customFormat="1" x14ac:dyDescent="0.25">
      <c r="A340" s="24" t="s">
        <v>333</v>
      </c>
      <c r="B340" s="42" t="s">
        <v>573</v>
      </c>
      <c r="C340" s="42" t="s">
        <v>5</v>
      </c>
      <c r="D340" s="18">
        <v>1276954</v>
      </c>
      <c r="E340" s="17">
        <v>42156204</v>
      </c>
      <c r="F340" s="17">
        <v>50966741</v>
      </c>
      <c r="G340" s="18">
        <v>7533583</v>
      </c>
      <c r="H340" s="101"/>
      <c r="I340" s="16" t="str">
        <f>+IF(H340&gt;'Trial Balance (Materiality)'!$F$12,"Yes","No")</f>
        <v>No</v>
      </c>
      <c r="J340" s="16"/>
      <c r="K340" s="19" t="s">
        <v>528</v>
      </c>
      <c r="L340" s="19" t="s">
        <v>531</v>
      </c>
      <c r="M340" s="107" t="s">
        <v>333</v>
      </c>
      <c r="N340" s="122"/>
      <c r="O340" s="122">
        <v>7533583</v>
      </c>
    </row>
    <row r="341" spans="1:15" s="5" customFormat="1" x14ac:dyDescent="0.25">
      <c r="A341" s="24" t="s">
        <v>334</v>
      </c>
      <c r="B341" s="42" t="s">
        <v>573</v>
      </c>
      <c r="C341" s="42" t="s">
        <v>5</v>
      </c>
      <c r="D341" s="18"/>
      <c r="E341" s="17">
        <v>777989</v>
      </c>
      <c r="F341" s="17">
        <v>107598</v>
      </c>
      <c r="G341" s="18">
        <v>670391</v>
      </c>
      <c r="H341" s="101"/>
      <c r="I341" s="16" t="str">
        <f>+IF(H341&gt;'Trial Balance (Materiality)'!$F$12,"Yes","No")</f>
        <v>No</v>
      </c>
      <c r="J341" s="16"/>
      <c r="K341" s="19" t="s">
        <v>528</v>
      </c>
      <c r="L341" s="19" t="s">
        <v>531</v>
      </c>
      <c r="M341" s="107" t="s">
        <v>334</v>
      </c>
      <c r="N341" s="122">
        <v>670391</v>
      </c>
      <c r="O341" s="122"/>
    </row>
    <row r="342" spans="1:15" s="5" customFormat="1" x14ac:dyDescent="0.25">
      <c r="A342" s="24" t="s">
        <v>335</v>
      </c>
      <c r="B342" s="42" t="s">
        <v>573</v>
      </c>
      <c r="C342" s="42" t="s">
        <v>5</v>
      </c>
      <c r="D342" s="18">
        <v>72196808.810000002</v>
      </c>
      <c r="E342" s="17">
        <v>113674297.31999999</v>
      </c>
      <c r="F342" s="17">
        <v>114878859</v>
      </c>
      <c r="G342" s="18">
        <v>73401370.489999995</v>
      </c>
      <c r="H342" s="101"/>
      <c r="I342" s="16" t="str">
        <f>+IF(H342&gt;'Trial Balance (Materiality)'!$F$12,"Yes","No")</f>
        <v>No</v>
      </c>
      <c r="J342" s="16"/>
      <c r="K342" s="19" t="s">
        <v>528</v>
      </c>
      <c r="L342" s="19" t="s">
        <v>531</v>
      </c>
      <c r="M342" s="107" t="s">
        <v>335</v>
      </c>
      <c r="N342" s="122"/>
      <c r="O342" s="122">
        <v>73401370.489999995</v>
      </c>
    </row>
    <row r="343" spans="1:15" s="5" customFormat="1" x14ac:dyDescent="0.25">
      <c r="A343" s="15" t="s">
        <v>336</v>
      </c>
      <c r="B343" s="15"/>
      <c r="C343" s="42" t="s">
        <v>5</v>
      </c>
      <c r="D343" s="17">
        <v>1153000</v>
      </c>
      <c r="E343" s="18">
        <v>2386483</v>
      </c>
      <c r="F343" s="18">
        <v>3539483</v>
      </c>
      <c r="G343" s="17"/>
      <c r="H343" s="101"/>
      <c r="I343" s="16" t="str">
        <f>+IF(H343&gt;'Trial Balance (Materiality)'!$F$12,"Yes","No")</f>
        <v>No</v>
      </c>
      <c r="J343" s="16"/>
      <c r="K343" s="19"/>
      <c r="L343" s="19"/>
      <c r="M343" s="103" t="s">
        <v>336</v>
      </c>
      <c r="N343" s="128"/>
      <c r="O343" s="128"/>
    </row>
    <row r="344" spans="1:15" s="5" customFormat="1" hidden="1" x14ac:dyDescent="0.25">
      <c r="A344" s="24" t="s">
        <v>337</v>
      </c>
      <c r="B344" s="43" t="s">
        <v>568</v>
      </c>
      <c r="C344" s="42" t="s">
        <v>5</v>
      </c>
      <c r="D344" s="18">
        <v>1153000</v>
      </c>
      <c r="E344" s="17">
        <v>2386483</v>
      </c>
      <c r="F344" s="17">
        <v>3539483</v>
      </c>
      <c r="G344" s="18"/>
      <c r="H344" s="101"/>
      <c r="I344" s="16" t="str">
        <f>+IF(H344&gt;'Trial Balance (Materiality)'!$F$12,"Yes","No")</f>
        <v>No</v>
      </c>
      <c r="J344" s="16"/>
      <c r="K344" s="19" t="s">
        <v>525</v>
      </c>
      <c r="L344" s="19" t="s">
        <v>544</v>
      </c>
      <c r="N344" s="1"/>
      <c r="O344" s="1"/>
    </row>
    <row r="345" spans="1:15" s="5" customFormat="1" x14ac:dyDescent="0.25">
      <c r="A345" s="15" t="s">
        <v>338</v>
      </c>
      <c r="B345" s="15"/>
      <c r="C345" s="42" t="s">
        <v>5</v>
      </c>
      <c r="D345" s="17"/>
      <c r="E345" s="18">
        <v>19528075</v>
      </c>
      <c r="F345" s="18">
        <v>443707676.47000003</v>
      </c>
      <c r="G345" s="17">
        <v>424179601.47000003</v>
      </c>
      <c r="H345" s="101"/>
      <c r="I345" s="16" t="str">
        <f>+IF(H345&gt;'Trial Balance (Materiality)'!$F$12,"Yes","No")</f>
        <v>No</v>
      </c>
      <c r="J345" s="16"/>
      <c r="K345" s="19"/>
      <c r="L345" s="19"/>
      <c r="M345" s="103" t="s">
        <v>338</v>
      </c>
      <c r="N345" s="123">
        <v>11350748</v>
      </c>
      <c r="O345" s="123">
        <v>435530349.47000003</v>
      </c>
    </row>
    <row r="346" spans="1:15" s="5" customFormat="1" x14ac:dyDescent="0.25">
      <c r="A346" s="24" t="s">
        <v>339</v>
      </c>
      <c r="B346" s="34"/>
      <c r="C346" s="42" t="s">
        <v>5</v>
      </c>
      <c r="D346" s="18"/>
      <c r="E346" s="17">
        <v>3654488</v>
      </c>
      <c r="F346" s="17">
        <v>3654488</v>
      </c>
      <c r="G346" s="18"/>
      <c r="H346" s="101"/>
      <c r="I346" s="16" t="str">
        <f>+IF(H346&gt;'Trial Balance (Materiality)'!$F$12,"Yes","No")</f>
        <v>No</v>
      </c>
      <c r="J346" s="16"/>
      <c r="K346" s="19" t="s">
        <v>523</v>
      </c>
      <c r="L346" s="19" t="s">
        <v>532</v>
      </c>
      <c r="M346" s="104" t="s">
        <v>340</v>
      </c>
      <c r="N346" s="120"/>
      <c r="O346" s="120">
        <v>92810878</v>
      </c>
    </row>
    <row r="347" spans="1:15" s="5" customFormat="1" x14ac:dyDescent="0.25">
      <c r="A347" s="13" t="s">
        <v>340</v>
      </c>
      <c r="B347" s="15"/>
      <c r="C347" s="42" t="s">
        <v>5</v>
      </c>
      <c r="D347" s="17"/>
      <c r="E347" s="17">
        <v>351000</v>
      </c>
      <c r="F347" s="17">
        <v>93161878</v>
      </c>
      <c r="G347" s="17">
        <v>92810878</v>
      </c>
      <c r="H347" s="101"/>
      <c r="I347" s="16" t="str">
        <f>+IF(H347&gt;'Trial Balance (Materiality)'!$F$12,"Yes","No")</f>
        <v>No</v>
      </c>
      <c r="J347" s="16"/>
      <c r="K347" s="31" t="s">
        <v>569</v>
      </c>
      <c r="L347" s="19" t="s">
        <v>533</v>
      </c>
      <c r="M347" s="105" t="s">
        <v>341</v>
      </c>
      <c r="N347" s="121"/>
      <c r="O347" s="121">
        <v>450000</v>
      </c>
    </row>
    <row r="348" spans="1:15" s="5" customFormat="1" x14ac:dyDescent="0.25">
      <c r="A348" s="22" t="s">
        <v>341</v>
      </c>
      <c r="B348" s="15" t="s">
        <v>338</v>
      </c>
      <c r="C348" s="42" t="s">
        <v>338</v>
      </c>
      <c r="D348" s="17"/>
      <c r="E348" s="18"/>
      <c r="F348" s="18">
        <v>450000</v>
      </c>
      <c r="G348" s="17">
        <v>450000</v>
      </c>
      <c r="H348" s="101"/>
      <c r="I348" s="16" t="str">
        <f>+IF(H348&gt;'Trial Balance (Materiality)'!$F$12,"Yes","No")</f>
        <v>No</v>
      </c>
      <c r="J348" s="16"/>
      <c r="K348" s="31" t="s">
        <v>569</v>
      </c>
      <c r="L348" s="19" t="s">
        <v>534</v>
      </c>
      <c r="M348" s="105" t="s">
        <v>342</v>
      </c>
      <c r="N348" s="121"/>
      <c r="O348" s="121">
        <v>16704</v>
      </c>
    </row>
    <row r="349" spans="1:15" s="5" customFormat="1" x14ac:dyDescent="0.25">
      <c r="A349" s="22" t="s">
        <v>342</v>
      </c>
      <c r="B349" s="15" t="s">
        <v>338</v>
      </c>
      <c r="C349" s="42" t="s">
        <v>338</v>
      </c>
      <c r="D349" s="17"/>
      <c r="E349" s="18"/>
      <c r="F349" s="18">
        <v>16704</v>
      </c>
      <c r="G349" s="17">
        <v>16704</v>
      </c>
      <c r="H349" s="101"/>
      <c r="I349" s="16" t="str">
        <f>+IF(H349&gt;'Trial Balance (Materiality)'!$F$12,"Yes","No")</f>
        <v>No</v>
      </c>
      <c r="J349" s="16"/>
      <c r="K349" s="31" t="s">
        <v>569</v>
      </c>
      <c r="L349" s="19" t="s">
        <v>534</v>
      </c>
      <c r="M349" s="105" t="s">
        <v>343</v>
      </c>
      <c r="N349" s="121"/>
      <c r="O349" s="121">
        <v>57334352.5</v>
      </c>
    </row>
    <row r="350" spans="1:15" s="5" customFormat="1" x14ac:dyDescent="0.25">
      <c r="A350" s="22" t="s">
        <v>343</v>
      </c>
      <c r="B350" s="15" t="s">
        <v>338</v>
      </c>
      <c r="C350" s="42" t="s">
        <v>338</v>
      </c>
      <c r="D350" s="17"/>
      <c r="E350" s="18"/>
      <c r="F350" s="18">
        <v>57334352.5</v>
      </c>
      <c r="G350" s="17">
        <v>57334352.5</v>
      </c>
      <c r="H350" s="101"/>
      <c r="I350" s="16" t="str">
        <f>+IF(H350&gt;'Trial Balance (Materiality)'!$F$12,"Yes","No")</f>
        <v>No</v>
      </c>
      <c r="J350" s="16"/>
      <c r="K350" s="31" t="s">
        <v>569</v>
      </c>
      <c r="L350" s="19" t="s">
        <v>534</v>
      </c>
      <c r="M350" s="105" t="s">
        <v>344</v>
      </c>
      <c r="N350" s="121"/>
      <c r="O350" s="121">
        <v>35009821.5</v>
      </c>
    </row>
    <row r="351" spans="1:15" s="5" customFormat="1" hidden="1" x14ac:dyDescent="0.25">
      <c r="A351" s="22" t="s">
        <v>344</v>
      </c>
      <c r="B351" s="15" t="s">
        <v>338</v>
      </c>
      <c r="C351" s="42" t="s">
        <v>338</v>
      </c>
      <c r="D351" s="17"/>
      <c r="E351" s="18">
        <v>351000</v>
      </c>
      <c r="F351" s="18">
        <v>35360821.5</v>
      </c>
      <c r="G351" s="17">
        <v>35009821.5</v>
      </c>
      <c r="H351" s="101"/>
      <c r="I351" s="16" t="str">
        <f>+IF(H351&gt;'Trial Balance (Materiality)'!$F$12,"Yes","No")</f>
        <v>No</v>
      </c>
      <c r="J351" s="16"/>
      <c r="K351" s="31" t="s">
        <v>569</v>
      </c>
      <c r="L351" s="19" t="s">
        <v>534</v>
      </c>
      <c r="N351" s="1"/>
      <c r="O351" s="1"/>
    </row>
    <row r="352" spans="1:15" s="5" customFormat="1" x14ac:dyDescent="0.25">
      <c r="A352" s="13" t="s">
        <v>345</v>
      </c>
      <c r="B352" s="15" t="s">
        <v>338</v>
      </c>
      <c r="C352" s="42" t="s">
        <v>338</v>
      </c>
      <c r="D352" s="17"/>
      <c r="E352" s="17">
        <v>13839274</v>
      </c>
      <c r="F352" s="17">
        <v>338986895.47000003</v>
      </c>
      <c r="G352" s="17">
        <v>325147621.47000003</v>
      </c>
      <c r="H352" s="101"/>
      <c r="I352" s="16" t="str">
        <f>+IF(H352&gt;'Trial Balance (Materiality)'!$F$12,"Yes","No")</f>
        <v>No</v>
      </c>
      <c r="J352" s="16"/>
      <c r="K352" s="31" t="s">
        <v>569</v>
      </c>
      <c r="L352" s="19" t="s">
        <v>534</v>
      </c>
      <c r="M352" s="104" t="s">
        <v>345</v>
      </c>
      <c r="N352" s="125">
        <v>10524123</v>
      </c>
      <c r="O352" s="125">
        <v>335671744.47000003</v>
      </c>
    </row>
    <row r="353" spans="1:15" s="5" customFormat="1" x14ac:dyDescent="0.25">
      <c r="A353" s="22" t="s">
        <v>346</v>
      </c>
      <c r="B353" s="15" t="s">
        <v>338</v>
      </c>
      <c r="C353" s="42" t="s">
        <v>338</v>
      </c>
      <c r="D353" s="17"/>
      <c r="E353" s="18"/>
      <c r="F353" s="18">
        <v>3859038.4</v>
      </c>
      <c r="G353" s="17">
        <v>3859038.4</v>
      </c>
      <c r="H353" s="101"/>
      <c r="I353" s="16" t="str">
        <f>+IF(H353&gt;'Trial Balance (Materiality)'!$F$12,"Yes","No")</f>
        <v>No</v>
      </c>
      <c r="J353" s="16"/>
      <c r="K353" s="31" t="s">
        <v>569</v>
      </c>
      <c r="L353" s="19" t="s">
        <v>534</v>
      </c>
      <c r="M353" s="105" t="s">
        <v>346</v>
      </c>
      <c r="N353" s="121"/>
      <c r="O353" s="121">
        <v>3859038.4</v>
      </c>
    </row>
    <row r="354" spans="1:15" s="5" customFormat="1" x14ac:dyDescent="0.25">
      <c r="A354" s="28" t="s">
        <v>347</v>
      </c>
      <c r="B354" s="15" t="s">
        <v>338</v>
      </c>
      <c r="C354" s="42" t="s">
        <v>338</v>
      </c>
      <c r="D354" s="18"/>
      <c r="E354" s="18">
        <v>3067372</v>
      </c>
      <c r="F354" s="18">
        <v>74776056.680000007</v>
      </c>
      <c r="G354" s="18">
        <v>71708684.680000007</v>
      </c>
      <c r="H354" s="101"/>
      <c r="I354" s="16" t="str">
        <f>+IF(H354&gt;'Trial Balance (Materiality)'!$F$12,"Yes","No")</f>
        <v>No</v>
      </c>
      <c r="J354" s="16"/>
      <c r="K354" s="31" t="s">
        <v>569</v>
      </c>
      <c r="L354" s="19" t="s">
        <v>534</v>
      </c>
      <c r="M354" s="111" t="s">
        <v>347</v>
      </c>
      <c r="N354" s="126">
        <v>2188586</v>
      </c>
      <c r="O354" s="126">
        <v>73897270.680000007</v>
      </c>
    </row>
    <row r="355" spans="1:15" s="5" customFormat="1" x14ac:dyDescent="0.25">
      <c r="A355" s="26" t="s">
        <v>348</v>
      </c>
      <c r="B355" s="15" t="s">
        <v>338</v>
      </c>
      <c r="C355" s="42" t="s">
        <v>338</v>
      </c>
      <c r="D355" s="18"/>
      <c r="E355" s="17">
        <v>487444</v>
      </c>
      <c r="F355" s="17"/>
      <c r="G355" s="18">
        <v>487444</v>
      </c>
      <c r="H355" s="101"/>
      <c r="I355" s="16" t="str">
        <f>+IF(H355&gt;'Trial Balance (Materiality)'!$F$12,"Yes","No")</f>
        <v>No</v>
      </c>
      <c r="J355" s="16"/>
      <c r="K355" s="31" t="s">
        <v>569</v>
      </c>
      <c r="L355" s="19" t="s">
        <v>534</v>
      </c>
      <c r="M355" s="109" t="s">
        <v>348</v>
      </c>
      <c r="N355" s="122">
        <v>487444</v>
      </c>
      <c r="O355" s="122"/>
    </row>
    <row r="356" spans="1:15" s="5" customFormat="1" x14ac:dyDescent="0.25">
      <c r="A356" s="25" t="s">
        <v>349</v>
      </c>
      <c r="B356" s="15" t="s">
        <v>338</v>
      </c>
      <c r="C356" s="42" t="s">
        <v>338</v>
      </c>
      <c r="D356" s="18"/>
      <c r="E356" s="17">
        <v>28975</v>
      </c>
      <c r="F356" s="17"/>
      <c r="G356" s="18">
        <v>28975</v>
      </c>
      <c r="H356" s="101"/>
      <c r="I356" s="16" t="str">
        <f>+IF(H356&gt;'Trial Balance (Materiality)'!$F$12,"Yes","No")</f>
        <v>No</v>
      </c>
      <c r="J356" s="16"/>
      <c r="K356" s="31" t="s">
        <v>569</v>
      </c>
      <c r="L356" s="19" t="s">
        <v>535</v>
      </c>
      <c r="M356" s="108" t="s">
        <v>349</v>
      </c>
      <c r="N356" s="122">
        <v>28975</v>
      </c>
      <c r="O356" s="122"/>
    </row>
    <row r="357" spans="1:15" s="5" customFormat="1" x14ac:dyDescent="0.25">
      <c r="A357" s="26" t="s">
        <v>350</v>
      </c>
      <c r="B357" s="15" t="s">
        <v>338</v>
      </c>
      <c r="C357" s="42" t="s">
        <v>338</v>
      </c>
      <c r="D357" s="18"/>
      <c r="E357" s="17">
        <v>110000</v>
      </c>
      <c r="F357" s="17">
        <v>500926</v>
      </c>
      <c r="G357" s="18">
        <v>390926</v>
      </c>
      <c r="H357" s="101"/>
      <c r="I357" s="16" t="str">
        <f>+IF(H357&gt;'Trial Balance (Materiality)'!$F$12,"Yes","No")</f>
        <v>No</v>
      </c>
      <c r="J357" s="16"/>
      <c r="K357" s="31" t="s">
        <v>569</v>
      </c>
      <c r="L357" s="19" t="s">
        <v>534</v>
      </c>
      <c r="M357" s="109" t="s">
        <v>350</v>
      </c>
      <c r="N357" s="122"/>
      <c r="O357" s="122">
        <v>390926</v>
      </c>
    </row>
    <row r="358" spans="1:15" s="5" customFormat="1" x14ac:dyDescent="0.25">
      <c r="A358" s="26" t="s">
        <v>351</v>
      </c>
      <c r="B358" s="15" t="s">
        <v>338</v>
      </c>
      <c r="C358" s="42" t="s">
        <v>338</v>
      </c>
      <c r="D358" s="18"/>
      <c r="E358" s="17">
        <v>654271</v>
      </c>
      <c r="F358" s="17"/>
      <c r="G358" s="18">
        <v>654271</v>
      </c>
      <c r="H358" s="101"/>
      <c r="I358" s="16" t="str">
        <f>+IF(H358&gt;'Trial Balance (Materiality)'!$F$12,"Yes","No")</f>
        <v>No</v>
      </c>
      <c r="J358" s="16"/>
      <c r="K358" s="31" t="s">
        <v>569</v>
      </c>
      <c r="L358" s="19" t="s">
        <v>534</v>
      </c>
      <c r="M358" s="109" t="s">
        <v>351</v>
      </c>
      <c r="N358" s="122">
        <v>654271</v>
      </c>
      <c r="O358" s="122"/>
    </row>
    <row r="359" spans="1:15" s="5" customFormat="1" x14ac:dyDescent="0.25">
      <c r="A359" s="26" t="s">
        <v>352</v>
      </c>
      <c r="B359" s="15" t="s">
        <v>338</v>
      </c>
      <c r="C359" s="42" t="s">
        <v>338</v>
      </c>
      <c r="D359" s="18"/>
      <c r="E359" s="17"/>
      <c r="F359" s="17">
        <v>20328178.780000001</v>
      </c>
      <c r="G359" s="18">
        <v>20328178.780000001</v>
      </c>
      <c r="H359" s="101"/>
      <c r="I359" s="16" t="str">
        <f>+IF(H359&gt;'Trial Balance (Materiality)'!$F$12,"Yes","No")</f>
        <v>No</v>
      </c>
      <c r="J359" s="16"/>
      <c r="K359" s="31" t="s">
        <v>569</v>
      </c>
      <c r="L359" s="19" t="s">
        <v>534</v>
      </c>
      <c r="M359" s="109" t="s">
        <v>352</v>
      </c>
      <c r="N359" s="122"/>
      <c r="O359" s="122">
        <v>20328178.780000001</v>
      </c>
    </row>
    <row r="360" spans="1:15" s="5" customFormat="1" x14ac:dyDescent="0.25">
      <c r="A360" s="26" t="s">
        <v>353</v>
      </c>
      <c r="B360" s="15" t="s">
        <v>338</v>
      </c>
      <c r="C360" s="42" t="s">
        <v>338</v>
      </c>
      <c r="D360" s="18"/>
      <c r="E360" s="17"/>
      <c r="F360" s="17">
        <v>9846545.4000000004</v>
      </c>
      <c r="G360" s="18">
        <v>9846545.4000000004</v>
      </c>
      <c r="H360" s="101"/>
      <c r="I360" s="16" t="str">
        <f>+IF(H360&gt;'Trial Balance (Materiality)'!$F$12,"Yes","No")</f>
        <v>No</v>
      </c>
      <c r="J360" s="16"/>
      <c r="K360" s="31" t="s">
        <v>569</v>
      </c>
      <c r="L360" s="19" t="s">
        <v>534</v>
      </c>
      <c r="M360" s="109" t="s">
        <v>353</v>
      </c>
      <c r="N360" s="122"/>
      <c r="O360" s="122">
        <v>9846545.4000000004</v>
      </c>
    </row>
    <row r="361" spans="1:15" s="5" customFormat="1" x14ac:dyDescent="0.25">
      <c r="A361" s="26" t="s">
        <v>354</v>
      </c>
      <c r="B361" s="15" t="s">
        <v>338</v>
      </c>
      <c r="C361" s="42" t="s">
        <v>338</v>
      </c>
      <c r="D361" s="18"/>
      <c r="E361" s="17">
        <v>1576090</v>
      </c>
      <c r="F361" s="17">
        <v>768786</v>
      </c>
      <c r="G361" s="18">
        <v>807304</v>
      </c>
      <c r="H361" s="101"/>
      <c r="I361" s="16" t="str">
        <f>+IF(H361&gt;'Trial Balance (Materiality)'!$F$12,"Yes","No")</f>
        <v>No</v>
      </c>
      <c r="J361" s="16"/>
      <c r="K361" s="31" t="s">
        <v>569</v>
      </c>
      <c r="L361" s="19" t="s">
        <v>534</v>
      </c>
      <c r="M361" s="109" t="s">
        <v>354</v>
      </c>
      <c r="N361" s="122">
        <v>807304</v>
      </c>
      <c r="O361" s="122"/>
    </row>
    <row r="362" spans="1:15" s="5" customFormat="1" x14ac:dyDescent="0.25">
      <c r="A362" s="26" t="s">
        <v>355</v>
      </c>
      <c r="B362" s="15" t="s">
        <v>338</v>
      </c>
      <c r="C362" s="42" t="s">
        <v>338</v>
      </c>
      <c r="D362" s="18"/>
      <c r="E362" s="17">
        <v>210592</v>
      </c>
      <c r="F362" s="17"/>
      <c r="G362" s="18">
        <v>210592</v>
      </c>
      <c r="H362" s="101"/>
      <c r="I362" s="16" t="str">
        <f>+IF(H362&gt;'Trial Balance (Materiality)'!$F$12,"Yes","No")</f>
        <v>No</v>
      </c>
      <c r="J362" s="16"/>
      <c r="K362" s="31" t="s">
        <v>569</v>
      </c>
      <c r="L362" s="19" t="s">
        <v>534</v>
      </c>
      <c r="M362" s="109" t="s">
        <v>355</v>
      </c>
      <c r="N362" s="122">
        <v>210592</v>
      </c>
      <c r="O362" s="122"/>
    </row>
    <row r="363" spans="1:15" s="5" customFormat="1" x14ac:dyDescent="0.25">
      <c r="A363" s="26" t="s">
        <v>356</v>
      </c>
      <c r="B363" s="15" t="s">
        <v>338</v>
      </c>
      <c r="C363" s="42" t="s">
        <v>338</v>
      </c>
      <c r="D363" s="18"/>
      <c r="E363" s="17"/>
      <c r="F363" s="17">
        <v>4750313</v>
      </c>
      <c r="G363" s="18">
        <v>4750313</v>
      </c>
      <c r="H363" s="101"/>
      <c r="I363" s="16" t="str">
        <f>+IF(H363&gt;'Trial Balance (Materiality)'!$F$12,"Yes","No")</f>
        <v>No</v>
      </c>
      <c r="J363" s="16"/>
      <c r="K363" s="31" t="s">
        <v>569</v>
      </c>
      <c r="L363" s="19" t="s">
        <v>534</v>
      </c>
      <c r="M363" s="109" t="s">
        <v>356</v>
      </c>
      <c r="N363" s="122"/>
      <c r="O363" s="122">
        <v>4750313</v>
      </c>
    </row>
    <row r="364" spans="1:15" s="5" customFormat="1" x14ac:dyDescent="0.25">
      <c r="A364" s="25" t="s">
        <v>357</v>
      </c>
      <c r="B364" s="15" t="s">
        <v>338</v>
      </c>
      <c r="C364" s="42" t="s">
        <v>338</v>
      </c>
      <c r="D364" s="18"/>
      <c r="E364" s="17"/>
      <c r="F364" s="17">
        <v>38581307.5</v>
      </c>
      <c r="G364" s="18">
        <v>38581307.5</v>
      </c>
      <c r="H364" s="101"/>
      <c r="I364" s="16" t="str">
        <f>+IF(H364&gt;'Trial Balance (Materiality)'!$F$12,"Yes","No")</f>
        <v>No</v>
      </c>
      <c r="J364" s="16"/>
      <c r="K364" s="31" t="s">
        <v>569</v>
      </c>
      <c r="L364" s="19" t="s">
        <v>534</v>
      </c>
      <c r="M364" s="108" t="s">
        <v>357</v>
      </c>
      <c r="N364" s="122"/>
      <c r="O364" s="122">
        <v>38581307.5</v>
      </c>
    </row>
    <row r="365" spans="1:15" s="5" customFormat="1" x14ac:dyDescent="0.25">
      <c r="A365" s="28" t="s">
        <v>358</v>
      </c>
      <c r="B365" s="15" t="s">
        <v>338</v>
      </c>
      <c r="C365" s="42" t="s">
        <v>338</v>
      </c>
      <c r="D365" s="18"/>
      <c r="E365" s="18">
        <v>10771902</v>
      </c>
      <c r="F365" s="18">
        <v>260351800.38999999</v>
      </c>
      <c r="G365" s="18">
        <v>249579898.38999999</v>
      </c>
      <c r="H365" s="101"/>
      <c r="I365" s="16" t="str">
        <f>+IF(H365&gt;'Trial Balance (Materiality)'!$F$12,"Yes","No")</f>
        <v>No</v>
      </c>
      <c r="J365" s="16"/>
      <c r="K365" s="31" t="s">
        <v>569</v>
      </c>
      <c r="L365" s="19" t="s">
        <v>534</v>
      </c>
      <c r="M365" s="111" t="s">
        <v>358</v>
      </c>
      <c r="N365" s="126">
        <v>8335537</v>
      </c>
      <c r="O365" s="126">
        <v>257915435.38999999</v>
      </c>
    </row>
    <row r="366" spans="1:15" s="5" customFormat="1" x14ac:dyDescent="0.25">
      <c r="A366" s="26" t="s">
        <v>359</v>
      </c>
      <c r="B366" s="15" t="s">
        <v>338</v>
      </c>
      <c r="C366" s="42" t="s">
        <v>338</v>
      </c>
      <c r="D366" s="18"/>
      <c r="E366" s="17"/>
      <c r="F366" s="17">
        <v>99397107.040000007</v>
      </c>
      <c r="G366" s="18">
        <v>99397107.040000007</v>
      </c>
      <c r="H366" s="101"/>
      <c r="I366" s="16" t="str">
        <f>+IF(H366&gt;'Trial Balance (Materiality)'!$F$12,"Yes","No")</f>
        <v>No</v>
      </c>
      <c r="J366" s="16"/>
      <c r="K366" s="31" t="s">
        <v>569</v>
      </c>
      <c r="L366" s="19" t="s">
        <v>534</v>
      </c>
      <c r="M366" s="109" t="s">
        <v>359</v>
      </c>
      <c r="N366" s="122"/>
      <c r="O366" s="122">
        <v>99397107.040000007</v>
      </c>
    </row>
    <row r="367" spans="1:15" s="5" customFormat="1" x14ac:dyDescent="0.25">
      <c r="A367" s="26" t="s">
        <v>360</v>
      </c>
      <c r="B367" s="15" t="s">
        <v>338</v>
      </c>
      <c r="C367" s="42" t="s">
        <v>338</v>
      </c>
      <c r="D367" s="18"/>
      <c r="E367" s="17">
        <v>4082356</v>
      </c>
      <c r="F367" s="17">
        <v>257152</v>
      </c>
      <c r="G367" s="18">
        <v>3825204</v>
      </c>
      <c r="H367" s="101"/>
      <c r="I367" s="16" t="str">
        <f>+IF(H367&gt;'Trial Balance (Materiality)'!$F$12,"Yes","No")</f>
        <v>No</v>
      </c>
      <c r="J367" s="16"/>
      <c r="K367" s="31" t="s">
        <v>569</v>
      </c>
      <c r="L367" s="19" t="s">
        <v>534</v>
      </c>
      <c r="M367" s="109" t="s">
        <v>360</v>
      </c>
      <c r="N367" s="122">
        <v>3825204</v>
      </c>
      <c r="O367" s="122"/>
    </row>
    <row r="368" spans="1:15" s="5" customFormat="1" x14ac:dyDescent="0.25">
      <c r="A368" s="25" t="s">
        <v>361</v>
      </c>
      <c r="B368" s="15" t="s">
        <v>338</v>
      </c>
      <c r="C368" s="42" t="s">
        <v>338</v>
      </c>
      <c r="D368" s="18"/>
      <c r="E368" s="17"/>
      <c r="F368" s="17">
        <v>158518328.34999999</v>
      </c>
      <c r="G368" s="18">
        <v>158518328.34999999</v>
      </c>
      <c r="H368" s="101"/>
      <c r="I368" s="16" t="str">
        <f>+IF(H368&gt;'Trial Balance (Materiality)'!$F$12,"Yes","No")</f>
        <v>No</v>
      </c>
      <c r="J368" s="16"/>
      <c r="K368" s="31" t="s">
        <v>569</v>
      </c>
      <c r="L368" s="19" t="s">
        <v>534</v>
      </c>
      <c r="M368" s="108" t="s">
        <v>361</v>
      </c>
      <c r="N368" s="122"/>
      <c r="O368" s="122">
        <v>158518328.34999999</v>
      </c>
    </row>
    <row r="369" spans="1:16" s="5" customFormat="1" x14ac:dyDescent="0.25">
      <c r="A369" s="22" t="s">
        <v>362</v>
      </c>
      <c r="B369" s="15" t="s">
        <v>338</v>
      </c>
      <c r="C369" s="42" t="s">
        <v>338</v>
      </c>
      <c r="D369" s="18"/>
      <c r="E369" s="17">
        <v>6689546</v>
      </c>
      <c r="F369" s="17">
        <v>2179213</v>
      </c>
      <c r="G369" s="18">
        <v>4510333</v>
      </c>
      <c r="H369" s="101"/>
      <c r="I369" s="16" t="str">
        <f>+IF(H369&gt;'Trial Balance (Materiality)'!$F$12,"Yes","No")</f>
        <v>No</v>
      </c>
      <c r="J369" s="16"/>
      <c r="K369" s="31" t="s">
        <v>569</v>
      </c>
      <c r="L369" s="19" t="s">
        <v>535</v>
      </c>
      <c r="M369" s="105" t="s">
        <v>362</v>
      </c>
      <c r="N369" s="122">
        <v>4510333</v>
      </c>
      <c r="O369" s="122"/>
    </row>
    <row r="370" spans="1:16" s="5" customFormat="1" x14ac:dyDescent="0.25">
      <c r="A370" s="13" t="s">
        <v>363</v>
      </c>
      <c r="B370" s="15" t="s">
        <v>338</v>
      </c>
      <c r="C370" s="42" t="s">
        <v>338</v>
      </c>
      <c r="D370" s="17"/>
      <c r="E370" s="17">
        <v>1683313</v>
      </c>
      <c r="F370" s="17">
        <v>7904415</v>
      </c>
      <c r="G370" s="17">
        <v>6221102</v>
      </c>
      <c r="H370" s="101"/>
      <c r="I370" s="16" t="str">
        <f>+IF(H370&gt;'Trial Balance (Materiality)'!$F$12,"Yes","No")</f>
        <v>No</v>
      </c>
      <c r="J370" s="16"/>
      <c r="K370" s="19" t="s">
        <v>569</v>
      </c>
      <c r="L370" s="19" t="s">
        <v>536</v>
      </c>
      <c r="M370" s="104" t="s">
        <v>363</v>
      </c>
      <c r="N370" s="125">
        <v>826625</v>
      </c>
      <c r="O370" s="125">
        <v>7047727</v>
      </c>
    </row>
    <row r="371" spans="1:16" s="5" customFormat="1" x14ac:dyDescent="0.25">
      <c r="A371" s="23" t="s">
        <v>364</v>
      </c>
      <c r="B371" s="34" t="s">
        <v>364</v>
      </c>
      <c r="C371" s="44" t="s">
        <v>536</v>
      </c>
      <c r="D371" s="17"/>
      <c r="E371" s="18">
        <v>1683313</v>
      </c>
      <c r="F371" s="18">
        <v>856688</v>
      </c>
      <c r="G371" s="17">
        <v>826625</v>
      </c>
      <c r="H371" s="101"/>
      <c r="I371" s="16" t="str">
        <f>+IF(H371&gt;'Trial Balance (Materiality)'!$F$12,"Yes","No")</f>
        <v>No</v>
      </c>
      <c r="J371" s="16"/>
      <c r="K371" s="31" t="s">
        <v>569</v>
      </c>
      <c r="L371" s="19" t="s">
        <v>579</v>
      </c>
      <c r="M371" s="106" t="s">
        <v>364</v>
      </c>
      <c r="N371" s="121">
        <v>826625</v>
      </c>
      <c r="O371" s="121"/>
    </row>
    <row r="372" spans="1:16" s="5" customFormat="1" x14ac:dyDescent="0.25">
      <c r="A372" s="22" t="s">
        <v>365</v>
      </c>
      <c r="B372" s="34" t="s">
        <v>574</v>
      </c>
      <c r="C372" s="44" t="s">
        <v>536</v>
      </c>
      <c r="D372" s="17"/>
      <c r="E372" s="18"/>
      <c r="F372" s="18">
        <v>2087727</v>
      </c>
      <c r="G372" s="17">
        <v>2087727</v>
      </c>
      <c r="H372" s="101"/>
      <c r="I372" s="16" t="str">
        <f>+IF(H372&gt;'Trial Balance (Materiality)'!$F$12,"Yes","No")</f>
        <v>No</v>
      </c>
      <c r="J372" s="16"/>
      <c r="K372" s="31" t="s">
        <v>569</v>
      </c>
      <c r="L372" s="31" t="s">
        <v>581</v>
      </c>
      <c r="M372" s="105" t="s">
        <v>365</v>
      </c>
      <c r="N372" s="121"/>
      <c r="O372" s="121">
        <v>2087727</v>
      </c>
    </row>
    <row r="373" spans="1:16" s="5" customFormat="1" x14ac:dyDescent="0.25">
      <c r="A373" s="22" t="s">
        <v>366</v>
      </c>
      <c r="B373" s="34" t="s">
        <v>574</v>
      </c>
      <c r="C373" s="44" t="s">
        <v>536</v>
      </c>
      <c r="D373" s="17"/>
      <c r="E373" s="18"/>
      <c r="F373" s="18">
        <v>4960000</v>
      </c>
      <c r="G373" s="17">
        <v>4960000</v>
      </c>
      <c r="H373" s="101"/>
      <c r="I373" s="16" t="str">
        <f>+IF(H373&gt;'Trial Balance (Materiality)'!$F$12,"Yes","No")</f>
        <v>No</v>
      </c>
      <c r="J373" s="16"/>
      <c r="K373" s="31" t="s">
        <v>569</v>
      </c>
      <c r="L373" s="31" t="s">
        <v>581</v>
      </c>
      <c r="M373" s="105" t="s">
        <v>366</v>
      </c>
      <c r="N373" s="121"/>
      <c r="O373" s="121">
        <v>4960000</v>
      </c>
    </row>
    <row r="374" spans="1:16" s="5" customFormat="1" x14ac:dyDescent="0.25">
      <c r="A374" s="15" t="s">
        <v>367</v>
      </c>
      <c r="B374" s="15"/>
      <c r="C374" s="42" t="s">
        <v>5</v>
      </c>
      <c r="D374" s="17"/>
      <c r="E374" s="18">
        <v>217566406.75</v>
      </c>
      <c r="F374" s="18">
        <v>14075105.130000001</v>
      </c>
      <c r="G374" s="17">
        <v>203491301.62</v>
      </c>
      <c r="H374" s="101"/>
      <c r="I374" s="16" t="str">
        <f>+IF(H374&gt;'Trial Balance (Materiality)'!$F$12,"Yes","No")</f>
        <v>No</v>
      </c>
      <c r="J374" s="16"/>
      <c r="K374" s="19"/>
      <c r="L374" s="19"/>
      <c r="M374" s="103" t="s">
        <v>367</v>
      </c>
      <c r="N374" s="123">
        <v>204080238.62</v>
      </c>
      <c r="O374" s="123">
        <v>588937</v>
      </c>
    </row>
    <row r="375" spans="1:16" s="5" customFormat="1" hidden="1" x14ac:dyDescent="0.25">
      <c r="A375" s="24" t="s">
        <v>368</v>
      </c>
      <c r="B375" s="15" t="s">
        <v>367</v>
      </c>
      <c r="C375" s="43" t="s">
        <v>519</v>
      </c>
      <c r="D375" s="18"/>
      <c r="E375" s="17">
        <v>63700</v>
      </c>
      <c r="F375" s="17">
        <v>63700</v>
      </c>
      <c r="G375" s="18"/>
      <c r="H375" s="101"/>
      <c r="I375" s="16" t="str">
        <f>+IF(H375&gt;'Trial Balance (Materiality)'!$F$12,"Yes","No")</f>
        <v>No</v>
      </c>
      <c r="J375" s="16"/>
      <c r="K375" s="19" t="s">
        <v>546</v>
      </c>
      <c r="L375" s="32" t="s">
        <v>578</v>
      </c>
      <c r="N375" s="1"/>
      <c r="O375" s="1"/>
    </row>
    <row r="376" spans="1:16" s="5" customFormat="1" x14ac:dyDescent="0.25">
      <c r="A376" s="13" t="s">
        <v>369</v>
      </c>
      <c r="B376" s="15" t="s">
        <v>367</v>
      </c>
      <c r="C376" s="43" t="s">
        <v>519</v>
      </c>
      <c r="D376" s="17"/>
      <c r="E376" s="17">
        <v>93161878</v>
      </c>
      <c r="F376" s="17">
        <v>351000</v>
      </c>
      <c r="G376" s="17">
        <v>92810878</v>
      </c>
      <c r="H376" s="101"/>
      <c r="I376" s="16" t="str">
        <f>+IF(H376&gt;'Trial Balance (Materiality)'!$F$12,"Yes","No")</f>
        <v>No</v>
      </c>
      <c r="J376" s="16"/>
      <c r="K376" s="19" t="s">
        <v>546</v>
      </c>
      <c r="L376" s="32" t="s">
        <v>578</v>
      </c>
      <c r="M376" s="104" t="s">
        <v>369</v>
      </c>
      <c r="N376" s="120">
        <v>92810878</v>
      </c>
      <c r="O376" s="120"/>
      <c r="P376" s="5" t="s">
        <v>609</v>
      </c>
    </row>
    <row r="377" spans="1:16" s="5" customFormat="1" x14ac:dyDescent="0.25">
      <c r="A377" s="22" t="s">
        <v>370</v>
      </c>
      <c r="B377" s="15" t="s">
        <v>367</v>
      </c>
      <c r="C377" s="43" t="s">
        <v>519</v>
      </c>
      <c r="D377" s="17"/>
      <c r="E377" s="18">
        <v>16704</v>
      </c>
      <c r="F377" s="18"/>
      <c r="G377" s="17">
        <v>16704</v>
      </c>
      <c r="H377" s="101"/>
      <c r="I377" s="16" t="str">
        <f>+IF(H377&gt;'Trial Balance (Materiality)'!$F$12,"Yes","No")</f>
        <v>No</v>
      </c>
      <c r="J377" s="16"/>
      <c r="K377" s="19" t="s">
        <v>546</v>
      </c>
      <c r="L377" s="32" t="s">
        <v>578</v>
      </c>
      <c r="M377" s="105" t="s">
        <v>370</v>
      </c>
      <c r="N377" s="121">
        <v>16704</v>
      </c>
      <c r="O377" s="121"/>
    </row>
    <row r="378" spans="1:16" s="5" customFormat="1" x14ac:dyDescent="0.25">
      <c r="A378" s="22" t="s">
        <v>371</v>
      </c>
      <c r="B378" s="15" t="s">
        <v>367</v>
      </c>
      <c r="C378" s="43" t="s">
        <v>519</v>
      </c>
      <c r="D378" s="17"/>
      <c r="E378" s="18">
        <v>93145174</v>
      </c>
      <c r="F378" s="18">
        <v>351000</v>
      </c>
      <c r="G378" s="17">
        <v>92794174</v>
      </c>
      <c r="H378" s="101"/>
      <c r="I378" s="16" t="str">
        <f>+IF(H378&gt;'Trial Balance (Materiality)'!$F$12,"Yes","No")</f>
        <v>No</v>
      </c>
      <c r="J378" s="16"/>
      <c r="K378" s="19" t="s">
        <v>546</v>
      </c>
      <c r="L378" s="32" t="s">
        <v>578</v>
      </c>
      <c r="M378" s="105" t="s">
        <v>371</v>
      </c>
      <c r="N378" s="121">
        <v>92794174</v>
      </c>
      <c r="O378" s="121"/>
    </row>
    <row r="379" spans="1:16" s="5" customFormat="1" x14ac:dyDescent="0.25">
      <c r="A379" s="13" t="s">
        <v>372</v>
      </c>
      <c r="B379" s="15" t="s">
        <v>367</v>
      </c>
      <c r="C379" s="43" t="s">
        <v>519</v>
      </c>
      <c r="D379" s="17"/>
      <c r="E379" s="17">
        <v>1393226.3</v>
      </c>
      <c r="F379" s="17"/>
      <c r="G379" s="17">
        <v>1393226.3</v>
      </c>
      <c r="H379" s="101"/>
      <c r="I379" s="16" t="str">
        <f>+IF(H379&gt;'Trial Balance (Materiality)'!$F$12,"Yes","No")</f>
        <v>No</v>
      </c>
      <c r="J379" s="16"/>
      <c r="K379" s="19" t="s">
        <v>546</v>
      </c>
      <c r="L379" s="32" t="s">
        <v>578</v>
      </c>
      <c r="M379" s="104" t="s">
        <v>372</v>
      </c>
      <c r="N379" s="125">
        <v>1393226.3</v>
      </c>
      <c r="O379" s="125" t="s">
        <v>609</v>
      </c>
    </row>
    <row r="380" spans="1:16" s="5" customFormat="1" x14ac:dyDescent="0.25">
      <c r="A380" s="22" t="s">
        <v>373</v>
      </c>
      <c r="B380" s="15" t="s">
        <v>367</v>
      </c>
      <c r="C380" s="43" t="s">
        <v>519</v>
      </c>
      <c r="D380" s="17"/>
      <c r="E380" s="18">
        <v>1129400.3</v>
      </c>
      <c r="F380" s="18"/>
      <c r="G380" s="17">
        <v>1129400.3</v>
      </c>
      <c r="H380" s="101"/>
      <c r="I380" s="16" t="str">
        <f>+IF(H380&gt;'Trial Balance (Materiality)'!$F$12,"Yes","No")</f>
        <v>No</v>
      </c>
      <c r="J380" s="16"/>
      <c r="K380" s="19" t="s">
        <v>546</v>
      </c>
      <c r="L380" s="32" t="s">
        <v>578</v>
      </c>
      <c r="M380" s="105" t="s">
        <v>373</v>
      </c>
      <c r="N380" s="121">
        <v>1129400.3</v>
      </c>
      <c r="O380" s="121"/>
    </row>
    <row r="381" spans="1:16" s="5" customFormat="1" x14ac:dyDescent="0.25">
      <c r="A381" s="22" t="s">
        <v>374</v>
      </c>
      <c r="B381" s="15" t="s">
        <v>367</v>
      </c>
      <c r="C381" s="43" t="s">
        <v>519</v>
      </c>
      <c r="D381" s="17"/>
      <c r="E381" s="18">
        <v>263826</v>
      </c>
      <c r="F381" s="18"/>
      <c r="G381" s="17">
        <v>263826</v>
      </c>
      <c r="H381" s="101"/>
      <c r="I381" s="16" t="str">
        <f>+IF(H381&gt;'Trial Balance (Materiality)'!$F$12,"Yes","No")</f>
        <v>No</v>
      </c>
      <c r="J381" s="16"/>
      <c r="K381" s="19" t="s">
        <v>546</v>
      </c>
      <c r="L381" s="32" t="s">
        <v>578</v>
      </c>
      <c r="M381" s="105" t="s">
        <v>374</v>
      </c>
      <c r="N381" s="121">
        <v>263826</v>
      </c>
      <c r="O381" s="121"/>
    </row>
    <row r="382" spans="1:16" s="5" customFormat="1" x14ac:dyDescent="0.25">
      <c r="A382" s="13" t="s">
        <v>375</v>
      </c>
      <c r="B382" s="15" t="s">
        <v>367</v>
      </c>
      <c r="C382" s="43" t="s">
        <v>519</v>
      </c>
      <c r="D382" s="17"/>
      <c r="E382" s="17">
        <v>57001622.75</v>
      </c>
      <c r="F382" s="17">
        <v>248221.93</v>
      </c>
      <c r="G382" s="17">
        <v>56753400.82</v>
      </c>
      <c r="H382" s="101"/>
      <c r="I382" s="16" t="str">
        <f>+IF(H382&gt;'Trial Balance (Materiality)'!$F$12,"Yes","No")</f>
        <v>No</v>
      </c>
      <c r="J382" s="16"/>
      <c r="K382" s="19" t="s">
        <v>546</v>
      </c>
      <c r="L382" s="32" t="s">
        <v>578</v>
      </c>
      <c r="M382" s="104" t="s">
        <v>375</v>
      </c>
      <c r="N382" s="125">
        <v>56753400.82</v>
      </c>
      <c r="O382" s="125"/>
    </row>
    <row r="383" spans="1:16" s="5" customFormat="1" x14ac:dyDescent="0.25">
      <c r="A383" s="22" t="s">
        <v>376</v>
      </c>
      <c r="B383" s="15" t="s">
        <v>367</v>
      </c>
      <c r="C383" s="43" t="s">
        <v>519</v>
      </c>
      <c r="D383" s="17"/>
      <c r="E383" s="18">
        <v>66260.37</v>
      </c>
      <c r="F383" s="18"/>
      <c r="G383" s="17">
        <v>66260.37</v>
      </c>
      <c r="H383" s="101"/>
      <c r="I383" s="16" t="str">
        <f>+IF(H383&gt;'Trial Balance (Materiality)'!$F$12,"Yes","No")</f>
        <v>No</v>
      </c>
      <c r="J383" s="16"/>
      <c r="K383" s="19" t="s">
        <v>546</v>
      </c>
      <c r="L383" s="32" t="s">
        <v>578</v>
      </c>
      <c r="M383" s="105" t="s">
        <v>376</v>
      </c>
      <c r="N383" s="121">
        <v>66260.37</v>
      </c>
      <c r="O383" s="121"/>
    </row>
    <row r="384" spans="1:16" s="5" customFormat="1" x14ac:dyDescent="0.25">
      <c r="A384" s="22" t="s">
        <v>377</v>
      </c>
      <c r="B384" s="15" t="s">
        <v>367</v>
      </c>
      <c r="C384" s="43" t="s">
        <v>519</v>
      </c>
      <c r="D384" s="17"/>
      <c r="E384" s="18">
        <v>3579244.23</v>
      </c>
      <c r="F384" s="18">
        <v>52796.6</v>
      </c>
      <c r="G384" s="17">
        <v>3526447.63</v>
      </c>
      <c r="H384" s="101"/>
      <c r="I384" s="16" t="str">
        <f>+IF(H384&gt;'Trial Balance (Materiality)'!$F$12,"Yes","No")</f>
        <v>No</v>
      </c>
      <c r="J384" s="16"/>
      <c r="K384" s="19" t="s">
        <v>546</v>
      </c>
      <c r="L384" s="32" t="s">
        <v>578</v>
      </c>
      <c r="M384" s="105" t="s">
        <v>377</v>
      </c>
      <c r="N384" s="121">
        <v>3526447.63</v>
      </c>
      <c r="O384" s="121"/>
    </row>
    <row r="385" spans="1:16" s="5" customFormat="1" x14ac:dyDescent="0.25">
      <c r="A385" s="22" t="s">
        <v>378</v>
      </c>
      <c r="B385" s="15" t="s">
        <v>367</v>
      </c>
      <c r="C385" s="43" t="s">
        <v>519</v>
      </c>
      <c r="D385" s="17"/>
      <c r="E385" s="18">
        <v>23190.240000000002</v>
      </c>
      <c r="F385" s="18">
        <v>22936.45</v>
      </c>
      <c r="G385" s="17">
        <v>253.79</v>
      </c>
      <c r="H385" s="101"/>
      <c r="I385" s="16" t="str">
        <f>+IF(H385&gt;'Trial Balance (Materiality)'!$F$12,"Yes","No")</f>
        <v>No</v>
      </c>
      <c r="J385" s="16"/>
      <c r="K385" s="19" t="s">
        <v>546</v>
      </c>
      <c r="L385" s="32" t="s">
        <v>578</v>
      </c>
      <c r="M385" s="105" t="s">
        <v>378</v>
      </c>
      <c r="N385" s="121">
        <v>253.79</v>
      </c>
      <c r="O385" s="121"/>
    </row>
    <row r="386" spans="1:16" s="5" customFormat="1" x14ac:dyDescent="0.25">
      <c r="A386" s="22" t="s">
        <v>379</v>
      </c>
      <c r="B386" s="15" t="s">
        <v>367</v>
      </c>
      <c r="C386" s="43" t="s">
        <v>519</v>
      </c>
      <c r="D386" s="17"/>
      <c r="E386" s="18">
        <v>53332927.909999996</v>
      </c>
      <c r="F386" s="18">
        <v>172488.88</v>
      </c>
      <c r="G386" s="17">
        <v>53160439.030000001</v>
      </c>
      <c r="H386" s="101"/>
      <c r="I386" s="16" t="str">
        <f>+IF(H386&gt;'Trial Balance (Materiality)'!$F$12,"Yes","No")</f>
        <v>No</v>
      </c>
      <c r="J386" s="16"/>
      <c r="K386" s="19" t="s">
        <v>546</v>
      </c>
      <c r="L386" s="32" t="s">
        <v>578</v>
      </c>
      <c r="M386" s="105" t="s">
        <v>379</v>
      </c>
      <c r="N386" s="121">
        <v>53160439.030000001</v>
      </c>
      <c r="O386" s="121"/>
    </row>
    <row r="387" spans="1:16" s="5" customFormat="1" x14ac:dyDescent="0.25">
      <c r="A387" s="13" t="s">
        <v>380</v>
      </c>
      <c r="B387" s="15" t="s">
        <v>367</v>
      </c>
      <c r="C387" s="43" t="s">
        <v>519</v>
      </c>
      <c r="D387" s="17"/>
      <c r="E387" s="17">
        <v>1609741.2</v>
      </c>
      <c r="F387" s="17">
        <v>1609741.2</v>
      </c>
      <c r="G387" s="17"/>
      <c r="H387" s="101"/>
      <c r="I387" s="16" t="str">
        <f>+IF(H387&gt;'Trial Balance (Materiality)'!$F$12,"Yes","No")</f>
        <v>No</v>
      </c>
      <c r="J387" s="16"/>
      <c r="K387" s="19" t="s">
        <v>546</v>
      </c>
      <c r="L387" s="32" t="s">
        <v>578</v>
      </c>
      <c r="M387" s="104" t="s">
        <v>380</v>
      </c>
      <c r="N387" s="121"/>
      <c r="O387" s="121"/>
      <c r="P387" s="5" t="s">
        <v>609</v>
      </c>
    </row>
    <row r="388" spans="1:16" s="5" customFormat="1" hidden="1" x14ac:dyDescent="0.25">
      <c r="A388" s="22" t="s">
        <v>381</v>
      </c>
      <c r="B388" s="15" t="s">
        <v>367</v>
      </c>
      <c r="C388" s="43" t="s">
        <v>519</v>
      </c>
      <c r="D388" s="17"/>
      <c r="E388" s="18">
        <v>1609741.2</v>
      </c>
      <c r="F388" s="18">
        <v>1609741.2</v>
      </c>
      <c r="G388" s="17"/>
      <c r="H388" s="101"/>
      <c r="I388" s="16" t="str">
        <f>+IF(H388&gt;'Trial Balance (Materiality)'!$F$12,"Yes","No")</f>
        <v>No</v>
      </c>
      <c r="J388" s="16"/>
      <c r="K388" s="19" t="s">
        <v>546</v>
      </c>
      <c r="L388" s="32" t="s">
        <v>578</v>
      </c>
      <c r="N388" s="1"/>
      <c r="O388" s="1"/>
    </row>
    <row r="389" spans="1:16" s="5" customFormat="1" x14ac:dyDescent="0.25">
      <c r="A389" s="13" t="s">
        <v>382</v>
      </c>
      <c r="B389" s="15" t="s">
        <v>367</v>
      </c>
      <c r="C389" s="43" t="s">
        <v>519</v>
      </c>
      <c r="D389" s="17"/>
      <c r="E389" s="17">
        <v>46152031</v>
      </c>
      <c r="F389" s="17">
        <v>5256878</v>
      </c>
      <c r="G389" s="17">
        <v>40895153</v>
      </c>
      <c r="H389" s="101"/>
      <c r="I389" s="16" t="str">
        <f>+IF(H389&gt;'Trial Balance (Materiality)'!$F$12,"Yes","No")</f>
        <v>No</v>
      </c>
      <c r="J389" s="16"/>
      <c r="K389" s="19" t="s">
        <v>546</v>
      </c>
      <c r="L389" s="32" t="s">
        <v>578</v>
      </c>
      <c r="M389" s="104" t="s">
        <v>382</v>
      </c>
      <c r="N389" s="125">
        <v>41097867</v>
      </c>
      <c r="O389" s="125">
        <v>202714</v>
      </c>
      <c r="P389" s="5" t="s">
        <v>609</v>
      </c>
    </row>
    <row r="390" spans="1:16" s="5" customFormat="1" x14ac:dyDescent="0.25">
      <c r="A390" s="23" t="s">
        <v>383</v>
      </c>
      <c r="B390" s="15" t="s">
        <v>367</v>
      </c>
      <c r="C390" s="43" t="s">
        <v>519</v>
      </c>
      <c r="D390" s="17"/>
      <c r="E390" s="18">
        <v>137650</v>
      </c>
      <c r="F390" s="18">
        <v>15654</v>
      </c>
      <c r="G390" s="17">
        <v>121996</v>
      </c>
      <c r="H390" s="101"/>
      <c r="I390" s="16" t="str">
        <f>+IF(H390&gt;'Trial Balance (Materiality)'!$F$12,"Yes","No")</f>
        <v>No</v>
      </c>
      <c r="J390" s="16"/>
      <c r="K390" s="19" t="s">
        <v>546</v>
      </c>
      <c r="L390" s="32" t="s">
        <v>578</v>
      </c>
      <c r="M390" s="106" t="s">
        <v>383</v>
      </c>
      <c r="N390" s="121">
        <v>121996</v>
      </c>
      <c r="O390" s="121"/>
    </row>
    <row r="391" spans="1:16" s="5" customFormat="1" x14ac:dyDescent="0.25">
      <c r="A391" s="22" t="s">
        <v>384</v>
      </c>
      <c r="B391" s="15" t="s">
        <v>367</v>
      </c>
      <c r="C391" s="43" t="s">
        <v>519</v>
      </c>
      <c r="D391" s="17"/>
      <c r="E391" s="18">
        <v>1248305</v>
      </c>
      <c r="F391" s="18">
        <v>5584</v>
      </c>
      <c r="G391" s="17">
        <v>1242721</v>
      </c>
      <c r="H391" s="101"/>
      <c r="I391" s="16" t="str">
        <f>+IF(H391&gt;'Trial Balance (Materiality)'!$F$12,"Yes","No")</f>
        <v>No</v>
      </c>
      <c r="J391" s="16"/>
      <c r="K391" s="19" t="s">
        <v>546</v>
      </c>
      <c r="L391" s="32" t="s">
        <v>578</v>
      </c>
      <c r="M391" s="105" t="s">
        <v>384</v>
      </c>
      <c r="N391" s="121">
        <v>1242721</v>
      </c>
      <c r="O391" s="121"/>
    </row>
    <row r="392" spans="1:16" s="5" customFormat="1" x14ac:dyDescent="0.25">
      <c r="A392" s="22" t="s">
        <v>385</v>
      </c>
      <c r="B392" s="15" t="s">
        <v>367</v>
      </c>
      <c r="C392" s="43" t="s">
        <v>519</v>
      </c>
      <c r="D392" s="17"/>
      <c r="E392" s="18">
        <v>454486</v>
      </c>
      <c r="F392" s="18">
        <v>1421</v>
      </c>
      <c r="G392" s="17">
        <v>453065</v>
      </c>
      <c r="H392" s="101"/>
      <c r="I392" s="16" t="str">
        <f>+IF(H392&gt;'Trial Balance (Materiality)'!$F$12,"Yes","No")</f>
        <v>No</v>
      </c>
      <c r="J392" s="16"/>
      <c r="K392" s="19" t="s">
        <v>546</v>
      </c>
      <c r="L392" s="32" t="s">
        <v>578</v>
      </c>
      <c r="M392" s="105" t="s">
        <v>385</v>
      </c>
      <c r="N392" s="121">
        <v>453065</v>
      </c>
      <c r="O392" s="121"/>
    </row>
    <row r="393" spans="1:16" s="5" customFormat="1" x14ac:dyDescent="0.25">
      <c r="A393" s="22" t="s">
        <v>386</v>
      </c>
      <c r="B393" s="15" t="s">
        <v>367</v>
      </c>
      <c r="C393" s="43" t="s">
        <v>519</v>
      </c>
      <c r="D393" s="17"/>
      <c r="E393" s="18">
        <v>4382945</v>
      </c>
      <c r="F393" s="18">
        <v>4382945</v>
      </c>
      <c r="G393" s="17"/>
      <c r="H393" s="101"/>
      <c r="I393" s="16" t="str">
        <f>+IF(H393&gt;'Trial Balance (Materiality)'!$F$12,"Yes","No")</f>
        <v>No</v>
      </c>
      <c r="J393" s="16"/>
      <c r="K393" s="19" t="s">
        <v>584</v>
      </c>
      <c r="L393" s="32" t="s">
        <v>524</v>
      </c>
      <c r="M393" s="105" t="s">
        <v>387</v>
      </c>
      <c r="N393" s="121">
        <v>344020</v>
      </c>
      <c r="O393" s="121"/>
    </row>
    <row r="394" spans="1:16" s="5" customFormat="1" x14ac:dyDescent="0.25">
      <c r="A394" s="22" t="s">
        <v>387</v>
      </c>
      <c r="B394" s="15" t="s">
        <v>367</v>
      </c>
      <c r="C394" s="43" t="s">
        <v>519</v>
      </c>
      <c r="D394" s="17"/>
      <c r="E394" s="18">
        <v>344020</v>
      </c>
      <c r="F394" s="18"/>
      <c r="G394" s="17">
        <v>344020</v>
      </c>
      <c r="H394" s="101"/>
      <c r="I394" s="16" t="str">
        <f>+IF(H394&gt;'Trial Balance (Materiality)'!$F$12,"Yes","No")</f>
        <v>No</v>
      </c>
      <c r="J394" s="16"/>
      <c r="K394" s="19" t="s">
        <v>546</v>
      </c>
      <c r="L394" s="32" t="s">
        <v>578</v>
      </c>
      <c r="M394" s="105" t="s">
        <v>388</v>
      </c>
      <c r="N394" s="121"/>
      <c r="O394" s="121">
        <v>196939</v>
      </c>
    </row>
    <row r="395" spans="1:16" s="5" customFormat="1" x14ac:dyDescent="0.25">
      <c r="A395" s="22" t="s">
        <v>388</v>
      </c>
      <c r="B395" s="15" t="s">
        <v>367</v>
      </c>
      <c r="C395" s="43" t="s">
        <v>519</v>
      </c>
      <c r="D395" s="17"/>
      <c r="E395" s="18"/>
      <c r="F395" s="18">
        <v>196939</v>
      </c>
      <c r="G395" s="17">
        <v>196939</v>
      </c>
      <c r="H395" s="101"/>
      <c r="I395" s="16" t="str">
        <f>+IF(H395&gt;'Trial Balance (Materiality)'!$F$12,"Yes","No")</f>
        <v>No</v>
      </c>
      <c r="J395" s="16"/>
      <c r="K395" s="19" t="s">
        <v>546</v>
      </c>
      <c r="L395" s="32" t="s">
        <v>585</v>
      </c>
      <c r="M395" s="105" t="s">
        <v>389</v>
      </c>
      <c r="N395" s="121">
        <v>21109</v>
      </c>
      <c r="O395" s="121"/>
    </row>
    <row r="396" spans="1:16" s="5" customFormat="1" hidden="1" x14ac:dyDescent="0.25">
      <c r="A396" s="22" t="s">
        <v>389</v>
      </c>
      <c r="B396" s="15" t="s">
        <v>367</v>
      </c>
      <c r="C396" s="43" t="s">
        <v>519</v>
      </c>
      <c r="D396" s="17"/>
      <c r="E396" s="18">
        <v>21309</v>
      </c>
      <c r="F396" s="18">
        <v>200</v>
      </c>
      <c r="G396" s="17">
        <v>21109</v>
      </c>
      <c r="H396" s="101"/>
      <c r="I396" s="16" t="str">
        <f>+IF(H396&gt;'Trial Balance (Materiality)'!$F$12,"Yes","No")</f>
        <v>No</v>
      </c>
      <c r="J396" s="16"/>
      <c r="K396" s="19" t="s">
        <v>546</v>
      </c>
      <c r="L396" s="32" t="s">
        <v>578</v>
      </c>
      <c r="N396" s="1"/>
      <c r="O396" s="1"/>
    </row>
    <row r="397" spans="1:16" s="5" customFormat="1" x14ac:dyDescent="0.25">
      <c r="A397" s="23" t="s">
        <v>390</v>
      </c>
      <c r="B397" s="15" t="s">
        <v>367</v>
      </c>
      <c r="C397" s="43" t="s">
        <v>519</v>
      </c>
      <c r="D397" s="17"/>
      <c r="E397" s="18"/>
      <c r="F397" s="18">
        <v>5775</v>
      </c>
      <c r="G397" s="17">
        <v>5775</v>
      </c>
      <c r="H397" s="101"/>
      <c r="I397" s="16" t="str">
        <f>+IF(H397&gt;'Trial Balance (Materiality)'!$F$12,"Yes","No")</f>
        <v>No</v>
      </c>
      <c r="J397" s="16"/>
      <c r="K397" s="19" t="s">
        <v>546</v>
      </c>
      <c r="L397" s="32" t="s">
        <v>578</v>
      </c>
      <c r="M397" s="106" t="s">
        <v>390</v>
      </c>
      <c r="N397" s="121"/>
      <c r="O397" s="121">
        <v>5775</v>
      </c>
    </row>
    <row r="398" spans="1:16" s="5" customFormat="1" hidden="1" x14ac:dyDescent="0.25">
      <c r="A398" s="22" t="s">
        <v>391</v>
      </c>
      <c r="B398" s="15" t="s">
        <v>367</v>
      </c>
      <c r="C398" s="43" t="s">
        <v>519</v>
      </c>
      <c r="D398" s="17"/>
      <c r="E398" s="18">
        <v>382601</v>
      </c>
      <c r="F398" s="18">
        <v>382601</v>
      </c>
      <c r="G398" s="17"/>
      <c r="H398" s="101"/>
      <c r="I398" s="16" t="str">
        <f>+IF(H398&gt;'Trial Balance (Materiality)'!$F$12,"Yes","No")</f>
        <v>No</v>
      </c>
      <c r="J398" s="16"/>
      <c r="K398" s="19" t="s">
        <v>546</v>
      </c>
      <c r="L398" s="32" t="s">
        <v>578</v>
      </c>
      <c r="N398" s="1"/>
      <c r="O398" s="1"/>
    </row>
    <row r="399" spans="1:16" s="5" customFormat="1" x14ac:dyDescent="0.25">
      <c r="A399" s="22" t="s">
        <v>392</v>
      </c>
      <c r="B399" s="15" t="s">
        <v>367</v>
      </c>
      <c r="C399" s="43" t="s">
        <v>519</v>
      </c>
      <c r="D399" s="17"/>
      <c r="E399" s="18">
        <v>30458364</v>
      </c>
      <c r="F399" s="18"/>
      <c r="G399" s="17">
        <v>30458364</v>
      </c>
      <c r="H399" s="101"/>
      <c r="I399" s="16" t="str">
        <f>+IF(H399&gt;'Trial Balance (Materiality)'!$F$12,"Yes","No")</f>
        <v>No</v>
      </c>
      <c r="J399" s="16"/>
      <c r="K399" s="19" t="s">
        <v>546</v>
      </c>
      <c r="L399" s="32" t="s">
        <v>578</v>
      </c>
      <c r="M399" s="105" t="s">
        <v>392</v>
      </c>
      <c r="N399" s="121">
        <v>30458364</v>
      </c>
      <c r="O399" s="121"/>
    </row>
    <row r="400" spans="1:16" s="5" customFormat="1" x14ac:dyDescent="0.25">
      <c r="A400" s="22" t="s">
        <v>393</v>
      </c>
      <c r="B400" s="15" t="s">
        <v>367</v>
      </c>
      <c r="C400" s="43" t="s">
        <v>519</v>
      </c>
      <c r="D400" s="17"/>
      <c r="E400" s="18">
        <v>8722351</v>
      </c>
      <c r="F400" s="18">
        <v>265759</v>
      </c>
      <c r="G400" s="17">
        <v>8456592</v>
      </c>
      <c r="H400" s="101"/>
      <c r="I400" s="16" t="str">
        <f>+IF(H400&gt;'Trial Balance (Materiality)'!$F$12,"Yes","No")</f>
        <v>No</v>
      </c>
      <c r="J400" s="16"/>
      <c r="K400" s="19" t="s">
        <v>546</v>
      </c>
      <c r="L400" s="32" t="s">
        <v>578</v>
      </c>
      <c r="M400" s="105" t="s">
        <v>393</v>
      </c>
      <c r="N400" s="121">
        <v>8456592</v>
      </c>
      <c r="O400" s="1"/>
      <c r="P400" s="5" t="s">
        <v>609</v>
      </c>
    </row>
    <row r="401" spans="1:15" s="5" customFormat="1" x14ac:dyDescent="0.25">
      <c r="A401" s="13" t="s">
        <v>394</v>
      </c>
      <c r="B401" s="15" t="s">
        <v>367</v>
      </c>
      <c r="C401" s="43" t="s">
        <v>519</v>
      </c>
      <c r="D401" s="17"/>
      <c r="E401" s="17">
        <v>14551746.5</v>
      </c>
      <c r="F401" s="17">
        <v>2913103</v>
      </c>
      <c r="G401" s="17">
        <v>11638643.5</v>
      </c>
      <c r="H401" s="101"/>
      <c r="I401" s="16" t="str">
        <f>+IF(H401&gt;'Trial Balance (Materiality)'!$F$12,"Yes","No")</f>
        <v>No</v>
      </c>
      <c r="J401" s="16"/>
      <c r="K401" s="19" t="s">
        <v>546</v>
      </c>
      <c r="L401" s="2" t="s">
        <v>583</v>
      </c>
      <c r="M401" s="104" t="s">
        <v>394</v>
      </c>
      <c r="N401" s="125">
        <v>12024866.5</v>
      </c>
      <c r="O401" s="125">
        <v>386223</v>
      </c>
    </row>
    <row r="402" spans="1:15" s="5" customFormat="1" hidden="1" x14ac:dyDescent="0.25">
      <c r="A402" s="22" t="s">
        <v>395</v>
      </c>
      <c r="B402" s="15" t="s">
        <v>367</v>
      </c>
      <c r="C402" s="43" t="s">
        <v>519</v>
      </c>
      <c r="D402" s="17"/>
      <c r="E402" s="18">
        <v>53428</v>
      </c>
      <c r="F402" s="18">
        <v>53428</v>
      </c>
      <c r="G402" s="17"/>
      <c r="H402" s="101"/>
      <c r="I402" s="16" t="str">
        <f>+IF(H402&gt;'Trial Balance (Materiality)'!$F$12,"Yes","No")</f>
        <v>No</v>
      </c>
      <c r="J402" s="16"/>
      <c r="K402" s="19" t="s">
        <v>546</v>
      </c>
      <c r="L402" s="32" t="s">
        <v>578</v>
      </c>
      <c r="N402" s="1"/>
      <c r="O402" s="1"/>
    </row>
    <row r="403" spans="1:15" s="5" customFormat="1" hidden="1" x14ac:dyDescent="0.25">
      <c r="A403" s="22" t="s">
        <v>396</v>
      </c>
      <c r="B403" s="15" t="s">
        <v>367</v>
      </c>
      <c r="C403" s="43" t="s">
        <v>519</v>
      </c>
      <c r="D403" s="17"/>
      <c r="E403" s="18">
        <v>156524</v>
      </c>
      <c r="F403" s="18">
        <v>156524</v>
      </c>
      <c r="G403" s="17"/>
      <c r="H403" s="101"/>
      <c r="I403" s="16" t="str">
        <f>+IF(H403&gt;'Trial Balance (Materiality)'!$F$12,"Yes","No")</f>
        <v>No</v>
      </c>
      <c r="J403" s="16"/>
      <c r="K403" s="19" t="s">
        <v>546</v>
      </c>
      <c r="L403" s="32" t="s">
        <v>578</v>
      </c>
      <c r="N403" s="1"/>
      <c r="O403" s="1"/>
    </row>
    <row r="404" spans="1:15" s="5" customFormat="1" hidden="1" x14ac:dyDescent="0.25">
      <c r="A404" s="22" t="s">
        <v>397</v>
      </c>
      <c r="B404" s="15" t="s">
        <v>367</v>
      </c>
      <c r="C404" s="43" t="s">
        <v>519</v>
      </c>
      <c r="D404" s="17"/>
      <c r="E404" s="18">
        <v>92874</v>
      </c>
      <c r="F404" s="18">
        <v>92874</v>
      </c>
      <c r="G404" s="17"/>
      <c r="H404" s="101"/>
      <c r="I404" s="16" t="str">
        <f>+IF(H404&gt;'Trial Balance (Materiality)'!$F$12,"Yes","No")</f>
        <v>No</v>
      </c>
      <c r="J404" s="16"/>
      <c r="K404" s="19" t="s">
        <v>546</v>
      </c>
      <c r="L404" s="32" t="s">
        <v>578</v>
      </c>
      <c r="N404" s="1"/>
      <c r="O404" s="1"/>
    </row>
    <row r="405" spans="1:15" s="5" customFormat="1" hidden="1" x14ac:dyDescent="0.25">
      <c r="A405" s="22" t="s">
        <v>398</v>
      </c>
      <c r="B405" s="15" t="s">
        <v>367</v>
      </c>
      <c r="C405" s="43" t="s">
        <v>519</v>
      </c>
      <c r="D405" s="17"/>
      <c r="E405" s="18">
        <v>611976</v>
      </c>
      <c r="F405" s="18">
        <v>611976</v>
      </c>
      <c r="G405" s="17"/>
      <c r="H405" s="101"/>
      <c r="I405" s="16" t="str">
        <f>+IF(H405&gt;'Trial Balance (Materiality)'!$F$12,"Yes","No")</f>
        <v>No</v>
      </c>
      <c r="J405" s="16"/>
      <c r="K405" s="19" t="s">
        <v>546</v>
      </c>
      <c r="L405" s="32" t="s">
        <v>578</v>
      </c>
      <c r="N405" s="1"/>
      <c r="O405" s="1"/>
    </row>
    <row r="406" spans="1:15" s="5" customFormat="1" hidden="1" x14ac:dyDescent="0.25">
      <c r="A406" s="22" t="s">
        <v>399</v>
      </c>
      <c r="B406" s="15" t="s">
        <v>367</v>
      </c>
      <c r="C406" s="43" t="s">
        <v>519</v>
      </c>
      <c r="D406" s="17"/>
      <c r="E406" s="18">
        <v>1113342</v>
      </c>
      <c r="F406" s="18">
        <v>1113342</v>
      </c>
      <c r="G406" s="17"/>
      <c r="H406" s="101"/>
      <c r="I406" s="16" t="str">
        <f>+IF(H406&gt;'Trial Balance (Materiality)'!$F$12,"Yes","No")</f>
        <v>No</v>
      </c>
      <c r="J406" s="16"/>
      <c r="K406" s="19" t="s">
        <v>546</v>
      </c>
      <c r="L406" s="32" t="s">
        <v>578</v>
      </c>
      <c r="N406" s="1"/>
      <c r="O406" s="1"/>
    </row>
    <row r="407" spans="1:15" s="5" customFormat="1" x14ac:dyDescent="0.25">
      <c r="A407" s="22" t="s">
        <v>400</v>
      </c>
      <c r="B407" s="15" t="s">
        <v>367</v>
      </c>
      <c r="C407" s="43" t="s">
        <v>519</v>
      </c>
      <c r="D407" s="17"/>
      <c r="E407" s="18">
        <v>824190</v>
      </c>
      <c r="F407" s="18"/>
      <c r="G407" s="17">
        <v>824190</v>
      </c>
      <c r="H407" s="101"/>
      <c r="I407" s="16" t="str">
        <f>+IF(H407&gt;'Trial Balance (Materiality)'!$F$12,"Yes","No")</f>
        <v>No</v>
      </c>
      <c r="J407" s="16"/>
      <c r="K407" s="19" t="s">
        <v>546</v>
      </c>
      <c r="L407" s="32" t="s">
        <v>578</v>
      </c>
      <c r="M407" s="105" t="s">
        <v>400</v>
      </c>
      <c r="N407" s="121">
        <v>824190</v>
      </c>
      <c r="O407" s="121"/>
    </row>
    <row r="408" spans="1:15" s="5" customFormat="1" x14ac:dyDescent="0.25">
      <c r="A408" s="22" t="s">
        <v>401</v>
      </c>
      <c r="B408" s="15" t="s">
        <v>367</v>
      </c>
      <c r="C408" s="43" t="s">
        <v>519</v>
      </c>
      <c r="D408" s="17"/>
      <c r="E408" s="18">
        <v>329160</v>
      </c>
      <c r="F408" s="18">
        <v>125</v>
      </c>
      <c r="G408" s="17">
        <v>329035</v>
      </c>
      <c r="H408" s="101"/>
      <c r="I408" s="16" t="str">
        <f>+IF(H408&gt;'Trial Balance (Materiality)'!$F$12,"Yes","No")</f>
        <v>No</v>
      </c>
      <c r="J408" s="16"/>
      <c r="K408" s="19" t="s">
        <v>546</v>
      </c>
      <c r="L408" s="32" t="s">
        <v>578</v>
      </c>
      <c r="M408" s="105" t="s">
        <v>401</v>
      </c>
      <c r="N408" s="121">
        <v>329035</v>
      </c>
      <c r="O408" s="121"/>
    </row>
    <row r="409" spans="1:15" s="5" customFormat="1" x14ac:dyDescent="0.25">
      <c r="A409" s="22" t="s">
        <v>402</v>
      </c>
      <c r="B409" s="15" t="s">
        <v>367</v>
      </c>
      <c r="C409" s="43" t="s">
        <v>519</v>
      </c>
      <c r="D409" s="17"/>
      <c r="E409" s="18">
        <v>38907</v>
      </c>
      <c r="F409" s="18"/>
      <c r="G409" s="17">
        <v>38907</v>
      </c>
      <c r="H409" s="101"/>
      <c r="I409" s="16" t="str">
        <f>+IF(H409&gt;'Trial Balance (Materiality)'!$F$12,"Yes","No")</f>
        <v>No</v>
      </c>
      <c r="J409" s="16"/>
      <c r="K409" s="19" t="s">
        <v>546</v>
      </c>
      <c r="L409" s="32" t="s">
        <v>578</v>
      </c>
      <c r="M409" s="105" t="s">
        <v>402</v>
      </c>
      <c r="N409" s="121">
        <v>38907</v>
      </c>
      <c r="O409" s="121"/>
    </row>
    <row r="410" spans="1:15" s="5" customFormat="1" x14ac:dyDescent="0.25">
      <c r="A410" s="22" t="s">
        <v>403</v>
      </c>
      <c r="B410" s="15" t="s">
        <v>367</v>
      </c>
      <c r="C410" s="43" t="s">
        <v>519</v>
      </c>
      <c r="D410" s="17"/>
      <c r="E410" s="18">
        <v>1188344.5</v>
      </c>
      <c r="F410" s="18"/>
      <c r="G410" s="17">
        <v>1188344.5</v>
      </c>
      <c r="H410" s="101"/>
      <c r="I410" s="16" t="str">
        <f>+IF(H410&gt;'Trial Balance (Materiality)'!$F$12,"Yes","No")</f>
        <v>No</v>
      </c>
      <c r="J410" s="16"/>
      <c r="K410" s="19" t="s">
        <v>546</v>
      </c>
      <c r="L410" s="32" t="s">
        <v>578</v>
      </c>
      <c r="M410" s="105" t="s">
        <v>403</v>
      </c>
      <c r="N410" s="121">
        <v>1188344.5</v>
      </c>
      <c r="O410" s="121"/>
    </row>
    <row r="411" spans="1:15" s="5" customFormat="1" x14ac:dyDescent="0.25">
      <c r="A411" s="22" t="s">
        <v>404</v>
      </c>
      <c r="B411" s="15" t="s">
        <v>367</v>
      </c>
      <c r="C411" s="43" t="s">
        <v>519</v>
      </c>
      <c r="D411" s="17"/>
      <c r="E411" s="18">
        <v>13332</v>
      </c>
      <c r="F411" s="18"/>
      <c r="G411" s="17">
        <v>13332</v>
      </c>
      <c r="H411" s="101"/>
      <c r="I411" s="16" t="str">
        <f>+IF(H411&gt;'Trial Balance (Materiality)'!$F$12,"Yes","No")</f>
        <v>No</v>
      </c>
      <c r="J411" s="16"/>
      <c r="K411" s="19" t="s">
        <v>546</v>
      </c>
      <c r="L411" s="32" t="s">
        <v>578</v>
      </c>
      <c r="M411" s="105" t="s">
        <v>404</v>
      </c>
      <c r="N411" s="121">
        <v>13332</v>
      </c>
      <c r="O411" s="121"/>
    </row>
    <row r="412" spans="1:15" s="5" customFormat="1" x14ac:dyDescent="0.25">
      <c r="A412" s="22" t="s">
        <v>405</v>
      </c>
      <c r="B412" s="15" t="s">
        <v>367</v>
      </c>
      <c r="C412" s="43" t="s">
        <v>519</v>
      </c>
      <c r="D412" s="17"/>
      <c r="E412" s="18">
        <v>367681</v>
      </c>
      <c r="F412" s="18">
        <v>100712</v>
      </c>
      <c r="G412" s="17">
        <v>266969</v>
      </c>
      <c r="H412" s="101"/>
      <c r="I412" s="16" t="str">
        <f>+IF(H412&gt;'Trial Balance (Materiality)'!$F$12,"Yes","No")</f>
        <v>No</v>
      </c>
      <c r="J412" s="16"/>
      <c r="K412" s="19" t="s">
        <v>546</v>
      </c>
      <c r="L412" s="32" t="s">
        <v>578</v>
      </c>
      <c r="M412" s="105" t="s">
        <v>405</v>
      </c>
      <c r="N412" s="121">
        <v>266969</v>
      </c>
      <c r="O412" s="121"/>
    </row>
    <row r="413" spans="1:15" s="5" customFormat="1" hidden="1" x14ac:dyDescent="0.25">
      <c r="A413" s="22" t="s">
        <v>406</v>
      </c>
      <c r="B413" s="15" t="s">
        <v>367</v>
      </c>
      <c r="C413" s="43" t="s">
        <v>519</v>
      </c>
      <c r="D413" s="17"/>
      <c r="E413" s="18">
        <v>369542</v>
      </c>
      <c r="F413" s="18">
        <v>369542</v>
      </c>
      <c r="G413" s="17"/>
      <c r="H413" s="101"/>
      <c r="I413" s="16" t="str">
        <f>+IF(H413&gt;'Trial Balance (Materiality)'!$F$12,"Yes","No")</f>
        <v>No</v>
      </c>
      <c r="J413" s="16"/>
      <c r="K413" s="19" t="s">
        <v>546</v>
      </c>
      <c r="L413" s="32" t="s">
        <v>578</v>
      </c>
      <c r="N413" s="1"/>
      <c r="O413" s="1"/>
    </row>
    <row r="414" spans="1:15" s="5" customFormat="1" x14ac:dyDescent="0.25">
      <c r="A414" s="22" t="s">
        <v>407</v>
      </c>
      <c r="B414" s="15" t="s">
        <v>367</v>
      </c>
      <c r="C414" s="43" t="s">
        <v>519</v>
      </c>
      <c r="D414" s="17"/>
      <c r="E414" s="18"/>
      <c r="F414" s="18">
        <v>172955</v>
      </c>
      <c r="G414" s="17">
        <v>172955</v>
      </c>
      <c r="H414" s="101"/>
      <c r="I414" s="16" t="str">
        <f>+IF(H414&gt;'Trial Balance (Materiality)'!$F$12,"Yes","No")</f>
        <v>No</v>
      </c>
      <c r="J414" s="16"/>
      <c r="K414" s="19" t="s">
        <v>546</v>
      </c>
      <c r="L414" s="32" t="s">
        <v>578</v>
      </c>
      <c r="M414" s="105" t="s">
        <v>407</v>
      </c>
      <c r="N414" s="121"/>
      <c r="O414" s="121">
        <v>172955</v>
      </c>
    </row>
    <row r="415" spans="1:15" s="5" customFormat="1" x14ac:dyDescent="0.25">
      <c r="A415" s="22" t="s">
        <v>408</v>
      </c>
      <c r="B415" s="15" t="s">
        <v>367</v>
      </c>
      <c r="C415" s="43" t="s">
        <v>519</v>
      </c>
      <c r="D415" s="17"/>
      <c r="E415" s="18"/>
      <c r="F415" s="18">
        <v>213268</v>
      </c>
      <c r="G415" s="17">
        <v>213268</v>
      </c>
      <c r="H415" s="101"/>
      <c r="I415" s="16" t="str">
        <f>+IF(H415&gt;'Trial Balance (Materiality)'!$F$12,"Yes","No")</f>
        <v>No</v>
      </c>
      <c r="J415" s="16"/>
      <c r="K415" s="19" t="s">
        <v>546</v>
      </c>
      <c r="L415" s="32" t="s">
        <v>578</v>
      </c>
      <c r="M415" s="105" t="s">
        <v>408</v>
      </c>
      <c r="N415" s="121"/>
      <c r="O415" s="121">
        <v>213268</v>
      </c>
    </row>
    <row r="416" spans="1:15" s="5" customFormat="1" x14ac:dyDescent="0.25">
      <c r="A416" s="22" t="s">
        <v>409</v>
      </c>
      <c r="B416" s="15" t="s">
        <v>367</v>
      </c>
      <c r="C416" s="43" t="s">
        <v>519</v>
      </c>
      <c r="D416" s="17"/>
      <c r="E416" s="18">
        <v>9392446</v>
      </c>
      <c r="F416" s="18">
        <v>28357</v>
      </c>
      <c r="G416" s="17">
        <v>9364089</v>
      </c>
      <c r="H416" s="101"/>
      <c r="I416" s="16" t="str">
        <f>+IF(H416&gt;'Trial Balance (Materiality)'!$F$12,"Yes","No")</f>
        <v>No</v>
      </c>
      <c r="J416" s="16"/>
      <c r="K416" s="19" t="s">
        <v>546</v>
      </c>
      <c r="L416" s="32" t="s">
        <v>578</v>
      </c>
      <c r="M416" s="105" t="s">
        <v>409</v>
      </c>
      <c r="N416" s="121">
        <v>9364089</v>
      </c>
      <c r="O416" s="121"/>
    </row>
    <row r="417" spans="1:16" s="5" customFormat="1" x14ac:dyDescent="0.25">
      <c r="A417" s="13" t="s">
        <v>410</v>
      </c>
      <c r="B417" s="15" t="s">
        <v>367</v>
      </c>
      <c r="C417" s="43" t="s">
        <v>519</v>
      </c>
      <c r="D417" s="17"/>
      <c r="E417" s="17">
        <v>3632461</v>
      </c>
      <c r="F417" s="17">
        <v>3632461</v>
      </c>
      <c r="G417" s="17"/>
      <c r="H417" s="101"/>
      <c r="I417" s="16" t="str">
        <f>+IF(H417&gt;'Trial Balance (Materiality)'!$F$12,"Yes","No")</f>
        <v>No</v>
      </c>
      <c r="J417" s="16"/>
      <c r="K417" s="19" t="s">
        <v>546</v>
      </c>
      <c r="L417" s="32" t="s">
        <v>578</v>
      </c>
      <c r="M417" s="104" t="s">
        <v>410</v>
      </c>
      <c r="N417" s="121"/>
      <c r="O417" s="121"/>
    </row>
    <row r="418" spans="1:16" s="5" customFormat="1" hidden="1" x14ac:dyDescent="0.25">
      <c r="A418" s="22" t="s">
        <v>411</v>
      </c>
      <c r="B418" s="15" t="s">
        <v>367</v>
      </c>
      <c r="C418" s="43" t="s">
        <v>519</v>
      </c>
      <c r="D418" s="17"/>
      <c r="E418" s="18">
        <v>137831</v>
      </c>
      <c r="F418" s="18">
        <v>137831</v>
      </c>
      <c r="G418" s="17"/>
      <c r="H418" s="101"/>
      <c r="I418" s="16" t="str">
        <f>+IF(H418&gt;'Trial Balance (Materiality)'!$F$12,"Yes","No")</f>
        <v>No</v>
      </c>
      <c r="J418" s="16"/>
      <c r="K418" s="19" t="s">
        <v>546</v>
      </c>
      <c r="L418" s="32" t="s">
        <v>578</v>
      </c>
      <c r="N418" s="1"/>
      <c r="O418" s="1"/>
    </row>
    <row r="419" spans="1:16" s="5" customFormat="1" hidden="1" x14ac:dyDescent="0.25">
      <c r="A419" s="22" t="s">
        <v>412</v>
      </c>
      <c r="B419" s="15" t="s">
        <v>367</v>
      </c>
      <c r="C419" s="43" t="s">
        <v>519</v>
      </c>
      <c r="D419" s="17"/>
      <c r="E419" s="18">
        <v>3494630</v>
      </c>
      <c r="F419" s="18">
        <v>3494630</v>
      </c>
      <c r="G419" s="17"/>
      <c r="H419" s="101"/>
      <c r="I419" s="16" t="str">
        <f>+IF(H419&gt;'Trial Balance (Materiality)'!$F$12,"Yes","No")</f>
        <v>No</v>
      </c>
      <c r="J419" s="16"/>
      <c r="K419" s="19" t="s">
        <v>546</v>
      </c>
      <c r="L419" s="32" t="s">
        <v>578</v>
      </c>
      <c r="N419" s="1"/>
      <c r="O419" s="1"/>
    </row>
    <row r="420" spans="1:16" s="5" customFormat="1" x14ac:dyDescent="0.25">
      <c r="A420" s="15" t="s">
        <v>413</v>
      </c>
      <c r="B420" s="15" t="s">
        <v>413</v>
      </c>
      <c r="C420" s="42" t="s">
        <v>516</v>
      </c>
      <c r="D420" s="17"/>
      <c r="E420" s="18">
        <v>62723310.369999997</v>
      </c>
      <c r="F420" s="18">
        <v>14158236</v>
      </c>
      <c r="G420" s="17">
        <v>48565074.369999997</v>
      </c>
      <c r="H420" s="101"/>
      <c r="I420" s="16" t="str">
        <f>+IF(H420&gt;'Trial Balance (Materiality)'!$F$12,"Yes","No")</f>
        <v>No</v>
      </c>
      <c r="J420" s="16"/>
      <c r="K420" s="19" t="s">
        <v>546</v>
      </c>
      <c r="L420" s="32" t="s">
        <v>578</v>
      </c>
      <c r="M420" s="103" t="s">
        <v>413</v>
      </c>
      <c r="N420" s="123">
        <v>48565074.369999997</v>
      </c>
      <c r="O420" s="123"/>
      <c r="P420" s="5" t="s">
        <v>609</v>
      </c>
    </row>
    <row r="421" spans="1:16" s="5" customFormat="1" x14ac:dyDescent="0.25">
      <c r="A421" s="13" t="s">
        <v>414</v>
      </c>
      <c r="B421" s="15" t="s">
        <v>413</v>
      </c>
      <c r="C421" s="42" t="s">
        <v>516</v>
      </c>
      <c r="D421" s="17"/>
      <c r="E421" s="17">
        <v>33590885.920000002</v>
      </c>
      <c r="F421" s="17">
        <v>11643638</v>
      </c>
      <c r="G421" s="17">
        <v>21947247.920000002</v>
      </c>
      <c r="H421" s="101"/>
      <c r="I421" s="16" t="str">
        <f>+IF(H421&gt;'Trial Balance (Materiality)'!$F$12,"Yes","No")</f>
        <v>No</v>
      </c>
      <c r="J421" s="16"/>
      <c r="K421" s="19" t="s">
        <v>546</v>
      </c>
      <c r="L421" s="32" t="s">
        <v>578</v>
      </c>
      <c r="M421" s="104" t="s">
        <v>414</v>
      </c>
      <c r="N421" s="120">
        <v>21947247.920000002</v>
      </c>
      <c r="O421" s="120"/>
    </row>
    <row r="422" spans="1:16" s="5" customFormat="1" x14ac:dyDescent="0.25">
      <c r="A422" s="22" t="s">
        <v>415</v>
      </c>
      <c r="B422" s="15" t="s">
        <v>413</v>
      </c>
      <c r="C422" s="42" t="s">
        <v>516</v>
      </c>
      <c r="D422" s="17"/>
      <c r="E422" s="18">
        <v>1468721</v>
      </c>
      <c r="F422" s="18"/>
      <c r="G422" s="17">
        <v>1468721</v>
      </c>
      <c r="H422" s="101"/>
      <c r="I422" s="16" t="str">
        <f>+IF(H422&gt;'Trial Balance (Materiality)'!$F$12,"Yes","No")</f>
        <v>No</v>
      </c>
      <c r="J422" s="16"/>
      <c r="K422" s="19" t="s">
        <v>546</v>
      </c>
      <c r="L422" s="2" t="s">
        <v>583</v>
      </c>
      <c r="M422" s="105" t="s">
        <v>415</v>
      </c>
      <c r="N422" s="121">
        <v>1468721</v>
      </c>
      <c r="O422" s="121"/>
    </row>
    <row r="423" spans="1:16" s="5" customFormat="1" x14ac:dyDescent="0.25">
      <c r="A423" s="23" t="s">
        <v>416</v>
      </c>
      <c r="B423" s="15" t="s">
        <v>413</v>
      </c>
      <c r="C423" s="42" t="s">
        <v>516</v>
      </c>
      <c r="D423" s="17"/>
      <c r="E423" s="18">
        <v>1807672</v>
      </c>
      <c r="F423" s="18">
        <v>886383</v>
      </c>
      <c r="G423" s="17">
        <v>921289</v>
      </c>
      <c r="H423" s="101"/>
      <c r="I423" s="16" t="str">
        <f>+IF(H423&gt;'Trial Balance (Materiality)'!$F$12,"Yes","No")</f>
        <v>No</v>
      </c>
      <c r="J423" s="16"/>
      <c r="K423" s="19" t="s">
        <v>546</v>
      </c>
      <c r="L423" s="2" t="s">
        <v>583</v>
      </c>
      <c r="M423" s="106" t="s">
        <v>416</v>
      </c>
      <c r="N423" s="121">
        <v>921289</v>
      </c>
      <c r="O423" s="121"/>
    </row>
    <row r="424" spans="1:16" s="5" customFormat="1" x14ac:dyDescent="0.25">
      <c r="A424" s="22" t="s">
        <v>417</v>
      </c>
      <c r="B424" s="15" t="s">
        <v>413</v>
      </c>
      <c r="C424" s="42" t="s">
        <v>516</v>
      </c>
      <c r="D424" s="17"/>
      <c r="E424" s="18">
        <v>11982695.92</v>
      </c>
      <c r="F424" s="18">
        <v>3257255</v>
      </c>
      <c r="G424" s="17">
        <v>8725440.9199999999</v>
      </c>
      <c r="H424" s="101"/>
      <c r="I424" s="16" t="str">
        <f>+IF(H424&gt;'Trial Balance (Materiality)'!$F$12,"Yes","No")</f>
        <v>No</v>
      </c>
      <c r="J424" s="16"/>
      <c r="K424" s="19" t="s">
        <v>546</v>
      </c>
      <c r="L424" s="2" t="s">
        <v>583</v>
      </c>
      <c r="M424" s="105" t="s">
        <v>417</v>
      </c>
      <c r="N424" s="121">
        <v>8725440.9199999999</v>
      </c>
      <c r="O424" s="121"/>
    </row>
    <row r="425" spans="1:16" s="5" customFormat="1" x14ac:dyDescent="0.25">
      <c r="A425" s="22" t="s">
        <v>418</v>
      </c>
      <c r="B425" s="15" t="s">
        <v>413</v>
      </c>
      <c r="C425" s="42" t="s">
        <v>516</v>
      </c>
      <c r="D425" s="17"/>
      <c r="E425" s="18">
        <v>3357093</v>
      </c>
      <c r="F425" s="18"/>
      <c r="G425" s="17">
        <v>3357093</v>
      </c>
      <c r="H425" s="101"/>
      <c r="I425" s="16" t="str">
        <f>+IF(H425&gt;'Trial Balance (Materiality)'!$F$12,"Yes","No")</f>
        <v>No</v>
      </c>
      <c r="J425" s="16"/>
      <c r="K425" s="19" t="s">
        <v>546</v>
      </c>
      <c r="L425" s="2" t="s">
        <v>583</v>
      </c>
      <c r="M425" s="105" t="s">
        <v>418</v>
      </c>
      <c r="N425" s="121">
        <v>3357093</v>
      </c>
      <c r="O425" s="121"/>
    </row>
    <row r="426" spans="1:16" s="5" customFormat="1" x14ac:dyDescent="0.25">
      <c r="A426" s="22" t="s">
        <v>419</v>
      </c>
      <c r="B426" s="15" t="s">
        <v>413</v>
      </c>
      <c r="C426" s="42" t="s">
        <v>516</v>
      </c>
      <c r="D426" s="17"/>
      <c r="E426" s="18">
        <v>14974704</v>
      </c>
      <c r="F426" s="18">
        <v>7500000</v>
      </c>
      <c r="G426" s="17">
        <v>7474704</v>
      </c>
      <c r="H426" s="101"/>
      <c r="I426" s="16" t="str">
        <f>+IF(H426&gt;'Trial Balance (Materiality)'!$F$12,"Yes","No")</f>
        <v>No</v>
      </c>
      <c r="J426" s="16"/>
      <c r="K426" s="19" t="s">
        <v>546</v>
      </c>
      <c r="L426" s="2" t="s">
        <v>583</v>
      </c>
      <c r="M426" s="105" t="s">
        <v>419</v>
      </c>
      <c r="N426" s="121">
        <v>7474704</v>
      </c>
      <c r="O426" s="121"/>
    </row>
    <row r="427" spans="1:16" s="5" customFormat="1" x14ac:dyDescent="0.25">
      <c r="A427" s="24" t="s">
        <v>420</v>
      </c>
      <c r="B427" s="15" t="s">
        <v>413</v>
      </c>
      <c r="C427" s="42" t="s">
        <v>516</v>
      </c>
      <c r="D427" s="18"/>
      <c r="E427" s="17">
        <v>1248000</v>
      </c>
      <c r="F427" s="17"/>
      <c r="G427" s="18">
        <v>1248000</v>
      </c>
      <c r="H427" s="101"/>
      <c r="I427" s="16" t="str">
        <f>+IF(H427&gt;'Trial Balance (Materiality)'!$F$12,"Yes","No")</f>
        <v>No</v>
      </c>
      <c r="J427" s="16"/>
      <c r="K427" s="19" t="s">
        <v>546</v>
      </c>
      <c r="L427" s="2" t="s">
        <v>583</v>
      </c>
      <c r="M427" s="107" t="s">
        <v>420</v>
      </c>
      <c r="N427" s="122">
        <v>1248000</v>
      </c>
      <c r="O427" s="122"/>
    </row>
    <row r="428" spans="1:16" s="5" customFormat="1" x14ac:dyDescent="0.25">
      <c r="A428" s="24" t="s">
        <v>421</v>
      </c>
      <c r="B428" s="15" t="s">
        <v>413</v>
      </c>
      <c r="C428" s="42" t="s">
        <v>516</v>
      </c>
      <c r="D428" s="18"/>
      <c r="E428" s="17">
        <v>297307</v>
      </c>
      <c r="F428" s="17"/>
      <c r="G428" s="18">
        <v>297307</v>
      </c>
      <c r="H428" s="101"/>
      <c r="I428" s="16" t="str">
        <f>+IF(H428&gt;'Trial Balance (Materiality)'!$F$12,"Yes","No")</f>
        <v>No</v>
      </c>
      <c r="J428" s="16"/>
      <c r="K428" s="19" t="s">
        <v>546</v>
      </c>
      <c r="L428" s="2" t="s">
        <v>583</v>
      </c>
      <c r="M428" s="107" t="s">
        <v>421</v>
      </c>
      <c r="N428" s="122">
        <v>297307</v>
      </c>
      <c r="O428" s="122"/>
    </row>
    <row r="429" spans="1:16" s="5" customFormat="1" x14ac:dyDescent="0.25">
      <c r="A429" s="24" t="s">
        <v>422</v>
      </c>
      <c r="B429" s="15" t="s">
        <v>413</v>
      </c>
      <c r="C429" s="42" t="s">
        <v>516</v>
      </c>
      <c r="D429" s="18"/>
      <c r="E429" s="17">
        <v>360450</v>
      </c>
      <c r="F429" s="17">
        <v>157950</v>
      </c>
      <c r="G429" s="18">
        <v>202500</v>
      </c>
      <c r="H429" s="101"/>
      <c r="I429" s="16" t="str">
        <f>+IF(H429&gt;'Trial Balance (Materiality)'!$F$12,"Yes","No")</f>
        <v>No</v>
      </c>
      <c r="J429" s="16"/>
      <c r="K429" s="19" t="s">
        <v>546</v>
      </c>
      <c r="L429" s="2" t="s">
        <v>583</v>
      </c>
      <c r="M429" s="107" t="s">
        <v>422</v>
      </c>
      <c r="N429" s="122">
        <v>202500</v>
      </c>
      <c r="O429" s="122"/>
    </row>
    <row r="430" spans="1:16" s="5" customFormat="1" x14ac:dyDescent="0.25">
      <c r="A430" s="24" t="s">
        <v>423</v>
      </c>
      <c r="B430" s="15" t="s">
        <v>413</v>
      </c>
      <c r="C430" s="42" t="s">
        <v>516</v>
      </c>
      <c r="D430" s="18"/>
      <c r="E430" s="17">
        <v>113917</v>
      </c>
      <c r="F430" s="17">
        <v>1200</v>
      </c>
      <c r="G430" s="18">
        <v>112717</v>
      </c>
      <c r="H430" s="101"/>
      <c r="I430" s="16" t="str">
        <f>+IF(H430&gt;'Trial Balance (Materiality)'!$F$12,"Yes","No")</f>
        <v>No</v>
      </c>
      <c r="J430" s="16"/>
      <c r="K430" s="19" t="s">
        <v>546</v>
      </c>
      <c r="L430" s="2" t="s">
        <v>583</v>
      </c>
      <c r="M430" s="107" t="s">
        <v>423</v>
      </c>
      <c r="N430" s="122">
        <v>112717</v>
      </c>
      <c r="O430" s="122"/>
    </row>
    <row r="431" spans="1:16" s="5" customFormat="1" x14ac:dyDescent="0.25">
      <c r="A431" s="24" t="s">
        <v>424</v>
      </c>
      <c r="B431" s="15" t="s">
        <v>413</v>
      </c>
      <c r="C431" s="42" t="s">
        <v>516</v>
      </c>
      <c r="D431" s="18"/>
      <c r="E431" s="17">
        <v>155408</v>
      </c>
      <c r="F431" s="17"/>
      <c r="G431" s="18">
        <v>155408</v>
      </c>
      <c r="H431" s="101"/>
      <c r="I431" s="16" t="str">
        <f>+IF(H431&gt;'Trial Balance (Materiality)'!$F$12,"Yes","No")</f>
        <v>No</v>
      </c>
      <c r="J431" s="16"/>
      <c r="K431" s="19" t="s">
        <v>546</v>
      </c>
      <c r="L431" s="2" t="s">
        <v>583</v>
      </c>
      <c r="M431" s="107" t="s">
        <v>424</v>
      </c>
      <c r="N431" s="122">
        <v>155408</v>
      </c>
      <c r="O431" s="122"/>
    </row>
    <row r="432" spans="1:16" s="5" customFormat="1" x14ac:dyDescent="0.25">
      <c r="A432" s="33" t="s">
        <v>425</v>
      </c>
      <c r="B432" s="15" t="s">
        <v>413</v>
      </c>
      <c r="C432" s="42" t="s">
        <v>516</v>
      </c>
      <c r="D432" s="18"/>
      <c r="E432" s="17">
        <v>1890000</v>
      </c>
      <c r="F432" s="17"/>
      <c r="G432" s="18">
        <v>1890000</v>
      </c>
      <c r="H432" s="101"/>
      <c r="I432" s="16" t="str">
        <f>+IF(H432&gt;'Trial Balance (Materiality)'!$F$12,"Yes","No")</f>
        <v>No</v>
      </c>
      <c r="J432" s="16"/>
      <c r="K432" s="19" t="s">
        <v>546</v>
      </c>
      <c r="L432" s="2" t="s">
        <v>583</v>
      </c>
      <c r="M432" s="114" t="s">
        <v>425</v>
      </c>
      <c r="N432" s="122">
        <v>1890000</v>
      </c>
      <c r="O432" s="122"/>
    </row>
    <row r="433" spans="1:15" s="5" customFormat="1" x14ac:dyDescent="0.25">
      <c r="A433" s="24" t="s">
        <v>426</v>
      </c>
      <c r="B433" s="15" t="s">
        <v>413</v>
      </c>
      <c r="C433" s="42" t="s">
        <v>516</v>
      </c>
      <c r="D433" s="18"/>
      <c r="E433" s="17">
        <v>7087961</v>
      </c>
      <c r="F433" s="17"/>
      <c r="G433" s="18">
        <v>7087961</v>
      </c>
      <c r="H433" s="101"/>
      <c r="I433" s="16" t="str">
        <f>+IF(H433&gt;'Trial Balance (Materiality)'!$F$12,"Yes","No")</f>
        <v>No</v>
      </c>
      <c r="J433" s="16"/>
      <c r="K433" s="19" t="s">
        <v>546</v>
      </c>
      <c r="L433" s="2" t="s">
        <v>583</v>
      </c>
      <c r="M433" s="107" t="s">
        <v>426</v>
      </c>
      <c r="N433" s="122">
        <v>7087961</v>
      </c>
      <c r="O433" s="122"/>
    </row>
    <row r="434" spans="1:15" s="5" customFormat="1" x14ac:dyDescent="0.25">
      <c r="A434" s="24" t="s">
        <v>427</v>
      </c>
      <c r="B434" s="15" t="s">
        <v>413</v>
      </c>
      <c r="C434" s="42" t="s">
        <v>516</v>
      </c>
      <c r="D434" s="18"/>
      <c r="E434" s="17">
        <v>1890000</v>
      </c>
      <c r="F434" s="17">
        <v>1890000</v>
      </c>
      <c r="G434" s="18"/>
      <c r="H434" s="101"/>
      <c r="I434" s="16" t="str">
        <f>+IF(H434&gt;'Trial Balance (Materiality)'!$F$12,"Yes","No")</f>
        <v>No</v>
      </c>
      <c r="J434" s="16"/>
      <c r="K434" s="19" t="s">
        <v>546</v>
      </c>
      <c r="L434" s="2" t="s">
        <v>583</v>
      </c>
      <c r="M434" s="107" t="s">
        <v>428</v>
      </c>
      <c r="N434" s="122">
        <v>7116611</v>
      </c>
      <c r="O434" s="122"/>
    </row>
    <row r="435" spans="1:15" s="5" customFormat="1" x14ac:dyDescent="0.25">
      <c r="A435" s="24" t="s">
        <v>428</v>
      </c>
      <c r="B435" s="15" t="s">
        <v>413</v>
      </c>
      <c r="C435" s="42" t="s">
        <v>516</v>
      </c>
      <c r="D435" s="18"/>
      <c r="E435" s="17">
        <v>7116611</v>
      </c>
      <c r="F435" s="17"/>
      <c r="G435" s="18">
        <v>7116611</v>
      </c>
      <c r="H435" s="101"/>
      <c r="I435" s="16" t="str">
        <f>+IF(H435&gt;'Trial Balance (Materiality)'!$F$12,"Yes","No")</f>
        <v>No</v>
      </c>
      <c r="J435" s="16"/>
      <c r="K435" s="19" t="s">
        <v>546</v>
      </c>
      <c r="L435" s="2" t="s">
        <v>583</v>
      </c>
      <c r="M435" s="107" t="s">
        <v>429</v>
      </c>
      <c r="N435" s="122">
        <v>135270.45000000001</v>
      </c>
      <c r="O435" s="122"/>
    </row>
    <row r="436" spans="1:15" s="5" customFormat="1" x14ac:dyDescent="0.25">
      <c r="A436" s="24" t="s">
        <v>429</v>
      </c>
      <c r="B436" s="15" t="s">
        <v>413</v>
      </c>
      <c r="C436" s="42" t="s">
        <v>516</v>
      </c>
      <c r="D436" s="18"/>
      <c r="E436" s="17">
        <v>135270.45000000001</v>
      </c>
      <c r="F436" s="17"/>
      <c r="G436" s="18">
        <v>135270.45000000001</v>
      </c>
      <c r="H436" s="101"/>
      <c r="I436" s="16" t="str">
        <f>+IF(H436&gt;'Trial Balance (Materiality)'!$F$12,"Yes","No")</f>
        <v>No</v>
      </c>
      <c r="J436" s="16"/>
      <c r="K436" s="19" t="s">
        <v>546</v>
      </c>
      <c r="L436" s="2" t="s">
        <v>583</v>
      </c>
      <c r="M436" s="107" t="s">
        <v>430</v>
      </c>
      <c r="N436" s="122">
        <v>20916</v>
      </c>
      <c r="O436" s="122"/>
    </row>
    <row r="437" spans="1:15" s="5" customFormat="1" x14ac:dyDescent="0.25">
      <c r="A437" s="24" t="s">
        <v>430</v>
      </c>
      <c r="B437" s="15" t="s">
        <v>413</v>
      </c>
      <c r="C437" s="42" t="s">
        <v>516</v>
      </c>
      <c r="D437" s="18"/>
      <c r="E437" s="17">
        <v>21197</v>
      </c>
      <c r="F437" s="17">
        <v>281</v>
      </c>
      <c r="G437" s="18">
        <v>20916</v>
      </c>
      <c r="H437" s="101"/>
      <c r="I437" s="16" t="str">
        <f>+IF(H437&gt;'Trial Balance (Materiality)'!$F$12,"Yes","No")</f>
        <v>No</v>
      </c>
      <c r="J437" s="16"/>
      <c r="K437" s="19" t="s">
        <v>546</v>
      </c>
      <c r="L437" s="2" t="s">
        <v>583</v>
      </c>
      <c r="M437" s="107" t="s">
        <v>431</v>
      </c>
      <c r="N437" s="122">
        <v>3719380</v>
      </c>
      <c r="O437" s="122"/>
    </row>
    <row r="438" spans="1:15" s="5" customFormat="1" x14ac:dyDescent="0.25">
      <c r="A438" s="24" t="s">
        <v>431</v>
      </c>
      <c r="B438" s="15" t="s">
        <v>413</v>
      </c>
      <c r="C438" s="42" t="s">
        <v>516</v>
      </c>
      <c r="D438" s="18"/>
      <c r="E438" s="17">
        <v>4044380</v>
      </c>
      <c r="F438" s="17">
        <v>325000</v>
      </c>
      <c r="G438" s="18">
        <v>3719380</v>
      </c>
      <c r="H438" s="101"/>
      <c r="I438" s="16" t="str">
        <f>+IF(H438&gt;'Trial Balance (Materiality)'!$F$12,"Yes","No")</f>
        <v>No</v>
      </c>
      <c r="J438" s="16"/>
      <c r="K438" s="19" t="s">
        <v>546</v>
      </c>
      <c r="L438" s="2" t="s">
        <v>583</v>
      </c>
      <c r="M438" s="107" t="s">
        <v>432</v>
      </c>
      <c r="N438" s="122">
        <v>1779865</v>
      </c>
      <c r="O438" s="122"/>
    </row>
    <row r="439" spans="1:15" s="5" customFormat="1" x14ac:dyDescent="0.25">
      <c r="A439" s="24" t="s">
        <v>432</v>
      </c>
      <c r="B439" s="15" t="s">
        <v>413</v>
      </c>
      <c r="C439" s="42" t="s">
        <v>516</v>
      </c>
      <c r="D439" s="18"/>
      <c r="E439" s="17">
        <v>1852740</v>
      </c>
      <c r="F439" s="17">
        <v>72875</v>
      </c>
      <c r="G439" s="18">
        <v>1779865</v>
      </c>
      <c r="H439" s="101"/>
      <c r="I439" s="16" t="str">
        <f>+IF(H439&gt;'Trial Balance (Materiality)'!$F$12,"Yes","No")</f>
        <v>No</v>
      </c>
      <c r="J439" s="16"/>
      <c r="K439" s="19" t="s">
        <v>546</v>
      </c>
      <c r="L439" s="2" t="s">
        <v>583</v>
      </c>
      <c r="M439" s="107" t="s">
        <v>433</v>
      </c>
      <c r="N439" s="122">
        <v>2851891</v>
      </c>
      <c r="O439" s="122"/>
    </row>
    <row r="440" spans="1:15" s="5" customFormat="1" hidden="1" x14ac:dyDescent="0.25">
      <c r="A440" s="24" t="s">
        <v>433</v>
      </c>
      <c r="B440" s="15" t="s">
        <v>413</v>
      </c>
      <c r="C440" s="42" t="s">
        <v>516</v>
      </c>
      <c r="D440" s="18"/>
      <c r="E440" s="17">
        <v>2919183</v>
      </c>
      <c r="F440" s="17">
        <v>67292</v>
      </c>
      <c r="G440" s="18">
        <v>2851891</v>
      </c>
      <c r="H440" s="101"/>
      <c r="I440" s="16" t="str">
        <f>+IF(H440&gt;'Trial Balance (Materiality)'!$F$12,"Yes","No")</f>
        <v>No</v>
      </c>
      <c r="J440" s="16"/>
      <c r="K440" s="31" t="s">
        <v>569</v>
      </c>
      <c r="L440" s="19" t="s">
        <v>582</v>
      </c>
      <c r="N440" s="1"/>
      <c r="O440" s="1"/>
    </row>
    <row r="441" spans="1:15" s="5" customFormat="1" x14ac:dyDescent="0.25">
      <c r="A441" s="15" t="s">
        <v>434</v>
      </c>
      <c r="B441" s="15"/>
      <c r="C441" s="42" t="s">
        <v>5</v>
      </c>
      <c r="D441" s="17"/>
      <c r="E441" s="18">
        <v>1197286.53</v>
      </c>
      <c r="F441" s="18">
        <v>12649989.439999999</v>
      </c>
      <c r="G441" s="17">
        <v>11452702.91</v>
      </c>
      <c r="H441" s="101"/>
      <c r="I441" s="16" t="str">
        <f>+IF(H441&gt;'Trial Balance (Materiality)'!$F$12,"Yes","No")</f>
        <v>No</v>
      </c>
      <c r="J441" s="16"/>
      <c r="K441" s="19"/>
      <c r="L441" s="19"/>
      <c r="M441" s="103" t="s">
        <v>434</v>
      </c>
      <c r="N441" s="123">
        <v>213570.09</v>
      </c>
      <c r="O441" s="123">
        <v>11666273</v>
      </c>
    </row>
    <row r="442" spans="1:15" s="5" customFormat="1" x14ac:dyDescent="0.25">
      <c r="A442" s="24" t="s">
        <v>435</v>
      </c>
      <c r="B442" s="15" t="s">
        <v>434</v>
      </c>
      <c r="C442" s="42" t="s">
        <v>94</v>
      </c>
      <c r="D442" s="18"/>
      <c r="E442" s="17">
        <v>118734</v>
      </c>
      <c r="F442" s="17">
        <v>1357077</v>
      </c>
      <c r="G442" s="18">
        <v>1238343</v>
      </c>
      <c r="H442" s="101"/>
      <c r="I442" s="16" t="str">
        <f>+IF(H442&gt;'Trial Balance (Materiality)'!$F$12,"Yes","No")</f>
        <v>No</v>
      </c>
      <c r="J442" s="16"/>
      <c r="K442" s="19" t="s">
        <v>584</v>
      </c>
      <c r="L442" s="32" t="s">
        <v>524</v>
      </c>
      <c r="M442" s="107" t="s">
        <v>435</v>
      </c>
      <c r="N442" s="122"/>
      <c r="O442" s="122">
        <v>1238343</v>
      </c>
    </row>
    <row r="443" spans="1:15" s="5" customFormat="1" x14ac:dyDescent="0.25">
      <c r="A443" s="24" t="s">
        <v>436</v>
      </c>
      <c r="B443" s="15" t="s">
        <v>434</v>
      </c>
      <c r="C443" s="42" t="s">
        <v>575</v>
      </c>
      <c r="D443" s="18"/>
      <c r="E443" s="17"/>
      <c r="F443" s="17">
        <v>3426000</v>
      </c>
      <c r="G443" s="18">
        <v>3426000</v>
      </c>
      <c r="H443" s="101"/>
      <c r="I443" s="16" t="str">
        <f>+IF(H443&gt;'Trial Balance (Materiality)'!$F$12,"Yes","No")</f>
        <v>No</v>
      </c>
      <c r="J443" s="16"/>
      <c r="K443" s="19" t="s">
        <v>571</v>
      </c>
      <c r="L443" s="16" t="s">
        <v>575</v>
      </c>
      <c r="M443" s="107" t="s">
        <v>436</v>
      </c>
      <c r="N443" s="122"/>
      <c r="O443" s="122">
        <v>3426000</v>
      </c>
    </row>
    <row r="444" spans="1:15" s="5" customFormat="1" x14ac:dyDescent="0.25">
      <c r="A444" s="24" t="s">
        <v>437</v>
      </c>
      <c r="B444" s="15" t="s">
        <v>434</v>
      </c>
      <c r="C444" s="42" t="s">
        <v>575</v>
      </c>
      <c r="D444" s="18"/>
      <c r="E444" s="17">
        <v>892031.53</v>
      </c>
      <c r="F444" s="17">
        <v>678461.43999999994</v>
      </c>
      <c r="G444" s="18">
        <v>213570.09</v>
      </c>
      <c r="H444" s="101"/>
      <c r="I444" s="16" t="str">
        <f>+IF(H444&gt;'Trial Balance (Materiality)'!$F$12,"Yes","No")</f>
        <v>No</v>
      </c>
      <c r="J444" s="16"/>
      <c r="K444" s="19" t="s">
        <v>528</v>
      </c>
      <c r="L444" s="21" t="s">
        <v>517</v>
      </c>
      <c r="M444" s="107" t="s">
        <v>437</v>
      </c>
      <c r="N444" s="122">
        <v>213570.09</v>
      </c>
      <c r="O444" s="122"/>
    </row>
    <row r="445" spans="1:15" s="5" customFormat="1" x14ac:dyDescent="0.25">
      <c r="A445" s="24" t="s">
        <v>438</v>
      </c>
      <c r="B445" s="15" t="s">
        <v>434</v>
      </c>
      <c r="C445" s="42" t="s">
        <v>575</v>
      </c>
      <c r="D445" s="18"/>
      <c r="E445" s="17">
        <v>186521</v>
      </c>
      <c r="F445" s="17">
        <v>7188451</v>
      </c>
      <c r="G445" s="18">
        <v>7001930</v>
      </c>
      <c r="H445" s="101"/>
      <c r="I445" s="16" t="str">
        <f>+IF(H445&gt;'Trial Balance (Materiality)'!$F$12,"Yes","No")</f>
        <v>No</v>
      </c>
      <c r="J445" s="16"/>
      <c r="K445" s="19" t="s">
        <v>571</v>
      </c>
      <c r="L445" s="31" t="s">
        <v>570</v>
      </c>
      <c r="M445" s="107" t="s">
        <v>438</v>
      </c>
      <c r="N445" s="122"/>
      <c r="O445" s="122">
        <v>7001930</v>
      </c>
    </row>
    <row r="446" spans="1:15" s="5" customFormat="1" x14ac:dyDescent="0.25">
      <c r="A446" s="15" t="s">
        <v>439</v>
      </c>
      <c r="B446" s="15"/>
      <c r="C446" s="42" t="s">
        <v>5</v>
      </c>
      <c r="D446" s="17"/>
      <c r="E446" s="18">
        <v>184225603.59999999</v>
      </c>
      <c r="F446" s="18">
        <v>91230375.629999995</v>
      </c>
      <c r="G446" s="17">
        <v>92995227.969999999</v>
      </c>
      <c r="H446" s="101"/>
      <c r="I446" s="16" t="str">
        <f>+IF(H446&gt;'Trial Balance (Materiality)'!$F$12,"Yes","No")</f>
        <v>No</v>
      </c>
      <c r="J446" s="16"/>
      <c r="K446" s="19"/>
      <c r="L446" s="19"/>
      <c r="M446" s="103" t="s">
        <v>439</v>
      </c>
      <c r="N446" s="123">
        <v>108637431.51000001</v>
      </c>
      <c r="O446" s="123">
        <v>15642203.539999999</v>
      </c>
    </row>
    <row r="447" spans="1:15" s="5" customFormat="1" x14ac:dyDescent="0.25">
      <c r="A447" s="13" t="s">
        <v>440</v>
      </c>
      <c r="B447" s="15" t="s">
        <v>439</v>
      </c>
      <c r="C447" s="42" t="s">
        <v>564</v>
      </c>
      <c r="D447" s="17"/>
      <c r="E447" s="17">
        <v>34728000</v>
      </c>
      <c r="F447" s="17"/>
      <c r="G447" s="17">
        <v>34728000</v>
      </c>
      <c r="H447" s="101"/>
      <c r="I447" s="16" t="str">
        <f>+IF(H447&gt;'Trial Balance (Materiality)'!$F$12,"Yes","No")</f>
        <v>No</v>
      </c>
      <c r="J447" s="16"/>
      <c r="K447" s="21" t="s">
        <v>525</v>
      </c>
      <c r="L447" s="21" t="s">
        <v>540</v>
      </c>
      <c r="M447" s="104" t="s">
        <v>440</v>
      </c>
      <c r="N447" s="120">
        <v>34728000</v>
      </c>
      <c r="O447" s="120"/>
    </row>
    <row r="448" spans="1:15" s="5" customFormat="1" x14ac:dyDescent="0.25">
      <c r="A448" s="27" t="s">
        <v>441</v>
      </c>
      <c r="B448" s="15" t="s">
        <v>439</v>
      </c>
      <c r="C448" s="42" t="s">
        <v>516</v>
      </c>
      <c r="D448" s="18"/>
      <c r="E448" s="18">
        <v>28820000</v>
      </c>
      <c r="F448" s="18"/>
      <c r="G448" s="18">
        <v>28820000</v>
      </c>
      <c r="H448" s="101"/>
      <c r="I448" s="16" t="str">
        <f>+IF(H448&gt;'Trial Balance (Materiality)'!$F$12,"Yes","No")</f>
        <v>No</v>
      </c>
      <c r="J448" s="16"/>
      <c r="K448" s="21" t="s">
        <v>525</v>
      </c>
      <c r="L448" s="21" t="s">
        <v>540</v>
      </c>
      <c r="M448" s="110" t="s">
        <v>441</v>
      </c>
      <c r="N448" s="124">
        <v>28820000</v>
      </c>
      <c r="O448" s="124"/>
    </row>
    <row r="449" spans="1:15" s="5" customFormat="1" x14ac:dyDescent="0.25">
      <c r="A449" s="22" t="s">
        <v>442</v>
      </c>
      <c r="B449" s="15" t="s">
        <v>439</v>
      </c>
      <c r="C449" s="42" t="s">
        <v>516</v>
      </c>
      <c r="D449" s="18"/>
      <c r="E449" s="17">
        <v>28820000</v>
      </c>
      <c r="F449" s="17"/>
      <c r="G449" s="18">
        <v>28820000</v>
      </c>
      <c r="H449" s="101"/>
      <c r="I449" s="16" t="str">
        <f>+IF(H449&gt;'Trial Balance (Materiality)'!$F$12,"Yes","No")</f>
        <v>No</v>
      </c>
      <c r="J449" s="16"/>
      <c r="K449" s="21" t="s">
        <v>525</v>
      </c>
      <c r="L449" s="21" t="s">
        <v>540</v>
      </c>
      <c r="M449" s="105" t="s">
        <v>442</v>
      </c>
      <c r="N449" s="122">
        <v>28820000</v>
      </c>
      <c r="O449" s="122"/>
    </row>
    <row r="450" spans="1:15" s="5" customFormat="1" x14ac:dyDescent="0.25">
      <c r="A450" s="23" t="s">
        <v>443</v>
      </c>
      <c r="B450" s="15" t="s">
        <v>439</v>
      </c>
      <c r="C450" s="42" t="s">
        <v>516</v>
      </c>
      <c r="D450" s="17"/>
      <c r="E450" s="18">
        <v>5908000</v>
      </c>
      <c r="F450" s="18"/>
      <c r="G450" s="17">
        <v>5908000</v>
      </c>
      <c r="H450" s="101"/>
      <c r="I450" s="16" t="str">
        <f>+IF(H450&gt;'Trial Balance (Materiality)'!$F$12,"Yes","No")</f>
        <v>No</v>
      </c>
      <c r="J450" s="16"/>
      <c r="K450" s="21" t="s">
        <v>525</v>
      </c>
      <c r="L450" s="21" t="s">
        <v>540</v>
      </c>
      <c r="M450" s="106" t="s">
        <v>443</v>
      </c>
      <c r="N450" s="121">
        <v>5908000</v>
      </c>
      <c r="O450" s="121"/>
    </row>
    <row r="451" spans="1:15" s="5" customFormat="1" x14ac:dyDescent="0.25">
      <c r="A451" s="13" t="s">
        <v>444</v>
      </c>
      <c r="B451" s="15" t="s">
        <v>439</v>
      </c>
      <c r="C451" s="42" t="s">
        <v>516</v>
      </c>
      <c r="D451" s="17"/>
      <c r="E451" s="17">
        <v>67408357</v>
      </c>
      <c r="F451" s="17">
        <v>78704461</v>
      </c>
      <c r="G451" s="17">
        <v>11296104</v>
      </c>
      <c r="H451" s="101"/>
      <c r="I451" s="16" t="str">
        <f>+IF(H451&gt;'Trial Balance (Materiality)'!$F$12,"Yes","No")</f>
        <v>No</v>
      </c>
      <c r="J451" s="16"/>
      <c r="K451" s="21" t="s">
        <v>523</v>
      </c>
      <c r="L451" s="21" t="s">
        <v>520</v>
      </c>
      <c r="M451" s="104" t="s">
        <v>444</v>
      </c>
      <c r="N451" s="125">
        <v>4254118</v>
      </c>
      <c r="O451" s="125">
        <v>15550222</v>
      </c>
    </row>
    <row r="452" spans="1:15" s="5" customFormat="1" x14ac:dyDescent="0.25">
      <c r="A452" s="23" t="s">
        <v>444</v>
      </c>
      <c r="B452" s="15" t="s">
        <v>439</v>
      </c>
      <c r="C452" s="42" t="s">
        <v>516</v>
      </c>
      <c r="D452" s="17"/>
      <c r="E452" s="18">
        <v>67408357</v>
      </c>
      <c r="F452" s="18">
        <v>78704461</v>
      </c>
      <c r="G452" s="17">
        <v>11296104</v>
      </c>
      <c r="H452" s="101"/>
      <c r="I452" s="16" t="str">
        <f>+IF(H452&gt;'Trial Balance (Materiality)'!$F$12,"Yes","No")</f>
        <v>No</v>
      </c>
      <c r="J452" s="16"/>
      <c r="K452" s="21" t="s">
        <v>523</v>
      </c>
      <c r="L452" s="21" t="s">
        <v>524</v>
      </c>
      <c r="M452" s="106" t="s">
        <v>444</v>
      </c>
      <c r="N452" s="121"/>
      <c r="O452" s="121">
        <v>11296104</v>
      </c>
    </row>
    <row r="453" spans="1:15" s="5" customFormat="1" ht="25.5" x14ac:dyDescent="0.25">
      <c r="A453" s="13" t="s">
        <v>445</v>
      </c>
      <c r="B453" s="41" t="s">
        <v>518</v>
      </c>
      <c r="C453" s="42" t="s">
        <v>516</v>
      </c>
      <c r="D453" s="17"/>
      <c r="E453" s="17">
        <v>33429081</v>
      </c>
      <c r="F453" s="17">
        <v>4775064</v>
      </c>
      <c r="G453" s="17">
        <v>28654017</v>
      </c>
      <c r="H453" s="101"/>
      <c r="I453" s="16" t="str">
        <f>+IF(H453&gt;'Trial Balance (Materiality)'!$F$12,"Yes","No")</f>
        <v>No</v>
      </c>
      <c r="J453" s="16"/>
      <c r="K453" s="21" t="s">
        <v>537</v>
      </c>
      <c r="L453" s="21" t="s">
        <v>538</v>
      </c>
      <c r="M453" s="104" t="s">
        <v>445</v>
      </c>
      <c r="N453" s="125">
        <v>28654017</v>
      </c>
      <c r="O453" s="125"/>
    </row>
    <row r="454" spans="1:15" s="5" customFormat="1" ht="25.5" x14ac:dyDescent="0.25">
      <c r="A454" s="22" t="s">
        <v>446</v>
      </c>
      <c r="B454" s="41" t="s">
        <v>518</v>
      </c>
      <c r="C454" s="42" t="s">
        <v>516</v>
      </c>
      <c r="D454" s="17"/>
      <c r="E454" s="18">
        <v>604533</v>
      </c>
      <c r="F454" s="18">
        <v>419006</v>
      </c>
      <c r="G454" s="17">
        <v>185527</v>
      </c>
      <c r="H454" s="101"/>
      <c r="I454" s="16" t="str">
        <f>+IF(H454&gt;'Trial Balance (Materiality)'!$F$12,"Yes","No")</f>
        <v>No</v>
      </c>
      <c r="J454" s="16"/>
      <c r="K454" s="21" t="s">
        <v>537</v>
      </c>
      <c r="L454" s="31" t="s">
        <v>539</v>
      </c>
      <c r="M454" s="105" t="s">
        <v>446</v>
      </c>
      <c r="N454" s="121">
        <v>185527</v>
      </c>
      <c r="O454" s="121"/>
    </row>
    <row r="455" spans="1:15" s="5" customFormat="1" ht="25.5" x14ac:dyDescent="0.25">
      <c r="A455" s="23" t="s">
        <v>447</v>
      </c>
      <c r="B455" s="41" t="s">
        <v>518</v>
      </c>
      <c r="C455" s="42" t="s">
        <v>516</v>
      </c>
      <c r="D455" s="17"/>
      <c r="E455" s="18">
        <v>162310</v>
      </c>
      <c r="F455" s="18">
        <v>144</v>
      </c>
      <c r="G455" s="17">
        <v>162166</v>
      </c>
      <c r="H455" s="101"/>
      <c r="I455" s="16" t="str">
        <f>+IF(H455&gt;'Trial Balance (Materiality)'!$F$12,"Yes","No")</f>
        <v>No</v>
      </c>
      <c r="J455" s="16"/>
      <c r="K455" s="21" t="s">
        <v>537</v>
      </c>
      <c r="L455" s="31" t="s">
        <v>539</v>
      </c>
      <c r="M455" s="106" t="s">
        <v>447</v>
      </c>
      <c r="N455" s="121">
        <v>162166</v>
      </c>
      <c r="O455" s="121"/>
    </row>
    <row r="456" spans="1:15" s="5" customFormat="1" ht="25.5" x14ac:dyDescent="0.25">
      <c r="A456" s="22" t="s">
        <v>448</v>
      </c>
      <c r="B456" s="41" t="s">
        <v>518</v>
      </c>
      <c r="C456" s="42" t="s">
        <v>516</v>
      </c>
      <c r="D456" s="17"/>
      <c r="E456" s="18">
        <v>3303</v>
      </c>
      <c r="F456" s="18"/>
      <c r="G456" s="17">
        <v>3303</v>
      </c>
      <c r="H456" s="101"/>
      <c r="I456" s="16" t="str">
        <f>+IF(H456&gt;'Trial Balance (Materiality)'!$F$12,"Yes","No")</f>
        <v>No</v>
      </c>
      <c r="J456" s="16"/>
      <c r="K456" s="21" t="s">
        <v>537</v>
      </c>
      <c r="L456" s="31" t="s">
        <v>539</v>
      </c>
      <c r="M456" s="105" t="s">
        <v>448</v>
      </c>
      <c r="N456" s="121">
        <v>3303</v>
      </c>
      <c r="O456" s="121"/>
    </row>
    <row r="457" spans="1:15" s="5" customFormat="1" ht="25.5" x14ac:dyDescent="0.25">
      <c r="A457" s="23" t="s">
        <v>449</v>
      </c>
      <c r="B457" s="41" t="s">
        <v>518</v>
      </c>
      <c r="C457" s="42" t="s">
        <v>516</v>
      </c>
      <c r="D457" s="17"/>
      <c r="E457" s="18">
        <v>486911</v>
      </c>
      <c r="F457" s="18">
        <v>1189</v>
      </c>
      <c r="G457" s="17">
        <v>485722</v>
      </c>
      <c r="H457" s="101"/>
      <c r="I457" s="16" t="str">
        <f>+IF(H457&gt;'Trial Balance (Materiality)'!$F$12,"Yes","No")</f>
        <v>No</v>
      </c>
      <c r="J457" s="16"/>
      <c r="K457" s="21" t="s">
        <v>537</v>
      </c>
      <c r="L457" s="31" t="s">
        <v>539</v>
      </c>
      <c r="M457" s="106" t="s">
        <v>449</v>
      </c>
      <c r="N457" s="121">
        <v>485722</v>
      </c>
      <c r="O457" s="121"/>
    </row>
    <row r="458" spans="1:15" s="5" customFormat="1" ht="25.5" x14ac:dyDescent="0.25">
      <c r="A458" s="22" t="s">
        <v>450</v>
      </c>
      <c r="B458" s="41" t="s">
        <v>518</v>
      </c>
      <c r="C458" s="42" t="s">
        <v>516</v>
      </c>
      <c r="D458" s="17"/>
      <c r="E458" s="18">
        <v>5258250</v>
      </c>
      <c r="F458" s="18">
        <v>1200000</v>
      </c>
      <c r="G458" s="17">
        <v>4058250</v>
      </c>
      <c r="H458" s="101"/>
      <c r="I458" s="16" t="str">
        <f>+IF(H458&gt;'Trial Balance (Materiality)'!$F$12,"Yes","No")</f>
        <v>No</v>
      </c>
      <c r="J458" s="16"/>
      <c r="K458" s="21" t="s">
        <v>537</v>
      </c>
      <c r="L458" s="31" t="s">
        <v>539</v>
      </c>
      <c r="M458" s="105" t="s">
        <v>450</v>
      </c>
      <c r="N458" s="121">
        <v>4058250</v>
      </c>
      <c r="O458" s="121"/>
    </row>
    <row r="459" spans="1:15" s="5" customFormat="1" ht="25.5" x14ac:dyDescent="0.25">
      <c r="A459" s="23" t="s">
        <v>451</v>
      </c>
      <c r="B459" s="41" t="s">
        <v>518</v>
      </c>
      <c r="C459" s="42" t="s">
        <v>516</v>
      </c>
      <c r="D459" s="17"/>
      <c r="E459" s="18">
        <v>87500</v>
      </c>
      <c r="F459" s="18">
        <v>48092</v>
      </c>
      <c r="G459" s="17">
        <v>39408</v>
      </c>
      <c r="H459" s="101"/>
      <c r="I459" s="16" t="str">
        <f>+IF(H459&gt;'Trial Balance (Materiality)'!$F$12,"Yes","No")</f>
        <v>No</v>
      </c>
      <c r="J459" s="16"/>
      <c r="K459" s="21" t="s">
        <v>537</v>
      </c>
      <c r="L459" s="21" t="s">
        <v>538</v>
      </c>
      <c r="M459" s="106" t="s">
        <v>451</v>
      </c>
      <c r="N459" s="121">
        <v>39408</v>
      </c>
      <c r="O459" s="121"/>
    </row>
    <row r="460" spans="1:15" s="5" customFormat="1" ht="25.5" x14ac:dyDescent="0.25">
      <c r="A460" s="23" t="s">
        <v>452</v>
      </c>
      <c r="B460" s="41" t="s">
        <v>518</v>
      </c>
      <c r="C460" s="42" t="s">
        <v>516</v>
      </c>
      <c r="D460" s="17"/>
      <c r="E460" s="18">
        <v>26280950</v>
      </c>
      <c r="F460" s="18">
        <v>3106633</v>
      </c>
      <c r="G460" s="17">
        <v>23174317</v>
      </c>
      <c r="H460" s="101"/>
      <c r="I460" s="16" t="str">
        <f>+IF(H460&gt;'Trial Balance (Materiality)'!$F$12,"Yes","No")</f>
        <v>No</v>
      </c>
      <c r="J460" s="16"/>
      <c r="K460" s="21" t="s">
        <v>537</v>
      </c>
      <c r="L460" s="21" t="s">
        <v>538</v>
      </c>
      <c r="M460" s="106" t="s">
        <v>452</v>
      </c>
      <c r="N460" s="121">
        <v>23174317</v>
      </c>
      <c r="O460" s="121"/>
    </row>
    <row r="461" spans="1:15" s="5" customFormat="1" ht="25.5" x14ac:dyDescent="0.25">
      <c r="A461" s="23" t="s">
        <v>453</v>
      </c>
      <c r="B461" s="41" t="s">
        <v>518</v>
      </c>
      <c r="C461" s="42" t="s">
        <v>516</v>
      </c>
      <c r="D461" s="17"/>
      <c r="E461" s="18">
        <v>545324</v>
      </c>
      <c r="F461" s="18"/>
      <c r="G461" s="17">
        <v>545324</v>
      </c>
      <c r="H461" s="101"/>
      <c r="I461" s="16" t="str">
        <f>+IF(H461&gt;'Trial Balance (Materiality)'!$F$12,"Yes","No")</f>
        <v>No</v>
      </c>
      <c r="J461" s="16"/>
      <c r="K461" s="21" t="s">
        <v>537</v>
      </c>
      <c r="L461" s="21" t="s">
        <v>538</v>
      </c>
      <c r="M461" s="106" t="s">
        <v>453</v>
      </c>
      <c r="N461" s="121">
        <v>545324</v>
      </c>
      <c r="O461" s="121"/>
    </row>
    <row r="462" spans="1:15" s="5" customFormat="1" x14ac:dyDescent="0.25">
      <c r="A462" s="13" t="s">
        <v>454</v>
      </c>
      <c r="B462" s="15"/>
      <c r="C462" s="42" t="s">
        <v>5</v>
      </c>
      <c r="D462" s="17"/>
      <c r="E462" s="17">
        <v>6147</v>
      </c>
      <c r="F462" s="17"/>
      <c r="G462" s="17">
        <v>6147</v>
      </c>
      <c r="H462" s="101"/>
      <c r="I462" s="16" t="str">
        <f>+IF(H462&gt;'Trial Balance (Materiality)'!$F$12,"Yes","No")</f>
        <v>No</v>
      </c>
      <c r="J462" s="16"/>
      <c r="K462" s="19" t="s">
        <v>546</v>
      </c>
      <c r="L462" s="2" t="s">
        <v>583</v>
      </c>
      <c r="M462" s="104" t="s">
        <v>454</v>
      </c>
      <c r="N462" s="125">
        <v>6147</v>
      </c>
      <c r="O462" s="125"/>
    </row>
    <row r="463" spans="1:15" s="5" customFormat="1" x14ac:dyDescent="0.25">
      <c r="A463" s="23" t="s">
        <v>455</v>
      </c>
      <c r="B463" s="41" t="s">
        <v>515</v>
      </c>
      <c r="C463" s="42" t="s">
        <v>516</v>
      </c>
      <c r="D463" s="17"/>
      <c r="E463" s="18">
        <v>6147</v>
      </c>
      <c r="F463" s="18"/>
      <c r="G463" s="17">
        <v>6147</v>
      </c>
      <c r="H463" s="101"/>
      <c r="I463" s="16" t="str">
        <f>+IF(H463&gt;'Trial Balance (Materiality)'!$F$12,"Yes","No")</f>
        <v>No</v>
      </c>
      <c r="J463" s="16"/>
      <c r="K463" s="19" t="s">
        <v>571</v>
      </c>
      <c r="L463" s="20" t="s">
        <v>551</v>
      </c>
      <c r="M463" s="106" t="s">
        <v>455</v>
      </c>
      <c r="N463" s="121">
        <v>6147</v>
      </c>
      <c r="O463" s="121"/>
    </row>
    <row r="464" spans="1:15" s="5" customFormat="1" x14ac:dyDescent="0.25">
      <c r="A464" s="23" t="s">
        <v>456</v>
      </c>
      <c r="B464" s="41" t="s">
        <v>515</v>
      </c>
      <c r="C464" s="42" t="s">
        <v>516</v>
      </c>
      <c r="D464" s="17"/>
      <c r="E464" s="18">
        <v>156608.78</v>
      </c>
      <c r="F464" s="18">
        <v>8184.47</v>
      </c>
      <c r="G464" s="17">
        <v>148424.31</v>
      </c>
      <c r="H464" s="101"/>
      <c r="I464" s="16" t="str">
        <f>+IF(H464&gt;'Trial Balance (Materiality)'!$F$12,"Yes","No")</f>
        <v>No</v>
      </c>
      <c r="J464" s="16"/>
      <c r="K464" s="19" t="s">
        <v>571</v>
      </c>
      <c r="L464" s="19" t="s">
        <v>551</v>
      </c>
      <c r="M464" s="106" t="s">
        <v>456</v>
      </c>
      <c r="N464" s="121">
        <v>148424.31</v>
      </c>
      <c r="O464" s="121"/>
    </row>
    <row r="465" spans="1:15" s="5" customFormat="1" x14ac:dyDescent="0.25">
      <c r="A465" s="13" t="s">
        <v>457</v>
      </c>
      <c r="B465" s="41" t="s">
        <v>515</v>
      </c>
      <c r="C465" s="42" t="s">
        <v>516</v>
      </c>
      <c r="D465" s="17"/>
      <c r="E465" s="17">
        <v>16056263.6</v>
      </c>
      <c r="F465" s="17">
        <v>2308199.34</v>
      </c>
      <c r="G465" s="17">
        <v>13748064.26</v>
      </c>
      <c r="H465" s="101"/>
      <c r="I465" s="16" t="str">
        <f>+IF(H465&gt;'Trial Balance (Materiality)'!$F$12,"Yes","No")</f>
        <v>No</v>
      </c>
      <c r="J465" s="16"/>
      <c r="K465" s="19" t="s">
        <v>546</v>
      </c>
      <c r="L465" s="2" t="s">
        <v>583</v>
      </c>
      <c r="M465" s="104" t="s">
        <v>457</v>
      </c>
      <c r="N465" s="125">
        <v>13766249.800000001</v>
      </c>
      <c r="O465" s="125">
        <v>18185.54</v>
      </c>
    </row>
    <row r="466" spans="1:15" s="5" customFormat="1" x14ac:dyDescent="0.25">
      <c r="A466" s="22" t="s">
        <v>458</v>
      </c>
      <c r="B466" s="41" t="s">
        <v>514</v>
      </c>
      <c r="C466" s="42" t="s">
        <v>178</v>
      </c>
      <c r="D466" s="17"/>
      <c r="E466" s="18">
        <v>388750</v>
      </c>
      <c r="F466" s="18"/>
      <c r="G466" s="17">
        <v>388750</v>
      </c>
      <c r="H466" s="101"/>
      <c r="I466" s="16" t="str">
        <f>+IF(H466&gt;'Trial Balance (Materiality)'!$F$12,"Yes","No")</f>
        <v>No</v>
      </c>
      <c r="J466" s="16"/>
      <c r="K466" s="19" t="s">
        <v>546</v>
      </c>
      <c r="L466" s="2" t="s">
        <v>583</v>
      </c>
      <c r="M466" s="105" t="s">
        <v>458</v>
      </c>
      <c r="N466" s="121">
        <v>388750</v>
      </c>
      <c r="O466" s="121"/>
    </row>
    <row r="467" spans="1:15" s="5" customFormat="1" x14ac:dyDescent="0.25">
      <c r="A467" s="22" t="s">
        <v>459</v>
      </c>
      <c r="B467" s="41" t="s">
        <v>514</v>
      </c>
      <c r="C467" s="42" t="s">
        <v>178</v>
      </c>
      <c r="D467" s="17"/>
      <c r="E467" s="18">
        <v>115</v>
      </c>
      <c r="F467" s="18"/>
      <c r="G467" s="17">
        <v>115</v>
      </c>
      <c r="H467" s="101"/>
      <c r="I467" s="16" t="str">
        <f>+IF(H467&gt;'Trial Balance (Materiality)'!$F$12,"Yes","No")</f>
        <v>No</v>
      </c>
      <c r="J467" s="16"/>
      <c r="K467" s="19" t="s">
        <v>546</v>
      </c>
      <c r="L467" s="2" t="s">
        <v>583</v>
      </c>
      <c r="M467" s="105" t="s">
        <v>459</v>
      </c>
      <c r="N467" s="121">
        <v>115</v>
      </c>
      <c r="O467" s="121"/>
    </row>
    <row r="468" spans="1:15" s="5" customFormat="1" x14ac:dyDescent="0.25">
      <c r="A468" s="22" t="s">
        <v>460</v>
      </c>
      <c r="B468" s="41" t="s">
        <v>515</v>
      </c>
      <c r="C468" s="42" t="s">
        <v>516</v>
      </c>
      <c r="D468" s="17"/>
      <c r="E468" s="18">
        <v>6700</v>
      </c>
      <c r="F468" s="18"/>
      <c r="G468" s="17">
        <v>6700</v>
      </c>
      <c r="H468" s="101"/>
      <c r="I468" s="16" t="str">
        <f>+IF(H468&gt;'Trial Balance (Materiality)'!$F$12,"Yes","No")</f>
        <v>No</v>
      </c>
      <c r="J468" s="16"/>
      <c r="K468" s="19" t="s">
        <v>546</v>
      </c>
      <c r="L468" s="2" t="s">
        <v>583</v>
      </c>
      <c r="M468" s="105" t="s">
        <v>460</v>
      </c>
      <c r="N468" s="121">
        <v>6700</v>
      </c>
      <c r="O468" s="121"/>
    </row>
    <row r="469" spans="1:15" s="5" customFormat="1" x14ac:dyDescent="0.25">
      <c r="A469" s="23" t="s">
        <v>461</v>
      </c>
      <c r="B469" s="41" t="s">
        <v>515</v>
      </c>
      <c r="C469" s="42" t="s">
        <v>516</v>
      </c>
      <c r="D469" s="17"/>
      <c r="E469" s="18">
        <v>1351230</v>
      </c>
      <c r="F469" s="18">
        <v>492480</v>
      </c>
      <c r="G469" s="17">
        <v>858750</v>
      </c>
      <c r="H469" s="101"/>
      <c r="I469" s="16" t="str">
        <f>+IF(H469&gt;'Trial Balance (Materiality)'!$F$12,"Yes","No")</f>
        <v>No</v>
      </c>
      <c r="J469" s="16"/>
      <c r="K469" s="19" t="s">
        <v>546</v>
      </c>
      <c r="L469" s="2" t="s">
        <v>583</v>
      </c>
      <c r="M469" s="106" t="s">
        <v>461</v>
      </c>
      <c r="N469" s="121">
        <v>858750</v>
      </c>
      <c r="O469" s="121"/>
    </row>
    <row r="470" spans="1:15" s="5" customFormat="1" x14ac:dyDescent="0.25">
      <c r="A470" s="22" t="s">
        <v>462</v>
      </c>
      <c r="B470" s="41" t="s">
        <v>515</v>
      </c>
      <c r="C470" s="42" t="s">
        <v>516</v>
      </c>
      <c r="D470" s="17"/>
      <c r="E470" s="18">
        <v>15152</v>
      </c>
      <c r="F470" s="18"/>
      <c r="G470" s="17">
        <v>15152</v>
      </c>
      <c r="H470" s="101"/>
      <c r="I470" s="16" t="str">
        <f>+IF(H470&gt;'Trial Balance (Materiality)'!$F$12,"Yes","No")</f>
        <v>No</v>
      </c>
      <c r="J470" s="16"/>
      <c r="K470" s="19" t="s">
        <v>546</v>
      </c>
      <c r="L470" s="2" t="s">
        <v>583</v>
      </c>
      <c r="M470" s="105" t="s">
        <v>462</v>
      </c>
      <c r="N470" s="121">
        <v>15152</v>
      </c>
      <c r="O470" s="121"/>
    </row>
    <row r="471" spans="1:15" s="5" customFormat="1" x14ac:dyDescent="0.25">
      <c r="A471" s="22" t="s">
        <v>463</v>
      </c>
      <c r="B471" s="41" t="s">
        <v>515</v>
      </c>
      <c r="C471" s="42" t="s">
        <v>516</v>
      </c>
      <c r="D471" s="17"/>
      <c r="E471" s="18">
        <v>133214</v>
      </c>
      <c r="F471" s="18"/>
      <c r="G471" s="17">
        <v>133214</v>
      </c>
      <c r="H471" s="101"/>
      <c r="I471" s="16" t="str">
        <f>+IF(H471&gt;'Trial Balance (Materiality)'!$F$12,"Yes","No")</f>
        <v>No</v>
      </c>
      <c r="J471" s="16"/>
      <c r="K471" s="19" t="s">
        <v>546</v>
      </c>
      <c r="L471" s="2" t="s">
        <v>583</v>
      </c>
      <c r="M471" s="105" t="s">
        <v>463</v>
      </c>
      <c r="N471" s="121">
        <v>133214</v>
      </c>
      <c r="O471" s="121"/>
    </row>
    <row r="472" spans="1:15" s="5" customFormat="1" x14ac:dyDescent="0.25">
      <c r="A472" s="23" t="s">
        <v>464</v>
      </c>
      <c r="B472" s="41" t="s">
        <v>515</v>
      </c>
      <c r="C472" s="42" t="s">
        <v>516</v>
      </c>
      <c r="D472" s="17"/>
      <c r="E472" s="18">
        <v>16854</v>
      </c>
      <c r="F472" s="18"/>
      <c r="G472" s="17">
        <v>16854</v>
      </c>
      <c r="H472" s="101"/>
      <c r="I472" s="16" t="str">
        <f>+IF(H472&gt;'Trial Balance (Materiality)'!$F$12,"Yes","No")</f>
        <v>No</v>
      </c>
      <c r="J472" s="16"/>
      <c r="K472" s="19" t="s">
        <v>546</v>
      </c>
      <c r="L472" s="2" t="s">
        <v>583</v>
      </c>
      <c r="M472" s="106" t="s">
        <v>464</v>
      </c>
      <c r="N472" s="121">
        <v>16854</v>
      </c>
      <c r="O472" s="121"/>
    </row>
    <row r="473" spans="1:15" s="5" customFormat="1" x14ac:dyDescent="0.25">
      <c r="A473" s="23" t="s">
        <v>465</v>
      </c>
      <c r="B473" s="41" t="s">
        <v>515</v>
      </c>
      <c r="C473" s="42" t="s">
        <v>516</v>
      </c>
      <c r="D473" s="17"/>
      <c r="E473" s="18">
        <v>75000</v>
      </c>
      <c r="F473" s="18"/>
      <c r="G473" s="17">
        <v>75000</v>
      </c>
      <c r="H473" s="101"/>
      <c r="I473" s="16" t="str">
        <f>+IF(H473&gt;'Trial Balance (Materiality)'!$F$12,"Yes","No")</f>
        <v>No</v>
      </c>
      <c r="J473" s="16"/>
      <c r="K473" s="19" t="s">
        <v>546</v>
      </c>
      <c r="L473" s="2" t="s">
        <v>583</v>
      </c>
      <c r="M473" s="106" t="s">
        <v>465</v>
      </c>
      <c r="N473" s="121">
        <v>75000</v>
      </c>
      <c r="O473" s="121"/>
    </row>
    <row r="474" spans="1:15" s="5" customFormat="1" x14ac:dyDescent="0.25">
      <c r="A474" s="22" t="s">
        <v>466</v>
      </c>
      <c r="B474" s="41" t="s">
        <v>515</v>
      </c>
      <c r="C474" s="42" t="s">
        <v>516</v>
      </c>
      <c r="D474" s="17"/>
      <c r="E474" s="18">
        <v>193960</v>
      </c>
      <c r="F474" s="18"/>
      <c r="G474" s="17">
        <v>193960</v>
      </c>
      <c r="H474" s="101"/>
      <c r="I474" s="16" t="str">
        <f>+IF(H474&gt;'Trial Balance (Materiality)'!$F$12,"Yes","No")</f>
        <v>No</v>
      </c>
      <c r="J474" s="16"/>
      <c r="K474" s="19" t="s">
        <v>546</v>
      </c>
      <c r="L474" s="2" t="s">
        <v>583</v>
      </c>
      <c r="M474" s="105" t="s">
        <v>466</v>
      </c>
      <c r="N474" s="121">
        <v>193960</v>
      </c>
      <c r="O474" s="121"/>
    </row>
    <row r="475" spans="1:15" s="5" customFormat="1" x14ac:dyDescent="0.25">
      <c r="A475" s="22" t="s">
        <v>467</v>
      </c>
      <c r="B475" s="41" t="s">
        <v>515</v>
      </c>
      <c r="C475" s="42" t="s">
        <v>516</v>
      </c>
      <c r="D475" s="17"/>
      <c r="E475" s="18">
        <v>78000</v>
      </c>
      <c r="F475" s="18"/>
      <c r="G475" s="17">
        <v>78000</v>
      </c>
      <c r="H475" s="101"/>
      <c r="I475" s="16" t="str">
        <f>+IF(H475&gt;'Trial Balance (Materiality)'!$F$12,"Yes","No")</f>
        <v>No</v>
      </c>
      <c r="J475" s="16"/>
      <c r="K475" s="19" t="s">
        <v>546</v>
      </c>
      <c r="L475" s="2" t="s">
        <v>583</v>
      </c>
      <c r="M475" s="105" t="s">
        <v>467</v>
      </c>
      <c r="N475" s="121">
        <v>78000</v>
      </c>
      <c r="O475" s="121"/>
    </row>
    <row r="476" spans="1:15" s="5" customFormat="1" x14ac:dyDescent="0.25">
      <c r="A476" s="23" t="s">
        <v>468</v>
      </c>
      <c r="B476" s="41" t="s">
        <v>515</v>
      </c>
      <c r="C476" s="42" t="s">
        <v>516</v>
      </c>
      <c r="D476" s="17"/>
      <c r="E476" s="18">
        <v>1711</v>
      </c>
      <c r="F476" s="18">
        <v>2808</v>
      </c>
      <c r="G476" s="17">
        <v>1097</v>
      </c>
      <c r="H476" s="101"/>
      <c r="I476" s="16" t="str">
        <f>+IF(H476&gt;'Trial Balance (Materiality)'!$F$12,"Yes","No")</f>
        <v>No</v>
      </c>
      <c r="J476" s="16"/>
      <c r="K476" s="19" t="s">
        <v>546</v>
      </c>
      <c r="L476" s="2" t="s">
        <v>583</v>
      </c>
      <c r="M476" s="106" t="s">
        <v>468</v>
      </c>
      <c r="N476" s="121"/>
      <c r="O476" s="121">
        <v>1097</v>
      </c>
    </row>
    <row r="477" spans="1:15" s="5" customFormat="1" x14ac:dyDescent="0.25">
      <c r="A477" s="22" t="s">
        <v>469</v>
      </c>
      <c r="B477" s="41" t="s">
        <v>515</v>
      </c>
      <c r="C477" s="42" t="s">
        <v>516</v>
      </c>
      <c r="D477" s="17"/>
      <c r="E477" s="18">
        <v>10800</v>
      </c>
      <c r="F477" s="18"/>
      <c r="G477" s="17">
        <v>10800</v>
      </c>
      <c r="H477" s="101"/>
      <c r="I477" s="16" t="str">
        <f>+IF(H477&gt;'Trial Balance (Materiality)'!$F$12,"Yes","No")</f>
        <v>No</v>
      </c>
      <c r="J477" s="16"/>
      <c r="K477" s="19" t="s">
        <v>546</v>
      </c>
      <c r="L477" s="2" t="s">
        <v>583</v>
      </c>
      <c r="M477" s="105" t="s">
        <v>469</v>
      </c>
      <c r="N477" s="121">
        <v>10800</v>
      </c>
      <c r="O477" s="121"/>
    </row>
    <row r="478" spans="1:15" s="5" customFormat="1" x14ac:dyDescent="0.25">
      <c r="A478" s="22" t="s">
        <v>470</v>
      </c>
      <c r="B478" s="41" t="s">
        <v>515</v>
      </c>
      <c r="C478" s="42" t="s">
        <v>516</v>
      </c>
      <c r="D478" s="17"/>
      <c r="E478" s="18">
        <v>827729</v>
      </c>
      <c r="F478" s="18"/>
      <c r="G478" s="17">
        <v>827729</v>
      </c>
      <c r="H478" s="101"/>
      <c r="I478" s="16" t="str">
        <f>+IF(H478&gt;'Trial Balance (Materiality)'!$F$12,"Yes","No")</f>
        <v>No</v>
      </c>
      <c r="J478" s="16"/>
      <c r="K478" s="19" t="s">
        <v>546</v>
      </c>
      <c r="L478" s="2" t="s">
        <v>583</v>
      </c>
      <c r="M478" s="105" t="s">
        <v>470</v>
      </c>
      <c r="N478" s="121">
        <v>827729</v>
      </c>
      <c r="O478" s="121"/>
    </row>
    <row r="479" spans="1:15" s="5" customFormat="1" x14ac:dyDescent="0.25">
      <c r="A479" s="22" t="s">
        <v>471</v>
      </c>
      <c r="B479" s="41" t="s">
        <v>515</v>
      </c>
      <c r="C479" s="42" t="s">
        <v>516</v>
      </c>
      <c r="D479" s="17"/>
      <c r="E479" s="18">
        <v>286274</v>
      </c>
      <c r="F479" s="18">
        <v>86852</v>
      </c>
      <c r="G479" s="17">
        <v>199422</v>
      </c>
      <c r="H479" s="101"/>
      <c r="I479" s="16" t="str">
        <f>+IF(H479&gt;'Trial Balance (Materiality)'!$F$12,"Yes","No")</f>
        <v>No</v>
      </c>
      <c r="J479" s="16"/>
      <c r="K479" s="19" t="s">
        <v>546</v>
      </c>
      <c r="L479" s="2" t="s">
        <v>583</v>
      </c>
      <c r="M479" s="105" t="s">
        <v>471</v>
      </c>
      <c r="N479" s="121">
        <v>199422</v>
      </c>
      <c r="O479" s="121"/>
    </row>
    <row r="480" spans="1:15" s="5" customFormat="1" x14ac:dyDescent="0.25">
      <c r="A480" s="22" t="s">
        <v>472</v>
      </c>
      <c r="B480" s="41" t="s">
        <v>515</v>
      </c>
      <c r="C480" s="42" t="s">
        <v>516</v>
      </c>
      <c r="D480" s="17"/>
      <c r="E480" s="18">
        <v>1434377</v>
      </c>
      <c r="F480" s="18">
        <v>1300</v>
      </c>
      <c r="G480" s="17">
        <v>1433077</v>
      </c>
      <c r="H480" s="101"/>
      <c r="I480" s="16" t="str">
        <f>+IF(H480&gt;'Trial Balance (Materiality)'!$F$12,"Yes","No")</f>
        <v>No</v>
      </c>
      <c r="J480" s="16"/>
      <c r="K480" s="19" t="s">
        <v>546</v>
      </c>
      <c r="L480" s="2" t="s">
        <v>583</v>
      </c>
      <c r="M480" s="105" t="s">
        <v>472</v>
      </c>
      <c r="N480" s="121">
        <v>1433077</v>
      </c>
      <c r="O480" s="121"/>
    </row>
    <row r="481" spans="1:16" s="5" customFormat="1" x14ac:dyDescent="0.25">
      <c r="A481" s="22" t="s">
        <v>473</v>
      </c>
      <c r="B481" s="41" t="s">
        <v>515</v>
      </c>
      <c r="C481" s="42" t="s">
        <v>516</v>
      </c>
      <c r="D481" s="17"/>
      <c r="E481" s="18">
        <v>494655</v>
      </c>
      <c r="F481" s="18">
        <v>26337</v>
      </c>
      <c r="G481" s="17">
        <v>468318</v>
      </c>
      <c r="H481" s="101"/>
      <c r="I481" s="16" t="str">
        <f>+IF(H481&gt;'Trial Balance (Materiality)'!$F$12,"Yes","No")</f>
        <v>No</v>
      </c>
      <c r="J481" s="16"/>
      <c r="K481" s="19" t="s">
        <v>546</v>
      </c>
      <c r="L481" s="2" t="s">
        <v>583</v>
      </c>
      <c r="M481" s="105" t="s">
        <v>473</v>
      </c>
      <c r="N481" s="121">
        <v>468318</v>
      </c>
      <c r="O481" s="121"/>
    </row>
    <row r="482" spans="1:16" s="5" customFormat="1" x14ac:dyDescent="0.25">
      <c r="A482" s="23" t="s">
        <v>474</v>
      </c>
      <c r="B482" s="41" t="s">
        <v>515</v>
      </c>
      <c r="C482" s="42" t="s">
        <v>516</v>
      </c>
      <c r="D482" s="17"/>
      <c r="E482" s="18">
        <v>9790</v>
      </c>
      <c r="F482" s="18"/>
      <c r="G482" s="17">
        <v>9790</v>
      </c>
      <c r="H482" s="101"/>
      <c r="I482" s="16" t="str">
        <f>+IF(H482&gt;'Trial Balance (Materiality)'!$F$12,"Yes","No")</f>
        <v>No</v>
      </c>
      <c r="J482" s="16"/>
      <c r="K482" s="19" t="s">
        <v>546</v>
      </c>
      <c r="L482" s="2" t="s">
        <v>583</v>
      </c>
      <c r="M482" s="106" t="s">
        <v>474</v>
      </c>
      <c r="N482" s="121">
        <v>9790</v>
      </c>
      <c r="O482" s="121"/>
    </row>
    <row r="483" spans="1:16" s="5" customFormat="1" x14ac:dyDescent="0.25">
      <c r="A483" s="22" t="s">
        <v>475</v>
      </c>
      <c r="B483" s="41" t="s">
        <v>515</v>
      </c>
      <c r="C483" s="42" t="s">
        <v>516</v>
      </c>
      <c r="D483" s="17"/>
      <c r="E483" s="18">
        <v>1029.33</v>
      </c>
      <c r="F483" s="18">
        <v>2660.97</v>
      </c>
      <c r="G483" s="17">
        <v>1631.64</v>
      </c>
      <c r="H483" s="101"/>
      <c r="I483" s="16" t="str">
        <f>+IF(H483&gt;'Trial Balance (Materiality)'!$F$12,"Yes","No")</f>
        <v>No</v>
      </c>
      <c r="J483" s="16"/>
      <c r="K483" s="19" t="s">
        <v>546</v>
      </c>
      <c r="L483" s="2" t="s">
        <v>583</v>
      </c>
      <c r="M483" s="105" t="s">
        <v>475</v>
      </c>
      <c r="N483" s="121"/>
      <c r="O483" s="121">
        <v>1631.64</v>
      </c>
      <c r="P483" s="5" t="s">
        <v>609</v>
      </c>
    </row>
    <row r="484" spans="1:16" s="5" customFormat="1" x14ac:dyDescent="0.25">
      <c r="A484" s="23" t="s">
        <v>476</v>
      </c>
      <c r="B484" s="41" t="s">
        <v>515</v>
      </c>
      <c r="C484" s="42" t="s">
        <v>516</v>
      </c>
      <c r="D484" s="17"/>
      <c r="E484" s="18">
        <v>2735606</v>
      </c>
      <c r="F484" s="18"/>
      <c r="G484" s="17">
        <v>2735606</v>
      </c>
      <c r="H484" s="101"/>
      <c r="I484" s="16" t="str">
        <f>+IF(H484&gt;'Trial Balance (Materiality)'!$F$12,"Yes","No")</f>
        <v>No</v>
      </c>
      <c r="J484" s="16"/>
      <c r="K484" s="19" t="s">
        <v>546</v>
      </c>
      <c r="L484" s="2" t="s">
        <v>583</v>
      </c>
      <c r="M484" s="106" t="s">
        <v>476</v>
      </c>
      <c r="N484" s="121">
        <v>2735606</v>
      </c>
      <c r="O484" s="121"/>
    </row>
    <row r="485" spans="1:16" s="5" customFormat="1" x14ac:dyDescent="0.25">
      <c r="A485" s="22" t="s">
        <v>477</v>
      </c>
      <c r="B485" s="41" t="s">
        <v>515</v>
      </c>
      <c r="C485" s="42" t="s">
        <v>516</v>
      </c>
      <c r="D485" s="17"/>
      <c r="E485" s="18">
        <v>508586</v>
      </c>
      <c r="F485" s="18">
        <v>7340</v>
      </c>
      <c r="G485" s="17">
        <v>501246</v>
      </c>
      <c r="H485" s="101"/>
      <c r="I485" s="16" t="str">
        <f>+IF(H485&gt;'Trial Balance (Materiality)'!$F$12,"Yes","No")</f>
        <v>No</v>
      </c>
      <c r="J485" s="16"/>
      <c r="K485" s="19" t="s">
        <v>546</v>
      </c>
      <c r="L485" s="2" t="s">
        <v>583</v>
      </c>
      <c r="M485" s="105" t="s">
        <v>477</v>
      </c>
      <c r="N485" s="121">
        <v>501246</v>
      </c>
      <c r="O485" s="121"/>
    </row>
    <row r="486" spans="1:16" s="5" customFormat="1" x14ac:dyDescent="0.25">
      <c r="A486" s="22" t="s">
        <v>478</v>
      </c>
      <c r="B486" s="41" t="s">
        <v>515</v>
      </c>
      <c r="C486" s="42" t="s">
        <v>516</v>
      </c>
      <c r="D486" s="17"/>
      <c r="E486" s="18">
        <v>680138</v>
      </c>
      <c r="F486" s="18"/>
      <c r="G486" s="17">
        <v>680138</v>
      </c>
      <c r="H486" s="101"/>
      <c r="I486" s="16" t="str">
        <f>+IF(H486&gt;'Trial Balance (Materiality)'!$F$12,"Yes","No")</f>
        <v>No</v>
      </c>
      <c r="J486" s="16"/>
      <c r="K486" s="19" t="s">
        <v>546</v>
      </c>
      <c r="L486" s="2" t="s">
        <v>583</v>
      </c>
      <c r="M486" s="105" t="s">
        <v>478</v>
      </c>
      <c r="N486" s="121">
        <v>680138</v>
      </c>
      <c r="O486" s="121"/>
    </row>
    <row r="487" spans="1:16" s="5" customFormat="1" x14ac:dyDescent="0.25">
      <c r="A487" s="23" t="s">
        <v>479</v>
      </c>
      <c r="B487" s="41" t="s">
        <v>515</v>
      </c>
      <c r="C487" s="42" t="s">
        <v>516</v>
      </c>
      <c r="D487" s="17"/>
      <c r="E487" s="18">
        <v>1.7</v>
      </c>
      <c r="F487" s="18">
        <v>376.57</v>
      </c>
      <c r="G487" s="17">
        <v>374.87</v>
      </c>
      <c r="H487" s="101"/>
      <c r="I487" s="16" t="str">
        <f>+IF(H487&gt;'Trial Balance (Materiality)'!$F$12,"Yes","No")</f>
        <v>No</v>
      </c>
      <c r="J487" s="16"/>
      <c r="K487" s="19" t="s">
        <v>546</v>
      </c>
      <c r="L487" s="2" t="s">
        <v>583</v>
      </c>
      <c r="M487" s="106" t="s">
        <v>479</v>
      </c>
      <c r="N487" s="121"/>
      <c r="O487" s="121">
        <v>374.87</v>
      </c>
    </row>
    <row r="488" spans="1:16" s="5" customFormat="1" x14ac:dyDescent="0.25">
      <c r="A488" s="22" t="s">
        <v>480</v>
      </c>
      <c r="B488" s="41" t="s">
        <v>515</v>
      </c>
      <c r="C488" s="42" t="s">
        <v>516</v>
      </c>
      <c r="D488" s="17"/>
      <c r="E488" s="18">
        <v>795200</v>
      </c>
      <c r="F488" s="18">
        <v>90668</v>
      </c>
      <c r="G488" s="17">
        <v>704532</v>
      </c>
      <c r="H488" s="101"/>
      <c r="I488" s="16" t="str">
        <f>+IF(H488&gt;'Trial Balance (Materiality)'!$F$12,"Yes","No")</f>
        <v>No</v>
      </c>
      <c r="J488" s="16"/>
      <c r="K488" s="19" t="s">
        <v>546</v>
      </c>
      <c r="L488" s="2" t="s">
        <v>583</v>
      </c>
      <c r="M488" s="105" t="s">
        <v>480</v>
      </c>
      <c r="N488" s="121">
        <v>704532</v>
      </c>
      <c r="O488" s="121"/>
    </row>
    <row r="489" spans="1:16" s="5" customFormat="1" x14ac:dyDescent="0.25">
      <c r="A489" s="23" t="s">
        <v>456</v>
      </c>
      <c r="B489" s="41" t="s">
        <v>515</v>
      </c>
      <c r="C489" s="42" t="s">
        <v>516</v>
      </c>
      <c r="D489" s="17"/>
      <c r="E489" s="18">
        <v>156608.78</v>
      </c>
      <c r="F489" s="18">
        <v>8184.47</v>
      </c>
      <c r="G489" s="17">
        <v>148424.31</v>
      </c>
      <c r="H489" s="101"/>
      <c r="I489" s="16" t="str">
        <f>+IF(H489&gt;'Trial Balance (Materiality)'!$F$12,"Yes","No")</f>
        <v>No</v>
      </c>
      <c r="J489" s="16"/>
      <c r="K489" s="19" t="s">
        <v>546</v>
      </c>
      <c r="L489" s="2" t="s">
        <v>583</v>
      </c>
      <c r="M489" s="106" t="s">
        <v>456</v>
      </c>
      <c r="N489" s="121">
        <v>148424.31</v>
      </c>
      <c r="O489" s="121"/>
    </row>
    <row r="490" spans="1:16" s="5" customFormat="1" x14ac:dyDescent="0.25">
      <c r="A490" s="23" t="s">
        <v>481</v>
      </c>
      <c r="B490" s="41" t="s">
        <v>515</v>
      </c>
      <c r="C490" s="42" t="s">
        <v>516</v>
      </c>
      <c r="D490" s="17"/>
      <c r="E490" s="18">
        <v>1317630</v>
      </c>
      <c r="F490" s="18"/>
      <c r="G490" s="17">
        <v>1317630</v>
      </c>
      <c r="H490" s="101"/>
      <c r="I490" s="16" t="str">
        <f>+IF(H490&gt;'Trial Balance (Materiality)'!$F$12,"Yes","No")</f>
        <v>No</v>
      </c>
      <c r="J490" s="16"/>
      <c r="K490" s="19" t="s">
        <v>546</v>
      </c>
      <c r="L490" s="2" t="s">
        <v>583</v>
      </c>
      <c r="M490" s="106" t="s">
        <v>481</v>
      </c>
      <c r="N490" s="121">
        <v>1317630</v>
      </c>
      <c r="O490" s="121"/>
    </row>
    <row r="491" spans="1:16" s="5" customFormat="1" x14ac:dyDescent="0.25">
      <c r="A491" s="22" t="s">
        <v>482</v>
      </c>
      <c r="B491" s="41" t="s">
        <v>515</v>
      </c>
      <c r="C491" s="42" t="s">
        <v>516</v>
      </c>
      <c r="D491" s="17"/>
      <c r="E491" s="18">
        <v>190225</v>
      </c>
      <c r="F491" s="18"/>
      <c r="G491" s="17">
        <v>190225</v>
      </c>
      <c r="H491" s="101"/>
      <c r="I491" s="16" t="str">
        <f>+IF(H491&gt;'Trial Balance (Materiality)'!$F$12,"Yes","No")</f>
        <v>No</v>
      </c>
      <c r="J491" s="16"/>
      <c r="K491" s="19" t="s">
        <v>546</v>
      </c>
      <c r="L491" s="2" t="s">
        <v>583</v>
      </c>
      <c r="M491" s="105" t="s">
        <v>482</v>
      </c>
      <c r="N491" s="121">
        <v>190225</v>
      </c>
      <c r="O491" s="121"/>
    </row>
    <row r="492" spans="1:16" s="5" customFormat="1" x14ac:dyDescent="0.25">
      <c r="A492" s="22" t="s">
        <v>483</v>
      </c>
      <c r="B492" s="41" t="s">
        <v>515</v>
      </c>
      <c r="C492" s="42" t="s">
        <v>516</v>
      </c>
      <c r="D492" s="17"/>
      <c r="E492" s="18">
        <v>1500751</v>
      </c>
      <c r="F492" s="18">
        <v>629799</v>
      </c>
      <c r="G492" s="17">
        <v>870952</v>
      </c>
      <c r="H492" s="101"/>
      <c r="I492" s="16" t="str">
        <f>+IF(H492&gt;'Trial Balance (Materiality)'!$F$12,"Yes","No")</f>
        <v>No</v>
      </c>
      <c r="J492" s="16"/>
      <c r="K492" s="19" t="s">
        <v>546</v>
      </c>
      <c r="L492" s="2" t="s">
        <v>583</v>
      </c>
      <c r="M492" s="105" t="s">
        <v>483</v>
      </c>
      <c r="N492" s="121">
        <v>870952</v>
      </c>
      <c r="O492" s="121"/>
    </row>
    <row r="493" spans="1:16" s="5" customFormat="1" x14ac:dyDescent="0.25">
      <c r="A493" s="23" t="s">
        <v>484</v>
      </c>
      <c r="B493" s="41" t="s">
        <v>515</v>
      </c>
      <c r="C493" s="42" t="s">
        <v>516</v>
      </c>
      <c r="D493" s="17"/>
      <c r="E493" s="18">
        <v>1393128.99</v>
      </c>
      <c r="F493" s="18">
        <v>842448.04</v>
      </c>
      <c r="G493" s="17">
        <v>550680.94999999995</v>
      </c>
      <c r="H493" s="101"/>
      <c r="I493" s="16" t="str">
        <f>+IF(H493&gt;'Trial Balance (Materiality)'!$F$12,"Yes","No")</f>
        <v>No</v>
      </c>
      <c r="J493" s="16"/>
      <c r="K493" s="19" t="s">
        <v>546</v>
      </c>
      <c r="L493" s="2" t="s">
        <v>583</v>
      </c>
      <c r="M493" s="106" t="s">
        <v>484</v>
      </c>
      <c r="N493" s="121">
        <v>550680.94999999995</v>
      </c>
      <c r="O493" s="121"/>
    </row>
    <row r="494" spans="1:16" s="5" customFormat="1" x14ac:dyDescent="0.25">
      <c r="A494" s="22" t="s">
        <v>485</v>
      </c>
      <c r="B494" s="41" t="s">
        <v>515</v>
      </c>
      <c r="C494" s="42" t="s">
        <v>516</v>
      </c>
      <c r="D494" s="17"/>
      <c r="E494" s="18">
        <v>187848.8</v>
      </c>
      <c r="F494" s="18"/>
      <c r="G494" s="17">
        <v>187848.8</v>
      </c>
      <c r="H494" s="101"/>
      <c r="I494" s="16" t="str">
        <f>+IF(H494&gt;'Trial Balance (Materiality)'!$F$12,"Yes","No")</f>
        <v>No</v>
      </c>
      <c r="J494" s="16"/>
      <c r="K494" s="19" t="s">
        <v>546</v>
      </c>
      <c r="L494" s="2" t="s">
        <v>583</v>
      </c>
      <c r="M494" s="105" t="s">
        <v>485</v>
      </c>
      <c r="N494" s="121">
        <v>187848.8</v>
      </c>
      <c r="O494" s="121"/>
    </row>
    <row r="495" spans="1:16" s="5" customFormat="1" x14ac:dyDescent="0.25">
      <c r="A495" s="22" t="s">
        <v>486</v>
      </c>
      <c r="B495" s="41" t="s">
        <v>515</v>
      </c>
      <c r="C495" s="42" t="s">
        <v>516</v>
      </c>
      <c r="D495" s="17"/>
      <c r="E495" s="18">
        <v>1265199</v>
      </c>
      <c r="F495" s="18">
        <v>116945.29</v>
      </c>
      <c r="G495" s="17">
        <v>1148253.71</v>
      </c>
      <c r="H495" s="101"/>
      <c r="I495" s="16" t="str">
        <f>+IF(H495&gt;'Trial Balance (Materiality)'!$F$12,"Yes","No")</f>
        <v>No</v>
      </c>
      <c r="J495" s="16"/>
      <c r="K495" s="19" t="s">
        <v>546</v>
      </c>
      <c r="L495" s="2" t="s">
        <v>583</v>
      </c>
      <c r="M495" s="105" t="s">
        <v>486</v>
      </c>
      <c r="N495" s="121">
        <v>1148253.71</v>
      </c>
      <c r="O495" s="121"/>
    </row>
    <row r="496" spans="1:16" s="5" customFormat="1" x14ac:dyDescent="0.25">
      <c r="A496" s="13" t="s">
        <v>487</v>
      </c>
      <c r="B496" s="41" t="s">
        <v>515</v>
      </c>
      <c r="C496" s="42" t="s">
        <v>516</v>
      </c>
      <c r="D496" s="17"/>
      <c r="E496" s="17">
        <v>32597755</v>
      </c>
      <c r="F496" s="17">
        <v>5442651.29</v>
      </c>
      <c r="G496" s="17">
        <v>27155103.710000001</v>
      </c>
      <c r="H496" s="101"/>
      <c r="I496" s="16" t="str">
        <f>+IF(H496&gt;'Trial Balance (Materiality)'!$F$12,"Yes","No")</f>
        <v>No</v>
      </c>
      <c r="J496" s="16"/>
      <c r="K496" s="19"/>
      <c r="L496" s="19"/>
      <c r="M496" s="104" t="s">
        <v>487</v>
      </c>
      <c r="N496" s="125">
        <v>27228899.710000001</v>
      </c>
      <c r="O496" s="125">
        <v>73796</v>
      </c>
    </row>
    <row r="497" spans="1:18" s="5" customFormat="1" x14ac:dyDescent="0.25">
      <c r="A497" s="22" t="s">
        <v>488</v>
      </c>
      <c r="B497" s="41" t="s">
        <v>514</v>
      </c>
      <c r="C497" s="42" t="s">
        <v>178</v>
      </c>
      <c r="D497" s="17"/>
      <c r="E497" s="18">
        <v>14325000</v>
      </c>
      <c r="F497" s="18">
        <v>1270631</v>
      </c>
      <c r="G497" s="17">
        <v>13054369</v>
      </c>
      <c r="H497" s="101"/>
      <c r="I497" s="16" t="str">
        <f>+IF(H497&gt;'Trial Balance (Materiality)'!$F$12,"Yes","No")</f>
        <v>No</v>
      </c>
      <c r="J497" s="16"/>
      <c r="K497" s="20" t="s">
        <v>527</v>
      </c>
      <c r="L497" s="19" t="s">
        <v>553</v>
      </c>
      <c r="M497" s="105" t="s">
        <v>488</v>
      </c>
      <c r="N497" s="121">
        <v>13054369</v>
      </c>
      <c r="O497" s="121"/>
    </row>
    <row r="498" spans="1:18" s="5" customFormat="1" x14ac:dyDescent="0.25">
      <c r="A498" s="22" t="s">
        <v>489</v>
      </c>
      <c r="B498" s="41" t="s">
        <v>514</v>
      </c>
      <c r="C498" s="42" t="s">
        <v>178</v>
      </c>
      <c r="D498" s="17"/>
      <c r="E498" s="18">
        <v>831299.2</v>
      </c>
      <c r="F498" s="18">
        <v>829226.2</v>
      </c>
      <c r="G498" s="17">
        <v>2073</v>
      </c>
      <c r="H498" s="101"/>
      <c r="I498" s="16" t="str">
        <f>+IF(H498&gt;'Trial Balance (Materiality)'!$F$12,"Yes","No")</f>
        <v>No</v>
      </c>
      <c r="J498" s="16"/>
      <c r="K498" s="19" t="s">
        <v>546</v>
      </c>
      <c r="L498" s="2" t="s">
        <v>583</v>
      </c>
      <c r="M498" s="105" t="s">
        <v>489</v>
      </c>
      <c r="N498" s="121">
        <v>2073</v>
      </c>
      <c r="O498" s="121"/>
    </row>
    <row r="499" spans="1:18" s="5" customFormat="1" x14ac:dyDescent="0.25">
      <c r="A499" s="22" t="s">
        <v>490</v>
      </c>
      <c r="B499" s="41" t="s">
        <v>515</v>
      </c>
      <c r="C499" s="42" t="s">
        <v>516</v>
      </c>
      <c r="D499" s="17"/>
      <c r="E499" s="18"/>
      <c r="F499" s="18">
        <v>72820</v>
      </c>
      <c r="G499" s="17">
        <v>72820</v>
      </c>
      <c r="H499" s="101"/>
      <c r="I499" s="16" t="str">
        <f>+IF(H499&gt;'Trial Balance (Materiality)'!$F$12,"Yes","No")</f>
        <v>No</v>
      </c>
      <c r="J499" s="16"/>
      <c r="K499" s="19" t="s">
        <v>546</v>
      </c>
      <c r="L499" s="2" t="s">
        <v>583</v>
      </c>
      <c r="M499" s="105" t="s">
        <v>490</v>
      </c>
      <c r="N499" s="121"/>
      <c r="O499" s="121">
        <v>72820</v>
      </c>
    </row>
    <row r="500" spans="1:18" s="5" customFormat="1" x14ac:dyDescent="0.25">
      <c r="A500" s="22" t="s">
        <v>491</v>
      </c>
      <c r="B500" s="41" t="s">
        <v>515</v>
      </c>
      <c r="C500" s="42" t="s">
        <v>516</v>
      </c>
      <c r="D500" s="17"/>
      <c r="E500" s="18">
        <v>74790</v>
      </c>
      <c r="F500" s="18"/>
      <c r="G500" s="17">
        <v>74790</v>
      </c>
      <c r="H500" s="101"/>
      <c r="I500" s="16" t="str">
        <f>+IF(H500&gt;'Trial Balance (Materiality)'!$F$12,"Yes","No")</f>
        <v>No</v>
      </c>
      <c r="J500" s="16"/>
      <c r="K500" s="19" t="s">
        <v>546</v>
      </c>
      <c r="L500" s="2" t="s">
        <v>583</v>
      </c>
      <c r="M500" s="105" t="s">
        <v>491</v>
      </c>
      <c r="N500" s="121">
        <v>74790</v>
      </c>
      <c r="O500" s="121"/>
    </row>
    <row r="501" spans="1:18" s="5" customFormat="1" x14ac:dyDescent="0.25">
      <c r="A501" s="22" t="s">
        <v>492</v>
      </c>
      <c r="B501" s="41" t="s">
        <v>515</v>
      </c>
      <c r="C501" s="42" t="s">
        <v>516</v>
      </c>
      <c r="D501" s="17"/>
      <c r="E501" s="18">
        <v>554411</v>
      </c>
      <c r="F501" s="18"/>
      <c r="G501" s="17">
        <v>554411</v>
      </c>
      <c r="H501" s="101"/>
      <c r="I501" s="16" t="str">
        <f>+IF(H501&gt;'Trial Balance (Materiality)'!$F$12,"Yes","No")</f>
        <v>No</v>
      </c>
      <c r="J501" s="16"/>
      <c r="K501" s="19" t="s">
        <v>546</v>
      </c>
      <c r="L501" s="2" t="s">
        <v>583</v>
      </c>
      <c r="M501" s="105" t="s">
        <v>492</v>
      </c>
      <c r="N501" s="121">
        <v>554411</v>
      </c>
      <c r="O501" s="121"/>
    </row>
    <row r="502" spans="1:18" s="5" customFormat="1" x14ac:dyDescent="0.25">
      <c r="A502" s="22" t="s">
        <v>493</v>
      </c>
      <c r="B502" s="41" t="s">
        <v>515</v>
      </c>
      <c r="C502" s="42" t="s">
        <v>516</v>
      </c>
      <c r="D502" s="17"/>
      <c r="E502" s="18">
        <v>16854</v>
      </c>
      <c r="F502" s="18"/>
      <c r="G502" s="17">
        <v>16854</v>
      </c>
      <c r="H502" s="101"/>
      <c r="I502" s="16" t="str">
        <f>+IF(H502&gt;'Trial Balance (Materiality)'!$F$12,"Yes","No")</f>
        <v>No</v>
      </c>
      <c r="J502" s="16"/>
      <c r="K502" s="19" t="s">
        <v>546</v>
      </c>
      <c r="L502" s="2" t="s">
        <v>583</v>
      </c>
      <c r="M502" s="105" t="s">
        <v>493</v>
      </c>
      <c r="N502" s="121">
        <v>16854</v>
      </c>
      <c r="O502" s="121"/>
    </row>
    <row r="503" spans="1:18" s="5" customFormat="1" x14ac:dyDescent="0.25">
      <c r="A503" s="22" t="s">
        <v>494</v>
      </c>
      <c r="B503" s="41" t="s">
        <v>515</v>
      </c>
      <c r="C503" s="42" t="s">
        <v>516</v>
      </c>
      <c r="D503" s="17"/>
      <c r="E503" s="18">
        <v>245410</v>
      </c>
      <c r="F503" s="18"/>
      <c r="G503" s="17">
        <v>245410</v>
      </c>
      <c r="H503" s="101"/>
      <c r="I503" s="16" t="str">
        <f>+IF(H503&gt;'Trial Balance (Materiality)'!$F$12,"Yes","No")</f>
        <v>No</v>
      </c>
      <c r="J503" s="16"/>
      <c r="K503" s="19" t="s">
        <v>546</v>
      </c>
      <c r="L503" s="2" t="s">
        <v>583</v>
      </c>
      <c r="M503" s="105" t="s">
        <v>494</v>
      </c>
      <c r="N503" s="121">
        <v>245410</v>
      </c>
      <c r="O503" s="121"/>
    </row>
    <row r="504" spans="1:18" s="5" customFormat="1" x14ac:dyDescent="0.25">
      <c r="A504" s="22" t="s">
        <v>495</v>
      </c>
      <c r="B504" s="41" t="s">
        <v>515</v>
      </c>
      <c r="C504" s="42" t="s">
        <v>516</v>
      </c>
      <c r="D504" s="17"/>
      <c r="E504" s="18">
        <v>500000</v>
      </c>
      <c r="F504" s="18"/>
      <c r="G504" s="17">
        <v>500000</v>
      </c>
      <c r="H504" s="101"/>
      <c r="I504" s="16" t="str">
        <f>+IF(H504&gt;'Trial Balance (Materiality)'!$F$12,"Yes","No")</f>
        <v>No</v>
      </c>
      <c r="J504" s="16"/>
      <c r="K504" s="19" t="s">
        <v>546</v>
      </c>
      <c r="L504" s="2" t="s">
        <v>583</v>
      </c>
      <c r="M504" s="105" t="s">
        <v>495</v>
      </c>
      <c r="N504" s="121">
        <v>500000</v>
      </c>
      <c r="O504" s="121"/>
    </row>
    <row r="505" spans="1:18" s="5" customFormat="1" x14ac:dyDescent="0.25">
      <c r="A505" s="22" t="s">
        <v>496</v>
      </c>
      <c r="B505" s="41" t="s">
        <v>515</v>
      </c>
      <c r="C505" s="42" t="s">
        <v>516</v>
      </c>
      <c r="D505" s="17"/>
      <c r="E505" s="18">
        <v>2983539</v>
      </c>
      <c r="F505" s="18">
        <v>192670</v>
      </c>
      <c r="G505" s="17">
        <v>2790869</v>
      </c>
      <c r="H505" s="101"/>
      <c r="I505" s="16" t="str">
        <f>+IF(H505&gt;'Trial Balance (Materiality)'!$F$12,"Yes","No")</f>
        <v>No</v>
      </c>
      <c r="J505" s="16"/>
      <c r="K505" s="19" t="s">
        <v>546</v>
      </c>
      <c r="L505" s="2" t="s">
        <v>583</v>
      </c>
      <c r="M505" s="105" t="s">
        <v>496</v>
      </c>
      <c r="N505" s="121">
        <v>2790869</v>
      </c>
      <c r="O505" s="121"/>
    </row>
    <row r="506" spans="1:18" s="5" customFormat="1" x14ac:dyDescent="0.25">
      <c r="A506" s="22" t="s">
        <v>497</v>
      </c>
      <c r="B506" s="41" t="s">
        <v>515</v>
      </c>
      <c r="C506" s="42" t="s">
        <v>516</v>
      </c>
      <c r="D506" s="17"/>
      <c r="E506" s="18">
        <v>2241679</v>
      </c>
      <c r="F506" s="18">
        <v>69273.600000000006</v>
      </c>
      <c r="G506" s="17">
        <v>2172405.4</v>
      </c>
      <c r="H506" s="101"/>
      <c r="I506" s="16" t="str">
        <f>+IF(H506&gt;'Trial Balance (Materiality)'!$F$12,"Yes","No")</f>
        <v>No</v>
      </c>
      <c r="J506" s="16"/>
      <c r="K506" s="19" t="s">
        <v>546</v>
      </c>
      <c r="L506" s="2" t="s">
        <v>583</v>
      </c>
      <c r="M506" s="105" t="s">
        <v>497</v>
      </c>
      <c r="N506" s="121">
        <v>2172405.4</v>
      </c>
      <c r="O506" s="121"/>
    </row>
    <row r="507" spans="1:18" s="5" customFormat="1" x14ac:dyDescent="0.25">
      <c r="A507" s="22" t="s">
        <v>498</v>
      </c>
      <c r="B507" s="41" t="s">
        <v>515</v>
      </c>
      <c r="C507" s="42" t="s">
        <v>516</v>
      </c>
      <c r="D507" s="17"/>
      <c r="E507" s="18">
        <v>286868</v>
      </c>
      <c r="F507" s="18">
        <v>141367</v>
      </c>
      <c r="G507" s="17">
        <v>145501</v>
      </c>
      <c r="H507" s="101"/>
      <c r="I507" s="16" t="str">
        <f>+IF(H507&gt;'Trial Balance (Materiality)'!$F$12,"Yes","No")</f>
        <v>No</v>
      </c>
      <c r="J507" s="16"/>
      <c r="K507" s="19" t="s">
        <v>546</v>
      </c>
      <c r="L507" s="2" t="s">
        <v>583</v>
      </c>
      <c r="M507" s="105" t="s">
        <v>498</v>
      </c>
      <c r="N507" s="121">
        <v>145501</v>
      </c>
      <c r="O507" s="121"/>
    </row>
    <row r="508" spans="1:18" s="5" customFormat="1" x14ac:dyDescent="0.25">
      <c r="A508" s="22" t="s">
        <v>499</v>
      </c>
      <c r="B508" s="41" t="s">
        <v>515</v>
      </c>
      <c r="C508" s="42" t="s">
        <v>516</v>
      </c>
      <c r="D508" s="17"/>
      <c r="E508" s="18">
        <v>10537904.800000001</v>
      </c>
      <c r="F508" s="18">
        <v>2866663.49</v>
      </c>
      <c r="G508" s="17">
        <v>7671241.3099999996</v>
      </c>
      <c r="H508" s="101"/>
      <c r="I508" s="16" t="str">
        <f>+IF(H508&gt;'Trial Balance (Materiality)'!$F$12,"Yes","No")</f>
        <v>No</v>
      </c>
      <c r="J508" s="16"/>
      <c r="K508" s="19" t="s">
        <v>546</v>
      </c>
      <c r="L508" s="2" t="s">
        <v>583</v>
      </c>
      <c r="M508" s="105" t="s">
        <v>499</v>
      </c>
      <c r="N508" s="121">
        <v>7671241.3099999996</v>
      </c>
      <c r="O508" s="121"/>
    </row>
    <row r="509" spans="1:18" s="5" customFormat="1" x14ac:dyDescent="0.25">
      <c r="A509" s="15" t="s">
        <v>500</v>
      </c>
      <c r="B509" s="15"/>
      <c r="C509" s="42" t="s">
        <v>5</v>
      </c>
      <c r="D509" s="17">
        <v>163091049.84999999</v>
      </c>
      <c r="E509" s="18"/>
      <c r="F509" s="18"/>
      <c r="G509" s="17">
        <v>163091049.84999999</v>
      </c>
      <c r="H509" s="101"/>
      <c r="I509" s="16" t="str">
        <f>+IF(H509&gt;'Trial Balance (Materiality)'!$F$12,"Yes","No")</f>
        <v>No</v>
      </c>
      <c r="J509" s="16"/>
      <c r="K509" s="19"/>
      <c r="L509" s="19"/>
      <c r="M509" s="115" t="s">
        <v>500</v>
      </c>
      <c r="N509" s="121"/>
      <c r="O509" s="121">
        <v>163091049.84999999</v>
      </c>
    </row>
    <row r="510" spans="1:18" s="5" customFormat="1" x14ac:dyDescent="0.25">
      <c r="A510" s="34" t="s">
        <v>501</v>
      </c>
      <c r="B510" s="41" t="s">
        <v>515</v>
      </c>
      <c r="C510" s="42" t="s">
        <v>516</v>
      </c>
      <c r="D510" s="17">
        <v>50421.26</v>
      </c>
      <c r="E510" s="18"/>
      <c r="F510" s="18">
        <v>88517.58</v>
      </c>
      <c r="G510" s="17">
        <v>38096.32</v>
      </c>
      <c r="H510" s="101"/>
      <c r="I510" s="16" t="str">
        <f>+IF(H510&gt;'Trial Balance (Materiality)'!$F$12,"Yes","No")</f>
        <v>No</v>
      </c>
      <c r="J510" s="16"/>
      <c r="K510" s="20" t="s">
        <v>527</v>
      </c>
      <c r="L510" s="21" t="s">
        <v>517</v>
      </c>
      <c r="M510" s="116" t="s">
        <v>501</v>
      </c>
      <c r="N510" s="121">
        <v>56896.58</v>
      </c>
      <c r="O510" s="121">
        <v>94992.9</v>
      </c>
    </row>
    <row r="511" spans="1:18" s="5" customFormat="1" x14ac:dyDescent="0.25">
      <c r="A511" s="35" t="s">
        <v>502</v>
      </c>
      <c r="B511" s="4"/>
      <c r="C511" s="45"/>
      <c r="D511" s="6"/>
      <c r="E511" s="36">
        <v>2862445866.3600001</v>
      </c>
      <c r="F511" s="36">
        <v>2862445866.3600001</v>
      </c>
      <c r="G511" s="6"/>
      <c r="H511" s="8"/>
      <c r="I511" s="8"/>
      <c r="J511" s="8"/>
      <c r="K511" s="9"/>
      <c r="L511" s="9"/>
      <c r="M511" s="117" t="s">
        <v>502</v>
      </c>
      <c r="N511" s="129">
        <v>1202367912.48</v>
      </c>
      <c r="O511" s="129">
        <v>1202367912.48</v>
      </c>
    </row>
    <row r="512" spans="1:18" x14ac:dyDescent="0.25">
      <c r="M512" s="5"/>
      <c r="P512" s="5"/>
      <c r="Q512" s="5"/>
      <c r="R512" s="5"/>
    </row>
    <row r="513" spans="13:16" x14ac:dyDescent="0.25">
      <c r="M513" s="5"/>
      <c r="P513" s="5"/>
    </row>
    <row r="514" spans="13:16" x14ac:dyDescent="0.25">
      <c r="M514" s="5"/>
      <c r="P514" s="5"/>
    </row>
    <row r="515" spans="13:16" x14ac:dyDescent="0.25">
      <c r="M515" s="5"/>
      <c r="P515" s="5"/>
    </row>
    <row r="516" spans="13:16" x14ac:dyDescent="0.25">
      <c r="M516" s="5"/>
      <c r="P516" s="5"/>
    </row>
    <row r="517" spans="13:16" x14ac:dyDescent="0.25">
      <c r="M517" s="5"/>
      <c r="P517" s="5"/>
    </row>
    <row r="518" spans="13:16" x14ac:dyDescent="0.25">
      <c r="M518" s="5"/>
      <c r="P518" s="5"/>
    </row>
    <row r="519" spans="13:16" x14ac:dyDescent="0.25">
      <c r="M519" s="5"/>
      <c r="P519" s="5"/>
    </row>
    <row r="520" spans="13:16" x14ac:dyDescent="0.25">
      <c r="M520" s="5"/>
      <c r="P520" s="5"/>
    </row>
    <row r="521" spans="13:16" x14ac:dyDescent="0.25">
      <c r="M521" s="5"/>
      <c r="P521" s="5"/>
    </row>
    <row r="522" spans="13:16" x14ac:dyDescent="0.25">
      <c r="M522" s="5"/>
      <c r="P522" s="5"/>
    </row>
    <row r="523" spans="13:16" x14ac:dyDescent="0.25">
      <c r="M523" s="5"/>
      <c r="P523" s="5"/>
    </row>
    <row r="524" spans="13:16" x14ac:dyDescent="0.25">
      <c r="M524" s="5"/>
      <c r="P524" s="5"/>
    </row>
    <row r="525" spans="13:16" x14ac:dyDescent="0.25">
      <c r="M525" s="5"/>
      <c r="P525" s="5"/>
    </row>
    <row r="526" spans="13:16" x14ac:dyDescent="0.25">
      <c r="M526" s="5"/>
      <c r="P526" s="5"/>
    </row>
    <row r="527" spans="13:16" x14ac:dyDescent="0.25">
      <c r="M527" s="5"/>
    </row>
    <row r="528" spans="13:16" x14ac:dyDescent="0.25">
      <c r="M528" s="5"/>
    </row>
    <row r="529" spans="13:13" x14ac:dyDescent="0.25">
      <c r="M529" s="5"/>
    </row>
    <row r="530" spans="13:13" x14ac:dyDescent="0.25">
      <c r="M530" s="5"/>
    </row>
    <row r="531" spans="13:13" x14ac:dyDescent="0.25">
      <c r="M531" s="5"/>
    </row>
    <row r="532" spans="13:13" x14ac:dyDescent="0.25">
      <c r="M532" s="5"/>
    </row>
    <row r="533" spans="13:13" x14ac:dyDescent="0.25">
      <c r="M533" s="5"/>
    </row>
    <row r="534" spans="13:13" x14ac:dyDescent="0.25">
      <c r="M534" s="5"/>
    </row>
    <row r="535" spans="13:13" x14ac:dyDescent="0.25">
      <c r="M535" s="5"/>
    </row>
    <row r="536" spans="13:13" x14ac:dyDescent="0.25">
      <c r="M536" s="5"/>
    </row>
    <row r="537" spans="13:13" x14ac:dyDescent="0.25">
      <c r="M537" s="5"/>
    </row>
    <row r="538" spans="13:13" x14ac:dyDescent="0.25">
      <c r="M538" s="5"/>
    </row>
    <row r="539" spans="13:13" x14ac:dyDescent="0.25">
      <c r="M539" s="5"/>
    </row>
    <row r="540" spans="13:13" x14ac:dyDescent="0.25">
      <c r="M540" s="5"/>
    </row>
    <row r="541" spans="13:13" x14ac:dyDescent="0.25">
      <c r="M541" s="5"/>
    </row>
  </sheetData>
  <autoFilter ref="A8:XFD511" xr:uid="{00000000-0009-0000-0000-000002000000}">
    <filterColumn colId="4" showButton="0"/>
    <filterColumn colId="12">
      <customFilters>
        <customFilter operator="notEqual" val=" "/>
      </customFilters>
    </filterColumn>
  </autoFilter>
  <mergeCells count="8">
    <mergeCell ref="D7:G7"/>
    <mergeCell ref="E8:F8"/>
    <mergeCell ref="D6:G6"/>
    <mergeCell ref="A1:G1"/>
    <mergeCell ref="A2:G2"/>
    <mergeCell ref="A3:G3"/>
    <mergeCell ref="A4:G4"/>
    <mergeCell ref="A5:G5"/>
  </mergeCells>
  <conditionalFormatting sqref="I9">
    <cfRule type="containsText" dxfId="43" priority="35" operator="containsText" text="Yes">
      <formula>NOT(ISERROR(SEARCH("Yes",I9)))</formula>
    </cfRule>
  </conditionalFormatting>
  <conditionalFormatting sqref="K9">
    <cfRule type="containsText" dxfId="42" priority="34" operator="containsText" text="Yes">
      <formula>NOT(ISERROR(SEARCH("Yes",K9)))</formula>
    </cfRule>
  </conditionalFormatting>
  <conditionalFormatting sqref="J9">
    <cfRule type="containsText" dxfId="41" priority="32" operator="containsText" text="Yes">
      <formula>NOT(ISERROR(SEARCH("Yes",J9)))</formula>
    </cfRule>
  </conditionalFormatting>
  <conditionalFormatting sqref="B20:B72">
    <cfRule type="containsText" dxfId="40" priority="31" operator="containsText" text="Total">
      <formula>NOT(ISERROR(SEARCH("Total",B20)))</formula>
    </cfRule>
  </conditionalFormatting>
  <conditionalFormatting sqref="B20:B72">
    <cfRule type="containsText" dxfId="39" priority="30" operator="containsText" text="Cash and cash equivalents Total">
      <formula>NOT(ISERROR(SEARCH("Cash and cash equivalents Total",B20)))</formula>
    </cfRule>
  </conditionalFormatting>
  <conditionalFormatting sqref="B499:B508">
    <cfRule type="containsText" dxfId="38" priority="29" operator="containsText" text="Total">
      <formula>NOT(ISERROR(SEARCH("Total",B499)))</formula>
    </cfRule>
  </conditionalFormatting>
  <conditionalFormatting sqref="B499:B508">
    <cfRule type="containsText" dxfId="37" priority="28" operator="containsText" text="Cash and cash equivalents Total">
      <formula>NOT(ISERROR(SEARCH("Cash and cash equivalents Total",B499)))</formula>
    </cfRule>
  </conditionalFormatting>
  <conditionalFormatting sqref="B510">
    <cfRule type="containsText" dxfId="36" priority="27" operator="containsText" text="Total">
      <formula>NOT(ISERROR(SEARCH("Total",B510)))</formula>
    </cfRule>
  </conditionalFormatting>
  <conditionalFormatting sqref="B510">
    <cfRule type="containsText" dxfId="35" priority="26" operator="containsText" text="Cash and cash equivalents Total">
      <formula>NOT(ISERROR(SEARCH("Cash and cash equivalents Total",B510)))</formula>
    </cfRule>
  </conditionalFormatting>
  <conditionalFormatting sqref="B465">
    <cfRule type="containsText" dxfId="34" priority="8" operator="containsText" text="Cash and cash equivalents Total">
      <formula>NOT(ISERROR(SEARCH("Cash and cash equivalents Total",B465)))</formula>
    </cfRule>
  </conditionalFormatting>
  <conditionalFormatting sqref="B453:B461">
    <cfRule type="containsText" dxfId="33" priority="19" operator="containsText" text="Total">
      <formula>NOT(ISERROR(SEARCH("Total",B453)))</formula>
    </cfRule>
  </conditionalFormatting>
  <conditionalFormatting sqref="B453:B461">
    <cfRule type="containsText" dxfId="32" priority="18" operator="containsText" text="Cash and cash equivalents Total">
      <formula>NOT(ISERROR(SEARCH("Cash and cash equivalents Total",B453)))</formula>
    </cfRule>
  </conditionalFormatting>
  <conditionalFormatting sqref="B463:B464">
    <cfRule type="containsText" dxfId="31" priority="13" operator="containsText" text="Total">
      <formula>NOT(ISERROR(SEARCH("Total",B463)))</formula>
    </cfRule>
  </conditionalFormatting>
  <conditionalFormatting sqref="B463:B464">
    <cfRule type="containsText" dxfId="30" priority="12" operator="containsText" text="Cash and cash equivalents Total">
      <formula>NOT(ISERROR(SEARCH("Cash and cash equivalents Total",B463)))</formula>
    </cfRule>
  </conditionalFormatting>
  <conditionalFormatting sqref="B468:B496">
    <cfRule type="containsText" dxfId="29" priority="11" operator="containsText" text="Total">
      <formula>NOT(ISERROR(SEARCH("Total",B468)))</formula>
    </cfRule>
  </conditionalFormatting>
  <conditionalFormatting sqref="B468:B496">
    <cfRule type="containsText" dxfId="28" priority="10" operator="containsText" text="Cash and cash equivalents Total">
      <formula>NOT(ISERROR(SEARCH("Cash and cash equivalents Total",B468)))</formula>
    </cfRule>
  </conditionalFormatting>
  <conditionalFormatting sqref="B465">
    <cfRule type="containsText" dxfId="27" priority="9" operator="containsText" text="Total">
      <formula>NOT(ISERROR(SEARCH("Total",B465)))</formula>
    </cfRule>
  </conditionalFormatting>
  <conditionalFormatting sqref="C375:C400">
    <cfRule type="containsText" dxfId="26" priority="7" operator="containsText" text="Total">
      <formula>NOT(ISERROR(SEARCH("Total",C375)))</formula>
    </cfRule>
  </conditionalFormatting>
  <conditionalFormatting sqref="C375:C400">
    <cfRule type="containsText" dxfId="25" priority="6" operator="containsText" text="Cash and cash equivalents Total">
      <formula>NOT(ISERROR(SEARCH("Cash and cash equivalents Total",C375)))</formula>
    </cfRule>
  </conditionalFormatting>
  <conditionalFormatting sqref="C401:C419">
    <cfRule type="containsText" dxfId="24" priority="3" operator="containsText" text="Total">
      <formula>NOT(ISERROR(SEARCH("Total",C401)))</formula>
    </cfRule>
  </conditionalFormatting>
  <conditionalFormatting sqref="C401:C419">
    <cfRule type="containsText" dxfId="23" priority="2" operator="containsText" text="Cash and cash equivalents Total">
      <formula>NOT(ISERROR(SEARCH("Cash and cash equivalents Total",C401)))</formula>
    </cfRule>
  </conditionalFormatting>
  <conditionalFormatting sqref="L9">
    <cfRule type="containsText" dxfId="22" priority="1" operator="containsText" text="Yes">
      <formula>NOT(ISERROR(SEARCH("Yes",L9)))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workbookViewId="0">
      <selection activeCell="A3" sqref="A3"/>
    </sheetView>
  </sheetViews>
  <sheetFormatPr defaultColWidth="9.140625" defaultRowHeight="15" x14ac:dyDescent="0.25"/>
  <cols>
    <col min="1" max="1" width="53.140625" style="49" customWidth="1"/>
    <col min="2" max="2" width="17.140625" style="49" customWidth="1"/>
    <col min="3" max="3" width="9.140625" style="49"/>
    <col min="4" max="4" width="45.28515625" style="49" bestFit="1" customWidth="1"/>
    <col min="5" max="5" width="12.85546875" style="49" bestFit="1" customWidth="1"/>
    <col min="6" max="6" width="16.140625" style="49" bestFit="1" customWidth="1"/>
    <col min="7" max="7" width="15.5703125" style="49" bestFit="1" customWidth="1"/>
    <col min="8" max="16384" width="9.140625" style="49"/>
  </cols>
  <sheetData>
    <row r="1" spans="1:11" ht="18.75" x14ac:dyDescent="0.25">
      <c r="A1" s="365"/>
      <c r="B1" s="365"/>
      <c r="C1" s="365"/>
      <c r="D1" s="365"/>
      <c r="E1" s="365"/>
      <c r="F1" s="365"/>
      <c r="G1" s="365"/>
      <c r="H1" s="48"/>
      <c r="I1" s="48"/>
      <c r="J1" s="48"/>
      <c r="K1" s="48"/>
    </row>
    <row r="2" spans="1:11" x14ac:dyDescent="0.25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5">
      <c r="A3" s="50" t="s">
        <v>586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5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5">
      <c r="A5" s="50" t="s">
        <v>587</v>
      </c>
      <c r="D5" s="50" t="s">
        <v>588</v>
      </c>
    </row>
    <row r="6" spans="1:11" ht="15.75" thickBot="1" x14ac:dyDescent="0.3">
      <c r="B6" s="52" t="s">
        <v>589</v>
      </c>
      <c r="G6" s="52" t="s">
        <v>589</v>
      </c>
    </row>
    <row r="7" spans="1:11" ht="15.75" thickBot="1" x14ac:dyDescent="0.3">
      <c r="A7" s="53" t="s">
        <v>590</v>
      </c>
      <c r="B7" s="54"/>
      <c r="D7" s="55" t="s">
        <v>591</v>
      </c>
      <c r="E7" s="56"/>
      <c r="F7" s="57" t="s">
        <v>592</v>
      </c>
      <c r="G7" s="58" t="s">
        <v>593</v>
      </c>
    </row>
    <row r="8" spans="1:11" x14ac:dyDescent="0.25">
      <c r="A8" s="59" t="s">
        <v>594</v>
      </c>
      <c r="B8" s="60">
        <v>79246680.932614028</v>
      </c>
      <c r="D8" s="61" t="s">
        <v>587</v>
      </c>
      <c r="E8" s="62"/>
      <c r="F8" s="63">
        <f>B16</f>
        <v>1625779.9417000003</v>
      </c>
      <c r="G8" s="64">
        <f>+B25-B26</f>
        <v>370119565.50999999</v>
      </c>
    </row>
    <row r="9" spans="1:11" x14ac:dyDescent="0.25">
      <c r="A9" s="59" t="s">
        <v>595</v>
      </c>
      <c r="B9" s="65">
        <v>0.05</v>
      </c>
      <c r="D9" s="59"/>
      <c r="E9" s="66"/>
      <c r="F9" s="67"/>
      <c r="G9" s="68"/>
    </row>
    <row r="10" spans="1:11" ht="15.75" thickBot="1" x14ac:dyDescent="0.3">
      <c r="A10" s="59" t="s">
        <v>596</v>
      </c>
      <c r="B10" s="60">
        <f>+B8*B9</f>
        <v>3962334.0466307015</v>
      </c>
      <c r="D10" s="69" t="s">
        <v>597</v>
      </c>
      <c r="E10" s="70">
        <v>0.7</v>
      </c>
      <c r="F10" s="71">
        <f>+F8*E10</f>
        <v>1138045.9591900001</v>
      </c>
      <c r="G10" s="72">
        <f>+E10*G8</f>
        <v>259083695.85699996</v>
      </c>
    </row>
    <row r="11" spans="1:11" x14ac:dyDescent="0.25">
      <c r="A11" s="59"/>
      <c r="B11" s="73"/>
      <c r="D11" s="74"/>
      <c r="E11" s="74"/>
      <c r="F11" s="74"/>
      <c r="G11" s="74"/>
      <c r="H11" s="74"/>
    </row>
    <row r="12" spans="1:11" x14ac:dyDescent="0.25">
      <c r="A12" s="59" t="s">
        <v>598</v>
      </c>
      <c r="B12" s="75">
        <v>325155988.34000003</v>
      </c>
      <c r="D12" s="76" t="s">
        <v>599</v>
      </c>
      <c r="E12" s="74"/>
      <c r="F12" s="77">
        <f>F10</f>
        <v>1138045.9591900001</v>
      </c>
      <c r="G12" s="74"/>
      <c r="H12" s="74"/>
      <c r="I12" s="78"/>
      <c r="J12" s="78"/>
    </row>
    <row r="13" spans="1:11" x14ac:dyDescent="0.25">
      <c r="A13" s="59" t="s">
        <v>595</v>
      </c>
      <c r="B13" s="79">
        <v>5.0000000000000001E-3</v>
      </c>
      <c r="D13" s="74"/>
      <c r="E13" s="74"/>
      <c r="F13" s="74"/>
      <c r="G13" s="74"/>
      <c r="H13" s="74"/>
    </row>
    <row r="14" spans="1:11" x14ac:dyDescent="0.25">
      <c r="A14" s="59" t="s">
        <v>600</v>
      </c>
      <c r="B14" s="75">
        <f>B12*B13</f>
        <v>1625779.9417000003</v>
      </c>
      <c r="D14" s="74"/>
      <c r="E14" s="74"/>
      <c r="F14" s="74"/>
      <c r="G14" s="74"/>
      <c r="H14" s="74"/>
      <c r="I14" s="80"/>
      <c r="J14" s="81"/>
    </row>
    <row r="15" spans="1:11" x14ac:dyDescent="0.25">
      <c r="A15" s="59"/>
      <c r="B15" s="82"/>
      <c r="D15" s="74"/>
      <c r="E15" s="74"/>
      <c r="F15" s="74"/>
      <c r="G15" s="74"/>
      <c r="H15" s="74"/>
      <c r="I15" s="80"/>
      <c r="J15" s="81"/>
    </row>
    <row r="16" spans="1:11" ht="15.75" thickBot="1" x14ac:dyDescent="0.3">
      <c r="A16" s="69" t="s">
        <v>601</v>
      </c>
      <c r="B16" s="83">
        <f>IF(B10&lt;B14,B10,B14)</f>
        <v>1625779.9417000003</v>
      </c>
      <c r="D16" s="74"/>
      <c r="E16" s="74"/>
      <c r="F16" s="84"/>
      <c r="G16" s="85"/>
      <c r="I16" s="80"/>
      <c r="J16" s="81"/>
    </row>
    <row r="17" spans="1:10" ht="15.75" thickBot="1" x14ac:dyDescent="0.3">
      <c r="D17" s="74"/>
      <c r="E17" s="86"/>
      <c r="F17" s="84"/>
      <c r="G17" s="85"/>
      <c r="I17" s="80"/>
      <c r="J17" s="81"/>
    </row>
    <row r="18" spans="1:10" ht="15.75" thickBot="1" x14ac:dyDescent="0.3">
      <c r="A18" s="87" t="s">
        <v>602</v>
      </c>
      <c r="B18" s="88"/>
      <c r="D18" s="74"/>
      <c r="E18" s="86"/>
      <c r="F18" s="84"/>
      <c r="G18" s="85"/>
      <c r="I18" s="80"/>
      <c r="J18" s="81"/>
    </row>
    <row r="19" spans="1:10" x14ac:dyDescent="0.25">
      <c r="A19" s="61" t="s">
        <v>603</v>
      </c>
      <c r="B19" s="89"/>
      <c r="D19" s="90"/>
      <c r="E19" s="86"/>
      <c r="F19" s="84"/>
      <c r="G19" s="85"/>
      <c r="I19" s="80"/>
      <c r="J19" s="81"/>
    </row>
    <row r="20" spans="1:10" x14ac:dyDescent="0.25">
      <c r="A20" s="59" t="s">
        <v>595</v>
      </c>
      <c r="B20" s="91">
        <v>0.01</v>
      </c>
    </row>
    <row r="21" spans="1:10" ht="15.75" thickBot="1" x14ac:dyDescent="0.3">
      <c r="A21" s="69" t="s">
        <v>587</v>
      </c>
      <c r="B21" s="92">
        <f>+B19*B20</f>
        <v>0</v>
      </c>
      <c r="E21" s="86"/>
    </row>
    <row r="22" spans="1:10" x14ac:dyDescent="0.25">
      <c r="A22" s="93"/>
      <c r="B22" s="94"/>
      <c r="E22" s="86"/>
    </row>
    <row r="23" spans="1:10" x14ac:dyDescent="0.25">
      <c r="A23" s="50" t="s">
        <v>604</v>
      </c>
      <c r="E23" s="86"/>
    </row>
    <row r="24" spans="1:10" ht="15.75" thickBot="1" x14ac:dyDescent="0.3">
      <c r="A24" s="95" t="s">
        <v>605</v>
      </c>
      <c r="E24" s="86"/>
    </row>
    <row r="25" spans="1:10" x14ac:dyDescent="0.25">
      <c r="A25" s="96" t="s">
        <v>606</v>
      </c>
      <c r="B25" s="97">
        <v>371072173.50999999</v>
      </c>
      <c r="C25" s="49">
        <v>438858582.75999999</v>
      </c>
      <c r="D25" s="49">
        <v>67786409.25</v>
      </c>
      <c r="E25" s="98">
        <v>952608</v>
      </c>
    </row>
    <row r="26" spans="1:10" ht="15.75" thickBot="1" x14ac:dyDescent="0.3">
      <c r="A26" s="69" t="s">
        <v>607</v>
      </c>
      <c r="B26" s="99">
        <v>952608</v>
      </c>
    </row>
    <row r="27" spans="1:10" x14ac:dyDescent="0.25">
      <c r="B27" s="151">
        <f>B25-B26</f>
        <v>370119565.50999999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19"/>
  <sheetViews>
    <sheetView tabSelected="1" workbookViewId="0">
      <selection activeCell="A2" sqref="A2"/>
    </sheetView>
  </sheetViews>
  <sheetFormatPr defaultRowHeight="15" x14ac:dyDescent="0.25"/>
  <cols>
    <col min="1" max="1" width="56.42578125" bestFit="1" customWidth="1"/>
    <col min="2" max="2" width="24.140625" bestFit="1" customWidth="1"/>
    <col min="3" max="3" width="24" bestFit="1" customWidth="1"/>
    <col min="4" max="5" width="14" bestFit="1" customWidth="1"/>
    <col min="6" max="6" width="13.5703125" bestFit="1" customWidth="1"/>
    <col min="7" max="7" width="18.5703125" bestFit="1" customWidth="1"/>
    <col min="8" max="8" width="15.5703125" bestFit="1" customWidth="1"/>
    <col min="9" max="9" width="22.5703125" bestFit="1" customWidth="1"/>
    <col min="10" max="10" width="32.42578125" bestFit="1" customWidth="1"/>
  </cols>
  <sheetData>
    <row r="1" spans="1:10" s="102" customFormat="1" x14ac:dyDescent="0.25"/>
    <row r="2" spans="1:10" x14ac:dyDescent="0.25">
      <c r="A2" s="7" t="s">
        <v>6</v>
      </c>
      <c r="B2" s="7" t="s">
        <v>503</v>
      </c>
      <c r="C2" s="7" t="s">
        <v>504</v>
      </c>
      <c r="D2" s="7" t="s">
        <v>11</v>
      </c>
      <c r="E2" s="7" t="s">
        <v>12</v>
      </c>
      <c r="F2" s="7" t="s">
        <v>505</v>
      </c>
      <c r="G2" s="7" t="s">
        <v>506</v>
      </c>
      <c r="H2" s="7" t="s">
        <v>507</v>
      </c>
      <c r="I2" s="7" t="s">
        <v>508</v>
      </c>
      <c r="J2" s="7" t="s">
        <v>509</v>
      </c>
    </row>
    <row r="3" spans="1:10" x14ac:dyDescent="0.25">
      <c r="A3" s="131" t="s">
        <v>13</v>
      </c>
      <c r="B3" s="41" t="s">
        <v>510</v>
      </c>
      <c r="C3" s="42" t="s">
        <v>511</v>
      </c>
      <c r="D3" s="132">
        <v>669480.4</v>
      </c>
      <c r="E3" s="132">
        <v>146189136.18000001</v>
      </c>
      <c r="F3" s="130">
        <f>ABS(E3-D3)</f>
        <v>145519655.78</v>
      </c>
      <c r="G3" s="16" t="str">
        <f>+IF('Trial Balance Mapping'!F3&gt;'Trial Balance (Materiality)'!$F$12,"Yes","No")</f>
        <v>Yes</v>
      </c>
      <c r="H3" s="16"/>
      <c r="I3" s="19"/>
      <c r="J3" s="19"/>
    </row>
    <row r="4" spans="1:10" x14ac:dyDescent="0.25">
      <c r="A4" s="133" t="s">
        <v>14</v>
      </c>
      <c r="B4" s="41" t="s">
        <v>510</v>
      </c>
      <c r="C4" s="42" t="s">
        <v>511</v>
      </c>
      <c r="D4" s="134">
        <v>669480.4</v>
      </c>
      <c r="E4" s="134">
        <v>130341136.18000001</v>
      </c>
      <c r="F4" s="130">
        <f t="shared" ref="F4:F67" si="0">ABS(E4-D4)</f>
        <v>129671655.78</v>
      </c>
      <c r="G4" s="16" t="str">
        <f>+IF('Trial Balance Mapping'!F4&gt;'Trial Balance (Materiality)'!$F$12,"Yes","No")</f>
        <v>Yes</v>
      </c>
      <c r="H4" s="16"/>
      <c r="I4" s="20" t="s">
        <v>521</v>
      </c>
      <c r="J4" s="21" t="s">
        <v>522</v>
      </c>
    </row>
    <row r="5" spans="1:10" x14ac:dyDescent="0.25">
      <c r="A5" s="135" t="s">
        <v>15</v>
      </c>
      <c r="B5" s="41" t="s">
        <v>510</v>
      </c>
      <c r="C5" s="42" t="s">
        <v>511</v>
      </c>
      <c r="D5" s="134"/>
      <c r="E5" s="134">
        <v>12433038</v>
      </c>
      <c r="F5" s="130">
        <f t="shared" si="0"/>
        <v>12433038</v>
      </c>
      <c r="G5" s="16" t="str">
        <f>+IF('Trial Balance Mapping'!F5&gt;'Trial Balance (Materiality)'!$F$12,"Yes","No")</f>
        <v>Yes</v>
      </c>
      <c r="H5" s="16"/>
      <c r="I5" s="20" t="s">
        <v>521</v>
      </c>
      <c r="J5" s="21" t="s">
        <v>522</v>
      </c>
    </row>
    <row r="6" spans="1:10" x14ac:dyDescent="0.25">
      <c r="A6" s="136" t="s">
        <v>16</v>
      </c>
      <c r="B6" s="41" t="s">
        <v>510</v>
      </c>
      <c r="C6" s="42" t="s">
        <v>511</v>
      </c>
      <c r="D6" s="134"/>
      <c r="E6" s="134">
        <v>63732000</v>
      </c>
      <c r="F6" s="130">
        <f t="shared" si="0"/>
        <v>63732000</v>
      </c>
      <c r="G6" s="16" t="str">
        <f>+IF('Trial Balance Mapping'!F6&gt;'Trial Balance (Materiality)'!$F$12,"Yes","No")</f>
        <v>Yes</v>
      </c>
      <c r="H6" s="16"/>
      <c r="I6" s="20" t="s">
        <v>521</v>
      </c>
      <c r="J6" s="21" t="s">
        <v>522</v>
      </c>
    </row>
    <row r="7" spans="1:10" x14ac:dyDescent="0.25">
      <c r="A7" s="135" t="s">
        <v>17</v>
      </c>
      <c r="B7" s="41" t="s">
        <v>510</v>
      </c>
      <c r="C7" s="42" t="s">
        <v>511</v>
      </c>
      <c r="D7" s="134"/>
      <c r="E7" s="134">
        <v>53506617.780000001</v>
      </c>
      <c r="F7" s="130">
        <f t="shared" si="0"/>
        <v>53506617.780000001</v>
      </c>
      <c r="G7" s="16" t="str">
        <f>+IF('Trial Balance Mapping'!F7&gt;'Trial Balance (Materiality)'!$F$12,"Yes","No")</f>
        <v>Yes</v>
      </c>
      <c r="H7" s="16"/>
      <c r="I7" s="20" t="s">
        <v>521</v>
      </c>
      <c r="J7" s="21" t="s">
        <v>522</v>
      </c>
    </row>
    <row r="8" spans="1:10" x14ac:dyDescent="0.25">
      <c r="A8" s="137" t="s">
        <v>18</v>
      </c>
      <c r="B8" s="41" t="s">
        <v>510</v>
      </c>
      <c r="C8" s="42" t="s">
        <v>511</v>
      </c>
      <c r="D8" s="138"/>
      <c r="E8" s="138">
        <v>15848000</v>
      </c>
      <c r="F8" s="130">
        <f t="shared" si="0"/>
        <v>15848000</v>
      </c>
      <c r="G8" s="16" t="str">
        <f>+IF('Trial Balance Mapping'!F8&gt;'Trial Balance (Materiality)'!$F$12,"Yes","No")</f>
        <v>Yes</v>
      </c>
      <c r="H8" s="16"/>
      <c r="I8" s="20" t="s">
        <v>521</v>
      </c>
      <c r="J8" s="21" t="s">
        <v>522</v>
      </c>
    </row>
    <row r="9" spans="1:10" x14ac:dyDescent="0.25">
      <c r="A9" s="131" t="s">
        <v>19</v>
      </c>
      <c r="B9" s="41" t="s">
        <v>512</v>
      </c>
      <c r="C9" s="42" t="s">
        <v>552</v>
      </c>
      <c r="D9" s="132">
        <v>146067.67000000001</v>
      </c>
      <c r="E9" s="132"/>
      <c r="F9" s="130">
        <f t="shared" si="0"/>
        <v>146067.67000000001</v>
      </c>
      <c r="G9" s="16" t="str">
        <f>+IF('Trial Balance Mapping'!F9&gt;'Trial Balance (Materiality)'!$F$12,"Yes","No")</f>
        <v>No</v>
      </c>
      <c r="H9" s="16"/>
      <c r="I9" s="19"/>
      <c r="J9" s="19"/>
    </row>
    <row r="10" spans="1:10" x14ac:dyDescent="0.25">
      <c r="A10" s="133" t="s">
        <v>20</v>
      </c>
      <c r="B10" s="41" t="s">
        <v>512</v>
      </c>
      <c r="C10" s="42" t="s">
        <v>552</v>
      </c>
      <c r="D10" s="134">
        <v>146067.67000000001</v>
      </c>
      <c r="E10" s="134"/>
      <c r="F10" s="130">
        <f t="shared" si="0"/>
        <v>146067.67000000001</v>
      </c>
      <c r="G10" s="16" t="str">
        <f>+IF('Trial Balance Mapping'!F10&gt;'Trial Balance (Materiality)'!$F$12,"Yes","No")</f>
        <v>No</v>
      </c>
      <c r="H10" s="16"/>
      <c r="I10" s="19" t="s">
        <v>571</v>
      </c>
      <c r="J10" s="20" t="s">
        <v>551</v>
      </c>
    </row>
    <row r="11" spans="1:10" x14ac:dyDescent="0.25">
      <c r="A11" s="135" t="s">
        <v>21</v>
      </c>
      <c r="B11" s="41" t="s">
        <v>512</v>
      </c>
      <c r="C11" s="42" t="s">
        <v>552</v>
      </c>
      <c r="D11" s="134">
        <v>146067.67000000001</v>
      </c>
      <c r="E11" s="134"/>
      <c r="F11" s="130">
        <f t="shared" si="0"/>
        <v>146067.67000000001</v>
      </c>
      <c r="G11" s="16" t="str">
        <f>+IF('Trial Balance Mapping'!F11&gt;'Trial Balance (Materiality)'!$F$12,"Yes","No")</f>
        <v>No</v>
      </c>
      <c r="H11" s="16"/>
      <c r="I11" s="19" t="s">
        <v>571</v>
      </c>
      <c r="J11" s="20" t="s">
        <v>551</v>
      </c>
    </row>
    <row r="12" spans="1:10" x14ac:dyDescent="0.25">
      <c r="A12" s="131" t="s">
        <v>22</v>
      </c>
      <c r="B12" s="15"/>
      <c r="C12" s="42" t="s">
        <v>5</v>
      </c>
      <c r="D12" s="132">
        <v>1168327</v>
      </c>
      <c r="E12" s="132">
        <v>204943526.49000001</v>
      </c>
      <c r="F12" s="130">
        <f t="shared" si="0"/>
        <v>203775199.49000001</v>
      </c>
      <c r="G12" s="16" t="str">
        <f>+IF('Trial Balance Mapping'!F12&gt;'Trial Balance (Materiality)'!$F$12,"Yes","No")</f>
        <v>Yes</v>
      </c>
      <c r="H12" s="16"/>
      <c r="I12" s="19" t="s">
        <v>525</v>
      </c>
      <c r="J12" s="19" t="s">
        <v>544</v>
      </c>
    </row>
    <row r="13" spans="1:10" x14ac:dyDescent="0.25">
      <c r="A13" s="133" t="s">
        <v>23</v>
      </c>
      <c r="B13" s="41" t="s">
        <v>513</v>
      </c>
      <c r="C13" s="42" t="s">
        <v>692</v>
      </c>
      <c r="D13" s="134"/>
      <c r="E13" s="134">
        <v>605461</v>
      </c>
      <c r="F13" s="130">
        <f t="shared" si="0"/>
        <v>605461</v>
      </c>
      <c r="G13" s="16" t="str">
        <f>+IF('Trial Balance Mapping'!F13&gt;'Trial Balance (Materiality)'!$F$12,"Yes","No")</f>
        <v>No</v>
      </c>
      <c r="H13" s="16"/>
      <c r="I13" s="19" t="s">
        <v>525</v>
      </c>
      <c r="J13" s="19" t="s">
        <v>544</v>
      </c>
    </row>
    <row r="14" spans="1:10" x14ac:dyDescent="0.25">
      <c r="A14" s="133" t="s">
        <v>24</v>
      </c>
      <c r="B14" s="41" t="s">
        <v>513</v>
      </c>
      <c r="C14" s="42" t="s">
        <v>692</v>
      </c>
      <c r="D14" s="138"/>
      <c r="E14" s="138">
        <v>605461</v>
      </c>
      <c r="F14" s="130">
        <f t="shared" si="0"/>
        <v>605461</v>
      </c>
      <c r="G14" s="16" t="str">
        <f>+IF('Trial Balance Mapping'!F14&gt;'Trial Balance (Materiality)'!$F$12,"Yes","No")</f>
        <v>No</v>
      </c>
      <c r="H14" s="16" t="s">
        <v>612</v>
      </c>
      <c r="I14" s="19" t="s">
        <v>525</v>
      </c>
      <c r="J14" s="19" t="s">
        <v>544</v>
      </c>
    </row>
    <row r="15" spans="1:10" x14ac:dyDescent="0.25">
      <c r="A15" s="139" t="s">
        <v>25</v>
      </c>
      <c r="B15" s="41" t="s">
        <v>513</v>
      </c>
      <c r="C15" s="42" t="s">
        <v>692</v>
      </c>
      <c r="D15" s="138"/>
      <c r="E15" s="138">
        <v>31794</v>
      </c>
      <c r="F15" s="130">
        <f t="shared" si="0"/>
        <v>31794</v>
      </c>
      <c r="G15" s="16" t="str">
        <f>+IF('Trial Balance Mapping'!F15&gt;'Trial Balance (Materiality)'!$F$12,"Yes","No")</f>
        <v>No</v>
      </c>
      <c r="H15" s="16" t="s">
        <v>612</v>
      </c>
      <c r="I15" s="19" t="s">
        <v>525</v>
      </c>
      <c r="J15" s="19" t="s">
        <v>544</v>
      </c>
    </row>
    <row r="16" spans="1:10" x14ac:dyDescent="0.25">
      <c r="A16" s="140" t="s">
        <v>26</v>
      </c>
      <c r="B16" s="41" t="s">
        <v>513</v>
      </c>
      <c r="C16" s="42" t="s">
        <v>692</v>
      </c>
      <c r="D16" s="138"/>
      <c r="E16" s="138">
        <v>42000</v>
      </c>
      <c r="F16" s="130">
        <f t="shared" si="0"/>
        <v>42000</v>
      </c>
      <c r="G16" s="16" t="str">
        <f>+IF('Trial Balance Mapping'!F16&gt;'Trial Balance (Materiality)'!$F$12,"Yes","No")</f>
        <v>No</v>
      </c>
      <c r="H16" s="16" t="s">
        <v>612</v>
      </c>
      <c r="I16" s="19" t="s">
        <v>525</v>
      </c>
      <c r="J16" s="19" t="s">
        <v>544</v>
      </c>
    </row>
    <row r="17" spans="1:10" x14ac:dyDescent="0.25">
      <c r="A17" s="139" t="s">
        <v>27</v>
      </c>
      <c r="B17" s="41" t="s">
        <v>513</v>
      </c>
      <c r="C17" s="42" t="s">
        <v>692</v>
      </c>
      <c r="D17" s="138"/>
      <c r="E17" s="138">
        <v>8400</v>
      </c>
      <c r="F17" s="130">
        <f t="shared" si="0"/>
        <v>8400</v>
      </c>
      <c r="G17" s="16" t="str">
        <f>+IF('Trial Balance Mapping'!F17&gt;'Trial Balance (Materiality)'!$F$12,"Yes","No")</f>
        <v>No</v>
      </c>
      <c r="H17" s="16" t="s">
        <v>612</v>
      </c>
      <c r="I17" s="19" t="s">
        <v>525</v>
      </c>
      <c r="J17" s="19" t="s">
        <v>544</v>
      </c>
    </row>
    <row r="18" spans="1:10" x14ac:dyDescent="0.25">
      <c r="A18" s="135" t="s">
        <v>28</v>
      </c>
      <c r="B18" s="41" t="s">
        <v>513</v>
      </c>
      <c r="C18" s="42" t="s">
        <v>692</v>
      </c>
      <c r="D18" s="138"/>
      <c r="E18" s="138">
        <v>95493</v>
      </c>
      <c r="F18" s="130">
        <f t="shared" si="0"/>
        <v>95493</v>
      </c>
      <c r="G18" s="16" t="str">
        <f>+IF('Trial Balance Mapping'!F18&gt;'Trial Balance (Materiality)'!$F$12,"Yes","No")</f>
        <v>No</v>
      </c>
      <c r="H18" s="16" t="s">
        <v>612</v>
      </c>
      <c r="I18" s="19" t="s">
        <v>525</v>
      </c>
      <c r="J18" s="19" t="s">
        <v>544</v>
      </c>
    </row>
    <row r="19" spans="1:10" x14ac:dyDescent="0.25">
      <c r="A19" s="135" t="s">
        <v>29</v>
      </c>
      <c r="B19" s="41" t="s">
        <v>513</v>
      </c>
      <c r="C19" s="42" t="s">
        <v>692</v>
      </c>
      <c r="D19" s="138"/>
      <c r="E19" s="138">
        <v>80300</v>
      </c>
      <c r="F19" s="130">
        <f t="shared" si="0"/>
        <v>80300</v>
      </c>
      <c r="G19" s="16" t="str">
        <f>+IF('Trial Balance Mapping'!F19&gt;'Trial Balance (Materiality)'!$F$12,"Yes","No")</f>
        <v>No</v>
      </c>
      <c r="H19" s="16" t="s">
        <v>612</v>
      </c>
      <c r="I19" s="19" t="s">
        <v>525</v>
      </c>
      <c r="J19" s="19" t="s">
        <v>544</v>
      </c>
    </row>
    <row r="20" spans="1:10" x14ac:dyDescent="0.25">
      <c r="A20" s="140" t="s">
        <v>30</v>
      </c>
      <c r="B20" s="41" t="s">
        <v>513</v>
      </c>
      <c r="C20" s="42" t="s">
        <v>692</v>
      </c>
      <c r="D20" s="138"/>
      <c r="E20" s="138">
        <v>347474</v>
      </c>
      <c r="F20" s="130">
        <f t="shared" si="0"/>
        <v>347474</v>
      </c>
      <c r="G20" s="16" t="str">
        <f>+IF('Trial Balance Mapping'!F20&gt;'Trial Balance (Materiality)'!$F$12,"Yes","No")</f>
        <v>No</v>
      </c>
      <c r="H20" s="16" t="s">
        <v>612</v>
      </c>
      <c r="I20" s="19" t="s">
        <v>525</v>
      </c>
      <c r="J20" s="19" t="s">
        <v>544</v>
      </c>
    </row>
    <row r="21" spans="1:10" x14ac:dyDescent="0.25">
      <c r="A21" s="141" t="s">
        <v>32</v>
      </c>
      <c r="B21" s="41" t="s">
        <v>513</v>
      </c>
      <c r="C21" s="42" t="s">
        <v>692</v>
      </c>
      <c r="D21" s="138"/>
      <c r="E21" s="138"/>
      <c r="F21" s="130">
        <f t="shared" si="0"/>
        <v>0</v>
      </c>
      <c r="G21" s="16" t="str">
        <f>+IF('Trial Balance Mapping'!F21&gt;'Trial Balance (Materiality)'!$F$12,"Yes","No")</f>
        <v>No</v>
      </c>
      <c r="H21" s="16" t="s">
        <v>612</v>
      </c>
      <c r="I21" s="19" t="s">
        <v>525</v>
      </c>
      <c r="J21" s="19" t="s">
        <v>547</v>
      </c>
    </row>
    <row r="22" spans="1:10" x14ac:dyDescent="0.25">
      <c r="A22" s="141" t="s">
        <v>36</v>
      </c>
      <c r="B22" s="41" t="s">
        <v>513</v>
      </c>
      <c r="C22" s="42" t="s">
        <v>692</v>
      </c>
      <c r="D22" s="138"/>
      <c r="E22" s="138"/>
      <c r="F22" s="130">
        <f t="shared" si="0"/>
        <v>0</v>
      </c>
      <c r="G22" s="16" t="str">
        <f>+IF('Trial Balance Mapping'!F22&gt;'Trial Balance (Materiality)'!$F$12,"Yes","No")</f>
        <v>No</v>
      </c>
      <c r="H22" s="16" t="s">
        <v>612</v>
      </c>
      <c r="I22" s="19" t="s">
        <v>525</v>
      </c>
      <c r="J22" s="19" t="s">
        <v>549</v>
      </c>
    </row>
    <row r="23" spans="1:10" x14ac:dyDescent="0.25">
      <c r="A23" s="141" t="s">
        <v>44</v>
      </c>
      <c r="B23" s="41" t="s">
        <v>513</v>
      </c>
      <c r="C23" s="42" t="s">
        <v>692</v>
      </c>
      <c r="D23" s="138"/>
      <c r="E23" s="138"/>
      <c r="F23" s="130">
        <f t="shared" si="0"/>
        <v>0</v>
      </c>
      <c r="G23" s="16" t="str">
        <f>+IF('Trial Balance Mapping'!F23&gt;'Trial Balance (Materiality)'!$F$12,"Yes","No")</f>
        <v>No</v>
      </c>
      <c r="H23" s="16" t="s">
        <v>612</v>
      </c>
      <c r="I23" s="19" t="s">
        <v>525</v>
      </c>
      <c r="J23" s="19" t="s">
        <v>550</v>
      </c>
    </row>
    <row r="24" spans="1:10" x14ac:dyDescent="0.25">
      <c r="A24" s="133" t="s">
        <v>57</v>
      </c>
      <c r="B24" s="41" t="s">
        <v>513</v>
      </c>
      <c r="C24" s="42" t="s">
        <v>57</v>
      </c>
      <c r="D24" s="134"/>
      <c r="E24" s="134">
        <v>136443164.30000001</v>
      </c>
      <c r="F24" s="130">
        <f t="shared" si="0"/>
        <v>136443164.30000001</v>
      </c>
      <c r="G24" s="16" t="str">
        <f>+IF('Trial Balance Mapping'!F24&gt;'Trial Balance (Materiality)'!$F$12,"Yes","No")</f>
        <v>Yes</v>
      </c>
      <c r="H24" s="16"/>
      <c r="I24" s="19" t="s">
        <v>525</v>
      </c>
      <c r="J24" s="19" t="s">
        <v>544</v>
      </c>
    </row>
    <row r="25" spans="1:10" x14ac:dyDescent="0.25">
      <c r="A25" s="142" t="s">
        <v>58</v>
      </c>
      <c r="B25" s="41" t="s">
        <v>513</v>
      </c>
      <c r="C25" s="42" t="s">
        <v>57</v>
      </c>
      <c r="D25" s="138"/>
      <c r="E25" s="138">
        <v>103319570.5</v>
      </c>
      <c r="F25" s="130">
        <f t="shared" si="0"/>
        <v>103319570.5</v>
      </c>
      <c r="G25" s="16" t="str">
        <f>+IF('Trial Balance Mapping'!F25&gt;'Trial Balance (Materiality)'!$F$12,"Yes","No")</f>
        <v>Yes</v>
      </c>
      <c r="H25" s="16"/>
      <c r="I25" s="19" t="s">
        <v>525</v>
      </c>
      <c r="J25" s="19" t="s">
        <v>544</v>
      </c>
    </row>
    <row r="26" spans="1:10" x14ac:dyDescent="0.25">
      <c r="A26" s="140" t="s">
        <v>59</v>
      </c>
      <c r="B26" s="41" t="s">
        <v>513</v>
      </c>
      <c r="C26" s="42" t="s">
        <v>57</v>
      </c>
      <c r="D26" s="138"/>
      <c r="E26" s="138">
        <v>28820000</v>
      </c>
      <c r="F26" s="130">
        <f t="shared" si="0"/>
        <v>28820000</v>
      </c>
      <c r="G26" s="16" t="str">
        <f>+IF('Trial Balance Mapping'!F26&gt;'Trial Balance (Materiality)'!$F$12,"Yes","No")</f>
        <v>Yes</v>
      </c>
      <c r="H26" s="16"/>
      <c r="I26" s="19" t="s">
        <v>525</v>
      </c>
      <c r="J26" s="19" t="s">
        <v>544</v>
      </c>
    </row>
    <row r="27" spans="1:10" x14ac:dyDescent="0.25">
      <c r="A27" s="139" t="s">
        <v>58</v>
      </c>
      <c r="B27" s="41" t="s">
        <v>513</v>
      </c>
      <c r="C27" s="42" t="s">
        <v>57</v>
      </c>
      <c r="D27" s="138"/>
      <c r="E27" s="138">
        <v>43135570.5</v>
      </c>
      <c r="F27" s="130">
        <f t="shared" si="0"/>
        <v>43135570.5</v>
      </c>
      <c r="G27" s="16" t="str">
        <f>+IF('Trial Balance Mapping'!F27&gt;'Trial Balance (Materiality)'!$F$12,"Yes","No")</f>
        <v>Yes</v>
      </c>
      <c r="H27" s="16"/>
      <c r="I27" s="19" t="s">
        <v>525</v>
      </c>
      <c r="J27" s="19" t="s">
        <v>544</v>
      </c>
    </row>
    <row r="28" spans="1:10" x14ac:dyDescent="0.25">
      <c r="A28" s="140" t="s">
        <v>60</v>
      </c>
      <c r="B28" s="41" t="s">
        <v>513</v>
      </c>
      <c r="C28" s="42" t="s">
        <v>57</v>
      </c>
      <c r="D28" s="138"/>
      <c r="E28" s="138">
        <v>31364000</v>
      </c>
      <c r="F28" s="130">
        <f t="shared" si="0"/>
        <v>31364000</v>
      </c>
      <c r="G28" s="16" t="str">
        <f>+IF('Trial Balance Mapping'!F28&gt;'Trial Balance (Materiality)'!$F$12,"Yes","No")</f>
        <v>Yes</v>
      </c>
      <c r="H28" s="16"/>
      <c r="I28" s="19" t="s">
        <v>525</v>
      </c>
      <c r="J28" s="19" t="s">
        <v>544</v>
      </c>
    </row>
    <row r="29" spans="1:10" x14ac:dyDescent="0.25">
      <c r="A29" s="135" t="s">
        <v>61</v>
      </c>
      <c r="B29" s="41" t="s">
        <v>513</v>
      </c>
      <c r="C29" s="42" t="s">
        <v>57</v>
      </c>
      <c r="D29" s="134"/>
      <c r="E29" s="134">
        <v>502036</v>
      </c>
      <c r="F29" s="130">
        <f t="shared" si="0"/>
        <v>502036</v>
      </c>
      <c r="G29" s="16" t="str">
        <f>+IF('Trial Balance Mapping'!F29&gt;'Trial Balance (Materiality)'!$F$12,"Yes","No")</f>
        <v>No</v>
      </c>
      <c r="H29" s="16" t="s">
        <v>612</v>
      </c>
      <c r="I29" s="19" t="s">
        <v>525</v>
      </c>
      <c r="J29" s="19" t="s">
        <v>544</v>
      </c>
    </row>
    <row r="30" spans="1:10" x14ac:dyDescent="0.25">
      <c r="A30" s="135" t="s">
        <v>62</v>
      </c>
      <c r="B30" s="41" t="s">
        <v>513</v>
      </c>
      <c r="C30" s="42" t="s">
        <v>57</v>
      </c>
      <c r="D30" s="134"/>
      <c r="E30" s="134">
        <v>2368517</v>
      </c>
      <c r="F30" s="130">
        <f t="shared" si="0"/>
        <v>2368517</v>
      </c>
      <c r="G30" s="16" t="str">
        <f>+IF('Trial Balance Mapping'!F30&gt;'Trial Balance (Materiality)'!$F$12,"Yes","No")</f>
        <v>Yes</v>
      </c>
      <c r="H30" s="16"/>
      <c r="I30" s="19" t="s">
        <v>525</v>
      </c>
      <c r="J30" s="19" t="s">
        <v>544</v>
      </c>
    </row>
    <row r="31" spans="1:10" x14ac:dyDescent="0.25">
      <c r="A31" s="135" t="s">
        <v>64</v>
      </c>
      <c r="B31" s="41" t="s">
        <v>513</v>
      </c>
      <c r="C31" s="42" t="s">
        <v>57</v>
      </c>
      <c r="D31" s="134"/>
      <c r="E31" s="134">
        <v>19403306.800000001</v>
      </c>
      <c r="F31" s="130">
        <f t="shared" si="0"/>
        <v>19403306.800000001</v>
      </c>
      <c r="G31" s="16" t="str">
        <f>+IF('Trial Balance Mapping'!F31&gt;'Trial Balance (Materiality)'!$F$12,"Yes","No")</f>
        <v>Yes</v>
      </c>
      <c r="H31" s="16"/>
      <c r="I31" s="19" t="s">
        <v>528</v>
      </c>
      <c r="J31" s="19" t="s">
        <v>553</v>
      </c>
    </row>
    <row r="32" spans="1:10" x14ac:dyDescent="0.25">
      <c r="A32" s="135" t="s">
        <v>58</v>
      </c>
      <c r="B32" s="41" t="s">
        <v>513</v>
      </c>
      <c r="C32" s="42" t="s">
        <v>57</v>
      </c>
      <c r="D32" s="134"/>
      <c r="E32" s="134">
        <v>43135570.5</v>
      </c>
      <c r="F32" s="130">
        <f t="shared" si="0"/>
        <v>43135570.5</v>
      </c>
      <c r="G32" s="16" t="str">
        <f>+IF('Trial Balance Mapping'!F32&gt;'Trial Balance (Materiality)'!$F$12,"Yes","No")</f>
        <v>Yes</v>
      </c>
      <c r="H32" s="16"/>
      <c r="I32" s="19" t="s">
        <v>525</v>
      </c>
      <c r="J32" s="19" t="s">
        <v>544</v>
      </c>
    </row>
    <row r="33" spans="1:10" x14ac:dyDescent="0.25">
      <c r="A33" s="135" t="s">
        <v>60</v>
      </c>
      <c r="B33" s="41" t="s">
        <v>513</v>
      </c>
      <c r="C33" s="42" t="s">
        <v>57</v>
      </c>
      <c r="D33" s="134"/>
      <c r="E33" s="134">
        <v>31364000</v>
      </c>
      <c r="F33" s="130">
        <f t="shared" si="0"/>
        <v>31364000</v>
      </c>
      <c r="G33" s="16" t="str">
        <f>+IF('Trial Balance Mapping'!F33&gt;'Trial Balance (Materiality)'!$F$12,"Yes","No")</f>
        <v>Yes</v>
      </c>
      <c r="H33" s="16"/>
      <c r="I33" s="19" t="s">
        <v>525</v>
      </c>
      <c r="J33" s="19" t="s">
        <v>544</v>
      </c>
    </row>
    <row r="34" spans="1:10" x14ac:dyDescent="0.25">
      <c r="A34" s="135" t="s">
        <v>65</v>
      </c>
      <c r="B34" s="41" t="s">
        <v>513</v>
      </c>
      <c r="C34" s="42" t="s">
        <v>57</v>
      </c>
      <c r="D34" s="134"/>
      <c r="E34" s="134">
        <v>9336358</v>
      </c>
      <c r="F34" s="130">
        <f t="shared" si="0"/>
        <v>9336358</v>
      </c>
      <c r="G34" s="16" t="str">
        <f>+IF('Trial Balance Mapping'!F34&gt;'Trial Balance (Materiality)'!$F$12,"Yes","No")</f>
        <v>Yes</v>
      </c>
      <c r="H34" s="16"/>
      <c r="I34" s="19" t="s">
        <v>528</v>
      </c>
      <c r="J34" s="19" t="s">
        <v>553</v>
      </c>
    </row>
    <row r="35" spans="1:10" x14ac:dyDescent="0.25">
      <c r="A35" s="142" t="s">
        <v>66</v>
      </c>
      <c r="B35" s="41" t="s">
        <v>513</v>
      </c>
      <c r="C35" s="42" t="s">
        <v>57</v>
      </c>
      <c r="D35" s="138"/>
      <c r="E35" s="138">
        <v>1513376</v>
      </c>
      <c r="F35" s="130">
        <f t="shared" si="0"/>
        <v>1513376</v>
      </c>
      <c r="G35" s="16" t="str">
        <f>+IF('Trial Balance Mapping'!F35&gt;'Trial Balance (Materiality)'!$F$12,"Yes","No")</f>
        <v>Yes</v>
      </c>
      <c r="H35" s="16"/>
      <c r="I35" s="19" t="s">
        <v>528</v>
      </c>
      <c r="J35" s="19" t="s">
        <v>553</v>
      </c>
    </row>
    <row r="36" spans="1:10" x14ac:dyDescent="0.25">
      <c r="A36" s="140" t="s">
        <v>67</v>
      </c>
      <c r="B36" s="41" t="s">
        <v>513</v>
      </c>
      <c r="C36" s="42" t="s">
        <v>57</v>
      </c>
      <c r="D36" s="138"/>
      <c r="E36" s="138">
        <v>388750</v>
      </c>
      <c r="F36" s="130">
        <f t="shared" si="0"/>
        <v>388750</v>
      </c>
      <c r="G36" s="16" t="str">
        <f>+IF('Trial Balance Mapping'!F36&gt;'Trial Balance (Materiality)'!$F$12,"Yes","No")</f>
        <v>No</v>
      </c>
      <c r="H36" s="16" t="s">
        <v>612</v>
      </c>
      <c r="I36" s="19" t="s">
        <v>528</v>
      </c>
      <c r="J36" s="19" t="s">
        <v>553</v>
      </c>
    </row>
    <row r="37" spans="1:10" x14ac:dyDescent="0.25">
      <c r="A37" s="139" t="s">
        <v>70</v>
      </c>
      <c r="B37" s="41" t="s">
        <v>513</v>
      </c>
      <c r="C37" s="42" t="s">
        <v>57</v>
      </c>
      <c r="D37" s="138"/>
      <c r="E37" s="138">
        <v>1124626</v>
      </c>
      <c r="F37" s="130">
        <f t="shared" si="0"/>
        <v>1124626</v>
      </c>
      <c r="G37" s="16" t="str">
        <f>+IF('Trial Balance Mapping'!F37&gt;'Trial Balance (Materiality)'!$F$12,"Yes","No")</f>
        <v>No</v>
      </c>
      <c r="H37" s="16" t="s">
        <v>612</v>
      </c>
      <c r="I37" s="19" t="s">
        <v>528</v>
      </c>
      <c r="J37" s="19" t="s">
        <v>553</v>
      </c>
    </row>
    <row r="38" spans="1:10" x14ac:dyDescent="0.25">
      <c r="A38" s="133" t="s">
        <v>71</v>
      </c>
      <c r="B38" s="43" t="s">
        <v>22</v>
      </c>
      <c r="C38" s="42" t="s">
        <v>5</v>
      </c>
      <c r="D38" s="134">
        <v>1168327</v>
      </c>
      <c r="E38" s="134">
        <v>65428484.689999998</v>
      </c>
      <c r="F38" s="130">
        <f t="shared" si="0"/>
        <v>64260157.689999998</v>
      </c>
      <c r="G38" s="16" t="str">
        <f>+IF('Trial Balance Mapping'!F38&gt;'Trial Balance (Materiality)'!$F$12,"Yes","No")</f>
        <v>Yes</v>
      </c>
      <c r="H38" s="16"/>
      <c r="I38" s="19" t="s">
        <v>528</v>
      </c>
      <c r="J38" s="19" t="s">
        <v>553</v>
      </c>
    </row>
    <row r="39" spans="1:10" x14ac:dyDescent="0.25">
      <c r="A39" s="133" t="s">
        <v>72</v>
      </c>
      <c r="B39" s="43" t="s">
        <v>22</v>
      </c>
      <c r="C39" s="42" t="s">
        <v>558</v>
      </c>
      <c r="D39" s="134"/>
      <c r="E39" s="134"/>
      <c r="F39" s="130">
        <f t="shared" si="0"/>
        <v>0</v>
      </c>
      <c r="G39" s="16" t="str">
        <f>+IF('Trial Balance Mapping'!F39&gt;'Trial Balance (Materiality)'!$F$12,"Yes","No")</f>
        <v>No</v>
      </c>
      <c r="H39" s="16"/>
      <c r="I39" s="19"/>
      <c r="J39" s="19"/>
    </row>
    <row r="40" spans="1:10" x14ac:dyDescent="0.25">
      <c r="A40" s="133" t="s">
        <v>74</v>
      </c>
      <c r="B40" s="15"/>
      <c r="C40" s="42" t="s">
        <v>5</v>
      </c>
      <c r="D40" s="134"/>
      <c r="E40" s="134">
        <v>500000</v>
      </c>
      <c r="F40" s="130">
        <f t="shared" si="0"/>
        <v>500000</v>
      </c>
      <c r="G40" s="16" t="str">
        <f>+IF('Trial Balance Mapping'!F40&gt;'Trial Balance (Materiality)'!$F$12,"Yes","No")</f>
        <v>No</v>
      </c>
      <c r="H40" s="16"/>
      <c r="I40" s="19"/>
      <c r="J40" s="19"/>
    </row>
    <row r="41" spans="1:10" x14ac:dyDescent="0.25">
      <c r="A41" s="142" t="s">
        <v>75</v>
      </c>
      <c r="B41" s="43" t="s">
        <v>513</v>
      </c>
      <c r="C41" s="42" t="s">
        <v>554</v>
      </c>
      <c r="D41" s="138"/>
      <c r="E41" s="138">
        <v>500000</v>
      </c>
      <c r="F41" s="130">
        <f t="shared" si="0"/>
        <v>500000</v>
      </c>
      <c r="G41" s="16" t="str">
        <f>+IF('Trial Balance Mapping'!F41&gt;'Trial Balance (Materiality)'!$F$12,"Yes","No")</f>
        <v>No</v>
      </c>
      <c r="H41" s="16"/>
      <c r="I41" s="19"/>
      <c r="J41" s="19"/>
    </row>
    <row r="42" spans="1:10" x14ac:dyDescent="0.25">
      <c r="A42" s="143" t="s">
        <v>76</v>
      </c>
      <c r="B42" s="43" t="s">
        <v>513</v>
      </c>
      <c r="C42" s="42" t="s">
        <v>554</v>
      </c>
      <c r="D42" s="134"/>
      <c r="E42" s="134">
        <v>500000</v>
      </c>
      <c r="F42" s="130">
        <f t="shared" si="0"/>
        <v>500000</v>
      </c>
      <c r="G42" s="16" t="str">
        <f>+IF('Trial Balance Mapping'!F42&gt;'Trial Balance (Materiality)'!$F$12,"Yes","No")</f>
        <v>No</v>
      </c>
      <c r="H42" s="16"/>
      <c r="I42" s="19"/>
      <c r="J42" s="19"/>
    </row>
    <row r="43" spans="1:10" x14ac:dyDescent="0.25">
      <c r="A43" s="144" t="s">
        <v>77</v>
      </c>
      <c r="B43" s="43" t="s">
        <v>513</v>
      </c>
      <c r="C43" s="42" t="s">
        <v>554</v>
      </c>
      <c r="D43" s="134"/>
      <c r="E43" s="134">
        <v>50000</v>
      </c>
      <c r="F43" s="130">
        <f t="shared" si="0"/>
        <v>50000</v>
      </c>
      <c r="G43" s="16" t="str">
        <f>+IF('Trial Balance Mapping'!F43&gt;'Trial Balance (Materiality)'!$F$12,"Yes","No")</f>
        <v>No</v>
      </c>
      <c r="H43" s="16"/>
      <c r="I43" s="31"/>
      <c r="J43" s="100"/>
    </row>
    <row r="44" spans="1:10" x14ac:dyDescent="0.25">
      <c r="A44" s="144" t="s">
        <v>78</v>
      </c>
      <c r="B44" s="43" t="s">
        <v>513</v>
      </c>
      <c r="C44" s="42" t="s">
        <v>554</v>
      </c>
      <c r="D44" s="134"/>
      <c r="E44" s="134">
        <v>200000</v>
      </c>
      <c r="F44" s="130">
        <f t="shared" si="0"/>
        <v>200000</v>
      </c>
      <c r="G44" s="16" t="str">
        <f>+IF('Trial Balance Mapping'!F44&gt;'Trial Balance (Materiality)'!$F$12,"Yes","No")</f>
        <v>No</v>
      </c>
      <c r="H44" s="16"/>
      <c r="I44" s="31"/>
      <c r="J44" s="100"/>
    </row>
    <row r="45" spans="1:10" x14ac:dyDescent="0.25">
      <c r="A45" s="140" t="s">
        <v>79</v>
      </c>
      <c r="B45" s="43" t="s">
        <v>513</v>
      </c>
      <c r="C45" s="42" t="s">
        <v>554</v>
      </c>
      <c r="D45" s="134"/>
      <c r="E45" s="134">
        <v>200000</v>
      </c>
      <c r="F45" s="130">
        <f t="shared" si="0"/>
        <v>200000</v>
      </c>
      <c r="G45" s="16" t="str">
        <f>+IF('Trial Balance Mapping'!F45&gt;'Trial Balance (Materiality)'!$F$12,"Yes","No")</f>
        <v>No</v>
      </c>
      <c r="H45" s="16"/>
      <c r="I45" s="31"/>
      <c r="J45" s="100"/>
    </row>
    <row r="46" spans="1:10" x14ac:dyDescent="0.25">
      <c r="A46" s="144" t="s">
        <v>80</v>
      </c>
      <c r="B46" s="43" t="s">
        <v>513</v>
      </c>
      <c r="C46" s="42" t="s">
        <v>554</v>
      </c>
      <c r="D46" s="134"/>
      <c r="E46" s="134">
        <v>50000</v>
      </c>
      <c r="F46" s="130">
        <f t="shared" si="0"/>
        <v>50000</v>
      </c>
      <c r="G46" s="16" t="str">
        <f>+IF('Trial Balance Mapping'!F46&gt;'Trial Balance (Materiality)'!$F$12,"Yes","No")</f>
        <v>No</v>
      </c>
      <c r="H46" s="16"/>
      <c r="I46" s="31"/>
      <c r="J46" s="100"/>
    </row>
    <row r="47" spans="1:10" x14ac:dyDescent="0.25">
      <c r="A47" s="135" t="s">
        <v>80</v>
      </c>
      <c r="B47" s="43" t="s">
        <v>513</v>
      </c>
      <c r="C47" s="42" t="s">
        <v>554</v>
      </c>
      <c r="D47" s="134"/>
      <c r="E47" s="134">
        <v>50000</v>
      </c>
      <c r="F47" s="130">
        <f t="shared" si="0"/>
        <v>50000</v>
      </c>
      <c r="G47" s="16" t="str">
        <f>+IF('Trial Balance Mapping'!F47&gt;'Trial Balance (Materiality)'!$F$12,"Yes","No")</f>
        <v>No</v>
      </c>
      <c r="H47" s="16"/>
      <c r="I47" s="31"/>
      <c r="J47" s="100"/>
    </row>
    <row r="48" spans="1:10" x14ac:dyDescent="0.25">
      <c r="A48" s="133" t="s">
        <v>83</v>
      </c>
      <c r="B48" s="43" t="s">
        <v>513</v>
      </c>
      <c r="C48" s="42" t="s">
        <v>692</v>
      </c>
      <c r="D48" s="134"/>
      <c r="E48" s="134">
        <v>1966416.5</v>
      </c>
      <c r="F48" s="130">
        <f t="shared" si="0"/>
        <v>1966416.5</v>
      </c>
      <c r="G48" s="16" t="str">
        <f>+IF('Trial Balance Mapping'!F48&gt;'Trial Balance (Materiality)'!$F$12,"Yes","No")</f>
        <v>Yes</v>
      </c>
      <c r="H48" s="16"/>
      <c r="I48" s="19" t="s">
        <v>525</v>
      </c>
      <c r="J48" s="19" t="s">
        <v>550</v>
      </c>
    </row>
    <row r="49" spans="1:10" x14ac:dyDescent="0.25">
      <c r="A49" s="135" t="s">
        <v>84</v>
      </c>
      <c r="B49" s="43" t="s">
        <v>513</v>
      </c>
      <c r="C49" s="42" t="s">
        <v>692</v>
      </c>
      <c r="D49" s="134"/>
      <c r="E49" s="134">
        <v>8995</v>
      </c>
      <c r="F49" s="130">
        <f t="shared" si="0"/>
        <v>8995</v>
      </c>
      <c r="G49" s="16" t="str">
        <f>+IF('Trial Balance Mapping'!F49&gt;'Trial Balance (Materiality)'!$F$12,"Yes","No")</f>
        <v>No</v>
      </c>
      <c r="H49" s="16"/>
      <c r="I49" s="19" t="s">
        <v>525</v>
      </c>
      <c r="J49" s="19" t="s">
        <v>550</v>
      </c>
    </row>
    <row r="50" spans="1:10" x14ac:dyDescent="0.25">
      <c r="A50" s="135" t="s">
        <v>86</v>
      </c>
      <c r="B50" s="43" t="s">
        <v>513</v>
      </c>
      <c r="C50" s="42" t="s">
        <v>692</v>
      </c>
      <c r="D50" s="134"/>
      <c r="E50" s="134">
        <v>9775</v>
      </c>
      <c r="F50" s="130">
        <f t="shared" si="0"/>
        <v>9775</v>
      </c>
      <c r="G50" s="16" t="str">
        <f>+IF('Trial Balance Mapping'!F50&gt;'Trial Balance (Materiality)'!$F$12,"Yes","No")</f>
        <v>No</v>
      </c>
      <c r="H50" s="16"/>
      <c r="I50" s="19" t="s">
        <v>525</v>
      </c>
      <c r="J50" s="19" t="s">
        <v>550</v>
      </c>
    </row>
    <row r="51" spans="1:10" x14ac:dyDescent="0.25">
      <c r="A51" s="136" t="s">
        <v>87</v>
      </c>
      <c r="B51" s="43" t="s">
        <v>513</v>
      </c>
      <c r="C51" s="42" t="s">
        <v>692</v>
      </c>
      <c r="D51" s="134"/>
      <c r="E51" s="134">
        <v>17673</v>
      </c>
      <c r="F51" s="130">
        <f t="shared" si="0"/>
        <v>17673</v>
      </c>
      <c r="G51" s="16" t="str">
        <f>+IF('Trial Balance Mapping'!F51&gt;'Trial Balance (Materiality)'!$F$12,"Yes","No")</f>
        <v>No</v>
      </c>
      <c r="H51" s="16" t="s">
        <v>612</v>
      </c>
      <c r="I51" s="19" t="s">
        <v>525</v>
      </c>
      <c r="J51" s="19" t="s">
        <v>550</v>
      </c>
    </row>
    <row r="52" spans="1:10" x14ac:dyDescent="0.25">
      <c r="A52" s="135" t="s">
        <v>88</v>
      </c>
      <c r="B52" s="43" t="s">
        <v>513</v>
      </c>
      <c r="C52" s="42" t="s">
        <v>692</v>
      </c>
      <c r="D52" s="134"/>
      <c r="E52" s="134">
        <v>75305</v>
      </c>
      <c r="F52" s="130">
        <f t="shared" si="0"/>
        <v>75305</v>
      </c>
      <c r="G52" s="16" t="str">
        <f>+IF('Trial Balance Mapping'!F52&gt;'Trial Balance (Materiality)'!$F$12,"Yes","No")</f>
        <v>No</v>
      </c>
      <c r="H52" s="16" t="s">
        <v>612</v>
      </c>
      <c r="I52" s="19" t="s">
        <v>525</v>
      </c>
      <c r="J52" s="19" t="s">
        <v>550</v>
      </c>
    </row>
    <row r="53" spans="1:10" x14ac:dyDescent="0.25">
      <c r="A53" s="135" t="s">
        <v>89</v>
      </c>
      <c r="B53" s="43" t="s">
        <v>513</v>
      </c>
      <c r="C53" s="42" t="s">
        <v>692</v>
      </c>
      <c r="D53" s="134"/>
      <c r="E53" s="134">
        <v>219032</v>
      </c>
      <c r="F53" s="130">
        <f t="shared" si="0"/>
        <v>219032</v>
      </c>
      <c r="G53" s="16" t="str">
        <f>+IF('Trial Balance Mapping'!F53&gt;'Trial Balance (Materiality)'!$F$12,"Yes","No")</f>
        <v>No</v>
      </c>
      <c r="H53" s="16" t="s">
        <v>612</v>
      </c>
      <c r="I53" s="19" t="s">
        <v>525</v>
      </c>
      <c r="J53" s="19" t="s">
        <v>550</v>
      </c>
    </row>
    <row r="54" spans="1:10" x14ac:dyDescent="0.25">
      <c r="A54" s="135" t="s">
        <v>90</v>
      </c>
      <c r="B54" s="43" t="s">
        <v>513</v>
      </c>
      <c r="C54" s="42" t="s">
        <v>692</v>
      </c>
      <c r="D54" s="134"/>
      <c r="E54" s="134">
        <v>294117.94</v>
      </c>
      <c r="F54" s="130">
        <f t="shared" si="0"/>
        <v>294117.94</v>
      </c>
      <c r="G54" s="16" t="str">
        <f>+IF('Trial Balance Mapping'!F54&gt;'Trial Balance (Materiality)'!$F$12,"Yes","No")</f>
        <v>No</v>
      </c>
      <c r="H54" s="16" t="s">
        <v>612</v>
      </c>
      <c r="I54" s="19" t="s">
        <v>525</v>
      </c>
      <c r="J54" s="19" t="s">
        <v>550</v>
      </c>
    </row>
    <row r="55" spans="1:10" x14ac:dyDescent="0.25">
      <c r="A55" s="135" t="s">
        <v>91</v>
      </c>
      <c r="B55" s="43" t="s">
        <v>513</v>
      </c>
      <c r="C55" s="42" t="s">
        <v>692</v>
      </c>
      <c r="D55" s="134"/>
      <c r="E55" s="134">
        <v>10845</v>
      </c>
      <c r="F55" s="130">
        <f t="shared" si="0"/>
        <v>10845</v>
      </c>
      <c r="G55" s="16" t="str">
        <f>+IF('Trial Balance Mapping'!F55&gt;'Trial Balance (Materiality)'!$F$12,"Yes","No")</f>
        <v>No</v>
      </c>
      <c r="H55" s="16" t="s">
        <v>612</v>
      </c>
      <c r="I55" s="19" t="s">
        <v>525</v>
      </c>
      <c r="J55" s="19" t="s">
        <v>550</v>
      </c>
    </row>
    <row r="56" spans="1:10" x14ac:dyDescent="0.25">
      <c r="A56" s="136" t="s">
        <v>92</v>
      </c>
      <c r="B56" s="43" t="s">
        <v>513</v>
      </c>
      <c r="C56" s="42" t="s">
        <v>692</v>
      </c>
      <c r="D56" s="134"/>
      <c r="E56" s="134">
        <v>118822.39</v>
      </c>
      <c r="F56" s="130">
        <f t="shared" si="0"/>
        <v>118822.39</v>
      </c>
      <c r="G56" s="16" t="str">
        <f>+IF('Trial Balance Mapping'!F56&gt;'Trial Balance (Materiality)'!$F$12,"Yes","No")</f>
        <v>No</v>
      </c>
      <c r="H56" s="16" t="s">
        <v>612</v>
      </c>
      <c r="I56" s="19" t="s">
        <v>525</v>
      </c>
      <c r="J56" s="19" t="s">
        <v>550</v>
      </c>
    </row>
    <row r="57" spans="1:10" x14ac:dyDescent="0.25">
      <c r="A57" s="136" t="s">
        <v>93</v>
      </c>
      <c r="B57" s="43" t="s">
        <v>513</v>
      </c>
      <c r="C57" s="42" t="s">
        <v>692</v>
      </c>
      <c r="D57" s="134"/>
      <c r="E57" s="134">
        <v>1211851.17</v>
      </c>
      <c r="F57" s="130">
        <f t="shared" si="0"/>
        <v>1211851.17</v>
      </c>
      <c r="G57" s="16" t="str">
        <f>+IF('Trial Balance Mapping'!F57&gt;'Trial Balance (Materiality)'!$F$12,"Yes","No")</f>
        <v>Yes</v>
      </c>
      <c r="H57" s="16"/>
      <c r="I57" s="19" t="s">
        <v>525</v>
      </c>
      <c r="J57" s="19" t="s">
        <v>550</v>
      </c>
    </row>
    <row r="58" spans="1:10" x14ac:dyDescent="0.25">
      <c r="A58" s="131" t="s">
        <v>94</v>
      </c>
      <c r="B58" s="15"/>
      <c r="C58" s="42" t="s">
        <v>5</v>
      </c>
      <c r="D58" s="132">
        <v>226423143</v>
      </c>
      <c r="E58" s="132">
        <v>92098516.689999998</v>
      </c>
      <c r="F58" s="130">
        <f t="shared" si="0"/>
        <v>134324626.31</v>
      </c>
      <c r="G58" s="16" t="str">
        <f>+IF('Trial Balance Mapping'!F58&gt;'Trial Balance (Materiality)'!$F$12,"Yes","No")</f>
        <v>Yes</v>
      </c>
      <c r="H58" s="16"/>
      <c r="I58" s="19"/>
      <c r="J58" s="19"/>
    </row>
    <row r="59" spans="1:10" x14ac:dyDescent="0.25">
      <c r="A59" s="133" t="s">
        <v>96</v>
      </c>
      <c r="B59" s="34" t="s">
        <v>94</v>
      </c>
      <c r="C59" s="42" t="s">
        <v>94</v>
      </c>
      <c r="D59" s="134">
        <v>26812</v>
      </c>
      <c r="E59" s="134">
        <v>6045</v>
      </c>
      <c r="F59" s="130">
        <f t="shared" si="0"/>
        <v>20767</v>
      </c>
      <c r="G59" s="16" t="str">
        <f>+IF('Trial Balance Mapping'!F59&gt;'Trial Balance (Materiality)'!$F$12,"Yes","No")</f>
        <v>No</v>
      </c>
      <c r="H59" s="16" t="s">
        <v>612</v>
      </c>
      <c r="I59" s="21" t="s">
        <v>523</v>
      </c>
      <c r="J59" s="21" t="s">
        <v>524</v>
      </c>
    </row>
    <row r="60" spans="1:10" x14ac:dyDescent="0.25">
      <c r="A60" s="135" t="s">
        <v>97</v>
      </c>
      <c r="B60" s="34" t="s">
        <v>94</v>
      </c>
      <c r="C60" s="42" t="s">
        <v>94</v>
      </c>
      <c r="D60" s="134"/>
      <c r="E60" s="134">
        <v>6045</v>
      </c>
      <c r="F60" s="130">
        <f t="shared" si="0"/>
        <v>6045</v>
      </c>
      <c r="G60" s="16" t="str">
        <f>+IF('Trial Balance Mapping'!F60&gt;'Trial Balance (Materiality)'!$F$12,"Yes","No")</f>
        <v>No</v>
      </c>
      <c r="H60" s="16" t="s">
        <v>612</v>
      </c>
      <c r="I60" s="21" t="s">
        <v>523</v>
      </c>
      <c r="J60" s="21" t="s">
        <v>524</v>
      </c>
    </row>
    <row r="61" spans="1:10" x14ac:dyDescent="0.25">
      <c r="A61" s="135" t="s">
        <v>98</v>
      </c>
      <c r="B61" s="34" t="s">
        <v>94</v>
      </c>
      <c r="C61" s="42" t="s">
        <v>94</v>
      </c>
      <c r="D61" s="134">
        <v>26812</v>
      </c>
      <c r="E61" s="134"/>
      <c r="F61" s="130">
        <f t="shared" si="0"/>
        <v>26812</v>
      </c>
      <c r="G61" s="16" t="str">
        <f>+IF('Trial Balance Mapping'!F61&gt;'Trial Balance (Materiality)'!$F$12,"Yes","No")</f>
        <v>No</v>
      </c>
      <c r="H61" s="16" t="s">
        <v>612</v>
      </c>
      <c r="I61" s="21" t="s">
        <v>523</v>
      </c>
      <c r="J61" s="21" t="s">
        <v>524</v>
      </c>
    </row>
    <row r="62" spans="1:10" x14ac:dyDescent="0.25">
      <c r="A62" s="133" t="s">
        <v>99</v>
      </c>
      <c r="B62" s="34" t="s">
        <v>94</v>
      </c>
      <c r="C62" s="42" t="s">
        <v>94</v>
      </c>
      <c r="D62" s="134">
        <v>226396331</v>
      </c>
      <c r="E62" s="134">
        <v>92092471.689999998</v>
      </c>
      <c r="F62" s="130">
        <f t="shared" si="0"/>
        <v>134303859.31</v>
      </c>
      <c r="G62" s="16" t="str">
        <f>+IF('Trial Balance Mapping'!F62&gt;'Trial Balance (Materiality)'!$F$12,"Yes","No")</f>
        <v>Yes</v>
      </c>
      <c r="H62" s="16"/>
      <c r="I62" s="21" t="s">
        <v>523</v>
      </c>
      <c r="J62" s="21" t="s">
        <v>524</v>
      </c>
    </row>
    <row r="63" spans="1:10" x14ac:dyDescent="0.25">
      <c r="A63" s="135" t="s">
        <v>100</v>
      </c>
      <c r="B63" s="34" t="s">
        <v>94</v>
      </c>
      <c r="C63" s="42" t="s">
        <v>94</v>
      </c>
      <c r="D63" s="134"/>
      <c r="E63" s="134">
        <v>3348382.67</v>
      </c>
      <c r="F63" s="130">
        <f t="shared" si="0"/>
        <v>3348382.67</v>
      </c>
      <c r="G63" s="16" t="str">
        <f>+IF('Trial Balance Mapping'!F63&gt;'Trial Balance (Materiality)'!$F$12,"Yes","No")</f>
        <v>Yes</v>
      </c>
      <c r="H63" s="16"/>
      <c r="I63" s="21" t="s">
        <v>523</v>
      </c>
      <c r="J63" s="21" t="s">
        <v>524</v>
      </c>
    </row>
    <row r="64" spans="1:10" x14ac:dyDescent="0.25">
      <c r="A64" s="135" t="s">
        <v>101</v>
      </c>
      <c r="B64" s="34" t="s">
        <v>94</v>
      </c>
      <c r="C64" s="42" t="s">
        <v>94</v>
      </c>
      <c r="D64" s="134"/>
      <c r="E64" s="134">
        <v>563056</v>
      </c>
      <c r="F64" s="130">
        <f t="shared" si="0"/>
        <v>563056</v>
      </c>
      <c r="G64" s="16" t="str">
        <f>+IF('Trial Balance Mapping'!F64&gt;'Trial Balance (Materiality)'!$F$12,"Yes","No")</f>
        <v>No</v>
      </c>
      <c r="H64" s="16" t="s">
        <v>612</v>
      </c>
      <c r="I64" s="21" t="s">
        <v>523</v>
      </c>
      <c r="J64" s="21" t="s">
        <v>524</v>
      </c>
    </row>
    <row r="65" spans="1:10" x14ac:dyDescent="0.25">
      <c r="A65" s="136" t="s">
        <v>102</v>
      </c>
      <c r="B65" s="34" t="s">
        <v>94</v>
      </c>
      <c r="C65" s="42" t="s">
        <v>94</v>
      </c>
      <c r="D65" s="134">
        <v>5046485</v>
      </c>
      <c r="E65" s="134"/>
      <c r="F65" s="130">
        <f t="shared" si="0"/>
        <v>5046485</v>
      </c>
      <c r="G65" s="16" t="str">
        <f>+IF('Trial Balance Mapping'!F65&gt;'Trial Balance (Materiality)'!$F$12,"Yes","No")</f>
        <v>Yes</v>
      </c>
      <c r="H65" s="16"/>
      <c r="I65" s="21" t="s">
        <v>523</v>
      </c>
      <c r="J65" s="21" t="s">
        <v>524</v>
      </c>
    </row>
    <row r="66" spans="1:10" x14ac:dyDescent="0.25">
      <c r="A66" s="135" t="s">
        <v>103</v>
      </c>
      <c r="B66" s="34" t="s">
        <v>94</v>
      </c>
      <c r="C66" s="42" t="s">
        <v>94</v>
      </c>
      <c r="D66" s="134">
        <v>6825167</v>
      </c>
      <c r="E66" s="134"/>
      <c r="F66" s="130">
        <f t="shared" si="0"/>
        <v>6825167</v>
      </c>
      <c r="G66" s="16" t="str">
        <f>+IF('Trial Balance Mapping'!F66&gt;'Trial Balance (Materiality)'!$F$12,"Yes","No")</f>
        <v>Yes</v>
      </c>
      <c r="H66" s="16"/>
      <c r="I66" s="21" t="s">
        <v>523</v>
      </c>
      <c r="J66" s="21" t="s">
        <v>524</v>
      </c>
    </row>
    <row r="67" spans="1:10" x14ac:dyDescent="0.25">
      <c r="A67" s="135" t="s">
        <v>104</v>
      </c>
      <c r="B67" s="34" t="s">
        <v>94</v>
      </c>
      <c r="C67" s="42" t="s">
        <v>94</v>
      </c>
      <c r="D67" s="134"/>
      <c r="E67" s="134">
        <v>442229</v>
      </c>
      <c r="F67" s="130">
        <f t="shared" si="0"/>
        <v>442229</v>
      </c>
      <c r="G67" s="16" t="str">
        <f>+IF('Trial Balance Mapping'!F67&gt;'Trial Balance (Materiality)'!$F$12,"Yes","No")</f>
        <v>No</v>
      </c>
      <c r="H67" s="16" t="s">
        <v>612</v>
      </c>
      <c r="I67" s="21" t="s">
        <v>523</v>
      </c>
      <c r="J67" s="21" t="s">
        <v>524</v>
      </c>
    </row>
    <row r="68" spans="1:10" x14ac:dyDescent="0.25">
      <c r="A68" s="135" t="s">
        <v>105</v>
      </c>
      <c r="B68" s="34" t="s">
        <v>94</v>
      </c>
      <c r="C68" s="42" t="s">
        <v>94</v>
      </c>
      <c r="D68" s="134">
        <v>442229</v>
      </c>
      <c r="E68" s="134"/>
      <c r="F68" s="130">
        <f t="shared" ref="F68:F131" si="1">ABS(E68-D68)</f>
        <v>442229</v>
      </c>
      <c r="G68" s="16" t="str">
        <f>+IF('Trial Balance Mapping'!F68&gt;'Trial Balance (Materiality)'!$F$12,"Yes","No")</f>
        <v>No</v>
      </c>
      <c r="H68" s="16" t="s">
        <v>612</v>
      </c>
      <c r="I68" s="21" t="s">
        <v>523</v>
      </c>
      <c r="J68" s="21" t="s">
        <v>524</v>
      </c>
    </row>
    <row r="69" spans="1:10" x14ac:dyDescent="0.25">
      <c r="A69" s="141" t="s">
        <v>106</v>
      </c>
      <c r="B69" s="34" t="s">
        <v>94</v>
      </c>
      <c r="C69" s="42" t="s">
        <v>94</v>
      </c>
      <c r="D69" s="138">
        <v>6980305</v>
      </c>
      <c r="E69" s="138">
        <v>5285770.58</v>
      </c>
      <c r="F69" s="130">
        <f t="shared" si="1"/>
        <v>1694534.42</v>
      </c>
      <c r="G69" s="16" t="str">
        <f>+IF('Trial Balance Mapping'!F69&gt;'Trial Balance (Materiality)'!$F$12,"Yes","No")</f>
        <v>Yes</v>
      </c>
      <c r="H69" s="16"/>
      <c r="I69" s="21" t="s">
        <v>523</v>
      </c>
      <c r="J69" s="21" t="s">
        <v>524</v>
      </c>
    </row>
    <row r="70" spans="1:10" x14ac:dyDescent="0.25">
      <c r="A70" s="139" t="s">
        <v>107</v>
      </c>
      <c r="B70" s="34" t="s">
        <v>94</v>
      </c>
      <c r="C70" s="42" t="s">
        <v>94</v>
      </c>
      <c r="D70" s="138">
        <v>45156</v>
      </c>
      <c r="E70" s="138"/>
      <c r="F70" s="130">
        <f t="shared" si="1"/>
        <v>45156</v>
      </c>
      <c r="G70" s="16" t="str">
        <f>+IF('Trial Balance Mapping'!F70&gt;'Trial Balance (Materiality)'!$F$12,"Yes","No")</f>
        <v>No</v>
      </c>
      <c r="H70" s="16" t="s">
        <v>612</v>
      </c>
      <c r="I70" s="21" t="s">
        <v>523</v>
      </c>
      <c r="J70" s="21" t="s">
        <v>524</v>
      </c>
    </row>
    <row r="71" spans="1:10" x14ac:dyDescent="0.25">
      <c r="A71" s="139" t="s">
        <v>108</v>
      </c>
      <c r="B71" s="34" t="s">
        <v>94</v>
      </c>
      <c r="C71" s="42" t="s">
        <v>94</v>
      </c>
      <c r="D71" s="138"/>
      <c r="E71" s="138">
        <v>45156</v>
      </c>
      <c r="F71" s="130">
        <f t="shared" si="1"/>
        <v>45156</v>
      </c>
      <c r="G71" s="16" t="str">
        <f>+IF('Trial Balance Mapping'!F71&gt;'Trial Balance (Materiality)'!$F$12,"Yes","No")</f>
        <v>No</v>
      </c>
      <c r="H71" s="16" t="s">
        <v>612</v>
      </c>
      <c r="I71" s="21" t="s">
        <v>523</v>
      </c>
      <c r="J71" s="21" t="s">
        <v>524</v>
      </c>
    </row>
    <row r="72" spans="1:10" x14ac:dyDescent="0.25">
      <c r="A72" s="135" t="s">
        <v>106</v>
      </c>
      <c r="B72" s="34" t="s">
        <v>94</v>
      </c>
      <c r="C72" s="42" t="s">
        <v>94</v>
      </c>
      <c r="D72" s="138">
        <v>6935149</v>
      </c>
      <c r="E72" s="138"/>
      <c r="F72" s="130">
        <f t="shared" si="1"/>
        <v>6935149</v>
      </c>
      <c r="G72" s="16" t="str">
        <f>+IF('Trial Balance Mapping'!F72&gt;'Trial Balance (Materiality)'!$F$12,"Yes","No")</f>
        <v>Yes</v>
      </c>
      <c r="H72" s="16"/>
      <c r="I72" s="21" t="s">
        <v>523</v>
      </c>
      <c r="J72" s="21" t="s">
        <v>524</v>
      </c>
    </row>
    <row r="73" spans="1:10" x14ac:dyDescent="0.25">
      <c r="A73" s="139" t="s">
        <v>109</v>
      </c>
      <c r="B73" s="34" t="s">
        <v>94</v>
      </c>
      <c r="C73" s="42" t="s">
        <v>94</v>
      </c>
      <c r="D73" s="138"/>
      <c r="E73" s="138">
        <v>5240614.58</v>
      </c>
      <c r="F73" s="130">
        <f t="shared" si="1"/>
        <v>5240614.58</v>
      </c>
      <c r="G73" s="16" t="str">
        <f>+IF('Trial Balance Mapping'!F73&gt;'Trial Balance (Materiality)'!$F$12,"Yes","No")</f>
        <v>Yes</v>
      </c>
      <c r="H73" s="16"/>
      <c r="I73" s="21" t="s">
        <v>523</v>
      </c>
      <c r="J73" s="21" t="s">
        <v>524</v>
      </c>
    </row>
    <row r="74" spans="1:10" x14ac:dyDescent="0.25">
      <c r="A74" s="142" t="s">
        <v>110</v>
      </c>
      <c r="B74" s="34" t="s">
        <v>94</v>
      </c>
      <c r="C74" s="42" t="s">
        <v>94</v>
      </c>
      <c r="D74" s="138">
        <v>9827460</v>
      </c>
      <c r="E74" s="138">
        <v>4653392.83</v>
      </c>
      <c r="F74" s="130">
        <f t="shared" si="1"/>
        <v>5174067.17</v>
      </c>
      <c r="G74" s="16" t="str">
        <f>+IF('Trial Balance Mapping'!F74&gt;'Trial Balance (Materiality)'!$F$12,"Yes","No")</f>
        <v>Yes</v>
      </c>
      <c r="H74" s="16"/>
      <c r="I74" s="21" t="s">
        <v>523</v>
      </c>
      <c r="J74" s="21" t="s">
        <v>524</v>
      </c>
    </row>
    <row r="75" spans="1:10" x14ac:dyDescent="0.25">
      <c r="A75" s="139" t="s">
        <v>112</v>
      </c>
      <c r="B75" s="34" t="s">
        <v>94</v>
      </c>
      <c r="C75" s="42" t="s">
        <v>94</v>
      </c>
      <c r="D75" s="138"/>
      <c r="E75" s="138">
        <v>1183204</v>
      </c>
      <c r="F75" s="130">
        <f t="shared" si="1"/>
        <v>1183204</v>
      </c>
      <c r="G75" s="16" t="str">
        <f>+IF('Trial Balance Mapping'!F75&gt;'Trial Balance (Materiality)'!$F$12,"Yes","No")</f>
        <v>Yes</v>
      </c>
      <c r="H75" s="16"/>
      <c r="I75" s="21" t="s">
        <v>523</v>
      </c>
      <c r="J75" s="21" t="s">
        <v>524</v>
      </c>
    </row>
    <row r="76" spans="1:10" x14ac:dyDescent="0.25">
      <c r="A76" s="139" t="s">
        <v>114</v>
      </c>
      <c r="B76" s="34" t="s">
        <v>94</v>
      </c>
      <c r="C76" s="42" t="s">
        <v>94</v>
      </c>
      <c r="D76" s="138">
        <v>3632088</v>
      </c>
      <c r="E76" s="138"/>
      <c r="F76" s="130">
        <f t="shared" si="1"/>
        <v>3632088</v>
      </c>
      <c r="G76" s="16" t="str">
        <f>+IF('Trial Balance Mapping'!F76&gt;'Trial Balance (Materiality)'!$F$12,"Yes","No")</f>
        <v>Yes</v>
      </c>
      <c r="H76" s="16"/>
      <c r="I76" s="21" t="s">
        <v>523</v>
      </c>
      <c r="J76" s="21" t="s">
        <v>524</v>
      </c>
    </row>
    <row r="77" spans="1:10" x14ac:dyDescent="0.25">
      <c r="A77" s="140" t="s">
        <v>116</v>
      </c>
      <c r="B77" s="34" t="s">
        <v>94</v>
      </c>
      <c r="C77" s="42" t="s">
        <v>94</v>
      </c>
      <c r="D77" s="138"/>
      <c r="E77" s="138">
        <v>3470188.83</v>
      </c>
      <c r="F77" s="130">
        <f t="shared" si="1"/>
        <v>3470188.83</v>
      </c>
      <c r="G77" s="16" t="str">
        <f>+IF('Trial Balance Mapping'!F77&gt;'Trial Balance (Materiality)'!$F$12,"Yes","No")</f>
        <v>Yes</v>
      </c>
      <c r="H77" s="16"/>
      <c r="I77" s="21" t="s">
        <v>523</v>
      </c>
      <c r="J77" s="21" t="s">
        <v>524</v>
      </c>
    </row>
    <row r="78" spans="1:10" x14ac:dyDescent="0.25">
      <c r="A78" s="139" t="s">
        <v>110</v>
      </c>
      <c r="B78" s="34" t="s">
        <v>94</v>
      </c>
      <c r="C78" s="42" t="s">
        <v>94</v>
      </c>
      <c r="D78" s="138">
        <v>6195372</v>
      </c>
      <c r="E78" s="138"/>
      <c r="F78" s="130">
        <f t="shared" si="1"/>
        <v>6195372</v>
      </c>
      <c r="G78" s="16" t="str">
        <f>+IF('Trial Balance Mapping'!F78&gt;'Trial Balance (Materiality)'!$F$12,"Yes","No")</f>
        <v>Yes</v>
      </c>
      <c r="H78" s="16"/>
      <c r="I78" s="21" t="s">
        <v>523</v>
      </c>
      <c r="J78" s="21" t="s">
        <v>524</v>
      </c>
    </row>
    <row r="79" spans="1:10" x14ac:dyDescent="0.25">
      <c r="A79" s="141" t="s">
        <v>117</v>
      </c>
      <c r="B79" s="34" t="s">
        <v>94</v>
      </c>
      <c r="C79" s="42" t="s">
        <v>94</v>
      </c>
      <c r="D79" s="138">
        <v>10757156</v>
      </c>
      <c r="E79" s="138">
        <v>3290699.63</v>
      </c>
      <c r="F79" s="130">
        <f t="shared" si="1"/>
        <v>7466456.3700000001</v>
      </c>
      <c r="G79" s="16" t="str">
        <f>+IF('Trial Balance Mapping'!F79&gt;'Trial Balance (Materiality)'!$F$12,"Yes","No")</f>
        <v>Yes</v>
      </c>
      <c r="H79" s="16"/>
      <c r="I79" s="21" t="s">
        <v>523</v>
      </c>
      <c r="J79" s="21" t="s">
        <v>524</v>
      </c>
    </row>
    <row r="80" spans="1:10" x14ac:dyDescent="0.25">
      <c r="A80" s="139" t="s">
        <v>118</v>
      </c>
      <c r="B80" s="34" t="s">
        <v>94</v>
      </c>
      <c r="C80" s="42" t="s">
        <v>94</v>
      </c>
      <c r="D80" s="138">
        <v>2993001</v>
      </c>
      <c r="E80" s="138"/>
      <c r="F80" s="130">
        <f t="shared" si="1"/>
        <v>2993001</v>
      </c>
      <c r="G80" s="16" t="str">
        <f>+IF('Trial Balance Mapping'!F80&gt;'Trial Balance (Materiality)'!$F$12,"Yes","No")</f>
        <v>Yes</v>
      </c>
      <c r="H80" s="16"/>
      <c r="I80" s="21" t="s">
        <v>523</v>
      </c>
      <c r="J80" s="21" t="s">
        <v>524</v>
      </c>
    </row>
    <row r="81" spans="1:10" x14ac:dyDescent="0.25">
      <c r="A81" s="139" t="s">
        <v>119</v>
      </c>
      <c r="B81" s="34" t="s">
        <v>94</v>
      </c>
      <c r="C81" s="42" t="s">
        <v>94</v>
      </c>
      <c r="D81" s="138"/>
      <c r="E81" s="138">
        <v>1283871</v>
      </c>
      <c r="F81" s="130">
        <f t="shared" si="1"/>
        <v>1283871</v>
      </c>
      <c r="G81" s="16" t="str">
        <f>+IF('Trial Balance Mapping'!F81&gt;'Trial Balance (Materiality)'!$F$12,"Yes","No")</f>
        <v>Yes</v>
      </c>
      <c r="H81" s="16"/>
      <c r="I81" s="21" t="s">
        <v>523</v>
      </c>
      <c r="J81" s="21" t="s">
        <v>524</v>
      </c>
    </row>
    <row r="82" spans="1:10" x14ac:dyDescent="0.25">
      <c r="A82" s="139" t="s">
        <v>120</v>
      </c>
      <c r="B82" s="34" t="s">
        <v>94</v>
      </c>
      <c r="C82" s="42" t="s">
        <v>94</v>
      </c>
      <c r="D82" s="138"/>
      <c r="E82" s="138">
        <v>720784.63</v>
      </c>
      <c r="F82" s="130">
        <f t="shared" si="1"/>
        <v>720784.63</v>
      </c>
      <c r="G82" s="16" t="str">
        <f>+IF('Trial Balance Mapping'!F82&gt;'Trial Balance (Materiality)'!$F$12,"Yes","No")</f>
        <v>No</v>
      </c>
      <c r="H82" s="16" t="s">
        <v>612</v>
      </c>
      <c r="I82" s="21" t="s">
        <v>523</v>
      </c>
      <c r="J82" s="21" t="s">
        <v>524</v>
      </c>
    </row>
    <row r="83" spans="1:10" x14ac:dyDescent="0.25">
      <c r="A83" s="139" t="s">
        <v>121</v>
      </c>
      <c r="B83" s="34" t="s">
        <v>94</v>
      </c>
      <c r="C83" s="42" t="s">
        <v>94</v>
      </c>
      <c r="D83" s="138"/>
      <c r="E83" s="138">
        <v>1249832</v>
      </c>
      <c r="F83" s="130">
        <f t="shared" si="1"/>
        <v>1249832</v>
      </c>
      <c r="G83" s="16" t="str">
        <f>+IF('Trial Balance Mapping'!F83&gt;'Trial Balance (Materiality)'!$F$12,"Yes","No")</f>
        <v>Yes</v>
      </c>
      <c r="H83" s="16"/>
      <c r="I83" s="21" t="s">
        <v>523</v>
      </c>
      <c r="J83" s="21" t="s">
        <v>524</v>
      </c>
    </row>
    <row r="84" spans="1:10" x14ac:dyDescent="0.25">
      <c r="A84" s="140" t="s">
        <v>122</v>
      </c>
      <c r="B84" s="34" t="s">
        <v>94</v>
      </c>
      <c r="C84" s="42" t="s">
        <v>94</v>
      </c>
      <c r="D84" s="138">
        <v>5276258</v>
      </c>
      <c r="E84" s="138"/>
      <c r="F84" s="130">
        <f t="shared" si="1"/>
        <v>5276258</v>
      </c>
      <c r="G84" s="16" t="str">
        <f>+IF('Trial Balance Mapping'!F84&gt;'Trial Balance (Materiality)'!$F$12,"Yes","No")</f>
        <v>Yes</v>
      </c>
      <c r="H84" s="16"/>
      <c r="I84" s="21" t="s">
        <v>523</v>
      </c>
      <c r="J84" s="21" t="s">
        <v>524</v>
      </c>
    </row>
    <row r="85" spans="1:10" x14ac:dyDescent="0.25">
      <c r="A85" s="135" t="s">
        <v>123</v>
      </c>
      <c r="B85" s="34" t="s">
        <v>94</v>
      </c>
      <c r="C85" s="42" t="s">
        <v>94</v>
      </c>
      <c r="D85" s="138">
        <v>51914</v>
      </c>
      <c r="E85" s="138"/>
      <c r="F85" s="130">
        <f t="shared" si="1"/>
        <v>51914</v>
      </c>
      <c r="G85" s="16" t="str">
        <f>+IF('Trial Balance Mapping'!F85&gt;'Trial Balance (Materiality)'!$F$12,"Yes","No")</f>
        <v>No</v>
      </c>
      <c r="H85" s="16" t="s">
        <v>612</v>
      </c>
      <c r="I85" s="21" t="s">
        <v>523</v>
      </c>
      <c r="J85" s="21" t="s">
        <v>524</v>
      </c>
    </row>
    <row r="86" spans="1:10" x14ac:dyDescent="0.25">
      <c r="A86" s="139" t="s">
        <v>124</v>
      </c>
      <c r="B86" s="34" t="s">
        <v>94</v>
      </c>
      <c r="C86" s="42" t="s">
        <v>94</v>
      </c>
      <c r="D86" s="138">
        <v>35022</v>
      </c>
      <c r="E86" s="138"/>
      <c r="F86" s="130">
        <f t="shared" si="1"/>
        <v>35022</v>
      </c>
      <c r="G86" s="16" t="str">
        <f>+IF('Trial Balance Mapping'!F86&gt;'Trial Balance (Materiality)'!$F$12,"Yes","No")</f>
        <v>No</v>
      </c>
      <c r="H86" s="16" t="s">
        <v>612</v>
      </c>
      <c r="I86" s="21" t="s">
        <v>523</v>
      </c>
      <c r="J86" s="21" t="s">
        <v>524</v>
      </c>
    </row>
    <row r="87" spans="1:10" x14ac:dyDescent="0.25">
      <c r="A87" s="140" t="s">
        <v>125</v>
      </c>
      <c r="B87" s="34" t="s">
        <v>94</v>
      </c>
      <c r="C87" s="42" t="s">
        <v>94</v>
      </c>
      <c r="D87" s="138">
        <v>2400961</v>
      </c>
      <c r="E87" s="138"/>
      <c r="F87" s="130">
        <f t="shared" si="1"/>
        <v>2400961</v>
      </c>
      <c r="G87" s="16" t="str">
        <f>+IF('Trial Balance Mapping'!F87&gt;'Trial Balance (Materiality)'!$F$12,"Yes","No")</f>
        <v>Yes</v>
      </c>
      <c r="H87" s="16"/>
      <c r="I87" s="21" t="s">
        <v>523</v>
      </c>
      <c r="J87" s="21" t="s">
        <v>524</v>
      </c>
    </row>
    <row r="88" spans="1:10" x14ac:dyDescent="0.25">
      <c r="A88" s="139" t="s">
        <v>126</v>
      </c>
      <c r="B88" s="34" t="s">
        <v>94</v>
      </c>
      <c r="C88" s="42" t="s">
        <v>94</v>
      </c>
      <c r="D88" s="138"/>
      <c r="E88" s="138">
        <v>36212</v>
      </c>
      <c r="F88" s="130">
        <f t="shared" si="1"/>
        <v>36212</v>
      </c>
      <c r="G88" s="16" t="str">
        <f>+IF('Trial Balance Mapping'!F88&gt;'Trial Balance (Materiality)'!$F$12,"Yes","No")</f>
        <v>No</v>
      </c>
      <c r="H88" s="16" t="s">
        <v>612</v>
      </c>
      <c r="I88" s="21" t="s">
        <v>523</v>
      </c>
      <c r="J88" s="21" t="s">
        <v>524</v>
      </c>
    </row>
    <row r="89" spans="1:10" x14ac:dyDescent="0.25">
      <c r="A89" s="142" t="s">
        <v>127</v>
      </c>
      <c r="B89" s="34" t="s">
        <v>94</v>
      </c>
      <c r="C89" s="42" t="s">
        <v>94</v>
      </c>
      <c r="D89" s="138">
        <v>2572173</v>
      </c>
      <c r="E89" s="138">
        <v>971365.63</v>
      </c>
      <c r="F89" s="130">
        <f t="shared" si="1"/>
        <v>1600807.37</v>
      </c>
      <c r="G89" s="16" t="str">
        <f>+IF('Trial Balance Mapping'!F89&gt;'Trial Balance (Materiality)'!$F$12,"Yes","No")</f>
        <v>Yes</v>
      </c>
      <c r="H89" s="16"/>
      <c r="I89" s="21" t="s">
        <v>523</v>
      </c>
      <c r="J89" s="21" t="s">
        <v>524</v>
      </c>
    </row>
    <row r="90" spans="1:10" x14ac:dyDescent="0.25">
      <c r="A90" s="135" t="s">
        <v>129</v>
      </c>
      <c r="B90" s="34" t="s">
        <v>94</v>
      </c>
      <c r="C90" s="42" t="s">
        <v>94</v>
      </c>
      <c r="D90" s="138">
        <v>152264</v>
      </c>
      <c r="E90" s="138"/>
      <c r="F90" s="130">
        <f t="shared" si="1"/>
        <v>152264</v>
      </c>
      <c r="G90" s="16" t="str">
        <f>+IF('Trial Balance Mapping'!F90&gt;'Trial Balance (Materiality)'!$F$12,"Yes","No")</f>
        <v>No</v>
      </c>
      <c r="H90" s="16" t="s">
        <v>612</v>
      </c>
      <c r="I90" s="21" t="s">
        <v>523</v>
      </c>
      <c r="J90" s="21" t="s">
        <v>524</v>
      </c>
    </row>
    <row r="91" spans="1:10" x14ac:dyDescent="0.25">
      <c r="A91" s="139" t="s">
        <v>131</v>
      </c>
      <c r="B91" s="34" t="s">
        <v>94</v>
      </c>
      <c r="C91" s="42" t="s">
        <v>94</v>
      </c>
      <c r="D91" s="138"/>
      <c r="E91" s="138">
        <v>12961</v>
      </c>
      <c r="F91" s="130">
        <f t="shared" si="1"/>
        <v>12961</v>
      </c>
      <c r="G91" s="16" t="str">
        <f>+IF('Trial Balance Mapping'!F91&gt;'Trial Balance (Materiality)'!$F$12,"Yes","No")</f>
        <v>No</v>
      </c>
      <c r="H91" s="16" t="s">
        <v>612</v>
      </c>
      <c r="I91" s="21" t="s">
        <v>523</v>
      </c>
      <c r="J91" s="21" t="s">
        <v>524</v>
      </c>
    </row>
    <row r="92" spans="1:10" x14ac:dyDescent="0.25">
      <c r="A92" s="139" t="s">
        <v>132</v>
      </c>
      <c r="B92" s="34" t="s">
        <v>94</v>
      </c>
      <c r="C92" s="42" t="s">
        <v>94</v>
      </c>
      <c r="D92" s="138"/>
      <c r="E92" s="138">
        <v>81365</v>
      </c>
      <c r="F92" s="130">
        <f t="shared" si="1"/>
        <v>81365</v>
      </c>
      <c r="G92" s="16" t="str">
        <f>+IF('Trial Balance Mapping'!F92&gt;'Trial Balance (Materiality)'!$F$12,"Yes","No")</f>
        <v>No</v>
      </c>
      <c r="H92" s="16" t="s">
        <v>612</v>
      </c>
      <c r="I92" s="21" t="s">
        <v>523</v>
      </c>
      <c r="J92" s="21" t="s">
        <v>524</v>
      </c>
    </row>
    <row r="93" spans="1:10" x14ac:dyDescent="0.25">
      <c r="A93" s="140" t="s">
        <v>133</v>
      </c>
      <c r="B93" s="34" t="s">
        <v>94</v>
      </c>
      <c r="C93" s="42" t="s">
        <v>94</v>
      </c>
      <c r="D93" s="138"/>
      <c r="E93" s="138">
        <v>172</v>
      </c>
      <c r="F93" s="130">
        <f t="shared" si="1"/>
        <v>172</v>
      </c>
      <c r="G93" s="16" t="str">
        <f>+IF('Trial Balance Mapping'!F93&gt;'Trial Balance (Materiality)'!$F$12,"Yes","No")</f>
        <v>No</v>
      </c>
      <c r="H93" s="16" t="s">
        <v>612</v>
      </c>
      <c r="I93" s="21" t="s">
        <v>523</v>
      </c>
      <c r="J93" s="21" t="s">
        <v>524</v>
      </c>
    </row>
    <row r="94" spans="1:10" x14ac:dyDescent="0.25">
      <c r="A94" s="135" t="s">
        <v>134</v>
      </c>
      <c r="B94" s="34" t="s">
        <v>94</v>
      </c>
      <c r="C94" s="42" t="s">
        <v>94</v>
      </c>
      <c r="D94" s="138"/>
      <c r="E94" s="138">
        <v>16000</v>
      </c>
      <c r="F94" s="130">
        <f t="shared" si="1"/>
        <v>16000</v>
      </c>
      <c r="G94" s="16" t="str">
        <f>+IF('Trial Balance Mapping'!F94&gt;'Trial Balance (Materiality)'!$F$12,"Yes","No")</f>
        <v>No</v>
      </c>
      <c r="H94" s="16" t="s">
        <v>612</v>
      </c>
      <c r="I94" s="21" t="s">
        <v>523</v>
      </c>
      <c r="J94" s="21" t="s">
        <v>524</v>
      </c>
    </row>
    <row r="95" spans="1:10" x14ac:dyDescent="0.25">
      <c r="A95" s="139" t="s">
        <v>135</v>
      </c>
      <c r="B95" s="34" t="s">
        <v>94</v>
      </c>
      <c r="C95" s="42" t="s">
        <v>94</v>
      </c>
      <c r="D95" s="138"/>
      <c r="E95" s="138">
        <v>899</v>
      </c>
      <c r="F95" s="130">
        <f t="shared" si="1"/>
        <v>899</v>
      </c>
      <c r="G95" s="16" t="str">
        <f>+IF('Trial Balance Mapping'!F95&gt;'Trial Balance (Materiality)'!$F$12,"Yes","No")</f>
        <v>No</v>
      </c>
      <c r="H95" s="16" t="s">
        <v>612</v>
      </c>
      <c r="I95" s="21" t="s">
        <v>523</v>
      </c>
      <c r="J95" s="21" t="s">
        <v>524</v>
      </c>
    </row>
    <row r="96" spans="1:10" x14ac:dyDescent="0.25">
      <c r="A96" s="139" t="s">
        <v>136</v>
      </c>
      <c r="B96" s="34" t="s">
        <v>94</v>
      </c>
      <c r="C96" s="42" t="s">
        <v>94</v>
      </c>
      <c r="D96" s="138"/>
      <c r="E96" s="138">
        <v>27947</v>
      </c>
      <c r="F96" s="130">
        <f t="shared" si="1"/>
        <v>27947</v>
      </c>
      <c r="G96" s="16" t="str">
        <f>+IF('Trial Balance Mapping'!F96&gt;'Trial Balance (Materiality)'!$F$12,"Yes","No")</f>
        <v>No</v>
      </c>
      <c r="H96" s="16" t="s">
        <v>612</v>
      </c>
      <c r="I96" s="21" t="s">
        <v>523</v>
      </c>
      <c r="J96" s="21" t="s">
        <v>524</v>
      </c>
    </row>
    <row r="97" spans="1:10" x14ac:dyDescent="0.25">
      <c r="A97" s="140" t="s">
        <v>137</v>
      </c>
      <c r="B97" s="34" t="s">
        <v>94</v>
      </c>
      <c r="C97" s="42" t="s">
        <v>94</v>
      </c>
      <c r="D97" s="138"/>
      <c r="E97" s="138">
        <v>15488</v>
      </c>
      <c r="F97" s="130">
        <f t="shared" si="1"/>
        <v>15488</v>
      </c>
      <c r="G97" s="16" t="str">
        <f>+IF('Trial Balance Mapping'!F97&gt;'Trial Balance (Materiality)'!$F$12,"Yes","No")</f>
        <v>No</v>
      </c>
      <c r="H97" s="16" t="s">
        <v>612</v>
      </c>
      <c r="I97" s="21" t="s">
        <v>523</v>
      </c>
      <c r="J97" s="21" t="s">
        <v>524</v>
      </c>
    </row>
    <row r="98" spans="1:10" x14ac:dyDescent="0.25">
      <c r="A98" s="139" t="s">
        <v>138</v>
      </c>
      <c r="B98" s="34" t="s">
        <v>94</v>
      </c>
      <c r="C98" s="42" t="s">
        <v>94</v>
      </c>
      <c r="D98" s="138"/>
      <c r="E98" s="138">
        <v>6890</v>
      </c>
      <c r="F98" s="130">
        <f t="shared" si="1"/>
        <v>6890</v>
      </c>
      <c r="G98" s="16" t="str">
        <f>+IF('Trial Balance Mapping'!F98&gt;'Trial Balance (Materiality)'!$F$12,"Yes","No")</f>
        <v>No</v>
      </c>
      <c r="H98" s="16" t="s">
        <v>612</v>
      </c>
      <c r="I98" s="21" t="s">
        <v>523</v>
      </c>
      <c r="J98" s="21" t="s">
        <v>524</v>
      </c>
    </row>
    <row r="99" spans="1:10" x14ac:dyDescent="0.25">
      <c r="A99" s="140" t="s">
        <v>139</v>
      </c>
      <c r="B99" s="34" t="s">
        <v>94</v>
      </c>
      <c r="C99" s="42" t="s">
        <v>94</v>
      </c>
      <c r="D99" s="138"/>
      <c r="E99" s="138">
        <v>9393</v>
      </c>
      <c r="F99" s="130">
        <f t="shared" si="1"/>
        <v>9393</v>
      </c>
      <c r="G99" s="16" t="str">
        <f>+IF('Trial Balance Mapping'!F99&gt;'Trial Balance (Materiality)'!$F$12,"Yes","No")</f>
        <v>No</v>
      </c>
      <c r="H99" s="16" t="s">
        <v>612</v>
      </c>
      <c r="I99" s="21" t="s">
        <v>523</v>
      </c>
      <c r="J99" s="21" t="s">
        <v>524</v>
      </c>
    </row>
    <row r="100" spans="1:10" x14ac:dyDescent="0.25">
      <c r="A100" s="139" t="s">
        <v>140</v>
      </c>
      <c r="B100" s="34" t="s">
        <v>94</v>
      </c>
      <c r="C100" s="42" t="s">
        <v>94</v>
      </c>
      <c r="D100" s="138"/>
      <c r="E100" s="138">
        <v>7734</v>
      </c>
      <c r="F100" s="130">
        <f t="shared" si="1"/>
        <v>7734</v>
      </c>
      <c r="G100" s="16" t="str">
        <f>+IF('Trial Balance Mapping'!F100&gt;'Trial Balance (Materiality)'!$F$12,"Yes","No")</f>
        <v>No</v>
      </c>
      <c r="H100" s="16" t="s">
        <v>612</v>
      </c>
      <c r="I100" s="21" t="s">
        <v>523</v>
      </c>
      <c r="J100" s="21" t="s">
        <v>524</v>
      </c>
    </row>
    <row r="101" spans="1:10" x14ac:dyDescent="0.25">
      <c r="A101" s="140" t="s">
        <v>141</v>
      </c>
      <c r="B101" s="34" t="s">
        <v>94</v>
      </c>
      <c r="C101" s="42" t="s">
        <v>94</v>
      </c>
      <c r="D101" s="138"/>
      <c r="E101" s="138">
        <v>51802</v>
      </c>
      <c r="F101" s="130">
        <f t="shared" si="1"/>
        <v>51802</v>
      </c>
      <c r="G101" s="16" t="str">
        <f>+IF('Trial Balance Mapping'!F101&gt;'Trial Balance (Materiality)'!$F$12,"Yes","No")</f>
        <v>No</v>
      </c>
      <c r="H101" s="16" t="s">
        <v>612</v>
      </c>
      <c r="I101" s="21" t="s">
        <v>523</v>
      </c>
      <c r="J101" s="21" t="s">
        <v>524</v>
      </c>
    </row>
    <row r="102" spans="1:10" x14ac:dyDescent="0.25">
      <c r="A102" s="140" t="s">
        <v>142</v>
      </c>
      <c r="B102" s="34" t="s">
        <v>94</v>
      </c>
      <c r="C102" s="42" t="s">
        <v>94</v>
      </c>
      <c r="D102" s="138"/>
      <c r="E102" s="138">
        <v>14801</v>
      </c>
      <c r="F102" s="130">
        <f t="shared" si="1"/>
        <v>14801</v>
      </c>
      <c r="G102" s="16" t="str">
        <f>+IF('Trial Balance Mapping'!F102&gt;'Trial Balance (Materiality)'!$F$12,"Yes","No")</f>
        <v>No</v>
      </c>
      <c r="H102" s="16" t="s">
        <v>612</v>
      </c>
      <c r="I102" s="21" t="s">
        <v>523</v>
      </c>
      <c r="J102" s="21" t="s">
        <v>524</v>
      </c>
    </row>
    <row r="103" spans="1:10" x14ac:dyDescent="0.25">
      <c r="A103" s="139" t="s">
        <v>143</v>
      </c>
      <c r="B103" s="34" t="s">
        <v>94</v>
      </c>
      <c r="C103" s="42" t="s">
        <v>94</v>
      </c>
      <c r="D103" s="138"/>
      <c r="E103" s="138">
        <v>236920</v>
      </c>
      <c r="F103" s="130">
        <f t="shared" si="1"/>
        <v>236920</v>
      </c>
      <c r="G103" s="16" t="str">
        <f>+IF('Trial Balance Mapping'!F103&gt;'Trial Balance (Materiality)'!$F$12,"Yes","No")</f>
        <v>No</v>
      </c>
      <c r="H103" s="16" t="s">
        <v>612</v>
      </c>
      <c r="I103" s="21" t="s">
        <v>523</v>
      </c>
      <c r="J103" s="21" t="s">
        <v>524</v>
      </c>
    </row>
    <row r="104" spans="1:10" x14ac:dyDescent="0.25">
      <c r="A104" s="139" t="s">
        <v>144</v>
      </c>
      <c r="B104" s="34" t="s">
        <v>94</v>
      </c>
      <c r="C104" s="42" t="s">
        <v>94</v>
      </c>
      <c r="D104" s="138"/>
      <c r="E104" s="138">
        <v>35334</v>
      </c>
      <c r="F104" s="130">
        <f t="shared" si="1"/>
        <v>35334</v>
      </c>
      <c r="G104" s="16" t="str">
        <f>+IF('Trial Balance Mapping'!F104&gt;'Trial Balance (Materiality)'!$F$12,"Yes","No")</f>
        <v>No</v>
      </c>
      <c r="H104" s="16" t="s">
        <v>612</v>
      </c>
      <c r="I104" s="21" t="s">
        <v>523</v>
      </c>
      <c r="J104" s="21" t="s">
        <v>524</v>
      </c>
    </row>
    <row r="105" spans="1:10" x14ac:dyDescent="0.25">
      <c r="A105" s="140" t="s">
        <v>145</v>
      </c>
      <c r="B105" s="34" t="s">
        <v>94</v>
      </c>
      <c r="C105" s="42" t="s">
        <v>94</v>
      </c>
      <c r="D105" s="138"/>
      <c r="E105" s="138">
        <v>12900</v>
      </c>
      <c r="F105" s="130">
        <f t="shared" si="1"/>
        <v>12900</v>
      </c>
      <c r="G105" s="16" t="str">
        <f>+IF('Trial Balance Mapping'!F105&gt;'Trial Balance (Materiality)'!$F$12,"Yes","No")</f>
        <v>No</v>
      </c>
      <c r="H105" s="16" t="s">
        <v>612</v>
      </c>
      <c r="I105" s="21" t="s">
        <v>523</v>
      </c>
      <c r="J105" s="21" t="s">
        <v>524</v>
      </c>
    </row>
    <row r="106" spans="1:10" x14ac:dyDescent="0.25">
      <c r="A106" s="139" t="s">
        <v>146</v>
      </c>
      <c r="B106" s="34" t="s">
        <v>94</v>
      </c>
      <c r="C106" s="42" t="s">
        <v>94</v>
      </c>
      <c r="D106" s="138"/>
      <c r="E106" s="138">
        <v>5289</v>
      </c>
      <c r="F106" s="130">
        <f t="shared" si="1"/>
        <v>5289</v>
      </c>
      <c r="G106" s="16" t="str">
        <f>+IF('Trial Balance Mapping'!F106&gt;'Trial Balance (Materiality)'!$F$12,"Yes","No")</f>
        <v>No</v>
      </c>
      <c r="H106" s="16" t="s">
        <v>612</v>
      </c>
      <c r="I106" s="21" t="s">
        <v>523</v>
      </c>
      <c r="J106" s="21" t="s">
        <v>524</v>
      </c>
    </row>
    <row r="107" spans="1:10" x14ac:dyDescent="0.25">
      <c r="A107" s="137" t="s">
        <v>147</v>
      </c>
      <c r="B107" s="34" t="s">
        <v>94</v>
      </c>
      <c r="C107" s="42" t="s">
        <v>94</v>
      </c>
      <c r="D107" s="138">
        <v>16000</v>
      </c>
      <c r="E107" s="138"/>
      <c r="F107" s="130">
        <f t="shared" si="1"/>
        <v>16000</v>
      </c>
      <c r="G107" s="16" t="str">
        <f>+IF('Trial Balance Mapping'!F107&gt;'Trial Balance (Materiality)'!$F$12,"Yes","No")</f>
        <v>No</v>
      </c>
      <c r="H107" s="16" t="s">
        <v>612</v>
      </c>
      <c r="I107" s="21" t="s">
        <v>523</v>
      </c>
      <c r="J107" s="21" t="s">
        <v>524</v>
      </c>
    </row>
    <row r="108" spans="1:10" x14ac:dyDescent="0.25">
      <c r="A108" s="135" t="s">
        <v>148</v>
      </c>
      <c r="B108" s="34" t="s">
        <v>94</v>
      </c>
      <c r="C108" s="42" t="s">
        <v>94</v>
      </c>
      <c r="D108" s="138">
        <v>12360</v>
      </c>
      <c r="E108" s="138"/>
      <c r="F108" s="130">
        <f t="shared" si="1"/>
        <v>12360</v>
      </c>
      <c r="G108" s="16" t="str">
        <f>+IF('Trial Balance Mapping'!F108&gt;'Trial Balance (Materiality)'!$F$12,"Yes","No")</f>
        <v>No</v>
      </c>
      <c r="H108" s="16" t="s">
        <v>612</v>
      </c>
      <c r="I108" s="21" t="s">
        <v>523</v>
      </c>
      <c r="J108" s="21" t="s">
        <v>524</v>
      </c>
    </row>
    <row r="109" spans="1:10" x14ac:dyDescent="0.25">
      <c r="A109" s="139" t="s">
        <v>149</v>
      </c>
      <c r="B109" s="34" t="s">
        <v>94</v>
      </c>
      <c r="C109" s="42" t="s">
        <v>94</v>
      </c>
      <c r="D109" s="138">
        <v>102426</v>
      </c>
      <c r="E109" s="138"/>
      <c r="F109" s="130">
        <f t="shared" si="1"/>
        <v>102426</v>
      </c>
      <c r="G109" s="16" t="str">
        <f>+IF('Trial Balance Mapping'!F109&gt;'Trial Balance (Materiality)'!$F$12,"Yes","No")</f>
        <v>No</v>
      </c>
      <c r="H109" s="16" t="s">
        <v>612</v>
      </c>
      <c r="I109" s="21" t="s">
        <v>523</v>
      </c>
      <c r="J109" s="21" t="s">
        <v>524</v>
      </c>
    </row>
    <row r="110" spans="1:10" x14ac:dyDescent="0.25">
      <c r="A110" s="139" t="s">
        <v>150</v>
      </c>
      <c r="B110" s="34" t="s">
        <v>94</v>
      </c>
      <c r="C110" s="42" t="s">
        <v>94</v>
      </c>
      <c r="D110" s="138">
        <v>54796</v>
      </c>
      <c r="E110" s="138"/>
      <c r="F110" s="130">
        <f t="shared" si="1"/>
        <v>54796</v>
      </c>
      <c r="G110" s="16" t="str">
        <f>+IF('Trial Balance Mapping'!F110&gt;'Trial Balance (Materiality)'!$F$12,"Yes","No")</f>
        <v>No</v>
      </c>
      <c r="H110" s="16" t="s">
        <v>612</v>
      </c>
      <c r="I110" s="21" t="s">
        <v>523</v>
      </c>
      <c r="J110" s="21" t="s">
        <v>524</v>
      </c>
    </row>
    <row r="111" spans="1:10" x14ac:dyDescent="0.25">
      <c r="A111" s="139" t="s">
        <v>151</v>
      </c>
      <c r="B111" s="34" t="s">
        <v>94</v>
      </c>
      <c r="C111" s="42" t="s">
        <v>94</v>
      </c>
      <c r="D111" s="138">
        <v>21389</v>
      </c>
      <c r="E111" s="138"/>
      <c r="F111" s="130">
        <f t="shared" si="1"/>
        <v>21389</v>
      </c>
      <c r="G111" s="16" t="str">
        <f>+IF('Trial Balance Mapping'!F111&gt;'Trial Balance (Materiality)'!$F$12,"Yes","No")</f>
        <v>No</v>
      </c>
      <c r="H111" s="16" t="s">
        <v>612</v>
      </c>
      <c r="I111" s="21" t="s">
        <v>523</v>
      </c>
      <c r="J111" s="21" t="s">
        <v>524</v>
      </c>
    </row>
    <row r="112" spans="1:10" x14ac:dyDescent="0.25">
      <c r="A112" s="139" t="s">
        <v>152</v>
      </c>
      <c r="B112" s="34" t="s">
        <v>94</v>
      </c>
      <c r="C112" s="42" t="s">
        <v>94</v>
      </c>
      <c r="D112" s="138">
        <v>12900</v>
      </c>
      <c r="E112" s="138"/>
      <c r="F112" s="130">
        <f t="shared" si="1"/>
        <v>12900</v>
      </c>
      <c r="G112" s="16" t="str">
        <f>+IF('Trial Balance Mapping'!F112&gt;'Trial Balance (Materiality)'!$F$12,"Yes","No")</f>
        <v>No</v>
      </c>
      <c r="H112" s="16" t="s">
        <v>612</v>
      </c>
      <c r="I112" s="21" t="s">
        <v>523</v>
      </c>
      <c r="J112" s="21" t="s">
        <v>524</v>
      </c>
    </row>
    <row r="113" spans="1:10" x14ac:dyDescent="0.25">
      <c r="A113" s="139" t="s">
        <v>153</v>
      </c>
      <c r="B113" s="34" t="s">
        <v>94</v>
      </c>
      <c r="C113" s="42" t="s">
        <v>94</v>
      </c>
      <c r="D113" s="138">
        <v>7600</v>
      </c>
      <c r="E113" s="138"/>
      <c r="F113" s="130">
        <f t="shared" si="1"/>
        <v>7600</v>
      </c>
      <c r="G113" s="16" t="str">
        <f>+IF('Trial Balance Mapping'!F113&gt;'Trial Balance (Materiality)'!$F$12,"Yes","No")</f>
        <v>No</v>
      </c>
      <c r="H113" s="16" t="s">
        <v>612</v>
      </c>
      <c r="I113" s="21" t="s">
        <v>523</v>
      </c>
      <c r="J113" s="21" t="s">
        <v>524</v>
      </c>
    </row>
    <row r="114" spans="1:10" x14ac:dyDescent="0.25">
      <c r="A114" s="135" t="s">
        <v>154</v>
      </c>
      <c r="B114" s="34" t="s">
        <v>94</v>
      </c>
      <c r="C114" s="42" t="s">
        <v>94</v>
      </c>
      <c r="D114" s="138">
        <v>58716</v>
      </c>
      <c r="E114" s="138"/>
      <c r="F114" s="130">
        <f t="shared" si="1"/>
        <v>58716</v>
      </c>
      <c r="G114" s="16" t="str">
        <f>+IF('Trial Balance Mapping'!F114&gt;'Trial Balance (Materiality)'!$F$12,"Yes","No")</f>
        <v>No</v>
      </c>
      <c r="H114" s="16" t="s">
        <v>612</v>
      </c>
      <c r="I114" s="21" t="s">
        <v>523</v>
      </c>
      <c r="J114" s="21" t="s">
        <v>524</v>
      </c>
    </row>
    <row r="115" spans="1:10" x14ac:dyDescent="0.25">
      <c r="A115" s="139" t="s">
        <v>155</v>
      </c>
      <c r="B115" s="34" t="s">
        <v>94</v>
      </c>
      <c r="C115" s="42" t="s">
        <v>94</v>
      </c>
      <c r="D115" s="138">
        <v>190015</v>
      </c>
      <c r="E115" s="138"/>
      <c r="F115" s="130">
        <f t="shared" si="1"/>
        <v>190015</v>
      </c>
      <c r="G115" s="16" t="str">
        <f>+IF('Trial Balance Mapping'!F115&gt;'Trial Balance (Materiality)'!$F$12,"Yes","No")</f>
        <v>No</v>
      </c>
      <c r="H115" s="16" t="s">
        <v>612</v>
      </c>
      <c r="I115" s="21" t="s">
        <v>523</v>
      </c>
      <c r="J115" s="21" t="s">
        <v>524</v>
      </c>
    </row>
    <row r="116" spans="1:10" x14ac:dyDescent="0.25">
      <c r="A116" s="139" t="s">
        <v>156</v>
      </c>
      <c r="B116" s="34" t="s">
        <v>94</v>
      </c>
      <c r="C116" s="42" t="s">
        <v>94</v>
      </c>
      <c r="D116" s="138"/>
      <c r="E116" s="138">
        <v>618</v>
      </c>
      <c r="F116" s="130">
        <f t="shared" si="1"/>
        <v>618</v>
      </c>
      <c r="G116" s="16" t="str">
        <f>+IF('Trial Balance Mapping'!F116&gt;'Trial Balance (Materiality)'!$F$12,"Yes","No")</f>
        <v>No</v>
      </c>
      <c r="H116" s="16" t="s">
        <v>612</v>
      </c>
      <c r="I116" s="21" t="s">
        <v>523</v>
      </c>
      <c r="J116" s="21" t="s">
        <v>524</v>
      </c>
    </row>
    <row r="117" spans="1:10" x14ac:dyDescent="0.25">
      <c r="A117" s="139" t="s">
        <v>157</v>
      </c>
      <c r="B117" s="34" t="s">
        <v>94</v>
      </c>
      <c r="C117" s="42" t="s">
        <v>94</v>
      </c>
      <c r="D117" s="138"/>
      <c r="E117" s="138">
        <v>9712</v>
      </c>
      <c r="F117" s="130">
        <f t="shared" si="1"/>
        <v>9712</v>
      </c>
      <c r="G117" s="16" t="str">
        <f>+IF('Trial Balance Mapping'!F117&gt;'Trial Balance (Materiality)'!$F$12,"Yes","No")</f>
        <v>No</v>
      </c>
      <c r="H117" s="16" t="s">
        <v>612</v>
      </c>
      <c r="I117" s="21" t="s">
        <v>523</v>
      </c>
      <c r="J117" s="21" t="s">
        <v>524</v>
      </c>
    </row>
    <row r="118" spans="1:10" x14ac:dyDescent="0.25">
      <c r="A118" s="140" t="s">
        <v>158</v>
      </c>
      <c r="B118" s="34" t="s">
        <v>94</v>
      </c>
      <c r="C118" s="42" t="s">
        <v>94</v>
      </c>
      <c r="D118" s="138">
        <v>2095</v>
      </c>
      <c r="E118" s="138"/>
      <c r="F118" s="130">
        <f t="shared" si="1"/>
        <v>2095</v>
      </c>
      <c r="G118" s="16" t="str">
        <f>+IF('Trial Balance Mapping'!F118&gt;'Trial Balance (Materiality)'!$F$12,"Yes","No")</f>
        <v>No</v>
      </c>
      <c r="H118" s="16" t="s">
        <v>612</v>
      </c>
      <c r="I118" s="21" t="s">
        <v>523</v>
      </c>
      <c r="J118" s="21" t="s">
        <v>524</v>
      </c>
    </row>
    <row r="119" spans="1:10" x14ac:dyDescent="0.25">
      <c r="A119" s="139" t="s">
        <v>159</v>
      </c>
      <c r="B119" s="34" t="s">
        <v>94</v>
      </c>
      <c r="C119" s="42" t="s">
        <v>94</v>
      </c>
      <c r="D119" s="138">
        <v>94100</v>
      </c>
      <c r="E119" s="138"/>
      <c r="F119" s="130">
        <f t="shared" si="1"/>
        <v>94100</v>
      </c>
      <c r="G119" s="16" t="str">
        <f>+IF('Trial Balance Mapping'!F119&gt;'Trial Balance (Materiality)'!$F$12,"Yes","No")</f>
        <v>No</v>
      </c>
      <c r="H119" s="16" t="s">
        <v>612</v>
      </c>
      <c r="I119" s="21" t="s">
        <v>523</v>
      </c>
      <c r="J119" s="21" t="s">
        <v>524</v>
      </c>
    </row>
    <row r="120" spans="1:10" x14ac:dyDescent="0.25">
      <c r="A120" s="139" t="s">
        <v>160</v>
      </c>
      <c r="B120" s="34" t="s">
        <v>94</v>
      </c>
      <c r="C120" s="42" t="s">
        <v>94</v>
      </c>
      <c r="D120" s="138">
        <v>114282</v>
      </c>
      <c r="E120" s="138"/>
      <c r="F120" s="130">
        <f t="shared" si="1"/>
        <v>114282</v>
      </c>
      <c r="G120" s="16" t="str">
        <f>+IF('Trial Balance Mapping'!F120&gt;'Trial Balance (Materiality)'!$F$12,"Yes","No")</f>
        <v>No</v>
      </c>
      <c r="H120" s="16" t="s">
        <v>612</v>
      </c>
      <c r="I120" s="21" t="s">
        <v>523</v>
      </c>
      <c r="J120" s="21" t="s">
        <v>524</v>
      </c>
    </row>
    <row r="121" spans="1:10" x14ac:dyDescent="0.25">
      <c r="A121" s="139" t="s">
        <v>161</v>
      </c>
      <c r="B121" s="34" t="s">
        <v>94</v>
      </c>
      <c r="C121" s="42" t="s">
        <v>94</v>
      </c>
      <c r="D121" s="138">
        <v>6890</v>
      </c>
      <c r="E121" s="138"/>
      <c r="F121" s="130">
        <f t="shared" si="1"/>
        <v>6890</v>
      </c>
      <c r="G121" s="16" t="str">
        <f>+IF('Trial Balance Mapping'!F121&gt;'Trial Balance (Materiality)'!$F$12,"Yes","No")</f>
        <v>No</v>
      </c>
      <c r="H121" s="16" t="s">
        <v>612</v>
      </c>
      <c r="I121" s="21" t="s">
        <v>523</v>
      </c>
      <c r="J121" s="21" t="s">
        <v>524</v>
      </c>
    </row>
    <row r="122" spans="1:10" x14ac:dyDescent="0.25">
      <c r="A122" s="135" t="s">
        <v>162</v>
      </c>
      <c r="B122" s="34" t="s">
        <v>94</v>
      </c>
      <c r="C122" s="42" t="s">
        <v>94</v>
      </c>
      <c r="D122" s="138">
        <v>43764</v>
      </c>
      <c r="E122" s="138"/>
      <c r="F122" s="130">
        <f t="shared" si="1"/>
        <v>43764</v>
      </c>
      <c r="G122" s="16" t="str">
        <f>+IF('Trial Balance Mapping'!F122&gt;'Trial Balance (Materiality)'!$F$12,"Yes","No")</f>
        <v>No</v>
      </c>
      <c r="H122" s="16" t="s">
        <v>612</v>
      </c>
      <c r="I122" s="21" t="s">
        <v>523</v>
      </c>
      <c r="J122" s="21" t="s">
        <v>524</v>
      </c>
    </row>
    <row r="123" spans="1:10" x14ac:dyDescent="0.25">
      <c r="A123" s="139" t="s">
        <v>163</v>
      </c>
      <c r="B123" s="34" t="s">
        <v>94</v>
      </c>
      <c r="C123" s="42" t="s">
        <v>94</v>
      </c>
      <c r="D123" s="138">
        <v>42079</v>
      </c>
      <c r="E123" s="138"/>
      <c r="F123" s="130">
        <f t="shared" si="1"/>
        <v>42079</v>
      </c>
      <c r="G123" s="16" t="str">
        <f>+IF('Trial Balance Mapping'!F123&gt;'Trial Balance (Materiality)'!$F$12,"Yes","No")</f>
        <v>No</v>
      </c>
      <c r="H123" s="16" t="s">
        <v>612</v>
      </c>
      <c r="I123" s="21" t="s">
        <v>523</v>
      </c>
      <c r="J123" s="21" t="s">
        <v>524</v>
      </c>
    </row>
    <row r="124" spans="1:10" x14ac:dyDescent="0.25">
      <c r="A124" s="139" t="s">
        <v>164</v>
      </c>
      <c r="B124" s="34" t="s">
        <v>94</v>
      </c>
      <c r="C124" s="42" t="s">
        <v>94</v>
      </c>
      <c r="D124" s="138"/>
      <c r="E124" s="138">
        <v>425140.63</v>
      </c>
      <c r="F124" s="130">
        <f t="shared" si="1"/>
        <v>425140.63</v>
      </c>
      <c r="G124" s="16" t="str">
        <f>+IF('Trial Balance Mapping'!F124&gt;'Trial Balance (Materiality)'!$F$12,"Yes","No")</f>
        <v>No</v>
      </c>
      <c r="H124" s="16" t="s">
        <v>612</v>
      </c>
      <c r="I124" s="21" t="s">
        <v>523</v>
      </c>
      <c r="J124" s="21" t="s">
        <v>524</v>
      </c>
    </row>
    <row r="125" spans="1:10" x14ac:dyDescent="0.25">
      <c r="A125" s="139" t="s">
        <v>165</v>
      </c>
      <c r="B125" s="34" t="s">
        <v>94</v>
      </c>
      <c r="C125" s="42" t="s">
        <v>94</v>
      </c>
      <c r="D125" s="138">
        <v>547753</v>
      </c>
      <c r="E125" s="138"/>
      <c r="F125" s="130">
        <f t="shared" si="1"/>
        <v>547753</v>
      </c>
      <c r="G125" s="16" t="str">
        <f>+IF('Trial Balance Mapping'!F125&gt;'Trial Balance (Materiality)'!$F$12,"Yes","No")</f>
        <v>No</v>
      </c>
      <c r="H125" s="16" t="s">
        <v>612</v>
      </c>
      <c r="I125" s="21" t="s">
        <v>523</v>
      </c>
      <c r="J125" s="21" t="s">
        <v>524</v>
      </c>
    </row>
    <row r="126" spans="1:10" x14ac:dyDescent="0.25">
      <c r="A126" s="139" t="s">
        <v>166</v>
      </c>
      <c r="B126" s="34" t="s">
        <v>94</v>
      </c>
      <c r="C126" s="42" t="s">
        <v>94</v>
      </c>
      <c r="D126" s="138">
        <v>1092744</v>
      </c>
      <c r="E126" s="138"/>
      <c r="F126" s="130">
        <f t="shared" si="1"/>
        <v>1092744</v>
      </c>
      <c r="G126" s="16" t="str">
        <f>+IF('Trial Balance Mapping'!F126&gt;'Trial Balance (Materiality)'!$F$12,"Yes","No")</f>
        <v>No</v>
      </c>
      <c r="H126" s="16" t="s">
        <v>612</v>
      </c>
      <c r="I126" s="21" t="s">
        <v>523</v>
      </c>
      <c r="J126" s="21" t="s">
        <v>524</v>
      </c>
    </row>
    <row r="127" spans="1:10" x14ac:dyDescent="0.25">
      <c r="A127" s="142" t="s">
        <v>167</v>
      </c>
      <c r="B127" s="34" t="s">
        <v>94</v>
      </c>
      <c r="C127" s="42" t="s">
        <v>94</v>
      </c>
      <c r="D127" s="138">
        <v>183945356</v>
      </c>
      <c r="E127" s="138">
        <v>73537575.349999994</v>
      </c>
      <c r="F127" s="130">
        <f t="shared" si="1"/>
        <v>110407780.65000001</v>
      </c>
      <c r="G127" s="16" t="str">
        <f>+IF('Trial Balance Mapping'!F127&gt;'Trial Balance (Materiality)'!$F$12,"Yes","No")</f>
        <v>Yes</v>
      </c>
      <c r="H127" s="16"/>
      <c r="I127" s="21" t="s">
        <v>523</v>
      </c>
      <c r="J127" s="21" t="s">
        <v>524</v>
      </c>
    </row>
    <row r="128" spans="1:10" x14ac:dyDescent="0.25">
      <c r="A128" s="139" t="s">
        <v>168</v>
      </c>
      <c r="B128" s="34" t="s">
        <v>94</v>
      </c>
      <c r="C128" s="42" t="s">
        <v>94</v>
      </c>
      <c r="D128" s="138"/>
      <c r="E128" s="138">
        <v>1503509</v>
      </c>
      <c r="F128" s="130">
        <f t="shared" si="1"/>
        <v>1503509</v>
      </c>
      <c r="G128" s="16" t="str">
        <f>+IF('Trial Balance Mapping'!F128&gt;'Trial Balance (Materiality)'!$F$12,"Yes","No")</f>
        <v>Yes</v>
      </c>
      <c r="H128" s="16"/>
      <c r="I128" s="21" t="s">
        <v>523</v>
      </c>
      <c r="J128" s="21" t="s">
        <v>524</v>
      </c>
    </row>
    <row r="129" spans="1:10" x14ac:dyDescent="0.25">
      <c r="A129" s="140" t="s">
        <v>169</v>
      </c>
      <c r="B129" s="34" t="s">
        <v>94</v>
      </c>
      <c r="C129" s="42" t="s">
        <v>94</v>
      </c>
      <c r="D129" s="138"/>
      <c r="E129" s="138">
        <v>36652</v>
      </c>
      <c r="F129" s="130">
        <f t="shared" si="1"/>
        <v>36652</v>
      </c>
      <c r="G129" s="16" t="str">
        <f>+IF('Trial Balance Mapping'!F129&gt;'Trial Balance (Materiality)'!$F$12,"Yes","No")</f>
        <v>No</v>
      </c>
      <c r="H129" s="16" t="s">
        <v>612</v>
      </c>
      <c r="I129" s="21" t="s">
        <v>523</v>
      </c>
      <c r="J129" s="21" t="s">
        <v>524</v>
      </c>
    </row>
    <row r="130" spans="1:10" x14ac:dyDescent="0.25">
      <c r="A130" s="135" t="s">
        <v>170</v>
      </c>
      <c r="B130" s="34" t="s">
        <v>94</v>
      </c>
      <c r="C130" s="42" t="s">
        <v>94</v>
      </c>
      <c r="D130" s="138">
        <v>2545235</v>
      </c>
      <c r="E130" s="138"/>
      <c r="F130" s="130">
        <f t="shared" si="1"/>
        <v>2545235</v>
      </c>
      <c r="G130" s="16" t="str">
        <f>+IF('Trial Balance Mapping'!F130&gt;'Trial Balance (Materiality)'!$F$12,"Yes","No")</f>
        <v>Yes</v>
      </c>
      <c r="H130" s="16"/>
      <c r="I130" s="21" t="s">
        <v>523</v>
      </c>
      <c r="J130" s="21" t="s">
        <v>524</v>
      </c>
    </row>
    <row r="131" spans="1:10" x14ac:dyDescent="0.25">
      <c r="A131" s="139" t="s">
        <v>171</v>
      </c>
      <c r="B131" s="34" t="s">
        <v>94</v>
      </c>
      <c r="C131" s="42" t="s">
        <v>94</v>
      </c>
      <c r="D131" s="138">
        <v>555274</v>
      </c>
      <c r="E131" s="138"/>
      <c r="F131" s="130">
        <f t="shared" si="1"/>
        <v>555274</v>
      </c>
      <c r="G131" s="16" t="str">
        <f>+IF('Trial Balance Mapping'!F131&gt;'Trial Balance (Materiality)'!$F$12,"Yes","No")</f>
        <v>No</v>
      </c>
      <c r="H131" s="16" t="s">
        <v>612</v>
      </c>
      <c r="I131" s="21" t="s">
        <v>523</v>
      </c>
      <c r="J131" s="21" t="s">
        <v>524</v>
      </c>
    </row>
    <row r="132" spans="1:10" x14ac:dyDescent="0.25">
      <c r="A132" s="139" t="s">
        <v>172</v>
      </c>
      <c r="B132" s="34" t="s">
        <v>94</v>
      </c>
      <c r="C132" s="42" t="s">
        <v>94</v>
      </c>
      <c r="D132" s="138"/>
      <c r="E132" s="138">
        <v>71997414.349999994</v>
      </c>
      <c r="F132" s="130">
        <f t="shared" ref="F132:F195" si="2">ABS(E132-D132)</f>
        <v>71997414.349999994</v>
      </c>
      <c r="G132" s="16" t="str">
        <f>+IF('Trial Balance Mapping'!F132&gt;'Trial Balance (Materiality)'!$F$12,"Yes","No")</f>
        <v>Yes</v>
      </c>
      <c r="H132" s="16"/>
      <c r="I132" s="21" t="s">
        <v>523</v>
      </c>
      <c r="J132" s="21" t="s">
        <v>524</v>
      </c>
    </row>
    <row r="133" spans="1:10" x14ac:dyDescent="0.25">
      <c r="A133" s="139" t="s">
        <v>167</v>
      </c>
      <c r="B133" s="34" t="s">
        <v>94</v>
      </c>
      <c r="C133" s="42" t="s">
        <v>94</v>
      </c>
      <c r="D133" s="138">
        <v>180844847</v>
      </c>
      <c r="E133" s="138"/>
      <c r="F133" s="130">
        <f t="shared" si="2"/>
        <v>180844847</v>
      </c>
      <c r="G133" s="16" t="str">
        <f>+IF('Trial Balance Mapping'!F133&gt;'Trial Balance (Materiality)'!$F$12,"Yes","No")</f>
        <v>Yes</v>
      </c>
      <c r="H133" s="16"/>
      <c r="I133" s="21" t="s">
        <v>523</v>
      </c>
      <c r="J133" s="21" t="s">
        <v>524</v>
      </c>
    </row>
    <row r="134" spans="1:10" x14ac:dyDescent="0.25">
      <c r="A134" s="142" t="s">
        <v>173</v>
      </c>
      <c r="B134" s="34" t="s">
        <v>94</v>
      </c>
      <c r="C134" s="42" t="s">
        <v>94</v>
      </c>
      <c r="D134" s="138"/>
      <c r="E134" s="138"/>
      <c r="F134" s="130">
        <f t="shared" si="2"/>
        <v>0</v>
      </c>
      <c r="G134" s="16" t="str">
        <f>+IF('Trial Balance Mapping'!F134&gt;'Trial Balance (Materiality)'!$F$12,"Yes","No")</f>
        <v>No</v>
      </c>
      <c r="H134" s="16" t="s">
        <v>612</v>
      </c>
      <c r="I134" s="21" t="s">
        <v>523</v>
      </c>
      <c r="J134" s="21" t="s">
        <v>524</v>
      </c>
    </row>
    <row r="135" spans="1:10" x14ac:dyDescent="0.25">
      <c r="A135" s="140" t="s">
        <v>104</v>
      </c>
      <c r="B135" s="34" t="s">
        <v>94</v>
      </c>
      <c r="C135" s="42" t="s">
        <v>94</v>
      </c>
      <c r="D135" s="138"/>
      <c r="E135" s="138">
        <v>442229</v>
      </c>
      <c r="F135" s="130">
        <f t="shared" si="2"/>
        <v>442229</v>
      </c>
      <c r="G135" s="16" t="str">
        <f>+IF('Trial Balance Mapping'!F135&gt;'Trial Balance (Materiality)'!$F$12,"Yes","No")</f>
        <v>No</v>
      </c>
      <c r="H135" s="16" t="s">
        <v>612</v>
      </c>
      <c r="I135" s="21" t="s">
        <v>523</v>
      </c>
      <c r="J135" s="21" t="s">
        <v>524</v>
      </c>
    </row>
    <row r="136" spans="1:10" x14ac:dyDescent="0.25">
      <c r="A136" s="131" t="s">
        <v>175</v>
      </c>
      <c r="B136" s="34"/>
      <c r="C136" s="42" t="s">
        <v>5</v>
      </c>
      <c r="D136" s="132">
        <v>11450025</v>
      </c>
      <c r="E136" s="132"/>
      <c r="F136" s="130">
        <f t="shared" si="2"/>
        <v>11450025</v>
      </c>
      <c r="G136" s="16" t="str">
        <f>+IF('Trial Balance Mapping'!F136&gt;'Trial Balance (Materiality)'!$F$12,"Yes","No")</f>
        <v>Yes</v>
      </c>
      <c r="H136" s="16"/>
      <c r="I136" s="19"/>
      <c r="J136" s="19"/>
    </row>
    <row r="137" spans="1:10" x14ac:dyDescent="0.25">
      <c r="A137" s="137" t="s">
        <v>176</v>
      </c>
      <c r="B137" s="34" t="s">
        <v>175</v>
      </c>
      <c r="C137" s="42" t="s">
        <v>175</v>
      </c>
      <c r="D137" s="138">
        <v>11400000</v>
      </c>
      <c r="E137" s="138"/>
      <c r="F137" s="130">
        <f t="shared" si="2"/>
        <v>11400000</v>
      </c>
      <c r="G137" s="16" t="str">
        <f>+IF('Trial Balance Mapping'!F137&gt;'Trial Balance (Materiality)'!$F$12,"Yes","No")</f>
        <v>Yes</v>
      </c>
      <c r="H137" s="16"/>
      <c r="I137" s="20" t="s">
        <v>521</v>
      </c>
      <c r="J137" s="21" t="s">
        <v>522</v>
      </c>
    </row>
    <row r="138" spans="1:10" x14ac:dyDescent="0.25">
      <c r="A138" s="137" t="s">
        <v>177</v>
      </c>
      <c r="B138" s="34" t="s">
        <v>175</v>
      </c>
      <c r="C138" s="42" t="s">
        <v>175</v>
      </c>
      <c r="D138" s="138">
        <v>50025</v>
      </c>
      <c r="E138" s="138"/>
      <c r="F138" s="130">
        <f t="shared" si="2"/>
        <v>50025</v>
      </c>
      <c r="G138" s="16" t="str">
        <f>+IF('Trial Balance Mapping'!F138&gt;'Trial Balance (Materiality)'!$F$12,"Yes","No")</f>
        <v>No</v>
      </c>
      <c r="H138" s="16"/>
      <c r="I138" s="20" t="s">
        <v>521</v>
      </c>
      <c r="J138" s="21" t="s">
        <v>522</v>
      </c>
    </row>
    <row r="139" spans="1:10" x14ac:dyDescent="0.25">
      <c r="A139" s="131" t="s">
        <v>178</v>
      </c>
      <c r="B139" s="34"/>
      <c r="C139" s="42" t="s">
        <v>5</v>
      </c>
      <c r="D139" s="132">
        <v>465953696.11000001</v>
      </c>
      <c r="E139" s="132">
        <v>8869713.2300000004</v>
      </c>
      <c r="F139" s="130">
        <f t="shared" si="2"/>
        <v>457083982.88</v>
      </c>
      <c r="G139" s="16" t="str">
        <f>+IF('Trial Balance Mapping'!F139&gt;'Trial Balance (Materiality)'!$F$12,"Yes","No")</f>
        <v>Yes</v>
      </c>
      <c r="H139" s="16"/>
      <c r="I139" s="19"/>
      <c r="J139" s="19"/>
    </row>
    <row r="140" spans="1:10" x14ac:dyDescent="0.25">
      <c r="A140" s="133" t="s">
        <v>179</v>
      </c>
      <c r="B140" s="34" t="s">
        <v>178</v>
      </c>
      <c r="C140" s="42" t="s">
        <v>5</v>
      </c>
      <c r="D140" s="134">
        <v>86349940</v>
      </c>
      <c r="E140" s="134"/>
      <c r="F140" s="130">
        <f t="shared" si="2"/>
        <v>86349940</v>
      </c>
      <c r="G140" s="16" t="str">
        <f>+IF('Trial Balance Mapping'!F140&gt;'Trial Balance (Materiality)'!$F$12,"Yes","No")</f>
        <v>Yes</v>
      </c>
      <c r="H140" s="16"/>
      <c r="I140" s="19" t="s">
        <v>541</v>
      </c>
      <c r="J140" s="31" t="s">
        <v>542</v>
      </c>
    </row>
    <row r="141" spans="1:10" x14ac:dyDescent="0.25">
      <c r="A141" s="136" t="s">
        <v>180</v>
      </c>
      <c r="B141" s="34" t="s">
        <v>178</v>
      </c>
      <c r="C141" s="42" t="s">
        <v>5</v>
      </c>
      <c r="D141" s="134">
        <v>86349940</v>
      </c>
      <c r="E141" s="134"/>
      <c r="F141" s="130">
        <f t="shared" si="2"/>
        <v>86349940</v>
      </c>
      <c r="G141" s="16" t="str">
        <f>+IF('Trial Balance Mapping'!F141&gt;'Trial Balance (Materiality)'!$F$12,"Yes","No")</f>
        <v>Yes</v>
      </c>
      <c r="H141" s="16"/>
      <c r="I141" s="19" t="s">
        <v>541</v>
      </c>
      <c r="J141" s="31" t="s">
        <v>542</v>
      </c>
    </row>
    <row r="142" spans="1:10" x14ac:dyDescent="0.25">
      <c r="A142" s="133" t="s">
        <v>181</v>
      </c>
      <c r="B142" s="34" t="s">
        <v>178</v>
      </c>
      <c r="C142" s="42" t="s">
        <v>565</v>
      </c>
      <c r="D142" s="134">
        <v>104929475</v>
      </c>
      <c r="E142" s="134"/>
      <c r="F142" s="130">
        <f t="shared" si="2"/>
        <v>104929475</v>
      </c>
      <c r="G142" s="16" t="str">
        <f>+IF('Trial Balance Mapping'!F142&gt;'Trial Balance (Materiality)'!$F$12,"Yes","No")</f>
        <v>Yes</v>
      </c>
      <c r="H142" s="16"/>
      <c r="I142" s="19" t="s">
        <v>571</v>
      </c>
      <c r="J142" s="31" t="s">
        <v>543</v>
      </c>
    </row>
    <row r="143" spans="1:10" x14ac:dyDescent="0.25">
      <c r="A143" s="135" t="s">
        <v>182</v>
      </c>
      <c r="B143" s="34" t="s">
        <v>178</v>
      </c>
      <c r="C143" s="42" t="s">
        <v>565</v>
      </c>
      <c r="D143" s="134">
        <v>49650000</v>
      </c>
      <c r="E143" s="134"/>
      <c r="F143" s="130">
        <f t="shared" si="2"/>
        <v>49650000</v>
      </c>
      <c r="G143" s="16" t="str">
        <f>+IF('Trial Balance Mapping'!F143&gt;'Trial Balance (Materiality)'!$F$12,"Yes","No")</f>
        <v>Yes</v>
      </c>
      <c r="H143" s="16"/>
      <c r="I143" s="19" t="s">
        <v>571</v>
      </c>
      <c r="J143" s="31" t="s">
        <v>543</v>
      </c>
    </row>
    <row r="144" spans="1:10" x14ac:dyDescent="0.25">
      <c r="A144" s="135" t="s">
        <v>183</v>
      </c>
      <c r="B144" s="34" t="s">
        <v>178</v>
      </c>
      <c r="C144" s="42" t="s">
        <v>565</v>
      </c>
      <c r="D144" s="134">
        <v>11884773</v>
      </c>
      <c r="E144" s="134"/>
      <c r="F144" s="130">
        <f t="shared" si="2"/>
        <v>11884773</v>
      </c>
      <c r="G144" s="16" t="str">
        <f>+IF('Trial Balance Mapping'!F144&gt;'Trial Balance (Materiality)'!$F$12,"Yes","No")</f>
        <v>Yes</v>
      </c>
      <c r="H144" s="16"/>
      <c r="I144" s="19" t="s">
        <v>571</v>
      </c>
      <c r="J144" s="31" t="s">
        <v>543</v>
      </c>
    </row>
    <row r="145" spans="1:10" x14ac:dyDescent="0.25">
      <c r="A145" s="135" t="s">
        <v>184</v>
      </c>
      <c r="B145" s="34" t="s">
        <v>178</v>
      </c>
      <c r="C145" s="42" t="s">
        <v>565</v>
      </c>
      <c r="D145" s="134">
        <v>11884773</v>
      </c>
      <c r="E145" s="134"/>
      <c r="F145" s="130">
        <f t="shared" si="2"/>
        <v>11884773</v>
      </c>
      <c r="G145" s="16" t="str">
        <f>+IF('Trial Balance Mapping'!F145&gt;'Trial Balance (Materiality)'!$F$12,"Yes","No")</f>
        <v>Yes</v>
      </c>
      <c r="H145" s="16"/>
      <c r="I145" s="19" t="s">
        <v>571</v>
      </c>
      <c r="J145" s="31" t="s">
        <v>543</v>
      </c>
    </row>
    <row r="146" spans="1:10" x14ac:dyDescent="0.25">
      <c r="A146" s="135" t="s">
        <v>185</v>
      </c>
      <c r="B146" s="34" t="s">
        <v>178</v>
      </c>
      <c r="C146" s="42" t="s">
        <v>565</v>
      </c>
      <c r="D146" s="134">
        <v>8747440</v>
      </c>
      <c r="E146" s="134"/>
      <c r="F146" s="130">
        <f t="shared" si="2"/>
        <v>8747440</v>
      </c>
      <c r="G146" s="16" t="str">
        <f>+IF('Trial Balance Mapping'!F146&gt;'Trial Balance (Materiality)'!$F$12,"Yes","No")</f>
        <v>Yes</v>
      </c>
      <c r="H146" s="16"/>
      <c r="I146" s="19" t="s">
        <v>571</v>
      </c>
      <c r="J146" s="31" t="s">
        <v>543</v>
      </c>
    </row>
    <row r="147" spans="1:10" x14ac:dyDescent="0.25">
      <c r="A147" s="135" t="s">
        <v>188</v>
      </c>
      <c r="B147" s="34" t="s">
        <v>178</v>
      </c>
      <c r="C147" s="42" t="s">
        <v>565</v>
      </c>
      <c r="D147" s="134">
        <v>75000</v>
      </c>
      <c r="E147" s="134"/>
      <c r="F147" s="130">
        <f t="shared" si="2"/>
        <v>75000</v>
      </c>
      <c r="G147" s="16" t="str">
        <f>+IF('Trial Balance Mapping'!F147&gt;'Trial Balance (Materiality)'!$F$12,"Yes","No")</f>
        <v>No</v>
      </c>
      <c r="H147" s="16"/>
      <c r="I147" s="19" t="s">
        <v>571</v>
      </c>
      <c r="J147" s="31" t="s">
        <v>543</v>
      </c>
    </row>
    <row r="148" spans="1:10" x14ac:dyDescent="0.25">
      <c r="A148" s="135" t="s">
        <v>192</v>
      </c>
      <c r="B148" s="34" t="s">
        <v>178</v>
      </c>
      <c r="C148" s="42" t="s">
        <v>565</v>
      </c>
      <c r="D148" s="134">
        <v>5684957</v>
      </c>
      <c r="E148" s="134"/>
      <c r="F148" s="130">
        <f t="shared" si="2"/>
        <v>5684957</v>
      </c>
      <c r="G148" s="16" t="str">
        <f>+IF('Trial Balance Mapping'!F148&gt;'Trial Balance (Materiality)'!$F$12,"Yes","No")</f>
        <v>Yes</v>
      </c>
      <c r="H148" s="16"/>
      <c r="I148" s="19" t="s">
        <v>571</v>
      </c>
      <c r="J148" s="31" t="s">
        <v>543</v>
      </c>
    </row>
    <row r="149" spans="1:10" x14ac:dyDescent="0.25">
      <c r="A149" s="135" t="s">
        <v>193</v>
      </c>
      <c r="B149" s="34" t="s">
        <v>178</v>
      </c>
      <c r="C149" s="42" t="s">
        <v>565</v>
      </c>
      <c r="D149" s="134">
        <v>5684956</v>
      </c>
      <c r="E149" s="134"/>
      <c r="F149" s="130">
        <f t="shared" si="2"/>
        <v>5684956</v>
      </c>
      <c r="G149" s="16" t="str">
        <f>+IF('Trial Balance Mapping'!F149&gt;'Trial Balance (Materiality)'!$F$12,"Yes","No")</f>
        <v>Yes</v>
      </c>
      <c r="H149" s="16"/>
      <c r="I149" s="19" t="s">
        <v>571</v>
      </c>
      <c r="J149" s="31" t="s">
        <v>543</v>
      </c>
    </row>
    <row r="150" spans="1:10" x14ac:dyDescent="0.25">
      <c r="A150" s="135" t="s">
        <v>194</v>
      </c>
      <c r="B150" s="34" t="s">
        <v>178</v>
      </c>
      <c r="C150" s="42" t="s">
        <v>565</v>
      </c>
      <c r="D150" s="134">
        <v>5658790</v>
      </c>
      <c r="E150" s="134"/>
      <c r="F150" s="130">
        <f t="shared" si="2"/>
        <v>5658790</v>
      </c>
      <c r="G150" s="16" t="str">
        <f>+IF('Trial Balance Mapping'!F150&gt;'Trial Balance (Materiality)'!$F$12,"Yes","No")</f>
        <v>Yes</v>
      </c>
      <c r="H150" s="16"/>
      <c r="I150" s="19" t="s">
        <v>571</v>
      </c>
      <c r="J150" s="31" t="s">
        <v>543</v>
      </c>
    </row>
    <row r="151" spans="1:10" x14ac:dyDescent="0.25">
      <c r="A151" s="135" t="s">
        <v>195</v>
      </c>
      <c r="B151" s="34" t="s">
        <v>178</v>
      </c>
      <c r="C151" s="42" t="s">
        <v>565</v>
      </c>
      <c r="D151" s="134">
        <v>5658786</v>
      </c>
      <c r="E151" s="134"/>
      <c r="F151" s="130">
        <f t="shared" si="2"/>
        <v>5658786</v>
      </c>
      <c r="G151" s="16" t="str">
        <f>+IF('Trial Balance Mapping'!F151&gt;'Trial Balance (Materiality)'!$F$12,"Yes","No")</f>
        <v>Yes</v>
      </c>
      <c r="H151" s="16"/>
      <c r="I151" s="19" t="s">
        <v>571</v>
      </c>
      <c r="J151" s="31" t="s">
        <v>543</v>
      </c>
    </row>
    <row r="152" spans="1:10" x14ac:dyDescent="0.25">
      <c r="A152" s="133" t="s">
        <v>198</v>
      </c>
      <c r="B152" s="42"/>
      <c r="C152" s="42" t="s">
        <v>5</v>
      </c>
      <c r="D152" s="134">
        <v>139827443</v>
      </c>
      <c r="E152" s="134">
        <v>53145</v>
      </c>
      <c r="F152" s="130">
        <f t="shared" si="2"/>
        <v>139774298</v>
      </c>
      <c r="G152" s="16" t="str">
        <f>+IF('Trial Balance Mapping'!F152&gt;'Trial Balance (Materiality)'!$F$12,"Yes","No")</f>
        <v>Yes</v>
      </c>
      <c r="H152" s="16"/>
      <c r="I152" s="31" t="s">
        <v>527</v>
      </c>
      <c r="J152" s="19" t="s">
        <v>577</v>
      </c>
    </row>
    <row r="153" spans="1:10" x14ac:dyDescent="0.25">
      <c r="A153" s="135" t="s">
        <v>199</v>
      </c>
      <c r="B153" s="34" t="s">
        <v>198</v>
      </c>
      <c r="C153" s="42" t="s">
        <v>613</v>
      </c>
      <c r="D153" s="134">
        <v>2590000</v>
      </c>
      <c r="E153" s="134"/>
      <c r="F153" s="130">
        <f t="shared" si="2"/>
        <v>2590000</v>
      </c>
      <c r="G153" s="16" t="str">
        <f>+IF('Trial Balance Mapping'!F153&gt;'Trial Balance (Materiality)'!$F$12,"Yes","No")</f>
        <v>Yes</v>
      </c>
      <c r="H153" s="16"/>
      <c r="I153" s="31" t="s">
        <v>527</v>
      </c>
      <c r="J153" s="19" t="s">
        <v>526</v>
      </c>
    </row>
    <row r="154" spans="1:10" x14ac:dyDescent="0.25">
      <c r="A154" s="135" t="s">
        <v>200</v>
      </c>
      <c r="B154" s="34" t="s">
        <v>198</v>
      </c>
      <c r="C154" s="42" t="s">
        <v>613</v>
      </c>
      <c r="D154" s="134">
        <v>2500000</v>
      </c>
      <c r="E154" s="134"/>
      <c r="F154" s="130">
        <f t="shared" si="2"/>
        <v>2500000</v>
      </c>
      <c r="G154" s="16" t="str">
        <f>+IF('Trial Balance Mapping'!F154&gt;'Trial Balance (Materiality)'!$F$12,"Yes","No")</f>
        <v>Yes</v>
      </c>
      <c r="H154" s="16"/>
      <c r="I154" s="31" t="s">
        <v>527</v>
      </c>
      <c r="J154" s="19" t="s">
        <v>526</v>
      </c>
    </row>
    <row r="155" spans="1:10" x14ac:dyDescent="0.25">
      <c r="A155" s="135" t="s">
        <v>201</v>
      </c>
      <c r="B155" s="34" t="s">
        <v>198</v>
      </c>
      <c r="C155" s="42" t="s">
        <v>613</v>
      </c>
      <c r="D155" s="134"/>
      <c r="E155" s="134">
        <v>7400</v>
      </c>
      <c r="F155" s="130">
        <f t="shared" si="2"/>
        <v>7400</v>
      </c>
      <c r="G155" s="16" t="str">
        <f>+IF('Trial Balance Mapping'!F155&gt;'Trial Balance (Materiality)'!$F$12,"Yes","No")</f>
        <v>No</v>
      </c>
      <c r="H155" s="16"/>
      <c r="I155" s="31" t="s">
        <v>527</v>
      </c>
      <c r="J155" s="19" t="s">
        <v>526</v>
      </c>
    </row>
    <row r="156" spans="1:10" x14ac:dyDescent="0.25">
      <c r="A156" s="135" t="s">
        <v>202</v>
      </c>
      <c r="B156" s="34" t="s">
        <v>198</v>
      </c>
      <c r="C156" s="42" t="s">
        <v>613</v>
      </c>
      <c r="D156" s="134">
        <v>4960000</v>
      </c>
      <c r="E156" s="134"/>
      <c r="F156" s="130">
        <f t="shared" si="2"/>
        <v>4960000</v>
      </c>
      <c r="G156" s="16" t="str">
        <f>+IF('Trial Balance Mapping'!F156&gt;'Trial Balance (Materiality)'!$F$12,"Yes","No")</f>
        <v>Yes</v>
      </c>
      <c r="H156" s="16"/>
      <c r="I156" s="31" t="s">
        <v>527</v>
      </c>
      <c r="J156" s="19" t="s">
        <v>526</v>
      </c>
    </row>
    <row r="157" spans="1:10" x14ac:dyDescent="0.25">
      <c r="A157" s="136" t="s">
        <v>203</v>
      </c>
      <c r="B157" s="34" t="s">
        <v>178</v>
      </c>
      <c r="C157" s="42" t="s">
        <v>5</v>
      </c>
      <c r="D157" s="134">
        <v>56909</v>
      </c>
      <c r="E157" s="134"/>
      <c r="F157" s="130">
        <f t="shared" si="2"/>
        <v>56909</v>
      </c>
      <c r="G157" s="16" t="str">
        <f>+IF('Trial Balance Mapping'!F157&gt;'Trial Balance (Materiality)'!$F$12,"Yes","No")</f>
        <v>No</v>
      </c>
      <c r="H157" s="16"/>
      <c r="I157" s="19" t="s">
        <v>525</v>
      </c>
      <c r="J157" s="19" t="s">
        <v>544</v>
      </c>
    </row>
    <row r="158" spans="1:10" x14ac:dyDescent="0.25">
      <c r="A158" s="135" t="s">
        <v>204</v>
      </c>
      <c r="B158" s="34" t="s">
        <v>178</v>
      </c>
      <c r="C158" s="42" t="s">
        <v>567</v>
      </c>
      <c r="D158" s="134">
        <v>1318759</v>
      </c>
      <c r="E158" s="134"/>
      <c r="F158" s="130">
        <f t="shared" si="2"/>
        <v>1318759</v>
      </c>
      <c r="G158" s="16" t="str">
        <f>+IF('Trial Balance Mapping'!F158&gt;'Trial Balance (Materiality)'!$F$12,"Yes","No")</f>
        <v>Yes</v>
      </c>
      <c r="H158" s="16"/>
      <c r="I158" s="19" t="s">
        <v>571</v>
      </c>
      <c r="J158" s="31" t="s">
        <v>570</v>
      </c>
    </row>
    <row r="159" spans="1:10" x14ac:dyDescent="0.25">
      <c r="A159" s="142" t="s">
        <v>205</v>
      </c>
      <c r="B159" s="34" t="s">
        <v>178</v>
      </c>
      <c r="C159" s="42" t="s">
        <v>572</v>
      </c>
      <c r="D159" s="138">
        <v>98023183</v>
      </c>
      <c r="E159" s="138"/>
      <c r="F159" s="130">
        <f t="shared" si="2"/>
        <v>98023183</v>
      </c>
      <c r="G159" s="16" t="str">
        <f>+IF('Trial Balance Mapping'!F159&gt;'Trial Balance (Materiality)'!$F$12,"Yes","No")</f>
        <v>Yes</v>
      </c>
      <c r="H159" s="16"/>
      <c r="I159" s="19" t="s">
        <v>525</v>
      </c>
      <c r="J159" s="19" t="s">
        <v>544</v>
      </c>
    </row>
    <row r="160" spans="1:10" x14ac:dyDescent="0.25">
      <c r="A160" s="135" t="s">
        <v>206</v>
      </c>
      <c r="B160" s="34" t="s">
        <v>178</v>
      </c>
      <c r="C160" s="42" t="s">
        <v>572</v>
      </c>
      <c r="D160" s="138">
        <v>11053806</v>
      </c>
      <c r="E160" s="138"/>
      <c r="F160" s="130">
        <f t="shared" si="2"/>
        <v>11053806</v>
      </c>
      <c r="G160" s="16" t="str">
        <f>+IF('Trial Balance Mapping'!F160&gt;'Trial Balance (Materiality)'!$F$12,"Yes","No")</f>
        <v>Yes</v>
      </c>
      <c r="H160" s="16"/>
      <c r="I160" s="19" t="s">
        <v>525</v>
      </c>
      <c r="J160" s="19" t="s">
        <v>544</v>
      </c>
    </row>
    <row r="161" spans="1:10" x14ac:dyDescent="0.25">
      <c r="A161" s="139" t="s">
        <v>207</v>
      </c>
      <c r="B161" s="34" t="s">
        <v>178</v>
      </c>
      <c r="C161" s="42" t="s">
        <v>572</v>
      </c>
      <c r="D161" s="138">
        <v>29200000</v>
      </c>
      <c r="E161" s="138"/>
      <c r="F161" s="130">
        <f t="shared" si="2"/>
        <v>29200000</v>
      </c>
      <c r="G161" s="16" t="str">
        <f>+IF('Trial Balance Mapping'!F161&gt;'Trial Balance (Materiality)'!$F$12,"Yes","No")</f>
        <v>Yes</v>
      </c>
      <c r="H161" s="16"/>
      <c r="I161" s="19" t="s">
        <v>525</v>
      </c>
      <c r="J161" s="19" t="s">
        <v>544</v>
      </c>
    </row>
    <row r="162" spans="1:10" x14ac:dyDescent="0.25">
      <c r="A162" s="139" t="s">
        <v>208</v>
      </c>
      <c r="B162" s="34" t="s">
        <v>178</v>
      </c>
      <c r="C162" s="42" t="s">
        <v>572</v>
      </c>
      <c r="D162" s="138">
        <v>31100000</v>
      </c>
      <c r="E162" s="138"/>
      <c r="F162" s="130">
        <f t="shared" si="2"/>
        <v>31100000</v>
      </c>
      <c r="G162" s="16" t="str">
        <f>+IF('Trial Balance Mapping'!F162&gt;'Trial Balance (Materiality)'!$F$12,"Yes","No")</f>
        <v>Yes</v>
      </c>
      <c r="H162" s="16"/>
      <c r="I162" s="19" t="s">
        <v>525</v>
      </c>
      <c r="J162" s="19" t="s">
        <v>544</v>
      </c>
    </row>
    <row r="163" spans="1:10" x14ac:dyDescent="0.25">
      <c r="A163" s="139" t="s">
        <v>209</v>
      </c>
      <c r="B163" s="34" t="s">
        <v>178</v>
      </c>
      <c r="C163" s="42" t="s">
        <v>572</v>
      </c>
      <c r="D163" s="138">
        <v>23700000</v>
      </c>
      <c r="E163" s="138"/>
      <c r="F163" s="130">
        <f t="shared" si="2"/>
        <v>23700000</v>
      </c>
      <c r="G163" s="16" t="str">
        <f>+IF('Trial Balance Mapping'!F163&gt;'Trial Balance (Materiality)'!$F$12,"Yes","No")</f>
        <v>Yes</v>
      </c>
      <c r="H163" s="16"/>
      <c r="I163" s="19" t="s">
        <v>525</v>
      </c>
      <c r="J163" s="19" t="s">
        <v>544</v>
      </c>
    </row>
    <row r="164" spans="1:10" x14ac:dyDescent="0.25">
      <c r="A164" s="135" t="s">
        <v>210</v>
      </c>
      <c r="B164" s="34" t="s">
        <v>178</v>
      </c>
      <c r="C164" s="42" t="s">
        <v>572</v>
      </c>
      <c r="D164" s="138">
        <v>31557</v>
      </c>
      <c r="E164" s="138"/>
      <c r="F164" s="130">
        <f t="shared" si="2"/>
        <v>31557</v>
      </c>
      <c r="G164" s="16" t="str">
        <f>+IF('Trial Balance Mapping'!F164&gt;'Trial Balance (Materiality)'!$F$12,"Yes","No")</f>
        <v>No</v>
      </c>
      <c r="H164" s="16"/>
      <c r="I164" s="19" t="s">
        <v>525</v>
      </c>
      <c r="J164" s="19" t="s">
        <v>544</v>
      </c>
    </row>
    <row r="165" spans="1:10" x14ac:dyDescent="0.25">
      <c r="A165" s="139" t="s">
        <v>211</v>
      </c>
      <c r="B165" s="34" t="s">
        <v>178</v>
      </c>
      <c r="C165" s="42" t="s">
        <v>572</v>
      </c>
      <c r="D165" s="138">
        <v>32293</v>
      </c>
      <c r="E165" s="138"/>
      <c r="F165" s="130">
        <f t="shared" si="2"/>
        <v>32293</v>
      </c>
      <c r="G165" s="16" t="str">
        <f>+IF('Trial Balance Mapping'!F165&gt;'Trial Balance (Materiality)'!$F$12,"Yes","No")</f>
        <v>No</v>
      </c>
      <c r="H165" s="16" t="s">
        <v>612</v>
      </c>
      <c r="I165" s="19" t="s">
        <v>525</v>
      </c>
      <c r="J165" s="19" t="s">
        <v>544</v>
      </c>
    </row>
    <row r="166" spans="1:10" x14ac:dyDescent="0.25">
      <c r="A166" s="139" t="s">
        <v>212</v>
      </c>
      <c r="B166" s="34" t="s">
        <v>178</v>
      </c>
      <c r="C166" s="42" t="s">
        <v>5</v>
      </c>
      <c r="D166" s="138">
        <v>2905527</v>
      </c>
      <c r="E166" s="138"/>
      <c r="F166" s="130">
        <f t="shared" si="2"/>
        <v>2905527</v>
      </c>
      <c r="G166" s="16" t="str">
        <f>+IF('Trial Balance Mapping'!F166&gt;'Trial Balance (Materiality)'!$F$12,"Yes","No")</f>
        <v>Yes</v>
      </c>
      <c r="H166" s="16"/>
      <c r="I166" s="19" t="s">
        <v>525</v>
      </c>
      <c r="J166" s="19" t="s">
        <v>544</v>
      </c>
    </row>
    <row r="167" spans="1:10" x14ac:dyDescent="0.25">
      <c r="A167" s="142" t="s">
        <v>213</v>
      </c>
      <c r="B167" s="34" t="s">
        <v>613</v>
      </c>
      <c r="C167" s="42" t="s">
        <v>613</v>
      </c>
      <c r="D167" s="138">
        <v>25000000</v>
      </c>
      <c r="E167" s="138"/>
      <c r="F167" s="130">
        <f t="shared" si="2"/>
        <v>25000000</v>
      </c>
      <c r="G167" s="16" t="str">
        <f>+IF('Trial Balance Mapping'!F167&gt;'Trial Balance (Materiality)'!$F$12,"Yes","No")</f>
        <v>Yes</v>
      </c>
      <c r="H167" s="16"/>
      <c r="I167" s="31" t="s">
        <v>527</v>
      </c>
      <c r="J167" s="19" t="s">
        <v>526</v>
      </c>
    </row>
    <row r="168" spans="1:10" x14ac:dyDescent="0.25">
      <c r="A168" s="140" t="s">
        <v>214</v>
      </c>
      <c r="B168" s="34" t="s">
        <v>613</v>
      </c>
      <c r="C168" s="42" t="s">
        <v>613</v>
      </c>
      <c r="D168" s="138">
        <v>4500000</v>
      </c>
      <c r="E168" s="138"/>
      <c r="F168" s="130">
        <f t="shared" si="2"/>
        <v>4500000</v>
      </c>
      <c r="G168" s="16" t="str">
        <f>+IF('Trial Balance Mapping'!F168&gt;'Trial Balance (Materiality)'!$F$12,"Yes","No")</f>
        <v>Yes</v>
      </c>
      <c r="H168" s="16"/>
      <c r="I168" s="31" t="s">
        <v>527</v>
      </c>
      <c r="J168" s="19" t="s">
        <v>526</v>
      </c>
    </row>
    <row r="169" spans="1:10" x14ac:dyDescent="0.25">
      <c r="A169" s="140" t="s">
        <v>215</v>
      </c>
      <c r="B169" s="34" t="s">
        <v>613</v>
      </c>
      <c r="C169" s="42" t="s">
        <v>613</v>
      </c>
      <c r="D169" s="138">
        <v>4500000</v>
      </c>
      <c r="E169" s="138"/>
      <c r="F169" s="130">
        <f t="shared" si="2"/>
        <v>4500000</v>
      </c>
      <c r="G169" s="16" t="str">
        <f>+IF('Trial Balance Mapping'!F169&gt;'Trial Balance (Materiality)'!$F$12,"Yes","No")</f>
        <v>Yes</v>
      </c>
      <c r="H169" s="16"/>
      <c r="I169" s="31" t="s">
        <v>527</v>
      </c>
      <c r="J169" s="19" t="s">
        <v>526</v>
      </c>
    </row>
    <row r="170" spans="1:10" x14ac:dyDescent="0.25">
      <c r="A170" s="140" t="s">
        <v>216</v>
      </c>
      <c r="B170" s="34" t="s">
        <v>613</v>
      </c>
      <c r="C170" s="42" t="s">
        <v>613</v>
      </c>
      <c r="D170" s="138">
        <v>4500000</v>
      </c>
      <c r="E170" s="138"/>
      <c r="F170" s="130">
        <f t="shared" si="2"/>
        <v>4500000</v>
      </c>
      <c r="G170" s="16" t="str">
        <f>+IF('Trial Balance Mapping'!F170&gt;'Trial Balance (Materiality)'!$F$12,"Yes","No")</f>
        <v>Yes</v>
      </c>
      <c r="H170" s="16"/>
      <c r="I170" s="31" t="s">
        <v>527</v>
      </c>
      <c r="J170" s="19" t="s">
        <v>526</v>
      </c>
    </row>
    <row r="171" spans="1:10" x14ac:dyDescent="0.25">
      <c r="A171" s="140" t="s">
        <v>217</v>
      </c>
      <c r="B171" s="34" t="s">
        <v>613</v>
      </c>
      <c r="C171" s="42" t="s">
        <v>613</v>
      </c>
      <c r="D171" s="138">
        <v>3000000</v>
      </c>
      <c r="E171" s="138"/>
      <c r="F171" s="130">
        <f t="shared" si="2"/>
        <v>3000000</v>
      </c>
      <c r="G171" s="16" t="str">
        <f>+IF('Trial Balance Mapping'!F171&gt;'Trial Balance (Materiality)'!$F$12,"Yes","No")</f>
        <v>Yes</v>
      </c>
      <c r="H171" s="16"/>
      <c r="I171" s="31" t="s">
        <v>527</v>
      </c>
      <c r="J171" s="19" t="s">
        <v>526</v>
      </c>
    </row>
    <row r="172" spans="1:10" x14ac:dyDescent="0.25">
      <c r="A172" s="140" t="s">
        <v>218</v>
      </c>
      <c r="B172" s="34" t="s">
        <v>613</v>
      </c>
      <c r="C172" s="42" t="s">
        <v>613</v>
      </c>
      <c r="D172" s="138">
        <v>4500000</v>
      </c>
      <c r="E172" s="138"/>
      <c r="F172" s="130">
        <f t="shared" si="2"/>
        <v>4500000</v>
      </c>
      <c r="G172" s="16" t="str">
        <f>+IF('Trial Balance Mapping'!F172&gt;'Trial Balance (Materiality)'!$F$12,"Yes","No")</f>
        <v>Yes</v>
      </c>
      <c r="H172" s="16"/>
      <c r="I172" s="31" t="s">
        <v>527</v>
      </c>
      <c r="J172" s="19" t="s">
        <v>526</v>
      </c>
    </row>
    <row r="173" spans="1:10" x14ac:dyDescent="0.25">
      <c r="A173" s="139" t="s">
        <v>219</v>
      </c>
      <c r="B173" s="34" t="s">
        <v>613</v>
      </c>
      <c r="C173" s="42" t="s">
        <v>613</v>
      </c>
      <c r="D173" s="138">
        <v>4000000</v>
      </c>
      <c r="E173" s="138"/>
      <c r="F173" s="130">
        <f t="shared" si="2"/>
        <v>4000000</v>
      </c>
      <c r="G173" s="16" t="str">
        <f>+IF('Trial Balance Mapping'!F173&gt;'Trial Balance (Materiality)'!$F$12,"Yes","No")</f>
        <v>Yes</v>
      </c>
      <c r="H173" s="16"/>
      <c r="I173" s="31" t="s">
        <v>527</v>
      </c>
      <c r="J173" s="19" t="s">
        <v>526</v>
      </c>
    </row>
    <row r="174" spans="1:10" x14ac:dyDescent="0.25">
      <c r="A174" s="142" t="s">
        <v>220</v>
      </c>
      <c r="B174" s="34" t="s">
        <v>178</v>
      </c>
      <c r="C174" s="42" t="s">
        <v>561</v>
      </c>
      <c r="D174" s="138">
        <v>246307</v>
      </c>
      <c r="E174" s="138"/>
      <c r="F174" s="130">
        <f t="shared" si="2"/>
        <v>246307</v>
      </c>
      <c r="G174" s="16" t="str">
        <f>+IF('Trial Balance Mapping'!F174&gt;'Trial Balance (Materiality)'!$F$12,"Yes","No")</f>
        <v>No</v>
      </c>
      <c r="H174" s="16" t="s">
        <v>612</v>
      </c>
      <c r="I174" s="19" t="s">
        <v>527</v>
      </c>
      <c r="J174" s="19" t="s">
        <v>545</v>
      </c>
    </row>
    <row r="175" spans="1:10" x14ac:dyDescent="0.25">
      <c r="A175" s="139" t="s">
        <v>221</v>
      </c>
      <c r="B175" s="34" t="s">
        <v>178</v>
      </c>
      <c r="C175" s="42" t="s">
        <v>561</v>
      </c>
      <c r="D175" s="138">
        <v>62975</v>
      </c>
      <c r="E175" s="138"/>
      <c r="F175" s="130">
        <f t="shared" si="2"/>
        <v>62975</v>
      </c>
      <c r="G175" s="16" t="str">
        <f>+IF('Trial Balance Mapping'!F175&gt;'Trial Balance (Materiality)'!$F$12,"Yes","No")</f>
        <v>No</v>
      </c>
      <c r="H175" s="16" t="s">
        <v>612</v>
      </c>
      <c r="I175" s="19" t="s">
        <v>527</v>
      </c>
      <c r="J175" s="19" t="s">
        <v>545</v>
      </c>
    </row>
    <row r="176" spans="1:10" x14ac:dyDescent="0.25">
      <c r="A176" s="140" t="s">
        <v>222</v>
      </c>
      <c r="B176" s="34" t="s">
        <v>178</v>
      </c>
      <c r="C176" s="42" t="s">
        <v>561</v>
      </c>
      <c r="D176" s="138">
        <v>31083</v>
      </c>
      <c r="E176" s="138"/>
      <c r="F176" s="130">
        <f t="shared" si="2"/>
        <v>31083</v>
      </c>
      <c r="G176" s="16" t="str">
        <f>+IF('Trial Balance Mapping'!F176&gt;'Trial Balance (Materiality)'!$F$12,"Yes","No")</f>
        <v>No</v>
      </c>
      <c r="H176" s="16" t="s">
        <v>612</v>
      </c>
      <c r="I176" s="19" t="s">
        <v>527</v>
      </c>
      <c r="J176" s="19" t="s">
        <v>545</v>
      </c>
    </row>
    <row r="177" spans="1:10" x14ac:dyDescent="0.25">
      <c r="A177" s="139" t="s">
        <v>224</v>
      </c>
      <c r="B177" s="34" t="s">
        <v>178</v>
      </c>
      <c r="C177" s="42" t="s">
        <v>561</v>
      </c>
      <c r="D177" s="138">
        <v>47653</v>
      </c>
      <c r="E177" s="138"/>
      <c r="F177" s="130">
        <f t="shared" si="2"/>
        <v>47653</v>
      </c>
      <c r="G177" s="16" t="str">
        <f>+IF('Trial Balance Mapping'!F177&gt;'Trial Balance (Materiality)'!$F$12,"Yes","No")</f>
        <v>No</v>
      </c>
      <c r="H177" s="16" t="s">
        <v>612</v>
      </c>
      <c r="I177" s="19" t="s">
        <v>527</v>
      </c>
      <c r="J177" s="19" t="s">
        <v>545</v>
      </c>
    </row>
    <row r="178" spans="1:10" x14ac:dyDescent="0.25">
      <c r="A178" s="139" t="s">
        <v>225</v>
      </c>
      <c r="B178" s="34" t="s">
        <v>178</v>
      </c>
      <c r="C178" s="42" t="s">
        <v>561</v>
      </c>
      <c r="D178" s="138">
        <v>104596</v>
      </c>
      <c r="E178" s="138"/>
      <c r="F178" s="130">
        <f t="shared" si="2"/>
        <v>104596</v>
      </c>
      <c r="G178" s="16" t="str">
        <f>+IF('Trial Balance Mapping'!F178&gt;'Trial Balance (Materiality)'!$F$12,"Yes","No")</f>
        <v>No</v>
      </c>
      <c r="H178" s="16" t="s">
        <v>612</v>
      </c>
      <c r="I178" s="19" t="s">
        <v>527</v>
      </c>
      <c r="J178" s="19" t="s">
        <v>545</v>
      </c>
    </row>
    <row r="179" spans="1:10" x14ac:dyDescent="0.25">
      <c r="A179" s="141" t="s">
        <v>226</v>
      </c>
      <c r="B179" s="15"/>
      <c r="C179" s="42" t="s">
        <v>562</v>
      </c>
      <c r="D179" s="138">
        <v>96500</v>
      </c>
      <c r="E179" s="138"/>
      <c r="F179" s="130">
        <f t="shared" si="2"/>
        <v>96500</v>
      </c>
      <c r="G179" s="16" t="str">
        <f>+IF('Trial Balance Mapping'!F179&gt;'Trial Balance (Materiality)'!$F$12,"Yes","No")</f>
        <v>No</v>
      </c>
      <c r="H179" s="16"/>
      <c r="I179" s="21" t="s">
        <v>537</v>
      </c>
      <c r="J179" s="16" t="s">
        <v>562</v>
      </c>
    </row>
    <row r="180" spans="1:10" x14ac:dyDescent="0.25">
      <c r="A180" s="140" t="s">
        <v>227</v>
      </c>
      <c r="B180" s="34" t="s">
        <v>568</v>
      </c>
      <c r="C180" s="42" t="s">
        <v>562</v>
      </c>
      <c r="D180" s="138">
        <v>2000</v>
      </c>
      <c r="E180" s="138"/>
      <c r="F180" s="130">
        <f t="shared" si="2"/>
        <v>2000</v>
      </c>
      <c r="G180" s="16" t="str">
        <f>+IF('Trial Balance Mapping'!F180&gt;'Trial Balance (Materiality)'!$F$12,"Yes","No")</f>
        <v>No</v>
      </c>
      <c r="H180" s="16"/>
      <c r="I180" s="21" t="s">
        <v>537</v>
      </c>
      <c r="J180" s="16" t="s">
        <v>562</v>
      </c>
    </row>
    <row r="181" spans="1:10" x14ac:dyDescent="0.25">
      <c r="A181" s="140" t="s">
        <v>228</v>
      </c>
      <c r="B181" s="34" t="s">
        <v>568</v>
      </c>
      <c r="C181" s="42" t="s">
        <v>562</v>
      </c>
      <c r="D181" s="138">
        <v>1000</v>
      </c>
      <c r="E181" s="138"/>
      <c r="F181" s="130">
        <f t="shared" si="2"/>
        <v>1000</v>
      </c>
      <c r="G181" s="16" t="str">
        <f>+IF('Trial Balance Mapping'!F181&gt;'Trial Balance (Materiality)'!$F$12,"Yes","No")</f>
        <v>No</v>
      </c>
      <c r="H181" s="16"/>
      <c r="I181" s="21" t="s">
        <v>537</v>
      </c>
      <c r="J181" s="16" t="s">
        <v>562</v>
      </c>
    </row>
    <row r="182" spans="1:10" x14ac:dyDescent="0.25">
      <c r="A182" s="139" t="s">
        <v>229</v>
      </c>
      <c r="B182" s="34" t="s">
        <v>568</v>
      </c>
      <c r="C182" s="42" t="s">
        <v>562</v>
      </c>
      <c r="D182" s="138">
        <v>2000</v>
      </c>
      <c r="E182" s="138"/>
      <c r="F182" s="130">
        <f t="shared" si="2"/>
        <v>2000</v>
      </c>
      <c r="G182" s="16" t="str">
        <f>+IF('Trial Balance Mapping'!F182&gt;'Trial Balance (Materiality)'!$F$12,"Yes","No")</f>
        <v>No</v>
      </c>
      <c r="H182" s="16"/>
      <c r="I182" s="21" t="s">
        <v>537</v>
      </c>
      <c r="J182" s="16" t="s">
        <v>562</v>
      </c>
    </row>
    <row r="183" spans="1:10" x14ac:dyDescent="0.25">
      <c r="A183" s="139" t="s">
        <v>230</v>
      </c>
      <c r="B183" s="34" t="s">
        <v>568</v>
      </c>
      <c r="C183" s="42" t="s">
        <v>562</v>
      </c>
      <c r="D183" s="138">
        <v>3000</v>
      </c>
      <c r="E183" s="138"/>
      <c r="F183" s="130">
        <f t="shared" si="2"/>
        <v>3000</v>
      </c>
      <c r="G183" s="16" t="str">
        <f>+IF('Trial Balance Mapping'!F183&gt;'Trial Balance (Materiality)'!$F$12,"Yes","No")</f>
        <v>No</v>
      </c>
      <c r="H183" s="16"/>
      <c r="I183" s="21" t="s">
        <v>537</v>
      </c>
      <c r="J183" s="16" t="s">
        <v>562</v>
      </c>
    </row>
    <row r="184" spans="1:10" x14ac:dyDescent="0.25">
      <c r="A184" s="135" t="s">
        <v>231</v>
      </c>
      <c r="B184" s="34" t="s">
        <v>568</v>
      </c>
      <c r="C184" s="42" t="s">
        <v>562</v>
      </c>
      <c r="D184" s="138">
        <v>3000</v>
      </c>
      <c r="E184" s="138"/>
      <c r="F184" s="130">
        <f t="shared" si="2"/>
        <v>3000</v>
      </c>
      <c r="G184" s="16" t="str">
        <f>+IF('Trial Balance Mapping'!F184&gt;'Trial Balance (Materiality)'!$F$12,"Yes","No")</f>
        <v>No</v>
      </c>
      <c r="H184" s="16"/>
      <c r="I184" s="21" t="s">
        <v>537</v>
      </c>
      <c r="J184" s="16" t="s">
        <v>562</v>
      </c>
    </row>
    <row r="185" spans="1:10" x14ac:dyDescent="0.25">
      <c r="A185" s="135" t="s">
        <v>232</v>
      </c>
      <c r="B185" s="34" t="s">
        <v>568</v>
      </c>
      <c r="C185" s="42" t="s">
        <v>562</v>
      </c>
      <c r="D185" s="138">
        <v>5000</v>
      </c>
      <c r="E185" s="138"/>
      <c r="F185" s="130">
        <f t="shared" si="2"/>
        <v>5000</v>
      </c>
      <c r="G185" s="16" t="str">
        <f>+IF('Trial Balance Mapping'!F185&gt;'Trial Balance (Materiality)'!$F$12,"Yes","No")</f>
        <v>No</v>
      </c>
      <c r="H185" s="16"/>
      <c r="I185" s="21" t="s">
        <v>537</v>
      </c>
      <c r="J185" s="16" t="s">
        <v>562</v>
      </c>
    </row>
    <row r="186" spans="1:10" x14ac:dyDescent="0.25">
      <c r="A186" s="135" t="s">
        <v>233</v>
      </c>
      <c r="B186" s="34" t="s">
        <v>568</v>
      </c>
      <c r="C186" s="42" t="s">
        <v>562</v>
      </c>
      <c r="D186" s="138">
        <v>2000</v>
      </c>
      <c r="E186" s="138"/>
      <c r="F186" s="130">
        <f t="shared" si="2"/>
        <v>2000</v>
      </c>
      <c r="G186" s="16" t="str">
        <f>+IF('Trial Balance Mapping'!F186&gt;'Trial Balance (Materiality)'!$F$12,"Yes","No")</f>
        <v>No</v>
      </c>
      <c r="H186" s="16"/>
      <c r="I186" s="21" t="s">
        <v>537</v>
      </c>
      <c r="J186" s="16" t="s">
        <v>562</v>
      </c>
    </row>
    <row r="187" spans="1:10" x14ac:dyDescent="0.25">
      <c r="A187" s="135" t="s">
        <v>236</v>
      </c>
      <c r="B187" s="34" t="s">
        <v>568</v>
      </c>
      <c r="C187" s="42" t="s">
        <v>562</v>
      </c>
      <c r="D187" s="138">
        <v>5000</v>
      </c>
      <c r="E187" s="138"/>
      <c r="F187" s="130">
        <f t="shared" si="2"/>
        <v>5000</v>
      </c>
      <c r="G187" s="16" t="str">
        <f>+IF('Trial Balance Mapping'!F187&gt;'Trial Balance (Materiality)'!$F$12,"Yes","No")</f>
        <v>No</v>
      </c>
      <c r="H187" s="16"/>
      <c r="I187" s="21" t="s">
        <v>537</v>
      </c>
      <c r="J187" s="16" t="s">
        <v>562</v>
      </c>
    </row>
    <row r="188" spans="1:10" x14ac:dyDescent="0.25">
      <c r="A188" s="139" t="s">
        <v>239</v>
      </c>
      <c r="B188" s="34" t="s">
        <v>568</v>
      </c>
      <c r="C188" s="42" t="s">
        <v>562</v>
      </c>
      <c r="D188" s="138">
        <v>7500</v>
      </c>
      <c r="E188" s="138"/>
      <c r="F188" s="130">
        <f t="shared" si="2"/>
        <v>7500</v>
      </c>
      <c r="G188" s="16" t="str">
        <f>+IF('Trial Balance Mapping'!F188&gt;'Trial Balance (Materiality)'!$F$12,"Yes","No")</f>
        <v>No</v>
      </c>
      <c r="H188" s="16"/>
      <c r="I188" s="21" t="s">
        <v>537</v>
      </c>
      <c r="J188" s="16" t="s">
        <v>562</v>
      </c>
    </row>
    <row r="189" spans="1:10" x14ac:dyDescent="0.25">
      <c r="A189" s="139" t="s">
        <v>240</v>
      </c>
      <c r="B189" s="34" t="s">
        <v>568</v>
      </c>
      <c r="C189" s="42" t="s">
        <v>562</v>
      </c>
      <c r="D189" s="138">
        <v>20000</v>
      </c>
      <c r="E189" s="138"/>
      <c r="F189" s="130">
        <f t="shared" si="2"/>
        <v>20000</v>
      </c>
      <c r="G189" s="16" t="str">
        <f>+IF('Trial Balance Mapping'!F189&gt;'Trial Balance (Materiality)'!$F$12,"Yes","No")</f>
        <v>No</v>
      </c>
      <c r="H189" s="16"/>
      <c r="I189" s="21" t="s">
        <v>537</v>
      </c>
      <c r="J189" s="16" t="s">
        <v>562</v>
      </c>
    </row>
    <row r="190" spans="1:10" x14ac:dyDescent="0.25">
      <c r="A190" s="139" t="s">
        <v>241</v>
      </c>
      <c r="B190" s="34" t="s">
        <v>568</v>
      </c>
      <c r="C190" s="42" t="s">
        <v>562</v>
      </c>
      <c r="D190" s="138">
        <v>7000</v>
      </c>
      <c r="E190" s="138"/>
      <c r="F190" s="130">
        <f t="shared" si="2"/>
        <v>7000</v>
      </c>
      <c r="G190" s="16" t="str">
        <f>+IF('Trial Balance Mapping'!F190&gt;'Trial Balance (Materiality)'!$F$12,"Yes","No")</f>
        <v>No</v>
      </c>
      <c r="H190" s="16"/>
      <c r="I190" s="21" t="s">
        <v>537</v>
      </c>
      <c r="J190" s="16" t="s">
        <v>562</v>
      </c>
    </row>
    <row r="191" spans="1:10" x14ac:dyDescent="0.25">
      <c r="A191" s="139" t="s">
        <v>242</v>
      </c>
      <c r="B191" s="34" t="s">
        <v>568</v>
      </c>
      <c r="C191" s="42" t="s">
        <v>562</v>
      </c>
      <c r="D191" s="138">
        <v>3000</v>
      </c>
      <c r="E191" s="138"/>
      <c r="F191" s="130">
        <f t="shared" si="2"/>
        <v>3000</v>
      </c>
      <c r="G191" s="16" t="str">
        <f>+IF('Trial Balance Mapping'!F191&gt;'Trial Balance (Materiality)'!$F$12,"Yes","No")</f>
        <v>No</v>
      </c>
      <c r="H191" s="16"/>
      <c r="I191" s="21" t="s">
        <v>537</v>
      </c>
      <c r="J191" s="16" t="s">
        <v>562</v>
      </c>
    </row>
    <row r="192" spans="1:10" x14ac:dyDescent="0.25">
      <c r="A192" s="135" t="s">
        <v>244</v>
      </c>
      <c r="B192" s="34" t="s">
        <v>568</v>
      </c>
      <c r="C192" s="42" t="s">
        <v>562</v>
      </c>
      <c r="D192" s="138">
        <v>2000</v>
      </c>
      <c r="E192" s="138"/>
      <c r="F192" s="130">
        <f t="shared" si="2"/>
        <v>2000</v>
      </c>
      <c r="G192" s="16" t="str">
        <f>+IF('Trial Balance Mapping'!F192&gt;'Trial Balance (Materiality)'!$F$12,"Yes","No")</f>
        <v>No</v>
      </c>
      <c r="H192" s="16"/>
      <c r="I192" s="21" t="s">
        <v>537</v>
      </c>
      <c r="J192" s="16" t="s">
        <v>562</v>
      </c>
    </row>
    <row r="193" spans="1:10" x14ac:dyDescent="0.25">
      <c r="A193" s="139" t="s">
        <v>245</v>
      </c>
      <c r="B193" s="34" t="s">
        <v>568</v>
      </c>
      <c r="C193" s="42" t="s">
        <v>562</v>
      </c>
      <c r="D193" s="138">
        <v>30000</v>
      </c>
      <c r="E193" s="138"/>
      <c r="F193" s="130">
        <f t="shared" si="2"/>
        <v>30000</v>
      </c>
      <c r="G193" s="16" t="str">
        <f>+IF('Trial Balance Mapping'!F193&gt;'Trial Balance (Materiality)'!$F$12,"Yes","No")</f>
        <v>No</v>
      </c>
      <c r="H193" s="16"/>
      <c r="I193" s="21" t="s">
        <v>537</v>
      </c>
      <c r="J193" s="16" t="s">
        <v>562</v>
      </c>
    </row>
    <row r="194" spans="1:10" x14ac:dyDescent="0.25">
      <c r="A194" s="135" t="s">
        <v>246</v>
      </c>
      <c r="B194" s="34" t="s">
        <v>568</v>
      </c>
      <c r="C194" s="42" t="s">
        <v>562</v>
      </c>
      <c r="D194" s="138">
        <v>3000</v>
      </c>
      <c r="E194" s="138"/>
      <c r="F194" s="130">
        <f t="shared" si="2"/>
        <v>3000</v>
      </c>
      <c r="G194" s="16" t="str">
        <f>+IF('Trial Balance Mapping'!F194&gt;'Trial Balance (Materiality)'!$F$12,"Yes","No")</f>
        <v>No</v>
      </c>
      <c r="H194" s="16"/>
      <c r="I194" s="21" t="s">
        <v>537</v>
      </c>
      <c r="J194" s="16" t="s">
        <v>562</v>
      </c>
    </row>
    <row r="195" spans="1:10" x14ac:dyDescent="0.25">
      <c r="A195" s="136" t="s">
        <v>248</v>
      </c>
      <c r="B195" s="34" t="s">
        <v>568</v>
      </c>
      <c r="C195" s="42" t="s">
        <v>562</v>
      </c>
      <c r="D195" s="138">
        <v>1000</v>
      </c>
      <c r="E195" s="138"/>
      <c r="F195" s="130">
        <f t="shared" si="2"/>
        <v>1000</v>
      </c>
      <c r="G195" s="16" t="str">
        <f>+IF('Trial Balance Mapping'!F195&gt;'Trial Balance (Materiality)'!$F$12,"Yes","No")</f>
        <v>No</v>
      </c>
      <c r="H195" s="16"/>
      <c r="I195" s="21" t="s">
        <v>537</v>
      </c>
      <c r="J195" s="16" t="s">
        <v>562</v>
      </c>
    </row>
    <row r="196" spans="1:10" x14ac:dyDescent="0.25">
      <c r="A196" s="141" t="s">
        <v>249</v>
      </c>
      <c r="B196" s="34" t="s">
        <v>568</v>
      </c>
      <c r="C196" s="42" t="s">
        <v>562</v>
      </c>
      <c r="D196" s="138">
        <v>906277</v>
      </c>
      <c r="E196" s="138">
        <v>45745</v>
      </c>
      <c r="F196" s="130">
        <f t="shared" ref="F196:F259" si="3">ABS(E196-D196)</f>
        <v>860532</v>
      </c>
      <c r="G196" s="16" t="str">
        <f>+IF('Trial Balance Mapping'!F196&gt;'Trial Balance (Materiality)'!$F$12,"Yes","No")</f>
        <v>No</v>
      </c>
      <c r="H196" s="16" t="s">
        <v>612</v>
      </c>
      <c r="I196" s="21" t="s">
        <v>537</v>
      </c>
      <c r="J196" s="16" t="s">
        <v>562</v>
      </c>
    </row>
    <row r="197" spans="1:10" x14ac:dyDescent="0.25">
      <c r="A197" s="139" t="s">
        <v>251</v>
      </c>
      <c r="B197" s="34" t="s">
        <v>568</v>
      </c>
      <c r="C197" s="42" t="s">
        <v>562</v>
      </c>
      <c r="D197" s="138">
        <v>60000</v>
      </c>
      <c r="E197" s="138"/>
      <c r="F197" s="130">
        <f t="shared" si="3"/>
        <v>60000</v>
      </c>
      <c r="G197" s="16" t="str">
        <f>+IF('Trial Balance Mapping'!F197&gt;'Trial Balance (Materiality)'!$F$12,"Yes","No")</f>
        <v>No</v>
      </c>
      <c r="H197" s="16" t="s">
        <v>612</v>
      </c>
      <c r="I197" s="21" t="s">
        <v>537</v>
      </c>
      <c r="J197" s="16" t="s">
        <v>562</v>
      </c>
    </row>
    <row r="198" spans="1:10" x14ac:dyDescent="0.25">
      <c r="A198" s="139" t="s">
        <v>253</v>
      </c>
      <c r="B198" s="34" t="s">
        <v>568</v>
      </c>
      <c r="C198" s="42" t="s">
        <v>562</v>
      </c>
      <c r="D198" s="138">
        <v>10000</v>
      </c>
      <c r="E198" s="138"/>
      <c r="F198" s="130">
        <f t="shared" si="3"/>
        <v>10000</v>
      </c>
      <c r="G198" s="16" t="str">
        <f>+IF('Trial Balance Mapping'!F198&gt;'Trial Balance (Materiality)'!$F$12,"Yes","No")</f>
        <v>No</v>
      </c>
      <c r="H198" s="16" t="s">
        <v>612</v>
      </c>
      <c r="I198" s="21" t="s">
        <v>537</v>
      </c>
      <c r="J198" s="16" t="s">
        <v>562</v>
      </c>
    </row>
    <row r="199" spans="1:10" x14ac:dyDescent="0.25">
      <c r="A199" s="139" t="s">
        <v>254</v>
      </c>
      <c r="B199" s="34" t="s">
        <v>568</v>
      </c>
      <c r="C199" s="42" t="s">
        <v>562</v>
      </c>
      <c r="D199" s="138">
        <v>2000</v>
      </c>
      <c r="E199" s="138"/>
      <c r="F199" s="130">
        <f t="shared" si="3"/>
        <v>2000</v>
      </c>
      <c r="G199" s="16" t="str">
        <f>+IF('Trial Balance Mapping'!F199&gt;'Trial Balance (Materiality)'!$F$12,"Yes","No")</f>
        <v>No</v>
      </c>
      <c r="H199" s="16" t="s">
        <v>612</v>
      </c>
      <c r="I199" s="21" t="s">
        <v>537</v>
      </c>
      <c r="J199" s="16" t="s">
        <v>562</v>
      </c>
    </row>
    <row r="200" spans="1:10" x14ac:dyDescent="0.25">
      <c r="A200" s="139" t="s">
        <v>255</v>
      </c>
      <c r="B200" s="34" t="s">
        <v>568</v>
      </c>
      <c r="C200" s="42" t="s">
        <v>562</v>
      </c>
      <c r="D200" s="138">
        <v>9000</v>
      </c>
      <c r="E200" s="138"/>
      <c r="F200" s="130">
        <f t="shared" si="3"/>
        <v>9000</v>
      </c>
      <c r="G200" s="16" t="str">
        <f>+IF('Trial Balance Mapping'!F200&gt;'Trial Balance (Materiality)'!$F$12,"Yes","No")</f>
        <v>No</v>
      </c>
      <c r="H200" s="16" t="s">
        <v>612</v>
      </c>
      <c r="I200" s="21" t="s">
        <v>537</v>
      </c>
      <c r="J200" s="16" t="s">
        <v>562</v>
      </c>
    </row>
    <row r="201" spans="1:10" x14ac:dyDescent="0.25">
      <c r="A201" s="139" t="s">
        <v>260</v>
      </c>
      <c r="B201" s="34" t="s">
        <v>568</v>
      </c>
      <c r="C201" s="42" t="s">
        <v>562</v>
      </c>
      <c r="D201" s="138">
        <v>15000</v>
      </c>
      <c r="E201" s="138"/>
      <c r="F201" s="130">
        <f t="shared" si="3"/>
        <v>15000</v>
      </c>
      <c r="G201" s="16" t="str">
        <f>+IF('Trial Balance Mapping'!F201&gt;'Trial Balance (Materiality)'!$F$12,"Yes","No")</f>
        <v>No</v>
      </c>
      <c r="H201" s="16" t="s">
        <v>612</v>
      </c>
      <c r="I201" s="21" t="s">
        <v>537</v>
      </c>
      <c r="J201" s="16" t="s">
        <v>562</v>
      </c>
    </row>
    <row r="202" spans="1:10" x14ac:dyDescent="0.25">
      <c r="A202" s="139" t="s">
        <v>262</v>
      </c>
      <c r="B202" s="34" t="s">
        <v>568</v>
      </c>
      <c r="C202" s="42" t="s">
        <v>562</v>
      </c>
      <c r="D202" s="138">
        <v>30834</v>
      </c>
      <c r="E202" s="138"/>
      <c r="F202" s="130">
        <f t="shared" si="3"/>
        <v>30834</v>
      </c>
      <c r="G202" s="16" t="str">
        <f>+IF('Trial Balance Mapping'!F202&gt;'Trial Balance (Materiality)'!$F$12,"Yes","No")</f>
        <v>No</v>
      </c>
      <c r="H202" s="16" t="s">
        <v>612</v>
      </c>
      <c r="I202" s="21" t="s">
        <v>537</v>
      </c>
      <c r="J202" s="16" t="s">
        <v>562</v>
      </c>
    </row>
    <row r="203" spans="1:10" x14ac:dyDescent="0.25">
      <c r="A203" s="139" t="s">
        <v>263</v>
      </c>
      <c r="B203" s="34" t="s">
        <v>568</v>
      </c>
      <c r="C203" s="42" t="s">
        <v>562</v>
      </c>
      <c r="D203" s="138">
        <v>6000</v>
      </c>
      <c r="E203" s="138"/>
      <c r="F203" s="130">
        <f t="shared" si="3"/>
        <v>6000</v>
      </c>
      <c r="G203" s="16" t="str">
        <f>+IF('Trial Balance Mapping'!F203&gt;'Trial Balance (Materiality)'!$F$12,"Yes","No")</f>
        <v>No</v>
      </c>
      <c r="H203" s="16" t="s">
        <v>612</v>
      </c>
      <c r="I203" s="21" t="s">
        <v>537</v>
      </c>
      <c r="J203" s="16" t="s">
        <v>562</v>
      </c>
    </row>
    <row r="204" spans="1:10" x14ac:dyDescent="0.25">
      <c r="A204" s="139" t="s">
        <v>264</v>
      </c>
      <c r="B204" s="34" t="s">
        <v>568</v>
      </c>
      <c r="C204" s="42" t="s">
        <v>562</v>
      </c>
      <c r="D204" s="138">
        <v>15000</v>
      </c>
      <c r="E204" s="138"/>
      <c r="F204" s="130">
        <f t="shared" si="3"/>
        <v>15000</v>
      </c>
      <c r="G204" s="16" t="str">
        <f>+IF('Trial Balance Mapping'!F204&gt;'Trial Balance (Materiality)'!$F$12,"Yes","No")</f>
        <v>No</v>
      </c>
      <c r="H204" s="16" t="s">
        <v>612</v>
      </c>
      <c r="I204" s="21" t="s">
        <v>537</v>
      </c>
      <c r="J204" s="16" t="s">
        <v>562</v>
      </c>
    </row>
    <row r="205" spans="1:10" x14ac:dyDescent="0.25">
      <c r="A205" s="135" t="s">
        <v>265</v>
      </c>
      <c r="B205" s="34" t="s">
        <v>568</v>
      </c>
      <c r="C205" s="42" t="s">
        <v>562</v>
      </c>
      <c r="D205" s="138">
        <v>10000</v>
      </c>
      <c r="E205" s="138"/>
      <c r="F205" s="130">
        <f t="shared" si="3"/>
        <v>10000</v>
      </c>
      <c r="G205" s="16" t="str">
        <f>+IF('Trial Balance Mapping'!F205&gt;'Trial Balance (Materiality)'!$F$12,"Yes","No")</f>
        <v>No</v>
      </c>
      <c r="H205" s="16" t="s">
        <v>612</v>
      </c>
      <c r="I205" s="21" t="s">
        <v>537</v>
      </c>
      <c r="J205" s="16" t="s">
        <v>562</v>
      </c>
    </row>
    <row r="206" spans="1:10" x14ac:dyDescent="0.25">
      <c r="A206" s="139" t="s">
        <v>266</v>
      </c>
      <c r="B206" s="34" t="s">
        <v>568</v>
      </c>
      <c r="C206" s="42" t="s">
        <v>562</v>
      </c>
      <c r="D206" s="138">
        <v>7800</v>
      </c>
      <c r="E206" s="138"/>
      <c r="F206" s="130">
        <f t="shared" si="3"/>
        <v>7800</v>
      </c>
      <c r="G206" s="16" t="str">
        <f>+IF('Trial Balance Mapping'!F206&gt;'Trial Balance (Materiality)'!$F$12,"Yes","No")</f>
        <v>No</v>
      </c>
      <c r="H206" s="16" t="s">
        <v>612</v>
      </c>
      <c r="I206" s="21" t="s">
        <v>537</v>
      </c>
      <c r="J206" s="16" t="s">
        <v>562</v>
      </c>
    </row>
    <row r="207" spans="1:10" x14ac:dyDescent="0.25">
      <c r="A207" s="139" t="s">
        <v>267</v>
      </c>
      <c r="B207" s="34" t="s">
        <v>568</v>
      </c>
      <c r="C207" s="42" t="s">
        <v>562</v>
      </c>
      <c r="D207" s="138">
        <v>4000</v>
      </c>
      <c r="E207" s="138"/>
      <c r="F207" s="130">
        <f t="shared" si="3"/>
        <v>4000</v>
      </c>
      <c r="G207" s="16" t="str">
        <f>+IF('Trial Balance Mapping'!F207&gt;'Trial Balance (Materiality)'!$F$12,"Yes","No")</f>
        <v>No</v>
      </c>
      <c r="H207" s="16" t="s">
        <v>612</v>
      </c>
      <c r="I207" s="21" t="s">
        <v>537</v>
      </c>
      <c r="J207" s="16" t="s">
        <v>562</v>
      </c>
    </row>
    <row r="208" spans="1:10" x14ac:dyDescent="0.25">
      <c r="A208" s="139" t="s">
        <v>270</v>
      </c>
      <c r="B208" s="34" t="s">
        <v>568</v>
      </c>
      <c r="C208" s="42" t="s">
        <v>562</v>
      </c>
      <c r="D208" s="138">
        <v>40000</v>
      </c>
      <c r="E208" s="138"/>
      <c r="F208" s="130">
        <f t="shared" si="3"/>
        <v>40000</v>
      </c>
      <c r="G208" s="16" t="str">
        <f>+IF('Trial Balance Mapping'!F208&gt;'Trial Balance (Materiality)'!$F$12,"Yes","No")</f>
        <v>No</v>
      </c>
      <c r="H208" s="16" t="s">
        <v>612</v>
      </c>
      <c r="I208" s="21" t="s">
        <v>537</v>
      </c>
      <c r="J208" s="16" t="s">
        <v>562</v>
      </c>
    </row>
    <row r="209" spans="1:10" x14ac:dyDescent="0.25">
      <c r="A209" s="139" t="s">
        <v>271</v>
      </c>
      <c r="B209" s="34" t="s">
        <v>568</v>
      </c>
      <c r="C209" s="42" t="s">
        <v>562</v>
      </c>
      <c r="D209" s="138"/>
      <c r="E209" s="138">
        <v>696</v>
      </c>
      <c r="F209" s="130">
        <f t="shared" si="3"/>
        <v>696</v>
      </c>
      <c r="G209" s="16" t="str">
        <f>+IF('Trial Balance Mapping'!F209&gt;'Trial Balance (Materiality)'!$F$12,"Yes","No")</f>
        <v>No</v>
      </c>
      <c r="H209" s="16" t="s">
        <v>612</v>
      </c>
      <c r="I209" s="21" t="s">
        <v>537</v>
      </c>
      <c r="J209" s="16" t="s">
        <v>562</v>
      </c>
    </row>
    <row r="210" spans="1:10" x14ac:dyDescent="0.25">
      <c r="A210" s="139" t="s">
        <v>272</v>
      </c>
      <c r="B210" s="34" t="s">
        <v>568</v>
      </c>
      <c r="C210" s="42" t="s">
        <v>562</v>
      </c>
      <c r="D210" s="138">
        <v>207257</v>
      </c>
      <c r="E210" s="138"/>
      <c r="F210" s="130">
        <f t="shared" si="3"/>
        <v>207257</v>
      </c>
      <c r="G210" s="16" t="str">
        <f>+IF('Trial Balance Mapping'!F210&gt;'Trial Balance (Materiality)'!$F$12,"Yes","No")</f>
        <v>No</v>
      </c>
      <c r="H210" s="16" t="s">
        <v>612</v>
      </c>
      <c r="I210" s="21" t="s">
        <v>537</v>
      </c>
      <c r="J210" s="16" t="s">
        <v>562</v>
      </c>
    </row>
    <row r="211" spans="1:10" x14ac:dyDescent="0.25">
      <c r="A211" s="135" t="s">
        <v>273</v>
      </c>
      <c r="B211" s="34" t="s">
        <v>568</v>
      </c>
      <c r="C211" s="42" t="s">
        <v>562</v>
      </c>
      <c r="D211" s="138">
        <v>80000</v>
      </c>
      <c r="E211" s="138"/>
      <c r="F211" s="130">
        <f t="shared" si="3"/>
        <v>80000</v>
      </c>
      <c r="G211" s="16" t="str">
        <f>+IF('Trial Balance Mapping'!F211&gt;'Trial Balance (Materiality)'!$F$12,"Yes","No")</f>
        <v>No</v>
      </c>
      <c r="H211" s="16" t="s">
        <v>612</v>
      </c>
      <c r="I211" s="21" t="s">
        <v>537</v>
      </c>
      <c r="J211" s="16" t="s">
        <v>562</v>
      </c>
    </row>
    <row r="212" spans="1:10" x14ac:dyDescent="0.25">
      <c r="A212" s="139" t="s">
        <v>274</v>
      </c>
      <c r="B212" s="34" t="s">
        <v>568</v>
      </c>
      <c r="C212" s="42" t="s">
        <v>562</v>
      </c>
      <c r="D212" s="138">
        <v>53500</v>
      </c>
      <c r="E212" s="138"/>
      <c r="F212" s="130">
        <f t="shared" si="3"/>
        <v>53500</v>
      </c>
      <c r="G212" s="16" t="str">
        <f>+IF('Trial Balance Mapping'!F212&gt;'Trial Balance (Materiality)'!$F$12,"Yes","No")</f>
        <v>No</v>
      </c>
      <c r="H212" s="16" t="s">
        <v>612</v>
      </c>
      <c r="I212" s="21" t="s">
        <v>537</v>
      </c>
      <c r="J212" s="16" t="s">
        <v>562</v>
      </c>
    </row>
    <row r="213" spans="1:10" x14ac:dyDescent="0.25">
      <c r="A213" s="135" t="s">
        <v>277</v>
      </c>
      <c r="B213" s="34" t="s">
        <v>568</v>
      </c>
      <c r="C213" s="42" t="s">
        <v>562</v>
      </c>
      <c r="D213" s="138">
        <v>5000</v>
      </c>
      <c r="E213" s="138"/>
      <c r="F213" s="130">
        <f t="shared" si="3"/>
        <v>5000</v>
      </c>
      <c r="G213" s="16" t="str">
        <f>+IF('Trial Balance Mapping'!F213&gt;'Trial Balance (Materiality)'!$F$12,"Yes","No")</f>
        <v>No</v>
      </c>
      <c r="H213" s="16" t="s">
        <v>612</v>
      </c>
      <c r="I213" s="21" t="s">
        <v>537</v>
      </c>
      <c r="J213" s="16" t="s">
        <v>562</v>
      </c>
    </row>
    <row r="214" spans="1:10" x14ac:dyDescent="0.25">
      <c r="A214" s="139" t="s">
        <v>278</v>
      </c>
      <c r="B214" s="34" t="s">
        <v>568</v>
      </c>
      <c r="C214" s="42" t="s">
        <v>562</v>
      </c>
      <c r="D214" s="138">
        <v>138181</v>
      </c>
      <c r="E214" s="138"/>
      <c r="F214" s="130">
        <f t="shared" si="3"/>
        <v>138181</v>
      </c>
      <c r="G214" s="16" t="str">
        <f>+IF('Trial Balance Mapping'!F214&gt;'Trial Balance (Materiality)'!$F$12,"Yes","No")</f>
        <v>No</v>
      </c>
      <c r="H214" s="16" t="s">
        <v>612</v>
      </c>
      <c r="I214" s="21" t="s">
        <v>537</v>
      </c>
      <c r="J214" s="16" t="s">
        <v>562</v>
      </c>
    </row>
    <row r="215" spans="1:10" x14ac:dyDescent="0.25">
      <c r="A215" s="139" t="s">
        <v>280</v>
      </c>
      <c r="B215" s="34" t="s">
        <v>568</v>
      </c>
      <c r="C215" s="42" t="s">
        <v>562</v>
      </c>
      <c r="D215" s="138">
        <v>44705</v>
      </c>
      <c r="E215" s="138"/>
      <c r="F215" s="130">
        <f t="shared" si="3"/>
        <v>44705</v>
      </c>
      <c r="G215" s="16" t="str">
        <f>+IF('Trial Balance Mapping'!F215&gt;'Trial Balance (Materiality)'!$F$12,"Yes","No")</f>
        <v>No</v>
      </c>
      <c r="H215" s="16" t="s">
        <v>612</v>
      </c>
      <c r="I215" s="21" t="s">
        <v>537</v>
      </c>
      <c r="J215" s="16" t="s">
        <v>562</v>
      </c>
    </row>
    <row r="216" spans="1:10" x14ac:dyDescent="0.25">
      <c r="A216" s="140" t="s">
        <v>281</v>
      </c>
      <c r="B216" s="34" t="s">
        <v>568</v>
      </c>
      <c r="C216" s="42" t="s">
        <v>562</v>
      </c>
      <c r="D216" s="138"/>
      <c r="E216" s="138">
        <v>45049</v>
      </c>
      <c r="F216" s="130">
        <f t="shared" si="3"/>
        <v>45049</v>
      </c>
      <c r="G216" s="16" t="str">
        <f>+IF('Trial Balance Mapping'!F216&gt;'Trial Balance (Materiality)'!$F$12,"Yes","No")</f>
        <v>No</v>
      </c>
      <c r="H216" s="16" t="s">
        <v>612</v>
      </c>
      <c r="I216" s="21" t="s">
        <v>537</v>
      </c>
      <c r="J216" s="16" t="s">
        <v>562</v>
      </c>
    </row>
    <row r="217" spans="1:10" x14ac:dyDescent="0.25">
      <c r="A217" s="139" t="s">
        <v>282</v>
      </c>
      <c r="B217" s="34" t="s">
        <v>568</v>
      </c>
      <c r="C217" s="42" t="s">
        <v>562</v>
      </c>
      <c r="D217" s="138">
        <v>9000</v>
      </c>
      <c r="E217" s="138"/>
      <c r="F217" s="130">
        <f t="shared" si="3"/>
        <v>9000</v>
      </c>
      <c r="G217" s="16" t="str">
        <f>+IF('Trial Balance Mapping'!F217&gt;'Trial Balance (Materiality)'!$F$12,"Yes","No")</f>
        <v>No</v>
      </c>
      <c r="H217" s="16" t="s">
        <v>612</v>
      </c>
      <c r="I217" s="21" t="s">
        <v>537</v>
      </c>
      <c r="J217" s="16" t="s">
        <v>562</v>
      </c>
    </row>
    <row r="218" spans="1:10" x14ac:dyDescent="0.25">
      <c r="A218" s="139" t="s">
        <v>283</v>
      </c>
      <c r="B218" s="34" t="s">
        <v>568</v>
      </c>
      <c r="C218" s="42" t="s">
        <v>562</v>
      </c>
      <c r="D218" s="138">
        <v>25000</v>
      </c>
      <c r="E218" s="138"/>
      <c r="F218" s="130">
        <f t="shared" si="3"/>
        <v>25000</v>
      </c>
      <c r="G218" s="16" t="str">
        <f>+IF('Trial Balance Mapping'!F218&gt;'Trial Balance (Materiality)'!$F$12,"Yes","No")</f>
        <v>No</v>
      </c>
      <c r="H218" s="16" t="s">
        <v>612</v>
      </c>
      <c r="I218" s="21" t="s">
        <v>537</v>
      </c>
      <c r="J218" s="16" t="s">
        <v>562</v>
      </c>
    </row>
    <row r="219" spans="1:10" x14ac:dyDescent="0.25">
      <c r="A219" s="139" t="s">
        <v>284</v>
      </c>
      <c r="B219" s="34" t="s">
        <v>568</v>
      </c>
      <c r="C219" s="42" t="s">
        <v>562</v>
      </c>
      <c r="D219" s="138">
        <v>9000</v>
      </c>
      <c r="E219" s="138"/>
      <c r="F219" s="130">
        <f t="shared" si="3"/>
        <v>9000</v>
      </c>
      <c r="G219" s="16" t="str">
        <f>+IF('Trial Balance Mapping'!F219&gt;'Trial Balance (Materiality)'!$F$12,"Yes","No")</f>
        <v>No</v>
      </c>
      <c r="H219" s="16" t="s">
        <v>612</v>
      </c>
      <c r="I219" s="21" t="s">
        <v>537</v>
      </c>
      <c r="J219" s="16" t="s">
        <v>562</v>
      </c>
    </row>
    <row r="220" spans="1:10" x14ac:dyDescent="0.25">
      <c r="A220" s="136" t="s">
        <v>285</v>
      </c>
      <c r="B220" s="34" t="s">
        <v>568</v>
      </c>
      <c r="C220" s="42" t="s">
        <v>562</v>
      </c>
      <c r="D220" s="138">
        <v>14000</v>
      </c>
      <c r="E220" s="138"/>
      <c r="F220" s="130">
        <f t="shared" si="3"/>
        <v>14000</v>
      </c>
      <c r="G220" s="16" t="str">
        <f>+IF('Trial Balance Mapping'!F220&gt;'Trial Balance (Materiality)'!$F$12,"Yes","No")</f>
        <v>No</v>
      </c>
      <c r="H220" s="16" t="s">
        <v>612</v>
      </c>
      <c r="I220" s="21" t="s">
        <v>537</v>
      </c>
      <c r="J220" s="16" t="s">
        <v>562</v>
      </c>
    </row>
    <row r="221" spans="1:10" x14ac:dyDescent="0.25">
      <c r="A221" s="139" t="s">
        <v>286</v>
      </c>
      <c r="B221" s="34" t="s">
        <v>568</v>
      </c>
      <c r="C221" s="42" t="s">
        <v>562</v>
      </c>
      <c r="D221" s="138">
        <v>5000</v>
      </c>
      <c r="E221" s="138"/>
      <c r="F221" s="130">
        <f t="shared" si="3"/>
        <v>5000</v>
      </c>
      <c r="G221" s="16" t="str">
        <f>+IF('Trial Balance Mapping'!F221&gt;'Trial Balance (Materiality)'!$F$12,"Yes","No")</f>
        <v>No</v>
      </c>
      <c r="H221" s="16" t="s">
        <v>612</v>
      </c>
      <c r="I221" s="21" t="s">
        <v>537</v>
      </c>
      <c r="J221" s="16" t="s">
        <v>562</v>
      </c>
    </row>
    <row r="222" spans="1:10" x14ac:dyDescent="0.25">
      <c r="A222" s="139" t="s">
        <v>289</v>
      </c>
      <c r="B222" s="34" t="s">
        <v>568</v>
      </c>
      <c r="C222" s="42" t="s">
        <v>562</v>
      </c>
      <c r="D222" s="138">
        <v>45000</v>
      </c>
      <c r="E222" s="138"/>
      <c r="F222" s="130">
        <f t="shared" si="3"/>
        <v>45000</v>
      </c>
      <c r="G222" s="16" t="str">
        <f>+IF('Trial Balance Mapping'!F222&gt;'Trial Balance (Materiality)'!$F$12,"Yes","No")</f>
        <v>No</v>
      </c>
      <c r="H222" s="16" t="s">
        <v>612</v>
      </c>
      <c r="I222" s="21" t="s">
        <v>537</v>
      </c>
      <c r="J222" s="16" t="s">
        <v>562</v>
      </c>
    </row>
    <row r="223" spans="1:10" x14ac:dyDescent="0.25">
      <c r="A223" s="135" t="s">
        <v>290</v>
      </c>
      <c r="B223" s="34" t="s">
        <v>568</v>
      </c>
      <c r="C223" s="42" t="s">
        <v>562</v>
      </c>
      <c r="D223" s="138">
        <v>61000</v>
      </c>
      <c r="E223" s="138"/>
      <c r="F223" s="130">
        <f t="shared" si="3"/>
        <v>61000</v>
      </c>
      <c r="G223" s="16" t="str">
        <f>+IF('Trial Balance Mapping'!F223&gt;'Trial Balance (Materiality)'!$F$12,"Yes","No")</f>
        <v>No</v>
      </c>
      <c r="H223" s="16"/>
      <c r="I223" s="21" t="s">
        <v>537</v>
      </c>
      <c r="J223" s="16" t="s">
        <v>562</v>
      </c>
    </row>
    <row r="224" spans="1:10" x14ac:dyDescent="0.25">
      <c r="A224" s="141" t="s">
        <v>293</v>
      </c>
      <c r="B224" s="34" t="s">
        <v>568</v>
      </c>
      <c r="C224" s="42" t="s">
        <v>562</v>
      </c>
      <c r="D224" s="138">
        <v>4129508</v>
      </c>
      <c r="E224" s="138"/>
      <c r="F224" s="130">
        <f t="shared" si="3"/>
        <v>4129508</v>
      </c>
      <c r="G224" s="16" t="str">
        <f>+IF('Trial Balance Mapping'!F224&gt;'Trial Balance (Materiality)'!$F$12,"Yes","No")</f>
        <v>Yes</v>
      </c>
      <c r="H224" s="16"/>
      <c r="I224" s="31" t="s">
        <v>527</v>
      </c>
      <c r="J224" s="19" t="s">
        <v>577</v>
      </c>
    </row>
    <row r="225" spans="1:10" x14ac:dyDescent="0.25">
      <c r="A225" s="139" t="s">
        <v>294</v>
      </c>
      <c r="B225" s="34" t="s">
        <v>568</v>
      </c>
      <c r="C225" s="42" t="s">
        <v>562</v>
      </c>
      <c r="D225" s="138">
        <v>189750</v>
      </c>
      <c r="E225" s="138"/>
      <c r="F225" s="130">
        <f t="shared" si="3"/>
        <v>189750</v>
      </c>
      <c r="G225" s="16" t="str">
        <f>+IF('Trial Balance Mapping'!F225&gt;'Trial Balance (Materiality)'!$F$12,"Yes","No")</f>
        <v>No</v>
      </c>
      <c r="H225" s="16"/>
      <c r="I225" s="19"/>
      <c r="J225" s="19"/>
    </row>
    <row r="226" spans="1:10" x14ac:dyDescent="0.25">
      <c r="A226" s="140" t="s">
        <v>295</v>
      </c>
      <c r="B226" s="34" t="s">
        <v>568</v>
      </c>
      <c r="C226" s="42" t="s">
        <v>562</v>
      </c>
      <c r="D226" s="138">
        <v>341550</v>
      </c>
      <c r="E226" s="138"/>
      <c r="F226" s="130">
        <f t="shared" si="3"/>
        <v>341550</v>
      </c>
      <c r="G226" s="16" t="str">
        <f>+IF('Trial Balance Mapping'!F226&gt;'Trial Balance (Materiality)'!$F$12,"Yes","No")</f>
        <v>No</v>
      </c>
      <c r="H226" s="16"/>
      <c r="I226" s="19"/>
      <c r="J226" s="19"/>
    </row>
    <row r="227" spans="1:10" x14ac:dyDescent="0.25">
      <c r="A227" s="139" t="s">
        <v>296</v>
      </c>
      <c r="B227" s="34" t="s">
        <v>568</v>
      </c>
      <c r="C227" s="42" t="s">
        <v>562</v>
      </c>
      <c r="D227" s="138">
        <v>502838</v>
      </c>
      <c r="E227" s="138"/>
      <c r="F227" s="130">
        <f t="shared" si="3"/>
        <v>502838</v>
      </c>
      <c r="G227" s="16" t="str">
        <f>+IF('Trial Balance Mapping'!F227&gt;'Trial Balance (Materiality)'!$F$12,"Yes","No")</f>
        <v>No</v>
      </c>
      <c r="H227" s="16"/>
      <c r="I227" s="19"/>
      <c r="J227" s="19"/>
    </row>
    <row r="228" spans="1:10" x14ac:dyDescent="0.25">
      <c r="A228" s="139" t="s">
        <v>297</v>
      </c>
      <c r="B228" s="34" t="s">
        <v>568</v>
      </c>
      <c r="C228" s="42" t="s">
        <v>562</v>
      </c>
      <c r="D228" s="138">
        <v>20100</v>
      </c>
      <c r="E228" s="138"/>
      <c r="F228" s="130">
        <f t="shared" si="3"/>
        <v>20100</v>
      </c>
      <c r="G228" s="16" t="str">
        <f>+IF('Trial Balance Mapping'!F228&gt;'Trial Balance (Materiality)'!$F$12,"Yes","No")</f>
        <v>No</v>
      </c>
      <c r="H228" s="16"/>
      <c r="I228" s="19"/>
      <c r="J228" s="19"/>
    </row>
    <row r="229" spans="1:10" x14ac:dyDescent="0.25">
      <c r="A229" s="135" t="s">
        <v>298</v>
      </c>
      <c r="B229" s="34" t="s">
        <v>568</v>
      </c>
      <c r="C229" s="42" t="s">
        <v>562</v>
      </c>
      <c r="D229" s="138">
        <v>20000</v>
      </c>
      <c r="E229" s="138"/>
      <c r="F229" s="130">
        <f t="shared" si="3"/>
        <v>20000</v>
      </c>
      <c r="G229" s="16" t="str">
        <f>+IF('Trial Balance Mapping'!F229&gt;'Trial Balance (Materiality)'!$F$12,"Yes","No")</f>
        <v>No</v>
      </c>
      <c r="H229" s="16"/>
      <c r="I229" s="19"/>
      <c r="J229" s="19"/>
    </row>
    <row r="230" spans="1:10" x14ac:dyDescent="0.25">
      <c r="A230" s="140" t="s">
        <v>299</v>
      </c>
      <c r="B230" s="34" t="s">
        <v>568</v>
      </c>
      <c r="C230" s="42" t="s">
        <v>562</v>
      </c>
      <c r="D230" s="138">
        <v>790625</v>
      </c>
      <c r="E230" s="138"/>
      <c r="F230" s="130">
        <f t="shared" si="3"/>
        <v>790625</v>
      </c>
      <c r="G230" s="16" t="str">
        <f>+IF('Trial Balance Mapping'!F230&gt;'Trial Balance (Materiality)'!$F$12,"Yes","No")</f>
        <v>No</v>
      </c>
      <c r="H230" s="16"/>
      <c r="I230" s="19"/>
      <c r="J230" s="19"/>
    </row>
    <row r="231" spans="1:10" x14ac:dyDescent="0.25">
      <c r="A231" s="140" t="s">
        <v>300</v>
      </c>
      <c r="B231" s="34" t="s">
        <v>568</v>
      </c>
      <c r="C231" s="42" t="s">
        <v>562</v>
      </c>
      <c r="D231" s="138">
        <v>32500</v>
      </c>
      <c r="E231" s="138"/>
      <c r="F231" s="130">
        <f t="shared" si="3"/>
        <v>32500</v>
      </c>
      <c r="G231" s="16" t="str">
        <f>+IF('Trial Balance Mapping'!F231&gt;'Trial Balance (Materiality)'!$F$12,"Yes","No")</f>
        <v>No</v>
      </c>
      <c r="H231" s="16"/>
      <c r="I231" s="19"/>
      <c r="J231" s="19"/>
    </row>
    <row r="232" spans="1:10" x14ac:dyDescent="0.25">
      <c r="A232" s="140" t="s">
        <v>301</v>
      </c>
      <c r="B232" s="34" t="s">
        <v>568</v>
      </c>
      <c r="C232" s="42" t="s">
        <v>562</v>
      </c>
      <c r="D232" s="138">
        <v>390000</v>
      </c>
      <c r="E232" s="138"/>
      <c r="F232" s="130">
        <f t="shared" si="3"/>
        <v>390000</v>
      </c>
      <c r="G232" s="16" t="str">
        <f>+IF('Trial Balance Mapping'!F232&gt;'Trial Balance (Materiality)'!$F$12,"Yes","No")</f>
        <v>No</v>
      </c>
      <c r="H232" s="16"/>
      <c r="I232" s="19"/>
      <c r="J232" s="19"/>
    </row>
    <row r="233" spans="1:10" x14ac:dyDescent="0.25">
      <c r="A233" s="139" t="s">
        <v>302</v>
      </c>
      <c r="B233" s="34" t="s">
        <v>568</v>
      </c>
      <c r="C233" s="42" t="s">
        <v>562</v>
      </c>
      <c r="D233" s="138">
        <v>33618</v>
      </c>
      <c r="E233" s="138"/>
      <c r="F233" s="130">
        <f t="shared" si="3"/>
        <v>33618</v>
      </c>
      <c r="G233" s="16" t="str">
        <f>+IF('Trial Balance Mapping'!F233&gt;'Trial Balance (Materiality)'!$F$12,"Yes","No")</f>
        <v>No</v>
      </c>
      <c r="H233" s="16"/>
      <c r="I233" s="19"/>
      <c r="J233" s="19"/>
    </row>
    <row r="234" spans="1:10" x14ac:dyDescent="0.25">
      <c r="A234" s="140" t="s">
        <v>303</v>
      </c>
      <c r="B234" s="34" t="s">
        <v>568</v>
      </c>
      <c r="C234" s="42" t="s">
        <v>562</v>
      </c>
      <c r="D234" s="138">
        <v>790625</v>
      </c>
      <c r="E234" s="138"/>
      <c r="F234" s="130">
        <f t="shared" si="3"/>
        <v>790625</v>
      </c>
      <c r="G234" s="16" t="str">
        <f>+IF('Trial Balance Mapping'!F234&gt;'Trial Balance (Materiality)'!$F$12,"Yes","No")</f>
        <v>No</v>
      </c>
      <c r="H234" s="16"/>
      <c r="I234" s="19"/>
      <c r="J234" s="19"/>
    </row>
    <row r="235" spans="1:10" x14ac:dyDescent="0.25">
      <c r="A235" s="140" t="s">
        <v>304</v>
      </c>
      <c r="B235" s="34" t="s">
        <v>568</v>
      </c>
      <c r="C235" s="42" t="s">
        <v>562</v>
      </c>
      <c r="D235" s="138">
        <v>30000</v>
      </c>
      <c r="E235" s="138"/>
      <c r="F235" s="130">
        <f t="shared" si="3"/>
        <v>30000</v>
      </c>
      <c r="G235" s="16" t="str">
        <f>+IF('Trial Balance Mapping'!F235&gt;'Trial Balance (Materiality)'!$F$12,"Yes","No")</f>
        <v>No</v>
      </c>
      <c r="H235" s="16"/>
      <c r="I235" s="19"/>
      <c r="J235" s="19"/>
    </row>
    <row r="236" spans="1:10" x14ac:dyDescent="0.25">
      <c r="A236" s="136" t="s">
        <v>305</v>
      </c>
      <c r="B236" s="34" t="s">
        <v>568</v>
      </c>
      <c r="C236" s="42" t="s">
        <v>562</v>
      </c>
      <c r="D236" s="138">
        <v>150000</v>
      </c>
      <c r="E236" s="138"/>
      <c r="F236" s="130">
        <f t="shared" si="3"/>
        <v>150000</v>
      </c>
      <c r="G236" s="16" t="str">
        <f>+IF('Trial Balance Mapping'!F236&gt;'Trial Balance (Materiality)'!$F$12,"Yes","No")</f>
        <v>No</v>
      </c>
      <c r="H236" s="16"/>
      <c r="I236" s="19"/>
      <c r="J236" s="19"/>
    </row>
    <row r="237" spans="1:10" x14ac:dyDescent="0.25">
      <c r="A237" s="140" t="s">
        <v>306</v>
      </c>
      <c r="B237" s="34" t="s">
        <v>568</v>
      </c>
      <c r="C237" s="42" t="s">
        <v>562</v>
      </c>
      <c r="D237" s="138">
        <v>25000</v>
      </c>
      <c r="E237" s="138"/>
      <c r="F237" s="130">
        <f t="shared" si="3"/>
        <v>25000</v>
      </c>
      <c r="G237" s="16" t="str">
        <f>+IF('Trial Balance Mapping'!F237&gt;'Trial Balance (Materiality)'!$F$12,"Yes","No")</f>
        <v>No</v>
      </c>
      <c r="H237" s="16"/>
      <c r="I237" s="19"/>
      <c r="J237" s="19"/>
    </row>
    <row r="238" spans="1:10" x14ac:dyDescent="0.25">
      <c r="A238" s="135" t="s">
        <v>307</v>
      </c>
      <c r="B238" s="34" t="s">
        <v>568</v>
      </c>
      <c r="C238" s="42" t="s">
        <v>562</v>
      </c>
      <c r="D238" s="138">
        <v>150000</v>
      </c>
      <c r="E238" s="138"/>
      <c r="F238" s="130">
        <f t="shared" si="3"/>
        <v>150000</v>
      </c>
      <c r="G238" s="16" t="str">
        <f>+IF('Trial Balance Mapping'!F238&gt;'Trial Balance (Materiality)'!$F$12,"Yes","No")</f>
        <v>No</v>
      </c>
      <c r="H238" s="16"/>
      <c r="I238" s="19"/>
      <c r="J238" s="19"/>
    </row>
    <row r="239" spans="1:10" x14ac:dyDescent="0.25">
      <c r="A239" s="139" t="s">
        <v>308</v>
      </c>
      <c r="B239" s="34" t="s">
        <v>568</v>
      </c>
      <c r="C239" s="42" t="s">
        <v>565</v>
      </c>
      <c r="D239" s="138">
        <v>662902</v>
      </c>
      <c r="E239" s="138"/>
      <c r="F239" s="130">
        <f t="shared" si="3"/>
        <v>662902</v>
      </c>
      <c r="G239" s="16" t="str">
        <f>+IF('Trial Balance Mapping'!F239&gt;'Trial Balance (Materiality)'!$F$12,"Yes","No")</f>
        <v>No</v>
      </c>
      <c r="H239" s="16"/>
      <c r="I239" s="19"/>
      <c r="J239" s="19"/>
    </row>
    <row r="240" spans="1:10" x14ac:dyDescent="0.25">
      <c r="A240" s="133" t="s">
        <v>309</v>
      </c>
      <c r="B240" s="42" t="s">
        <v>557</v>
      </c>
      <c r="C240" s="42" t="s">
        <v>557</v>
      </c>
      <c r="D240" s="134">
        <v>132612932.12</v>
      </c>
      <c r="E240" s="134">
        <v>73782.320000000007</v>
      </c>
      <c r="F240" s="130">
        <f t="shared" si="3"/>
        <v>132539149.80000001</v>
      </c>
      <c r="G240" s="16" t="str">
        <f>+IF('Trial Balance Mapping'!F240&gt;'Trial Balance (Materiality)'!$F$12,"Yes","No")</f>
        <v>Yes</v>
      </c>
      <c r="H240" s="16"/>
      <c r="I240" s="31" t="s">
        <v>614</v>
      </c>
      <c r="J240" s="19" t="s">
        <v>577</v>
      </c>
    </row>
    <row r="241" spans="1:10" x14ac:dyDescent="0.25">
      <c r="A241" s="133" t="s">
        <v>310</v>
      </c>
      <c r="B241" s="15"/>
      <c r="C241" s="42" t="s">
        <v>5</v>
      </c>
      <c r="D241" s="134">
        <v>164887</v>
      </c>
      <c r="E241" s="134"/>
      <c r="F241" s="130">
        <f t="shared" si="3"/>
        <v>164887</v>
      </c>
      <c r="G241" s="16" t="str">
        <f>+IF('Trial Balance Mapping'!F241&gt;'Trial Balance (Materiality)'!$F$12,"Yes","No")</f>
        <v>No</v>
      </c>
      <c r="H241" s="16" t="s">
        <v>608</v>
      </c>
      <c r="I241" s="19"/>
      <c r="J241" s="19"/>
    </row>
    <row r="242" spans="1:10" x14ac:dyDescent="0.25">
      <c r="A242" s="135" t="s">
        <v>311</v>
      </c>
      <c r="B242" s="42" t="s">
        <v>530</v>
      </c>
      <c r="C242" s="42" t="s">
        <v>563</v>
      </c>
      <c r="D242" s="134">
        <v>68941</v>
      </c>
      <c r="E242" s="134"/>
      <c r="F242" s="130">
        <f t="shared" si="3"/>
        <v>68941</v>
      </c>
      <c r="G242" s="16" t="str">
        <f>+IF('Trial Balance Mapping'!F242&gt;'Trial Balance (Materiality)'!$F$12,"Yes","No")</f>
        <v>No</v>
      </c>
      <c r="H242" s="16" t="s">
        <v>608</v>
      </c>
      <c r="I242" s="19" t="s">
        <v>571</v>
      </c>
      <c r="J242" s="19" t="s">
        <v>576</v>
      </c>
    </row>
    <row r="243" spans="1:10" x14ac:dyDescent="0.25">
      <c r="A243" s="136" t="s">
        <v>312</v>
      </c>
      <c r="B243" s="42" t="s">
        <v>530</v>
      </c>
      <c r="C243" s="42" t="s">
        <v>563</v>
      </c>
      <c r="D243" s="134">
        <v>2816</v>
      </c>
      <c r="E243" s="134"/>
      <c r="F243" s="130">
        <f t="shared" si="3"/>
        <v>2816</v>
      </c>
      <c r="G243" s="16" t="str">
        <f>+IF('Trial Balance Mapping'!F243&gt;'Trial Balance (Materiality)'!$F$12,"Yes","No")</f>
        <v>No</v>
      </c>
      <c r="H243" s="16" t="s">
        <v>608</v>
      </c>
      <c r="I243" s="19" t="s">
        <v>571</v>
      </c>
      <c r="J243" s="19" t="s">
        <v>576</v>
      </c>
    </row>
    <row r="244" spans="1:10" x14ac:dyDescent="0.25">
      <c r="A244" s="135" t="s">
        <v>313</v>
      </c>
      <c r="B244" s="42" t="s">
        <v>530</v>
      </c>
      <c r="C244" s="42" t="s">
        <v>563</v>
      </c>
      <c r="D244" s="134">
        <v>1764</v>
      </c>
      <c r="E244" s="134"/>
      <c r="F244" s="130">
        <f t="shared" si="3"/>
        <v>1764</v>
      </c>
      <c r="G244" s="16" t="str">
        <f>+IF('Trial Balance Mapping'!F244&gt;'Trial Balance (Materiality)'!$F$12,"Yes","No")</f>
        <v>No</v>
      </c>
      <c r="H244" s="16" t="s">
        <v>608</v>
      </c>
      <c r="I244" s="19" t="s">
        <v>571</v>
      </c>
      <c r="J244" s="19" t="s">
        <v>576</v>
      </c>
    </row>
    <row r="245" spans="1:10" x14ac:dyDescent="0.25">
      <c r="A245" s="136" t="s">
        <v>314</v>
      </c>
      <c r="B245" s="42" t="s">
        <v>530</v>
      </c>
      <c r="C245" s="42" t="s">
        <v>563</v>
      </c>
      <c r="D245" s="134">
        <v>91366</v>
      </c>
      <c r="E245" s="134"/>
      <c r="F245" s="130">
        <f t="shared" si="3"/>
        <v>91366</v>
      </c>
      <c r="G245" s="16" t="str">
        <f>+IF('Trial Balance Mapping'!F245&gt;'Trial Balance (Materiality)'!$F$12,"Yes","No")</f>
        <v>No</v>
      </c>
      <c r="H245" s="16" t="s">
        <v>608</v>
      </c>
      <c r="I245" s="19" t="s">
        <v>571</v>
      </c>
      <c r="J245" s="19" t="s">
        <v>576</v>
      </c>
    </row>
    <row r="246" spans="1:10" x14ac:dyDescent="0.25">
      <c r="A246" s="133" t="s">
        <v>315</v>
      </c>
      <c r="B246" s="42" t="s">
        <v>530</v>
      </c>
      <c r="C246" s="42" t="s">
        <v>315</v>
      </c>
      <c r="D246" s="134">
        <v>2069018.99</v>
      </c>
      <c r="E246" s="134">
        <v>8742785.9100000001</v>
      </c>
      <c r="F246" s="130">
        <f t="shared" si="3"/>
        <v>6673766.9199999999</v>
      </c>
      <c r="G246" s="16" t="str">
        <f>+IF('Trial Balance Mapping'!F246&gt;'Trial Balance (Materiality)'!$F$12,"Yes","No")</f>
        <v>Yes</v>
      </c>
      <c r="H246" s="16"/>
      <c r="I246" s="19" t="s">
        <v>571</v>
      </c>
      <c r="J246" s="20" t="s">
        <v>551</v>
      </c>
    </row>
    <row r="247" spans="1:10" x14ac:dyDescent="0.25">
      <c r="A247" s="136" t="s">
        <v>316</v>
      </c>
      <c r="B247" s="42" t="s">
        <v>530</v>
      </c>
      <c r="C247" s="42" t="s">
        <v>315</v>
      </c>
      <c r="D247" s="134">
        <v>90984.27</v>
      </c>
      <c r="E247" s="134"/>
      <c r="F247" s="130">
        <f t="shared" si="3"/>
        <v>90984.27</v>
      </c>
      <c r="G247" s="16" t="str">
        <f>+IF('Trial Balance Mapping'!F247&gt;'Trial Balance (Materiality)'!$F$12,"Yes","No")</f>
        <v>No</v>
      </c>
      <c r="H247" s="16" t="s">
        <v>608</v>
      </c>
      <c r="I247" s="19" t="s">
        <v>571</v>
      </c>
      <c r="J247" s="20" t="s">
        <v>551</v>
      </c>
    </row>
    <row r="248" spans="1:10" x14ac:dyDescent="0.25">
      <c r="A248" s="135" t="s">
        <v>317</v>
      </c>
      <c r="B248" s="42" t="s">
        <v>530</v>
      </c>
      <c r="C248" s="42" t="s">
        <v>315</v>
      </c>
      <c r="D248" s="134">
        <v>7718.88</v>
      </c>
      <c r="E248" s="134"/>
      <c r="F248" s="130">
        <f t="shared" si="3"/>
        <v>7718.88</v>
      </c>
      <c r="G248" s="16" t="str">
        <f>+IF('Trial Balance Mapping'!F248&gt;'Trial Balance (Materiality)'!$F$12,"Yes","No")</f>
        <v>No</v>
      </c>
      <c r="H248" s="16" t="s">
        <v>608</v>
      </c>
      <c r="I248" s="19" t="s">
        <v>571</v>
      </c>
      <c r="J248" s="20" t="s">
        <v>551</v>
      </c>
    </row>
    <row r="249" spans="1:10" x14ac:dyDescent="0.25">
      <c r="A249" s="135" t="s">
        <v>318</v>
      </c>
      <c r="B249" s="42" t="s">
        <v>530</v>
      </c>
      <c r="C249" s="42" t="s">
        <v>315</v>
      </c>
      <c r="D249" s="134">
        <v>1110441.1499999999</v>
      </c>
      <c r="E249" s="134"/>
      <c r="F249" s="130">
        <f t="shared" si="3"/>
        <v>1110441.1499999999</v>
      </c>
      <c r="G249" s="16" t="str">
        <f>+IF('Trial Balance Mapping'!F249&gt;'Trial Balance (Materiality)'!$F$12,"Yes","No")</f>
        <v>No</v>
      </c>
      <c r="H249" s="16" t="s">
        <v>608</v>
      </c>
      <c r="I249" s="19" t="s">
        <v>571</v>
      </c>
      <c r="J249" s="20" t="s">
        <v>551</v>
      </c>
    </row>
    <row r="250" spans="1:10" x14ac:dyDescent="0.25">
      <c r="A250" s="135" t="s">
        <v>319</v>
      </c>
      <c r="B250" s="42" t="s">
        <v>530</v>
      </c>
      <c r="C250" s="42" t="s">
        <v>315</v>
      </c>
      <c r="D250" s="134">
        <v>435457.01</v>
      </c>
      <c r="E250" s="134"/>
      <c r="F250" s="130">
        <f t="shared" si="3"/>
        <v>435457.01</v>
      </c>
      <c r="G250" s="16" t="str">
        <f>+IF('Trial Balance Mapping'!F250&gt;'Trial Balance (Materiality)'!$F$12,"Yes","No")</f>
        <v>No</v>
      </c>
      <c r="H250" s="16" t="s">
        <v>608</v>
      </c>
      <c r="I250" s="19" t="s">
        <v>571</v>
      </c>
      <c r="J250" s="20" t="s">
        <v>551</v>
      </c>
    </row>
    <row r="251" spans="1:10" x14ac:dyDescent="0.25">
      <c r="A251" s="135" t="s">
        <v>320</v>
      </c>
      <c r="B251" s="42" t="s">
        <v>530</v>
      </c>
      <c r="C251" s="42" t="s">
        <v>315</v>
      </c>
      <c r="D251" s="134">
        <v>12145</v>
      </c>
      <c r="E251" s="134"/>
      <c r="F251" s="130">
        <f t="shared" si="3"/>
        <v>12145</v>
      </c>
      <c r="G251" s="16" t="str">
        <f>+IF('Trial Balance Mapping'!F251&gt;'Trial Balance (Materiality)'!$F$12,"Yes","No")</f>
        <v>No</v>
      </c>
      <c r="H251" s="16" t="s">
        <v>608</v>
      </c>
      <c r="I251" s="19" t="s">
        <v>571</v>
      </c>
      <c r="J251" s="20" t="s">
        <v>551</v>
      </c>
    </row>
    <row r="252" spans="1:10" x14ac:dyDescent="0.25">
      <c r="A252" s="135" t="s">
        <v>322</v>
      </c>
      <c r="B252" s="42" t="s">
        <v>530</v>
      </c>
      <c r="C252" s="42" t="s">
        <v>315</v>
      </c>
      <c r="D252" s="134">
        <v>18863.11</v>
      </c>
      <c r="E252" s="134"/>
      <c r="F252" s="130">
        <f t="shared" si="3"/>
        <v>18863.11</v>
      </c>
      <c r="G252" s="16" t="str">
        <f>+IF('Trial Balance Mapping'!F252&gt;'Trial Balance (Materiality)'!$F$12,"Yes","No")</f>
        <v>No</v>
      </c>
      <c r="H252" s="16" t="s">
        <v>608</v>
      </c>
      <c r="I252" s="19" t="s">
        <v>571</v>
      </c>
      <c r="J252" s="20" t="s">
        <v>551</v>
      </c>
    </row>
    <row r="253" spans="1:10" x14ac:dyDescent="0.25">
      <c r="A253" s="135" t="s">
        <v>323</v>
      </c>
      <c r="B253" s="42" t="s">
        <v>530</v>
      </c>
      <c r="C253" s="42" t="s">
        <v>315</v>
      </c>
      <c r="D253" s="134">
        <v>246353.35</v>
      </c>
      <c r="E253" s="134"/>
      <c r="F253" s="130">
        <f t="shared" si="3"/>
        <v>246353.35</v>
      </c>
      <c r="G253" s="16" t="str">
        <f>+IF('Trial Balance Mapping'!F253&gt;'Trial Balance (Materiality)'!$F$12,"Yes","No")</f>
        <v>No</v>
      </c>
      <c r="H253" s="16" t="s">
        <v>608</v>
      </c>
      <c r="I253" s="19" t="s">
        <v>571</v>
      </c>
      <c r="J253" s="20" t="s">
        <v>551</v>
      </c>
    </row>
    <row r="254" spans="1:10" x14ac:dyDescent="0.25">
      <c r="A254" s="135" t="s">
        <v>324</v>
      </c>
      <c r="B254" s="42" t="s">
        <v>530</v>
      </c>
      <c r="C254" s="42" t="s">
        <v>315</v>
      </c>
      <c r="D254" s="134"/>
      <c r="E254" s="134">
        <v>8742785.9100000001</v>
      </c>
      <c r="F254" s="130">
        <f t="shared" si="3"/>
        <v>8742785.9100000001</v>
      </c>
      <c r="G254" s="16" t="str">
        <f>+IF('Trial Balance Mapping'!F254&gt;'Trial Balance (Materiality)'!$F$12,"Yes","No")</f>
        <v>Yes</v>
      </c>
      <c r="H254" s="16"/>
      <c r="I254" s="19" t="s">
        <v>571</v>
      </c>
      <c r="J254" s="20" t="s">
        <v>551</v>
      </c>
    </row>
    <row r="255" spans="1:10" x14ac:dyDescent="0.25">
      <c r="A255" s="135" t="s">
        <v>325</v>
      </c>
      <c r="B255" s="42" t="s">
        <v>530</v>
      </c>
      <c r="C255" s="42" t="s">
        <v>315</v>
      </c>
      <c r="D255" s="134">
        <v>147056.22</v>
      </c>
      <c r="E255" s="134"/>
      <c r="F255" s="130">
        <f t="shared" si="3"/>
        <v>147056.22</v>
      </c>
      <c r="G255" s="16" t="str">
        <f>+IF('Trial Balance Mapping'!F255&gt;'Trial Balance (Materiality)'!$F$12,"Yes","No")</f>
        <v>No</v>
      </c>
      <c r="H255" s="16" t="s">
        <v>608</v>
      </c>
      <c r="I255" s="19" t="s">
        <v>571</v>
      </c>
      <c r="J255" s="20" t="s">
        <v>551</v>
      </c>
    </row>
    <row r="256" spans="1:10" x14ac:dyDescent="0.25">
      <c r="A256" s="131" t="s">
        <v>326</v>
      </c>
      <c r="B256" s="15"/>
      <c r="C256" s="42" t="s">
        <v>5</v>
      </c>
      <c r="D256" s="132">
        <v>123653214.13</v>
      </c>
      <c r="E256" s="132">
        <v>123653214.13</v>
      </c>
      <c r="F256" s="130">
        <f t="shared" si="3"/>
        <v>0</v>
      </c>
      <c r="G256" s="16" t="str">
        <f>+IF('Trial Balance Mapping'!F256&gt;'Trial Balance (Materiality)'!$F$12,"Yes","No")</f>
        <v>No</v>
      </c>
      <c r="H256" s="16" t="s">
        <v>608</v>
      </c>
      <c r="I256" s="19" t="s">
        <v>528</v>
      </c>
      <c r="J256" s="19" t="s">
        <v>693</v>
      </c>
    </row>
    <row r="257" spans="1:10" x14ac:dyDescent="0.25">
      <c r="A257" s="137" t="s">
        <v>327</v>
      </c>
      <c r="B257" s="42" t="s">
        <v>573</v>
      </c>
      <c r="C257" s="42" t="s">
        <v>5</v>
      </c>
      <c r="D257" s="138"/>
      <c r="E257" s="138">
        <v>956167</v>
      </c>
      <c r="F257" s="130">
        <f t="shared" si="3"/>
        <v>956167</v>
      </c>
      <c r="G257" s="16" t="str">
        <f>+IF('Trial Balance Mapping'!F257&gt;'Trial Balance (Materiality)'!$F$12,"Yes","No")</f>
        <v>No</v>
      </c>
      <c r="H257" s="16" t="s">
        <v>608</v>
      </c>
      <c r="I257" s="19" t="s">
        <v>528</v>
      </c>
      <c r="J257" s="19" t="s">
        <v>693</v>
      </c>
    </row>
    <row r="258" spans="1:10" x14ac:dyDescent="0.25">
      <c r="A258" s="137" t="s">
        <v>328</v>
      </c>
      <c r="B258" s="42" t="s">
        <v>573</v>
      </c>
      <c r="C258" s="42" t="s">
        <v>5</v>
      </c>
      <c r="D258" s="138">
        <v>7516994</v>
      </c>
      <c r="E258" s="138"/>
      <c r="F258" s="130">
        <f t="shared" si="3"/>
        <v>7516994</v>
      </c>
      <c r="G258" s="16" t="str">
        <f>+IF('Trial Balance Mapping'!F258&gt;'Trial Balance (Materiality)'!$F$12,"Yes","No")</f>
        <v>Yes</v>
      </c>
      <c r="H258" s="16"/>
      <c r="I258" s="19" t="s">
        <v>528</v>
      </c>
      <c r="J258" s="19" t="s">
        <v>693</v>
      </c>
    </row>
    <row r="259" spans="1:10" x14ac:dyDescent="0.25">
      <c r="A259" s="137" t="s">
        <v>329</v>
      </c>
      <c r="B259" s="42" t="s">
        <v>573</v>
      </c>
      <c r="C259" s="42" t="s">
        <v>5</v>
      </c>
      <c r="D259" s="138">
        <v>74142451.810000002</v>
      </c>
      <c r="E259" s="138"/>
      <c r="F259" s="130">
        <f t="shared" si="3"/>
        <v>74142451.810000002</v>
      </c>
      <c r="G259" s="16" t="str">
        <f>+IF('Trial Balance Mapping'!F259&gt;'Trial Balance (Materiality)'!$F$12,"Yes","No")</f>
        <v>Yes</v>
      </c>
      <c r="H259" s="16"/>
      <c r="I259" s="19" t="s">
        <v>528</v>
      </c>
      <c r="J259" s="19" t="s">
        <v>693</v>
      </c>
    </row>
    <row r="260" spans="1:10" x14ac:dyDescent="0.25">
      <c r="A260" s="137" t="s">
        <v>330</v>
      </c>
      <c r="B260" s="42" t="s">
        <v>573</v>
      </c>
      <c r="C260" s="42" t="s">
        <v>5</v>
      </c>
      <c r="D260" s="138">
        <v>4698304</v>
      </c>
      <c r="E260" s="138"/>
      <c r="F260" s="130">
        <f t="shared" ref="F260:F323" si="4">ABS(E260-D260)</f>
        <v>4698304</v>
      </c>
      <c r="G260" s="16" t="str">
        <f>+IF('Trial Balance Mapping'!F260&gt;'Trial Balance (Materiality)'!$F$12,"Yes","No")</f>
        <v>Yes</v>
      </c>
      <c r="H260" s="16"/>
      <c r="I260" s="19" t="s">
        <v>528</v>
      </c>
      <c r="J260" s="19" t="s">
        <v>693</v>
      </c>
    </row>
    <row r="261" spans="1:10" x14ac:dyDescent="0.25">
      <c r="A261" s="137" t="s">
        <v>331</v>
      </c>
      <c r="B261" s="42" t="s">
        <v>573</v>
      </c>
      <c r="C261" s="42" t="s">
        <v>5</v>
      </c>
      <c r="D261" s="138"/>
      <c r="E261" s="138">
        <v>15403403.32</v>
      </c>
      <c r="F261" s="130">
        <f t="shared" si="4"/>
        <v>15403403.32</v>
      </c>
      <c r="G261" s="16" t="str">
        <f>+IF('Trial Balance Mapping'!F261&gt;'Trial Balance (Materiality)'!$F$12,"Yes","No")</f>
        <v>Yes</v>
      </c>
      <c r="H261" s="16"/>
      <c r="I261" s="19" t="s">
        <v>528</v>
      </c>
      <c r="J261" s="19" t="s">
        <v>693</v>
      </c>
    </row>
    <row r="262" spans="1:10" x14ac:dyDescent="0.25">
      <c r="A262" s="137" t="s">
        <v>332</v>
      </c>
      <c r="B262" s="42" t="s">
        <v>573</v>
      </c>
      <c r="C262" s="42" t="s">
        <v>5</v>
      </c>
      <c r="D262" s="138">
        <v>10266383</v>
      </c>
      <c r="E262" s="138"/>
      <c r="F262" s="130">
        <f t="shared" si="4"/>
        <v>10266383</v>
      </c>
      <c r="G262" s="16" t="str">
        <f>+IF('Trial Balance Mapping'!F262&gt;'Trial Balance (Materiality)'!$F$12,"Yes","No")</f>
        <v>Yes</v>
      </c>
      <c r="H262" s="16"/>
      <c r="I262" s="19" t="s">
        <v>528</v>
      </c>
      <c r="J262" s="19" t="s">
        <v>693</v>
      </c>
    </row>
    <row r="263" spans="1:10" x14ac:dyDescent="0.25">
      <c r="A263" s="137" t="s">
        <v>333</v>
      </c>
      <c r="B263" s="42" t="s">
        <v>573</v>
      </c>
      <c r="C263" s="42" t="s">
        <v>5</v>
      </c>
      <c r="D263" s="138"/>
      <c r="E263" s="138">
        <v>7533583</v>
      </c>
      <c r="F263" s="130">
        <f t="shared" si="4"/>
        <v>7533583</v>
      </c>
      <c r="G263" s="16" t="str">
        <f>+IF('Trial Balance Mapping'!F263&gt;'Trial Balance (Materiality)'!$F$12,"Yes","No")</f>
        <v>Yes</v>
      </c>
      <c r="H263" s="16"/>
      <c r="I263" s="19" t="s">
        <v>528</v>
      </c>
      <c r="J263" s="19" t="s">
        <v>693</v>
      </c>
    </row>
    <row r="264" spans="1:10" x14ac:dyDescent="0.25">
      <c r="A264" s="137" t="s">
        <v>334</v>
      </c>
      <c r="B264" s="42" t="s">
        <v>573</v>
      </c>
      <c r="C264" s="42" t="s">
        <v>5</v>
      </c>
      <c r="D264" s="138">
        <v>670391</v>
      </c>
      <c r="E264" s="138"/>
      <c r="F264" s="130">
        <f t="shared" si="4"/>
        <v>670391</v>
      </c>
      <c r="G264" s="16" t="str">
        <f>+IF('Trial Balance Mapping'!F264&gt;'Trial Balance (Materiality)'!$F$12,"Yes","No")</f>
        <v>No</v>
      </c>
      <c r="H264" s="16" t="s">
        <v>608</v>
      </c>
      <c r="I264" s="19" t="s">
        <v>528</v>
      </c>
      <c r="J264" s="19" t="s">
        <v>693</v>
      </c>
    </row>
    <row r="265" spans="1:10" x14ac:dyDescent="0.25">
      <c r="A265" s="137" t="s">
        <v>335</v>
      </c>
      <c r="B265" s="42" t="s">
        <v>573</v>
      </c>
      <c r="C265" s="42" t="s">
        <v>5</v>
      </c>
      <c r="D265" s="138"/>
      <c r="E265" s="138">
        <v>73401370.489999995</v>
      </c>
      <c r="F265" s="130">
        <f t="shared" si="4"/>
        <v>73401370.489999995</v>
      </c>
      <c r="G265" s="16" t="str">
        <f>+IF('Trial Balance Mapping'!F265&gt;'Trial Balance (Materiality)'!$F$12,"Yes","No")</f>
        <v>Yes</v>
      </c>
      <c r="H265" s="16"/>
      <c r="I265" s="19" t="s">
        <v>528</v>
      </c>
      <c r="J265" s="19" t="s">
        <v>693</v>
      </c>
    </row>
    <row r="266" spans="1:10" x14ac:dyDescent="0.25">
      <c r="A266" s="131" t="s">
        <v>336</v>
      </c>
      <c r="B266" s="15"/>
      <c r="C266" s="42" t="s">
        <v>5</v>
      </c>
      <c r="D266" s="132"/>
      <c r="E266" s="132"/>
      <c r="F266" s="130">
        <f t="shared" si="4"/>
        <v>0</v>
      </c>
      <c r="G266" s="16" t="str">
        <f>+IF('Trial Balance Mapping'!F266&gt;'Trial Balance (Materiality)'!$F$12,"Yes","No")</f>
        <v>No</v>
      </c>
      <c r="H266" s="16"/>
      <c r="I266" s="19"/>
      <c r="J266" s="19"/>
    </row>
    <row r="267" spans="1:10" x14ac:dyDescent="0.25">
      <c r="A267" s="131" t="s">
        <v>338</v>
      </c>
      <c r="B267" s="15"/>
      <c r="C267" s="42" t="s">
        <v>5</v>
      </c>
      <c r="D267" s="132">
        <v>11350748</v>
      </c>
      <c r="E267" s="132">
        <v>435530349.47000003</v>
      </c>
      <c r="F267" s="130">
        <f t="shared" si="4"/>
        <v>424179601.47000003</v>
      </c>
      <c r="G267" s="16" t="str">
        <f>+IF('Trial Balance Mapping'!F267&gt;'Trial Balance (Materiality)'!$F$12,"Yes","No")</f>
        <v>Yes</v>
      </c>
      <c r="H267" s="16"/>
      <c r="I267" s="19"/>
      <c r="J267" s="19"/>
    </row>
    <row r="268" spans="1:10" x14ac:dyDescent="0.25">
      <c r="A268" s="133" t="s">
        <v>340</v>
      </c>
      <c r="B268" s="34"/>
      <c r="C268" s="42" t="s">
        <v>5</v>
      </c>
      <c r="D268" s="134"/>
      <c r="E268" s="134">
        <v>92810878</v>
      </c>
      <c r="F268" s="130">
        <f t="shared" si="4"/>
        <v>92810878</v>
      </c>
      <c r="G268" s="16" t="str">
        <f>+IF('Trial Balance Mapping'!F268&gt;'Trial Balance (Materiality)'!$F$12,"Yes","No")</f>
        <v>Yes</v>
      </c>
      <c r="H268" s="16"/>
      <c r="I268" s="19" t="s">
        <v>523</v>
      </c>
      <c r="J268" s="19" t="s">
        <v>532</v>
      </c>
    </row>
    <row r="269" spans="1:10" x14ac:dyDescent="0.25">
      <c r="A269" s="135" t="s">
        <v>341</v>
      </c>
      <c r="B269" s="15"/>
      <c r="C269" s="42" t="s">
        <v>5</v>
      </c>
      <c r="D269" s="134"/>
      <c r="E269" s="134">
        <v>450000</v>
      </c>
      <c r="F269" s="130">
        <f t="shared" si="4"/>
        <v>450000</v>
      </c>
      <c r="G269" s="16" t="str">
        <f>+IF('Trial Balance Mapping'!F269&gt;'Trial Balance (Materiality)'!$F$12,"Yes","No")</f>
        <v>No</v>
      </c>
      <c r="H269" s="16" t="s">
        <v>608</v>
      </c>
      <c r="I269" s="31" t="s">
        <v>614</v>
      </c>
      <c r="J269" s="19" t="s">
        <v>694</v>
      </c>
    </row>
    <row r="270" spans="1:10" x14ac:dyDescent="0.25">
      <c r="A270" s="135" t="s">
        <v>342</v>
      </c>
      <c r="B270" s="15" t="s">
        <v>338</v>
      </c>
      <c r="C270" s="42" t="s">
        <v>338</v>
      </c>
      <c r="D270" s="134"/>
      <c r="E270" s="134">
        <v>16704</v>
      </c>
      <c r="F270" s="130">
        <f t="shared" si="4"/>
        <v>16704</v>
      </c>
      <c r="G270" s="16" t="str">
        <f>+IF('Trial Balance Mapping'!F270&gt;'Trial Balance (Materiality)'!$F$12,"Yes","No")</f>
        <v>No</v>
      </c>
      <c r="H270" s="16" t="s">
        <v>608</v>
      </c>
      <c r="I270" s="31" t="s">
        <v>614</v>
      </c>
      <c r="J270" s="19" t="s">
        <v>534</v>
      </c>
    </row>
    <row r="271" spans="1:10" x14ac:dyDescent="0.25">
      <c r="A271" s="135" t="s">
        <v>343</v>
      </c>
      <c r="B271" s="15" t="s">
        <v>338</v>
      </c>
      <c r="C271" s="42" t="s">
        <v>338</v>
      </c>
      <c r="D271" s="134"/>
      <c r="E271" s="134">
        <v>57334352.5</v>
      </c>
      <c r="F271" s="130">
        <f t="shared" si="4"/>
        <v>57334352.5</v>
      </c>
      <c r="G271" s="16" t="str">
        <f>+IF('Trial Balance Mapping'!F271&gt;'Trial Balance (Materiality)'!$F$12,"Yes","No")</f>
        <v>Yes</v>
      </c>
      <c r="H271" s="16"/>
      <c r="I271" s="31" t="s">
        <v>614</v>
      </c>
      <c r="J271" s="19" t="s">
        <v>534</v>
      </c>
    </row>
    <row r="272" spans="1:10" x14ac:dyDescent="0.25">
      <c r="A272" s="135" t="s">
        <v>344</v>
      </c>
      <c r="B272" s="15" t="s">
        <v>338</v>
      </c>
      <c r="C272" s="42" t="s">
        <v>338</v>
      </c>
      <c r="D272" s="134"/>
      <c r="E272" s="134">
        <v>35009821.5</v>
      </c>
      <c r="F272" s="130">
        <f t="shared" si="4"/>
        <v>35009821.5</v>
      </c>
      <c r="G272" s="16" t="str">
        <f>+IF('Trial Balance Mapping'!F272&gt;'Trial Balance (Materiality)'!$F$12,"Yes","No")</f>
        <v>Yes</v>
      </c>
      <c r="H272" s="16"/>
      <c r="I272" s="31" t="s">
        <v>614</v>
      </c>
      <c r="J272" s="19" t="s">
        <v>534</v>
      </c>
    </row>
    <row r="273" spans="1:10" x14ac:dyDescent="0.25">
      <c r="A273" s="133" t="s">
        <v>345</v>
      </c>
      <c r="B273" s="15" t="s">
        <v>338</v>
      </c>
      <c r="C273" s="42" t="s">
        <v>338</v>
      </c>
      <c r="D273" s="134">
        <v>10524123</v>
      </c>
      <c r="E273" s="134">
        <v>335671744.47000003</v>
      </c>
      <c r="F273" s="130">
        <f t="shared" si="4"/>
        <v>325147621.47000003</v>
      </c>
      <c r="G273" s="16" t="str">
        <f>+IF('Trial Balance Mapping'!F273&gt;'Trial Balance (Materiality)'!$F$12,"Yes","No")</f>
        <v>Yes</v>
      </c>
      <c r="H273" s="16"/>
      <c r="I273" s="31" t="s">
        <v>614</v>
      </c>
      <c r="J273" s="19" t="s">
        <v>534</v>
      </c>
    </row>
    <row r="274" spans="1:10" x14ac:dyDescent="0.25">
      <c r="A274" s="135" t="s">
        <v>346</v>
      </c>
      <c r="B274" s="15" t="s">
        <v>338</v>
      </c>
      <c r="C274" s="42" t="s">
        <v>338</v>
      </c>
      <c r="D274" s="134"/>
      <c r="E274" s="134">
        <v>3859038.4</v>
      </c>
      <c r="F274" s="130">
        <f t="shared" si="4"/>
        <v>3859038.4</v>
      </c>
      <c r="G274" s="16" t="str">
        <f>+IF('Trial Balance Mapping'!F274&gt;'Trial Balance (Materiality)'!$F$12,"Yes","No")</f>
        <v>Yes</v>
      </c>
      <c r="H274" s="16"/>
      <c r="I274" s="31" t="s">
        <v>614</v>
      </c>
      <c r="J274" s="19" t="s">
        <v>534</v>
      </c>
    </row>
    <row r="275" spans="1:10" x14ac:dyDescent="0.25">
      <c r="A275" s="142" t="s">
        <v>347</v>
      </c>
      <c r="B275" s="15" t="s">
        <v>338</v>
      </c>
      <c r="C275" s="42" t="s">
        <v>338</v>
      </c>
      <c r="D275" s="138">
        <v>2188586</v>
      </c>
      <c r="E275" s="138">
        <v>73897270.680000007</v>
      </c>
      <c r="F275" s="130">
        <f t="shared" si="4"/>
        <v>71708684.680000007</v>
      </c>
      <c r="G275" s="16" t="str">
        <f>+IF('Trial Balance Mapping'!F275&gt;'Trial Balance (Materiality)'!$F$12,"Yes","No")</f>
        <v>Yes</v>
      </c>
      <c r="H275" s="16"/>
      <c r="I275" s="31" t="s">
        <v>614</v>
      </c>
      <c r="J275" s="19" t="s">
        <v>534</v>
      </c>
    </row>
    <row r="276" spans="1:10" x14ac:dyDescent="0.25">
      <c r="A276" s="140" t="s">
        <v>348</v>
      </c>
      <c r="B276" s="15" t="s">
        <v>338</v>
      </c>
      <c r="C276" s="42" t="s">
        <v>338</v>
      </c>
      <c r="D276" s="138">
        <v>487444</v>
      </c>
      <c r="E276" s="138"/>
      <c r="F276" s="130">
        <f t="shared" si="4"/>
        <v>487444</v>
      </c>
      <c r="G276" s="16" t="str">
        <f>+IF('Trial Balance Mapping'!F276&gt;'Trial Balance (Materiality)'!$F$12,"Yes","No")</f>
        <v>No</v>
      </c>
      <c r="H276" s="16" t="s">
        <v>608</v>
      </c>
      <c r="I276" s="31" t="s">
        <v>614</v>
      </c>
      <c r="J276" s="19" t="s">
        <v>534</v>
      </c>
    </row>
    <row r="277" spans="1:10" x14ac:dyDescent="0.25">
      <c r="A277" s="139" t="s">
        <v>349</v>
      </c>
      <c r="B277" s="15" t="s">
        <v>338</v>
      </c>
      <c r="C277" s="42" t="s">
        <v>338</v>
      </c>
      <c r="D277" s="138">
        <v>28975</v>
      </c>
      <c r="E277" s="138"/>
      <c r="F277" s="130">
        <f t="shared" si="4"/>
        <v>28975</v>
      </c>
      <c r="G277" s="16" t="str">
        <f>+IF('Trial Balance Mapping'!F277&gt;'Trial Balance (Materiality)'!$F$12,"Yes","No")</f>
        <v>No</v>
      </c>
      <c r="H277" s="16"/>
      <c r="I277" s="31"/>
      <c r="J277" s="19"/>
    </row>
    <row r="278" spans="1:10" x14ac:dyDescent="0.25">
      <c r="A278" s="140" t="s">
        <v>350</v>
      </c>
      <c r="B278" s="15" t="s">
        <v>338</v>
      </c>
      <c r="C278" s="42" t="s">
        <v>338</v>
      </c>
      <c r="D278" s="138"/>
      <c r="E278" s="138">
        <v>390926</v>
      </c>
      <c r="F278" s="130">
        <f t="shared" si="4"/>
        <v>390926</v>
      </c>
      <c r="G278" s="16" t="str">
        <f>+IF('Trial Balance Mapping'!F278&gt;'Trial Balance (Materiality)'!$F$12,"Yes","No")</f>
        <v>No</v>
      </c>
      <c r="H278" s="16" t="s">
        <v>608</v>
      </c>
      <c r="I278" s="31" t="s">
        <v>614</v>
      </c>
      <c r="J278" s="19" t="s">
        <v>534</v>
      </c>
    </row>
    <row r="279" spans="1:10" x14ac:dyDescent="0.25">
      <c r="A279" s="140" t="s">
        <v>351</v>
      </c>
      <c r="B279" s="15" t="s">
        <v>338</v>
      </c>
      <c r="C279" s="42" t="s">
        <v>338</v>
      </c>
      <c r="D279" s="138">
        <v>654271</v>
      </c>
      <c r="E279" s="138"/>
      <c r="F279" s="130">
        <f t="shared" si="4"/>
        <v>654271</v>
      </c>
      <c r="G279" s="16" t="str">
        <f>+IF('Trial Balance Mapping'!F279&gt;'Trial Balance (Materiality)'!$F$12,"Yes","No")</f>
        <v>No</v>
      </c>
      <c r="H279" s="16" t="s">
        <v>608</v>
      </c>
      <c r="I279" s="31" t="s">
        <v>614</v>
      </c>
      <c r="J279" s="19" t="s">
        <v>534</v>
      </c>
    </row>
    <row r="280" spans="1:10" x14ac:dyDescent="0.25">
      <c r="A280" s="140" t="s">
        <v>352</v>
      </c>
      <c r="B280" s="15" t="s">
        <v>338</v>
      </c>
      <c r="C280" s="42" t="s">
        <v>338</v>
      </c>
      <c r="D280" s="138"/>
      <c r="E280" s="138">
        <v>20328178.780000001</v>
      </c>
      <c r="F280" s="130">
        <f t="shared" si="4"/>
        <v>20328178.780000001</v>
      </c>
      <c r="G280" s="16" t="str">
        <f>+IF('Trial Balance Mapping'!F280&gt;'Trial Balance (Materiality)'!$F$12,"Yes","No")</f>
        <v>Yes</v>
      </c>
      <c r="H280" s="16"/>
      <c r="I280" s="31" t="s">
        <v>614</v>
      </c>
      <c r="J280" s="19" t="s">
        <v>534</v>
      </c>
    </row>
    <row r="281" spans="1:10" x14ac:dyDescent="0.25">
      <c r="A281" s="140" t="s">
        <v>353</v>
      </c>
      <c r="B281" s="15" t="s">
        <v>338</v>
      </c>
      <c r="C281" s="42" t="s">
        <v>338</v>
      </c>
      <c r="D281" s="138"/>
      <c r="E281" s="138">
        <v>9846545.4000000004</v>
      </c>
      <c r="F281" s="130">
        <f t="shared" si="4"/>
        <v>9846545.4000000004</v>
      </c>
      <c r="G281" s="16" t="str">
        <f>+IF('Trial Balance Mapping'!F281&gt;'Trial Balance (Materiality)'!$F$12,"Yes","No")</f>
        <v>Yes</v>
      </c>
      <c r="H281" s="16"/>
      <c r="I281" s="31" t="s">
        <v>614</v>
      </c>
      <c r="J281" s="19" t="s">
        <v>534</v>
      </c>
    </row>
    <row r="282" spans="1:10" x14ac:dyDescent="0.25">
      <c r="A282" s="140" t="s">
        <v>354</v>
      </c>
      <c r="B282" s="15" t="s">
        <v>338</v>
      </c>
      <c r="C282" s="42" t="s">
        <v>338</v>
      </c>
      <c r="D282" s="138">
        <v>807304</v>
      </c>
      <c r="E282" s="138"/>
      <c r="F282" s="130">
        <f t="shared" si="4"/>
        <v>807304</v>
      </c>
      <c r="G282" s="16" t="str">
        <f>+IF('Trial Balance Mapping'!F282&gt;'Trial Balance (Materiality)'!$F$12,"Yes","No")</f>
        <v>No</v>
      </c>
      <c r="H282" s="16" t="s">
        <v>608</v>
      </c>
      <c r="I282" s="31" t="s">
        <v>614</v>
      </c>
      <c r="J282" s="19" t="s">
        <v>534</v>
      </c>
    </row>
    <row r="283" spans="1:10" x14ac:dyDescent="0.25">
      <c r="A283" s="140" t="s">
        <v>355</v>
      </c>
      <c r="B283" s="15" t="s">
        <v>338</v>
      </c>
      <c r="C283" s="42" t="s">
        <v>338</v>
      </c>
      <c r="D283" s="138">
        <v>210592</v>
      </c>
      <c r="E283" s="138"/>
      <c r="F283" s="130">
        <f t="shared" si="4"/>
        <v>210592</v>
      </c>
      <c r="G283" s="16" t="str">
        <f>+IF('Trial Balance Mapping'!F283&gt;'Trial Balance (Materiality)'!$F$12,"Yes","No")</f>
        <v>No</v>
      </c>
      <c r="H283" s="16" t="s">
        <v>608</v>
      </c>
      <c r="I283" s="31" t="s">
        <v>614</v>
      </c>
      <c r="J283" s="19" t="s">
        <v>534</v>
      </c>
    </row>
    <row r="284" spans="1:10" x14ac:dyDescent="0.25">
      <c r="A284" s="140" t="s">
        <v>356</v>
      </c>
      <c r="B284" s="15" t="s">
        <v>338</v>
      </c>
      <c r="C284" s="42" t="s">
        <v>338</v>
      </c>
      <c r="D284" s="138"/>
      <c r="E284" s="138">
        <v>4750313</v>
      </c>
      <c r="F284" s="130">
        <f t="shared" si="4"/>
        <v>4750313</v>
      </c>
      <c r="G284" s="16" t="str">
        <f>+IF('Trial Balance Mapping'!F284&gt;'Trial Balance (Materiality)'!$F$12,"Yes","No")</f>
        <v>Yes</v>
      </c>
      <c r="H284" s="16"/>
      <c r="I284" s="31" t="s">
        <v>614</v>
      </c>
      <c r="J284" s="19" t="s">
        <v>534</v>
      </c>
    </row>
    <row r="285" spans="1:10" x14ac:dyDescent="0.25">
      <c r="A285" s="139" t="s">
        <v>357</v>
      </c>
      <c r="B285" s="15" t="s">
        <v>338</v>
      </c>
      <c r="C285" s="42" t="s">
        <v>338</v>
      </c>
      <c r="D285" s="138"/>
      <c r="E285" s="138">
        <v>38581307.5</v>
      </c>
      <c r="F285" s="130">
        <f t="shared" si="4"/>
        <v>38581307.5</v>
      </c>
      <c r="G285" s="16" t="str">
        <f>+IF('Trial Balance Mapping'!F285&gt;'Trial Balance (Materiality)'!$F$12,"Yes","No")</f>
        <v>Yes</v>
      </c>
      <c r="H285" s="16"/>
      <c r="I285" s="31" t="s">
        <v>614</v>
      </c>
      <c r="J285" s="19" t="s">
        <v>534</v>
      </c>
    </row>
    <row r="286" spans="1:10" x14ac:dyDescent="0.25">
      <c r="A286" s="142" t="s">
        <v>358</v>
      </c>
      <c r="B286" s="15" t="s">
        <v>338</v>
      </c>
      <c r="C286" s="42" t="s">
        <v>338</v>
      </c>
      <c r="D286" s="138">
        <v>8335537</v>
      </c>
      <c r="E286" s="138">
        <v>257915435.38999999</v>
      </c>
      <c r="F286" s="130">
        <f t="shared" si="4"/>
        <v>249579898.38999999</v>
      </c>
      <c r="G286" s="16" t="str">
        <f>+IF('Trial Balance Mapping'!F286&gt;'Trial Balance (Materiality)'!$F$12,"Yes","No")</f>
        <v>Yes</v>
      </c>
      <c r="H286" s="16"/>
      <c r="I286" s="31" t="s">
        <v>614</v>
      </c>
      <c r="J286" s="19" t="s">
        <v>534</v>
      </c>
    </row>
    <row r="287" spans="1:10" x14ac:dyDescent="0.25">
      <c r="A287" s="140" t="s">
        <v>359</v>
      </c>
      <c r="B287" s="15" t="s">
        <v>338</v>
      </c>
      <c r="C287" s="42" t="s">
        <v>338</v>
      </c>
      <c r="D287" s="138"/>
      <c r="E287" s="138">
        <v>99397107.040000007</v>
      </c>
      <c r="F287" s="130">
        <f t="shared" si="4"/>
        <v>99397107.040000007</v>
      </c>
      <c r="G287" s="16" t="str">
        <f>+IF('Trial Balance Mapping'!F287&gt;'Trial Balance (Materiality)'!$F$12,"Yes","No")</f>
        <v>Yes</v>
      </c>
      <c r="H287" s="16"/>
      <c r="I287" s="31" t="s">
        <v>614</v>
      </c>
      <c r="J287" s="19" t="s">
        <v>534</v>
      </c>
    </row>
    <row r="288" spans="1:10" x14ac:dyDescent="0.25">
      <c r="A288" s="140" t="s">
        <v>360</v>
      </c>
      <c r="B288" s="15" t="s">
        <v>338</v>
      </c>
      <c r="C288" s="42" t="s">
        <v>338</v>
      </c>
      <c r="D288" s="138">
        <v>3825204</v>
      </c>
      <c r="E288" s="138"/>
      <c r="F288" s="130">
        <f t="shared" si="4"/>
        <v>3825204</v>
      </c>
      <c r="G288" s="16" t="str">
        <f>+IF('Trial Balance Mapping'!F288&gt;'Trial Balance (Materiality)'!$F$12,"Yes","No")</f>
        <v>Yes</v>
      </c>
      <c r="H288" s="16"/>
      <c r="I288" s="31" t="s">
        <v>614</v>
      </c>
      <c r="J288" s="19" t="s">
        <v>534</v>
      </c>
    </row>
    <row r="289" spans="1:10" x14ac:dyDescent="0.25">
      <c r="A289" s="139" t="s">
        <v>361</v>
      </c>
      <c r="B289" s="15" t="s">
        <v>338</v>
      </c>
      <c r="C289" s="42" t="s">
        <v>338</v>
      </c>
      <c r="D289" s="138"/>
      <c r="E289" s="138">
        <v>158518328.34999999</v>
      </c>
      <c r="F289" s="130">
        <f t="shared" si="4"/>
        <v>158518328.34999999</v>
      </c>
      <c r="G289" s="16" t="str">
        <f>+IF('Trial Balance Mapping'!F289&gt;'Trial Balance (Materiality)'!$F$12,"Yes","No")</f>
        <v>Yes</v>
      </c>
      <c r="H289" s="16"/>
      <c r="I289" s="31" t="s">
        <v>614</v>
      </c>
      <c r="J289" s="19" t="s">
        <v>534</v>
      </c>
    </row>
    <row r="290" spans="1:10" x14ac:dyDescent="0.25">
      <c r="A290" s="135" t="s">
        <v>362</v>
      </c>
      <c r="B290" s="15" t="s">
        <v>338</v>
      </c>
      <c r="C290" s="42" t="s">
        <v>338</v>
      </c>
      <c r="D290" s="138">
        <v>4510333</v>
      </c>
      <c r="E290" s="138"/>
      <c r="F290" s="130">
        <f t="shared" si="4"/>
        <v>4510333</v>
      </c>
      <c r="G290" s="16" t="str">
        <f>+IF('Trial Balance Mapping'!F290&gt;'Trial Balance (Materiality)'!$F$12,"Yes","No")</f>
        <v>Yes</v>
      </c>
      <c r="H290" s="16"/>
      <c r="I290" s="31" t="s">
        <v>614</v>
      </c>
      <c r="J290" s="19" t="s">
        <v>535</v>
      </c>
    </row>
    <row r="291" spans="1:10" x14ac:dyDescent="0.25">
      <c r="A291" s="133" t="s">
        <v>363</v>
      </c>
      <c r="B291" s="15" t="s">
        <v>338</v>
      </c>
      <c r="C291" s="42" t="s">
        <v>338</v>
      </c>
      <c r="D291" s="134">
        <v>826625</v>
      </c>
      <c r="E291" s="134">
        <v>7047727</v>
      </c>
      <c r="F291" s="130">
        <f t="shared" si="4"/>
        <v>6221102</v>
      </c>
      <c r="G291" s="16" t="str">
        <f>+IF('Trial Balance Mapping'!F291&gt;'Trial Balance (Materiality)'!$F$12,"Yes","No")</f>
        <v>Yes</v>
      </c>
      <c r="H291" s="16"/>
      <c r="I291" s="31"/>
      <c r="J291" s="19"/>
    </row>
    <row r="292" spans="1:10" x14ac:dyDescent="0.25">
      <c r="A292" s="136" t="s">
        <v>364</v>
      </c>
      <c r="B292" s="34" t="s">
        <v>364</v>
      </c>
      <c r="C292" s="44" t="s">
        <v>536</v>
      </c>
      <c r="D292" s="134">
        <v>826625</v>
      </c>
      <c r="E292" s="134"/>
      <c r="F292" s="130">
        <f t="shared" si="4"/>
        <v>826625</v>
      </c>
      <c r="G292" s="16" t="str">
        <f>+IF('Trial Balance Mapping'!F292&gt;'Trial Balance (Materiality)'!$F$12,"Yes","No")</f>
        <v>No</v>
      </c>
      <c r="H292" s="16" t="s">
        <v>608</v>
      </c>
      <c r="I292" s="31" t="s">
        <v>614</v>
      </c>
      <c r="J292" s="19" t="s">
        <v>579</v>
      </c>
    </row>
    <row r="293" spans="1:10" x14ac:dyDescent="0.25">
      <c r="A293" s="135" t="s">
        <v>365</v>
      </c>
      <c r="B293" s="34" t="s">
        <v>574</v>
      </c>
      <c r="C293" s="44" t="s">
        <v>536</v>
      </c>
      <c r="D293" s="134"/>
      <c r="E293" s="134">
        <v>2087727</v>
      </c>
      <c r="F293" s="130">
        <f t="shared" si="4"/>
        <v>2087727</v>
      </c>
      <c r="G293" s="16" t="str">
        <f>+IF('Trial Balance Mapping'!F293&gt;'Trial Balance (Materiality)'!$F$12,"Yes","No")</f>
        <v>Yes</v>
      </c>
      <c r="H293" s="16"/>
      <c r="I293" s="31" t="s">
        <v>614</v>
      </c>
      <c r="J293" s="31" t="s">
        <v>615</v>
      </c>
    </row>
    <row r="294" spans="1:10" x14ac:dyDescent="0.25">
      <c r="A294" s="135" t="s">
        <v>366</v>
      </c>
      <c r="B294" s="34" t="s">
        <v>574</v>
      </c>
      <c r="C294" s="44" t="s">
        <v>536</v>
      </c>
      <c r="D294" s="134"/>
      <c r="E294" s="134">
        <v>4960000</v>
      </c>
      <c r="F294" s="130">
        <f t="shared" si="4"/>
        <v>4960000</v>
      </c>
      <c r="G294" s="16" t="str">
        <f>+IF('Trial Balance Mapping'!F294&gt;'Trial Balance (Materiality)'!$F$12,"Yes","No")</f>
        <v>Yes</v>
      </c>
      <c r="H294" s="16"/>
      <c r="I294" s="31" t="s">
        <v>614</v>
      </c>
      <c r="J294" s="31" t="s">
        <v>615</v>
      </c>
    </row>
    <row r="295" spans="1:10" x14ac:dyDescent="0.25">
      <c r="A295" s="131" t="s">
        <v>367</v>
      </c>
      <c r="B295" s="15"/>
      <c r="C295" s="42" t="s">
        <v>5</v>
      </c>
      <c r="D295" s="132">
        <v>204080238.62</v>
      </c>
      <c r="E295" s="132">
        <v>588937</v>
      </c>
      <c r="F295" s="130">
        <f t="shared" si="4"/>
        <v>203491301.62</v>
      </c>
      <c r="G295" s="16" t="str">
        <f>+IF('Trial Balance Mapping'!F295&gt;'Trial Balance (Materiality)'!$F$12,"Yes","No")</f>
        <v>Yes</v>
      </c>
      <c r="H295" s="16"/>
      <c r="I295" s="19"/>
      <c r="J295" s="19"/>
    </row>
    <row r="296" spans="1:10" x14ac:dyDescent="0.25">
      <c r="A296" s="133" t="s">
        <v>369</v>
      </c>
      <c r="B296" s="15" t="s">
        <v>367</v>
      </c>
      <c r="C296" s="43" t="s">
        <v>519</v>
      </c>
      <c r="D296" s="134">
        <v>92810878</v>
      </c>
      <c r="E296" s="134"/>
      <c r="F296" s="130">
        <f t="shared" si="4"/>
        <v>92810878</v>
      </c>
      <c r="G296" s="16" t="str">
        <f>+IF('Trial Balance Mapping'!F296&gt;'Trial Balance (Materiality)'!$F$12,"Yes","No")</f>
        <v>Yes</v>
      </c>
      <c r="H296" s="16"/>
      <c r="I296" s="19" t="s">
        <v>546</v>
      </c>
      <c r="J296" s="32" t="s">
        <v>578</v>
      </c>
    </row>
    <row r="297" spans="1:10" x14ac:dyDescent="0.25">
      <c r="A297" s="135" t="s">
        <v>370</v>
      </c>
      <c r="B297" s="15" t="s">
        <v>367</v>
      </c>
      <c r="C297" s="43" t="s">
        <v>519</v>
      </c>
      <c r="D297" s="134">
        <v>16704</v>
      </c>
      <c r="E297" s="134"/>
      <c r="F297" s="130">
        <f t="shared" si="4"/>
        <v>16704</v>
      </c>
      <c r="G297" s="16" t="str">
        <f>+IF('Trial Balance Mapping'!F297&gt;'Trial Balance (Materiality)'!$F$12,"Yes","No")</f>
        <v>No</v>
      </c>
      <c r="H297" s="16" t="s">
        <v>608</v>
      </c>
      <c r="I297" s="19" t="s">
        <v>546</v>
      </c>
      <c r="J297" s="32" t="s">
        <v>578</v>
      </c>
    </row>
    <row r="298" spans="1:10" x14ac:dyDescent="0.25">
      <c r="A298" s="135" t="s">
        <v>371</v>
      </c>
      <c r="B298" s="15" t="s">
        <v>367</v>
      </c>
      <c r="C298" s="43" t="s">
        <v>519</v>
      </c>
      <c r="D298" s="134">
        <v>92794174</v>
      </c>
      <c r="E298" s="134"/>
      <c r="F298" s="130">
        <f t="shared" si="4"/>
        <v>92794174</v>
      </c>
      <c r="G298" s="16" t="str">
        <f>+IF('Trial Balance Mapping'!F298&gt;'Trial Balance (Materiality)'!$F$12,"Yes","No")</f>
        <v>Yes</v>
      </c>
      <c r="H298" s="16"/>
      <c r="I298" s="19" t="s">
        <v>546</v>
      </c>
      <c r="J298" s="32" t="s">
        <v>578</v>
      </c>
    </row>
    <row r="299" spans="1:10" x14ac:dyDescent="0.25">
      <c r="A299" s="133" t="s">
        <v>372</v>
      </c>
      <c r="B299" s="15" t="s">
        <v>367</v>
      </c>
      <c r="C299" s="43" t="s">
        <v>519</v>
      </c>
      <c r="D299" s="134">
        <v>1393226.3</v>
      </c>
      <c r="E299" s="134"/>
      <c r="F299" s="130">
        <f t="shared" si="4"/>
        <v>1393226.3</v>
      </c>
      <c r="G299" s="16" t="str">
        <f>+IF('Trial Balance Mapping'!F299&gt;'Trial Balance (Materiality)'!$F$12,"Yes","No")</f>
        <v>Yes</v>
      </c>
      <c r="H299" s="16"/>
      <c r="I299" s="19" t="s">
        <v>546</v>
      </c>
      <c r="J299" s="32" t="s">
        <v>578</v>
      </c>
    </row>
    <row r="300" spans="1:10" x14ac:dyDescent="0.25">
      <c r="A300" s="135" t="s">
        <v>373</v>
      </c>
      <c r="B300" s="15" t="s">
        <v>367</v>
      </c>
      <c r="C300" s="43" t="s">
        <v>519</v>
      </c>
      <c r="D300" s="134">
        <v>1129400.3</v>
      </c>
      <c r="E300" s="134"/>
      <c r="F300" s="130">
        <f t="shared" si="4"/>
        <v>1129400.3</v>
      </c>
      <c r="G300" s="16" t="str">
        <f>+IF('Trial Balance Mapping'!F300&gt;'Trial Balance (Materiality)'!$F$12,"Yes","No")</f>
        <v>No</v>
      </c>
      <c r="H300" s="16" t="s">
        <v>608</v>
      </c>
      <c r="I300" s="19" t="s">
        <v>546</v>
      </c>
      <c r="J300" s="32" t="s">
        <v>578</v>
      </c>
    </row>
    <row r="301" spans="1:10" x14ac:dyDescent="0.25">
      <c r="A301" s="135" t="s">
        <v>374</v>
      </c>
      <c r="B301" s="15" t="s">
        <v>367</v>
      </c>
      <c r="C301" s="43" t="s">
        <v>519</v>
      </c>
      <c r="D301" s="134">
        <v>263826</v>
      </c>
      <c r="E301" s="134"/>
      <c r="F301" s="130">
        <f t="shared" si="4"/>
        <v>263826</v>
      </c>
      <c r="G301" s="16" t="str">
        <f>+IF('Trial Balance Mapping'!F301&gt;'Trial Balance (Materiality)'!$F$12,"Yes","No")</f>
        <v>No</v>
      </c>
      <c r="H301" s="16"/>
      <c r="I301" s="19" t="s">
        <v>546</v>
      </c>
      <c r="J301" s="32" t="s">
        <v>578</v>
      </c>
    </row>
    <row r="302" spans="1:10" x14ac:dyDescent="0.25">
      <c r="A302" s="133" t="s">
        <v>375</v>
      </c>
      <c r="B302" s="15" t="s">
        <v>367</v>
      </c>
      <c r="C302" s="43" t="s">
        <v>519</v>
      </c>
      <c r="D302" s="134">
        <v>56753400.82</v>
      </c>
      <c r="E302" s="134"/>
      <c r="F302" s="130">
        <f t="shared" si="4"/>
        <v>56753400.82</v>
      </c>
      <c r="G302" s="16" t="str">
        <f>+IF('Trial Balance Mapping'!F302&gt;'Trial Balance (Materiality)'!$F$12,"Yes","No")</f>
        <v>Yes</v>
      </c>
      <c r="H302" s="16"/>
      <c r="I302" s="19" t="s">
        <v>546</v>
      </c>
      <c r="J302" s="32" t="s">
        <v>578</v>
      </c>
    </row>
    <row r="303" spans="1:10" x14ac:dyDescent="0.25">
      <c r="A303" s="135" t="s">
        <v>376</v>
      </c>
      <c r="B303" s="15" t="s">
        <v>367</v>
      </c>
      <c r="C303" s="43" t="s">
        <v>519</v>
      </c>
      <c r="D303" s="134">
        <v>66260.37</v>
      </c>
      <c r="E303" s="134"/>
      <c r="F303" s="130">
        <f t="shared" si="4"/>
        <v>66260.37</v>
      </c>
      <c r="G303" s="16" t="str">
        <f>+IF('Trial Balance Mapping'!F303&gt;'Trial Balance (Materiality)'!$F$12,"Yes","No")</f>
        <v>No</v>
      </c>
      <c r="H303" s="16"/>
      <c r="I303" s="19" t="s">
        <v>546</v>
      </c>
      <c r="J303" s="32" t="s">
        <v>578</v>
      </c>
    </row>
    <row r="304" spans="1:10" x14ac:dyDescent="0.25">
      <c r="A304" s="135" t="s">
        <v>377</v>
      </c>
      <c r="B304" s="15" t="s">
        <v>367</v>
      </c>
      <c r="C304" s="43" t="s">
        <v>519</v>
      </c>
      <c r="D304" s="134">
        <v>3526447.63</v>
      </c>
      <c r="E304" s="134"/>
      <c r="F304" s="130">
        <f t="shared" si="4"/>
        <v>3526447.63</v>
      </c>
      <c r="G304" s="16" t="str">
        <f>+IF('Trial Balance Mapping'!F304&gt;'Trial Balance (Materiality)'!$F$12,"Yes","No")</f>
        <v>Yes</v>
      </c>
      <c r="H304" s="16"/>
      <c r="I304" s="19" t="s">
        <v>546</v>
      </c>
      <c r="J304" s="32" t="s">
        <v>578</v>
      </c>
    </row>
    <row r="305" spans="1:10" x14ac:dyDescent="0.25">
      <c r="A305" s="135" t="s">
        <v>378</v>
      </c>
      <c r="B305" s="15" t="s">
        <v>367</v>
      </c>
      <c r="C305" s="43" t="s">
        <v>519</v>
      </c>
      <c r="D305" s="134">
        <v>253.79</v>
      </c>
      <c r="E305" s="134"/>
      <c r="F305" s="130">
        <f t="shared" si="4"/>
        <v>253.79</v>
      </c>
      <c r="G305" s="16" t="str">
        <f>+IF('Trial Balance Mapping'!F305&gt;'Trial Balance (Materiality)'!$F$12,"Yes","No")</f>
        <v>No</v>
      </c>
      <c r="H305" s="16"/>
      <c r="I305" s="19" t="s">
        <v>546</v>
      </c>
      <c r="J305" s="32" t="s">
        <v>578</v>
      </c>
    </row>
    <row r="306" spans="1:10" x14ac:dyDescent="0.25">
      <c r="A306" s="135" t="s">
        <v>379</v>
      </c>
      <c r="B306" s="15" t="s">
        <v>367</v>
      </c>
      <c r="C306" s="43" t="s">
        <v>519</v>
      </c>
      <c r="D306" s="134">
        <v>53160439.030000001</v>
      </c>
      <c r="E306" s="134"/>
      <c r="F306" s="130">
        <f t="shared" si="4"/>
        <v>53160439.030000001</v>
      </c>
      <c r="G306" s="16" t="str">
        <f>+IF('Trial Balance Mapping'!F306&gt;'Trial Balance (Materiality)'!$F$12,"Yes","No")</f>
        <v>Yes</v>
      </c>
      <c r="H306" s="16"/>
      <c r="I306" s="19" t="s">
        <v>546</v>
      </c>
      <c r="J306" s="32" t="s">
        <v>578</v>
      </c>
    </row>
    <row r="307" spans="1:10" x14ac:dyDescent="0.25">
      <c r="A307" s="133" t="s">
        <v>380</v>
      </c>
      <c r="B307" s="15" t="s">
        <v>367</v>
      </c>
      <c r="C307" s="43" t="s">
        <v>519</v>
      </c>
      <c r="D307" s="134"/>
      <c r="E307" s="134"/>
      <c r="F307" s="130">
        <f t="shared" si="4"/>
        <v>0</v>
      </c>
      <c r="G307" s="16" t="str">
        <f>+IF('Trial Balance Mapping'!F307&gt;'Trial Balance (Materiality)'!$F$12,"Yes","No")</f>
        <v>No</v>
      </c>
      <c r="H307" s="16"/>
      <c r="I307" s="19" t="s">
        <v>546</v>
      </c>
      <c r="J307" s="32" t="s">
        <v>578</v>
      </c>
    </row>
    <row r="308" spans="1:10" x14ac:dyDescent="0.25">
      <c r="A308" s="133" t="s">
        <v>382</v>
      </c>
      <c r="B308" s="15" t="s">
        <v>367</v>
      </c>
      <c r="C308" s="43" t="s">
        <v>519</v>
      </c>
      <c r="D308" s="134">
        <v>41097867</v>
      </c>
      <c r="E308" s="134">
        <v>202714</v>
      </c>
      <c r="F308" s="130">
        <f t="shared" si="4"/>
        <v>40895153</v>
      </c>
      <c r="G308" s="16" t="str">
        <f>+IF('Trial Balance Mapping'!F308&gt;'Trial Balance (Materiality)'!$F$12,"Yes","No")</f>
        <v>Yes</v>
      </c>
      <c r="H308" s="16"/>
      <c r="I308" s="19" t="s">
        <v>546</v>
      </c>
      <c r="J308" s="32" t="s">
        <v>578</v>
      </c>
    </row>
    <row r="309" spans="1:10" x14ac:dyDescent="0.25">
      <c r="A309" s="136" t="s">
        <v>383</v>
      </c>
      <c r="B309" s="15" t="s">
        <v>367</v>
      </c>
      <c r="C309" s="43" t="s">
        <v>519</v>
      </c>
      <c r="D309" s="134">
        <v>121996</v>
      </c>
      <c r="E309" s="134"/>
      <c r="F309" s="130">
        <f t="shared" si="4"/>
        <v>121996</v>
      </c>
      <c r="G309" s="16" t="str">
        <f>+IF('Trial Balance Mapping'!F309&gt;'Trial Balance (Materiality)'!$F$12,"Yes","No")</f>
        <v>No</v>
      </c>
      <c r="H309" s="16"/>
      <c r="I309" s="19" t="s">
        <v>546</v>
      </c>
      <c r="J309" s="32" t="s">
        <v>578</v>
      </c>
    </row>
    <row r="310" spans="1:10" x14ac:dyDescent="0.25">
      <c r="A310" s="135" t="s">
        <v>384</v>
      </c>
      <c r="B310" s="15" t="s">
        <v>367</v>
      </c>
      <c r="C310" s="43" t="s">
        <v>519</v>
      </c>
      <c r="D310" s="134">
        <v>1242721</v>
      </c>
      <c r="E310" s="134"/>
      <c r="F310" s="130">
        <f t="shared" si="4"/>
        <v>1242721</v>
      </c>
      <c r="G310" s="16" t="str">
        <f>+IF('Trial Balance Mapping'!F310&gt;'Trial Balance (Materiality)'!$F$12,"Yes","No")</f>
        <v>Yes</v>
      </c>
      <c r="H310" s="16"/>
      <c r="I310" s="19" t="s">
        <v>546</v>
      </c>
      <c r="J310" s="32" t="s">
        <v>578</v>
      </c>
    </row>
    <row r="311" spans="1:10" x14ac:dyDescent="0.25">
      <c r="A311" s="135" t="s">
        <v>385</v>
      </c>
      <c r="B311" s="15" t="s">
        <v>367</v>
      </c>
      <c r="C311" s="43" t="s">
        <v>519</v>
      </c>
      <c r="D311" s="134">
        <v>453065</v>
      </c>
      <c r="E311" s="134"/>
      <c r="F311" s="130">
        <f t="shared" si="4"/>
        <v>453065</v>
      </c>
      <c r="G311" s="16" t="str">
        <f>+IF('Trial Balance Mapping'!F311&gt;'Trial Balance (Materiality)'!$F$12,"Yes","No")</f>
        <v>No</v>
      </c>
      <c r="H311" s="16" t="s">
        <v>608</v>
      </c>
      <c r="I311" s="19" t="s">
        <v>546</v>
      </c>
      <c r="J311" s="32" t="s">
        <v>578</v>
      </c>
    </row>
    <row r="312" spans="1:10" x14ac:dyDescent="0.25">
      <c r="A312" s="135" t="s">
        <v>387</v>
      </c>
      <c r="B312" s="15" t="s">
        <v>367</v>
      </c>
      <c r="C312" s="43" t="s">
        <v>519</v>
      </c>
      <c r="D312" s="134">
        <v>344020</v>
      </c>
      <c r="E312" s="134"/>
      <c r="F312" s="130">
        <f t="shared" si="4"/>
        <v>344020</v>
      </c>
      <c r="G312" s="16" t="str">
        <f>+IF('Trial Balance Mapping'!F312&gt;'Trial Balance (Materiality)'!$F$12,"Yes","No")</f>
        <v>No</v>
      </c>
      <c r="H312" s="16"/>
      <c r="I312" s="19" t="s">
        <v>584</v>
      </c>
      <c r="J312" s="32" t="s">
        <v>524</v>
      </c>
    </row>
    <row r="313" spans="1:10" x14ac:dyDescent="0.25">
      <c r="A313" s="135" t="s">
        <v>388</v>
      </c>
      <c r="B313" s="15" t="s">
        <v>367</v>
      </c>
      <c r="C313" s="43" t="s">
        <v>519</v>
      </c>
      <c r="D313" s="134"/>
      <c r="E313" s="134">
        <v>196939</v>
      </c>
      <c r="F313" s="130">
        <f t="shared" si="4"/>
        <v>196939</v>
      </c>
      <c r="G313" s="16" t="str">
        <f>+IF('Trial Balance Mapping'!F313&gt;'Trial Balance (Materiality)'!$F$12,"Yes","No")</f>
        <v>No</v>
      </c>
      <c r="H313" s="16"/>
      <c r="I313" s="19" t="s">
        <v>546</v>
      </c>
      <c r="J313" s="32" t="s">
        <v>578</v>
      </c>
    </row>
    <row r="314" spans="1:10" x14ac:dyDescent="0.25">
      <c r="A314" s="135" t="s">
        <v>389</v>
      </c>
      <c r="B314" s="15" t="s">
        <v>367</v>
      </c>
      <c r="C314" s="43" t="s">
        <v>519</v>
      </c>
      <c r="D314" s="134">
        <v>21109</v>
      </c>
      <c r="E314" s="134"/>
      <c r="F314" s="130">
        <f t="shared" si="4"/>
        <v>21109</v>
      </c>
      <c r="G314" s="16" t="str">
        <f>+IF('Trial Balance Mapping'!F314&gt;'Trial Balance (Materiality)'!$F$12,"Yes","No")</f>
        <v>No</v>
      </c>
      <c r="H314" s="16"/>
      <c r="I314" s="19"/>
      <c r="J314" s="32"/>
    </row>
    <row r="315" spans="1:10" x14ac:dyDescent="0.25">
      <c r="A315" s="136" t="s">
        <v>390</v>
      </c>
      <c r="B315" s="15" t="s">
        <v>367</v>
      </c>
      <c r="C315" s="43" t="s">
        <v>519</v>
      </c>
      <c r="D315" s="134"/>
      <c r="E315" s="134">
        <v>5775</v>
      </c>
      <c r="F315" s="130">
        <f t="shared" si="4"/>
        <v>5775</v>
      </c>
      <c r="G315" s="16" t="str">
        <f>+IF('Trial Balance Mapping'!F315&gt;'Trial Balance (Materiality)'!$F$12,"Yes","No")</f>
        <v>No</v>
      </c>
      <c r="H315" s="16"/>
      <c r="I315" s="19" t="s">
        <v>546</v>
      </c>
      <c r="J315" s="32" t="s">
        <v>578</v>
      </c>
    </row>
    <row r="316" spans="1:10" x14ac:dyDescent="0.25">
      <c r="A316" s="135" t="s">
        <v>392</v>
      </c>
      <c r="B316" s="15" t="s">
        <v>367</v>
      </c>
      <c r="C316" s="43" t="s">
        <v>519</v>
      </c>
      <c r="D316" s="134">
        <v>30458364</v>
      </c>
      <c r="E316" s="134"/>
      <c r="F316" s="130">
        <f t="shared" si="4"/>
        <v>30458364</v>
      </c>
      <c r="G316" s="16" t="str">
        <f>+IF('Trial Balance Mapping'!F316&gt;'Trial Balance (Materiality)'!$F$12,"Yes","No")</f>
        <v>Yes</v>
      </c>
      <c r="H316" s="16"/>
      <c r="I316" s="19" t="s">
        <v>546</v>
      </c>
      <c r="J316" s="32" t="s">
        <v>578</v>
      </c>
    </row>
    <row r="317" spans="1:10" x14ac:dyDescent="0.25">
      <c r="A317" s="135" t="s">
        <v>393</v>
      </c>
      <c r="B317" s="15" t="s">
        <v>367</v>
      </c>
      <c r="C317" s="43" t="s">
        <v>519</v>
      </c>
      <c r="D317" s="134">
        <v>8456592</v>
      </c>
      <c r="E317" s="145"/>
      <c r="F317" s="130">
        <f t="shared" si="4"/>
        <v>8456592</v>
      </c>
      <c r="G317" s="16" t="str">
        <f>+IF('Trial Balance Mapping'!F317&gt;'Trial Balance (Materiality)'!$F$12,"Yes","No")</f>
        <v>Yes</v>
      </c>
      <c r="H317" s="16"/>
      <c r="I317" s="19" t="s">
        <v>546</v>
      </c>
      <c r="J317" s="32" t="s">
        <v>578</v>
      </c>
    </row>
    <row r="318" spans="1:10" x14ac:dyDescent="0.25">
      <c r="A318" s="133" t="s">
        <v>394</v>
      </c>
      <c r="B318" s="15" t="s">
        <v>367</v>
      </c>
      <c r="C318" s="43" t="s">
        <v>519</v>
      </c>
      <c r="D318" s="134">
        <v>12024866.5</v>
      </c>
      <c r="E318" s="134">
        <v>386223</v>
      </c>
      <c r="F318" s="130">
        <f t="shared" si="4"/>
        <v>11638643.5</v>
      </c>
      <c r="G318" s="16" t="str">
        <f>+IF('Trial Balance Mapping'!F318&gt;'Trial Balance (Materiality)'!$F$12,"Yes","No")</f>
        <v>Yes</v>
      </c>
      <c r="H318" s="16"/>
      <c r="I318" s="19" t="s">
        <v>546</v>
      </c>
      <c r="J318" s="32" t="s">
        <v>578</v>
      </c>
    </row>
    <row r="319" spans="1:10" x14ac:dyDescent="0.25">
      <c r="A319" s="135" t="s">
        <v>400</v>
      </c>
      <c r="B319" s="15" t="s">
        <v>367</v>
      </c>
      <c r="C319" s="43" t="s">
        <v>519</v>
      </c>
      <c r="D319" s="134">
        <v>824190</v>
      </c>
      <c r="E319" s="134"/>
      <c r="F319" s="130">
        <f t="shared" si="4"/>
        <v>824190</v>
      </c>
      <c r="G319" s="16" t="str">
        <f>+IF('Trial Balance Mapping'!F319&gt;'Trial Balance (Materiality)'!$F$12,"Yes","No")</f>
        <v>No</v>
      </c>
      <c r="H319" s="16"/>
      <c r="I319" s="19" t="s">
        <v>546</v>
      </c>
      <c r="J319" s="32" t="s">
        <v>578</v>
      </c>
    </row>
    <row r="320" spans="1:10" x14ac:dyDescent="0.25">
      <c r="A320" s="135" t="s">
        <v>401</v>
      </c>
      <c r="B320" s="15" t="s">
        <v>367</v>
      </c>
      <c r="C320" s="43" t="s">
        <v>519</v>
      </c>
      <c r="D320" s="134">
        <v>329035</v>
      </c>
      <c r="E320" s="134"/>
      <c r="F320" s="130">
        <f t="shared" si="4"/>
        <v>329035</v>
      </c>
      <c r="G320" s="16" t="str">
        <f>+IF('Trial Balance Mapping'!F320&gt;'Trial Balance (Materiality)'!$F$12,"Yes","No")</f>
        <v>No</v>
      </c>
      <c r="H320" s="16"/>
      <c r="I320" s="19" t="s">
        <v>546</v>
      </c>
      <c r="J320" s="32" t="s">
        <v>578</v>
      </c>
    </row>
    <row r="321" spans="1:10" x14ac:dyDescent="0.25">
      <c r="A321" s="135" t="s">
        <v>402</v>
      </c>
      <c r="B321" s="15" t="s">
        <v>367</v>
      </c>
      <c r="C321" s="43" t="s">
        <v>519</v>
      </c>
      <c r="D321" s="134">
        <v>38907</v>
      </c>
      <c r="E321" s="134"/>
      <c r="F321" s="130">
        <f t="shared" si="4"/>
        <v>38907</v>
      </c>
      <c r="G321" s="16" t="str">
        <f>+IF('Trial Balance Mapping'!F321&gt;'Trial Balance (Materiality)'!$F$12,"Yes","No")</f>
        <v>No</v>
      </c>
      <c r="H321" s="16"/>
      <c r="I321" s="19" t="s">
        <v>546</v>
      </c>
      <c r="J321" s="32" t="s">
        <v>578</v>
      </c>
    </row>
    <row r="322" spans="1:10" x14ac:dyDescent="0.25">
      <c r="A322" s="135" t="s">
        <v>403</v>
      </c>
      <c r="B322" s="15" t="s">
        <v>367</v>
      </c>
      <c r="C322" s="43" t="s">
        <v>519</v>
      </c>
      <c r="D322" s="134">
        <v>1188344.5</v>
      </c>
      <c r="E322" s="134"/>
      <c r="F322" s="130">
        <f t="shared" si="4"/>
        <v>1188344.5</v>
      </c>
      <c r="G322" s="16" t="str">
        <f>+IF('Trial Balance Mapping'!F322&gt;'Trial Balance (Materiality)'!$F$12,"Yes","No")</f>
        <v>Yes</v>
      </c>
      <c r="H322" s="16"/>
      <c r="I322" s="19" t="s">
        <v>546</v>
      </c>
      <c r="J322" s="32" t="s">
        <v>578</v>
      </c>
    </row>
    <row r="323" spans="1:10" x14ac:dyDescent="0.25">
      <c r="A323" s="135" t="s">
        <v>404</v>
      </c>
      <c r="B323" s="15" t="s">
        <v>367</v>
      </c>
      <c r="C323" s="43" t="s">
        <v>519</v>
      </c>
      <c r="D323" s="134">
        <v>13332</v>
      </c>
      <c r="E323" s="134"/>
      <c r="F323" s="130">
        <f t="shared" si="4"/>
        <v>13332</v>
      </c>
      <c r="G323" s="16" t="str">
        <f>+IF('Trial Balance Mapping'!F323&gt;'Trial Balance (Materiality)'!$F$12,"Yes","No")</f>
        <v>No</v>
      </c>
      <c r="H323" s="16"/>
      <c r="I323" s="19" t="s">
        <v>546</v>
      </c>
      <c r="J323" s="32" t="s">
        <v>578</v>
      </c>
    </row>
    <row r="324" spans="1:10" x14ac:dyDescent="0.25">
      <c r="A324" s="135" t="s">
        <v>405</v>
      </c>
      <c r="B324" s="15" t="s">
        <v>367</v>
      </c>
      <c r="C324" s="43" t="s">
        <v>519</v>
      </c>
      <c r="D324" s="134">
        <v>266969</v>
      </c>
      <c r="E324" s="134"/>
      <c r="F324" s="130">
        <f t="shared" ref="F324:F387" si="5">ABS(E324-D324)</f>
        <v>266969</v>
      </c>
      <c r="G324" s="16" t="str">
        <f>+IF('Trial Balance Mapping'!F324&gt;'Trial Balance (Materiality)'!$F$12,"Yes","No")</f>
        <v>No</v>
      </c>
      <c r="H324" s="16"/>
      <c r="I324" s="19" t="s">
        <v>546</v>
      </c>
      <c r="J324" s="32" t="s">
        <v>578</v>
      </c>
    </row>
    <row r="325" spans="1:10" x14ac:dyDescent="0.25">
      <c r="A325" s="135" t="s">
        <v>407</v>
      </c>
      <c r="B325" s="15" t="s">
        <v>367</v>
      </c>
      <c r="C325" s="43" t="s">
        <v>519</v>
      </c>
      <c r="D325" s="134"/>
      <c r="E325" s="134">
        <v>172955</v>
      </c>
      <c r="F325" s="130">
        <f t="shared" si="5"/>
        <v>172955</v>
      </c>
      <c r="G325" s="16" t="str">
        <f>+IF('Trial Balance Mapping'!F325&gt;'Trial Balance (Materiality)'!$F$12,"Yes","No")</f>
        <v>No</v>
      </c>
      <c r="H325" s="16"/>
      <c r="I325" s="19" t="s">
        <v>546</v>
      </c>
      <c r="J325" s="32" t="s">
        <v>578</v>
      </c>
    </row>
    <row r="326" spans="1:10" x14ac:dyDescent="0.25">
      <c r="A326" s="135" t="s">
        <v>408</v>
      </c>
      <c r="B326" s="15" t="s">
        <v>367</v>
      </c>
      <c r="C326" s="43" t="s">
        <v>519</v>
      </c>
      <c r="D326" s="134"/>
      <c r="E326" s="134">
        <v>213268</v>
      </c>
      <c r="F326" s="130">
        <f t="shared" si="5"/>
        <v>213268</v>
      </c>
      <c r="G326" s="16" t="str">
        <f>+IF('Trial Balance Mapping'!F326&gt;'Trial Balance (Materiality)'!$F$12,"Yes","No")</f>
        <v>No</v>
      </c>
      <c r="H326" s="16"/>
      <c r="I326" s="19" t="s">
        <v>546</v>
      </c>
      <c r="J326" s="32" t="s">
        <v>578</v>
      </c>
    </row>
    <row r="327" spans="1:10" x14ac:dyDescent="0.25">
      <c r="A327" s="135" t="s">
        <v>409</v>
      </c>
      <c r="B327" s="15" t="s">
        <v>367</v>
      </c>
      <c r="C327" s="43" t="s">
        <v>519</v>
      </c>
      <c r="D327" s="134">
        <v>9364089</v>
      </c>
      <c r="E327" s="134"/>
      <c r="F327" s="130">
        <f t="shared" si="5"/>
        <v>9364089</v>
      </c>
      <c r="G327" s="16" t="str">
        <f>+IF('Trial Balance Mapping'!F327&gt;'Trial Balance (Materiality)'!$F$12,"Yes","No")</f>
        <v>Yes</v>
      </c>
      <c r="H327" s="16"/>
      <c r="I327" s="19" t="s">
        <v>546</v>
      </c>
      <c r="J327" s="32" t="s">
        <v>578</v>
      </c>
    </row>
    <row r="328" spans="1:10" x14ac:dyDescent="0.25">
      <c r="A328" s="133" t="s">
        <v>410</v>
      </c>
      <c r="B328" s="15" t="s">
        <v>367</v>
      </c>
      <c r="C328" s="43" t="s">
        <v>519</v>
      </c>
      <c r="D328" s="134"/>
      <c r="E328" s="134"/>
      <c r="F328" s="130">
        <f t="shared" si="5"/>
        <v>0</v>
      </c>
      <c r="G328" s="16" t="str">
        <f>+IF('Trial Balance Mapping'!F328&gt;'Trial Balance (Materiality)'!$F$12,"Yes","No")</f>
        <v>No</v>
      </c>
      <c r="H328" s="16"/>
      <c r="I328" s="19" t="s">
        <v>546</v>
      </c>
      <c r="J328" s="32" t="s">
        <v>578</v>
      </c>
    </row>
    <row r="329" spans="1:10" x14ac:dyDescent="0.25">
      <c r="A329" s="131" t="s">
        <v>413</v>
      </c>
      <c r="B329" s="15" t="s">
        <v>413</v>
      </c>
      <c r="C329" s="42" t="s">
        <v>516</v>
      </c>
      <c r="D329" s="132">
        <v>48565074.369999997</v>
      </c>
      <c r="E329" s="132"/>
      <c r="F329" s="130">
        <f t="shared" si="5"/>
        <v>48565074.369999997</v>
      </c>
      <c r="G329" s="16" t="str">
        <f>+IF('Trial Balance Mapping'!F329&gt;'Trial Balance (Materiality)'!$F$12,"Yes","No")</f>
        <v>Yes</v>
      </c>
      <c r="H329" s="16"/>
      <c r="I329" s="19" t="s">
        <v>546</v>
      </c>
      <c r="J329" s="32" t="s">
        <v>578</v>
      </c>
    </row>
    <row r="330" spans="1:10" x14ac:dyDescent="0.25">
      <c r="A330" s="133" t="s">
        <v>414</v>
      </c>
      <c r="B330" s="15" t="s">
        <v>413</v>
      </c>
      <c r="C330" s="42" t="s">
        <v>516</v>
      </c>
      <c r="D330" s="134">
        <v>21947247.920000002</v>
      </c>
      <c r="E330" s="134"/>
      <c r="F330" s="130">
        <f t="shared" si="5"/>
        <v>21947247.920000002</v>
      </c>
      <c r="G330" s="16" t="str">
        <f>+IF('Trial Balance Mapping'!F330&gt;'Trial Balance (Materiality)'!$F$12,"Yes","No")</f>
        <v>Yes</v>
      </c>
      <c r="H330" s="16"/>
      <c r="I330" s="19" t="s">
        <v>546</v>
      </c>
      <c r="J330" s="32" t="s">
        <v>578</v>
      </c>
    </row>
    <row r="331" spans="1:10" x14ac:dyDescent="0.25">
      <c r="A331" s="135" t="s">
        <v>415</v>
      </c>
      <c r="B331" s="15" t="s">
        <v>413</v>
      </c>
      <c r="C331" s="42" t="s">
        <v>516</v>
      </c>
      <c r="D331" s="134">
        <v>1468721</v>
      </c>
      <c r="E331" s="134"/>
      <c r="F331" s="130">
        <f t="shared" si="5"/>
        <v>1468721</v>
      </c>
      <c r="G331" s="16" t="str">
        <f>+IF('Trial Balance Mapping'!F331&gt;'Trial Balance (Materiality)'!$F$12,"Yes","No")</f>
        <v>Yes</v>
      </c>
      <c r="H331" s="16"/>
      <c r="I331" s="19" t="s">
        <v>546</v>
      </c>
      <c r="J331" s="2" t="s">
        <v>583</v>
      </c>
    </row>
    <row r="332" spans="1:10" x14ac:dyDescent="0.25">
      <c r="A332" s="136" t="s">
        <v>416</v>
      </c>
      <c r="B332" s="15" t="s">
        <v>413</v>
      </c>
      <c r="C332" s="42" t="s">
        <v>516</v>
      </c>
      <c r="D332" s="134">
        <v>921289</v>
      </c>
      <c r="E332" s="134"/>
      <c r="F332" s="130">
        <f t="shared" si="5"/>
        <v>921289</v>
      </c>
      <c r="G332" s="16" t="str">
        <f>+IF('Trial Balance Mapping'!F332&gt;'Trial Balance (Materiality)'!$F$12,"Yes","No")</f>
        <v>No</v>
      </c>
      <c r="H332" s="16"/>
      <c r="I332" s="19" t="s">
        <v>546</v>
      </c>
      <c r="J332" s="2" t="s">
        <v>583</v>
      </c>
    </row>
    <row r="333" spans="1:10" x14ac:dyDescent="0.25">
      <c r="A333" s="135" t="s">
        <v>417</v>
      </c>
      <c r="B333" s="15" t="s">
        <v>413</v>
      </c>
      <c r="C333" s="42" t="s">
        <v>516</v>
      </c>
      <c r="D333" s="134">
        <v>8725440.9199999999</v>
      </c>
      <c r="E333" s="134"/>
      <c r="F333" s="130">
        <f t="shared" si="5"/>
        <v>8725440.9199999999</v>
      </c>
      <c r="G333" s="16" t="str">
        <f>+IF('Trial Balance Mapping'!F333&gt;'Trial Balance (Materiality)'!$F$12,"Yes","No")</f>
        <v>Yes</v>
      </c>
      <c r="H333" s="16"/>
      <c r="I333" s="19" t="s">
        <v>546</v>
      </c>
      <c r="J333" s="2" t="s">
        <v>583</v>
      </c>
    </row>
    <row r="334" spans="1:10" x14ac:dyDescent="0.25">
      <c r="A334" s="135" t="s">
        <v>418</v>
      </c>
      <c r="B334" s="15" t="s">
        <v>413</v>
      </c>
      <c r="C334" s="42" t="s">
        <v>516</v>
      </c>
      <c r="D334" s="134">
        <v>3357093</v>
      </c>
      <c r="E334" s="134"/>
      <c r="F334" s="130">
        <f t="shared" si="5"/>
        <v>3357093</v>
      </c>
      <c r="G334" s="16" t="str">
        <f>+IF('Trial Balance Mapping'!F334&gt;'Trial Balance (Materiality)'!$F$12,"Yes","No")</f>
        <v>Yes</v>
      </c>
      <c r="H334" s="16"/>
      <c r="I334" s="19" t="s">
        <v>546</v>
      </c>
      <c r="J334" s="2" t="s">
        <v>583</v>
      </c>
    </row>
    <row r="335" spans="1:10" x14ac:dyDescent="0.25">
      <c r="A335" s="135" t="s">
        <v>419</v>
      </c>
      <c r="B335" s="15" t="s">
        <v>413</v>
      </c>
      <c r="C335" s="42" t="s">
        <v>516</v>
      </c>
      <c r="D335" s="134">
        <v>7474704</v>
      </c>
      <c r="E335" s="134"/>
      <c r="F335" s="130">
        <f t="shared" si="5"/>
        <v>7474704</v>
      </c>
      <c r="G335" s="16" t="str">
        <f>+IF('Trial Balance Mapping'!F335&gt;'Trial Balance (Materiality)'!$F$12,"Yes","No")</f>
        <v>Yes</v>
      </c>
      <c r="H335" s="16"/>
      <c r="I335" s="19" t="s">
        <v>546</v>
      </c>
      <c r="J335" s="2" t="s">
        <v>583</v>
      </c>
    </row>
    <row r="336" spans="1:10" x14ac:dyDescent="0.25">
      <c r="A336" s="137" t="s">
        <v>420</v>
      </c>
      <c r="B336" s="15" t="s">
        <v>413</v>
      </c>
      <c r="C336" s="42" t="s">
        <v>516</v>
      </c>
      <c r="D336" s="138">
        <v>1248000</v>
      </c>
      <c r="E336" s="138"/>
      <c r="F336" s="130">
        <f t="shared" si="5"/>
        <v>1248000</v>
      </c>
      <c r="G336" s="16" t="str">
        <f>+IF('Trial Balance Mapping'!F336&gt;'Trial Balance (Materiality)'!$F$12,"Yes","No")</f>
        <v>Yes</v>
      </c>
      <c r="H336" s="16"/>
      <c r="I336" s="19" t="s">
        <v>546</v>
      </c>
      <c r="J336" s="2" t="s">
        <v>583</v>
      </c>
    </row>
    <row r="337" spans="1:10" x14ac:dyDescent="0.25">
      <c r="A337" s="137" t="s">
        <v>421</v>
      </c>
      <c r="B337" s="15" t="s">
        <v>413</v>
      </c>
      <c r="C337" s="42" t="s">
        <v>516</v>
      </c>
      <c r="D337" s="138">
        <v>297307</v>
      </c>
      <c r="E337" s="138"/>
      <c r="F337" s="130">
        <f t="shared" si="5"/>
        <v>297307</v>
      </c>
      <c r="G337" s="16" t="str">
        <f>+IF('Trial Balance Mapping'!F337&gt;'Trial Balance (Materiality)'!$F$12,"Yes","No")</f>
        <v>No</v>
      </c>
      <c r="H337" s="16"/>
      <c r="I337" s="19" t="s">
        <v>546</v>
      </c>
      <c r="J337" s="2" t="s">
        <v>583</v>
      </c>
    </row>
    <row r="338" spans="1:10" x14ac:dyDescent="0.25">
      <c r="A338" s="137" t="s">
        <v>422</v>
      </c>
      <c r="B338" s="15" t="s">
        <v>413</v>
      </c>
      <c r="C338" s="42" t="s">
        <v>516</v>
      </c>
      <c r="D338" s="138">
        <v>202500</v>
      </c>
      <c r="E338" s="138"/>
      <c r="F338" s="130">
        <f t="shared" si="5"/>
        <v>202500</v>
      </c>
      <c r="G338" s="16" t="str">
        <f>+IF('Trial Balance Mapping'!F338&gt;'Trial Balance (Materiality)'!$F$12,"Yes","No")</f>
        <v>No</v>
      </c>
      <c r="H338" s="16"/>
      <c r="I338" s="19" t="s">
        <v>546</v>
      </c>
      <c r="J338" s="2" t="s">
        <v>583</v>
      </c>
    </row>
    <row r="339" spans="1:10" x14ac:dyDescent="0.25">
      <c r="A339" s="137" t="s">
        <v>423</v>
      </c>
      <c r="B339" s="15" t="s">
        <v>413</v>
      </c>
      <c r="C339" s="42" t="s">
        <v>516</v>
      </c>
      <c r="D339" s="138">
        <v>112717</v>
      </c>
      <c r="E339" s="138"/>
      <c r="F339" s="130">
        <f t="shared" si="5"/>
        <v>112717</v>
      </c>
      <c r="G339" s="16" t="str">
        <f>+IF('Trial Balance Mapping'!F339&gt;'Trial Balance (Materiality)'!$F$12,"Yes","No")</f>
        <v>No</v>
      </c>
      <c r="H339" s="16"/>
      <c r="I339" s="19" t="s">
        <v>546</v>
      </c>
      <c r="J339" s="2" t="s">
        <v>583</v>
      </c>
    </row>
    <row r="340" spans="1:10" x14ac:dyDescent="0.25">
      <c r="A340" s="137" t="s">
        <v>424</v>
      </c>
      <c r="B340" s="15" t="s">
        <v>413</v>
      </c>
      <c r="C340" s="42" t="s">
        <v>516</v>
      </c>
      <c r="D340" s="138">
        <v>155408</v>
      </c>
      <c r="E340" s="138"/>
      <c r="F340" s="130">
        <f t="shared" si="5"/>
        <v>155408</v>
      </c>
      <c r="G340" s="16" t="str">
        <f>+IF('Trial Balance Mapping'!F340&gt;'Trial Balance (Materiality)'!$F$12,"Yes","No")</f>
        <v>No</v>
      </c>
      <c r="H340" s="16"/>
      <c r="I340" s="19" t="s">
        <v>546</v>
      </c>
      <c r="J340" s="2" t="s">
        <v>583</v>
      </c>
    </row>
    <row r="341" spans="1:10" x14ac:dyDescent="0.25">
      <c r="A341" s="146" t="s">
        <v>425</v>
      </c>
      <c r="B341" s="15" t="s">
        <v>413</v>
      </c>
      <c r="C341" s="42" t="s">
        <v>516</v>
      </c>
      <c r="D341" s="138">
        <v>1890000</v>
      </c>
      <c r="E341" s="138"/>
      <c r="F341" s="130">
        <f t="shared" si="5"/>
        <v>1890000</v>
      </c>
      <c r="G341" s="16" t="str">
        <f>+IF('Trial Balance Mapping'!F341&gt;'Trial Balance (Materiality)'!$F$12,"Yes","No")</f>
        <v>Yes</v>
      </c>
      <c r="H341" s="16"/>
      <c r="I341" s="19" t="s">
        <v>546</v>
      </c>
      <c r="J341" s="2" t="s">
        <v>583</v>
      </c>
    </row>
    <row r="342" spans="1:10" x14ac:dyDescent="0.25">
      <c r="A342" s="137" t="s">
        <v>426</v>
      </c>
      <c r="B342" s="15" t="s">
        <v>413</v>
      </c>
      <c r="C342" s="42" t="s">
        <v>516</v>
      </c>
      <c r="D342" s="138">
        <v>7087961</v>
      </c>
      <c r="E342" s="138"/>
      <c r="F342" s="130">
        <f t="shared" si="5"/>
        <v>7087961</v>
      </c>
      <c r="G342" s="16" t="str">
        <f>+IF('Trial Balance Mapping'!F342&gt;'Trial Balance (Materiality)'!$F$12,"Yes","No")</f>
        <v>Yes</v>
      </c>
      <c r="H342" s="16"/>
      <c r="I342" s="19" t="s">
        <v>546</v>
      </c>
      <c r="J342" s="2" t="s">
        <v>583</v>
      </c>
    </row>
    <row r="343" spans="1:10" x14ac:dyDescent="0.25">
      <c r="A343" s="137" t="s">
        <v>428</v>
      </c>
      <c r="B343" s="15" t="s">
        <v>413</v>
      </c>
      <c r="C343" s="42" t="s">
        <v>516</v>
      </c>
      <c r="D343" s="138">
        <v>7116611</v>
      </c>
      <c r="E343" s="138"/>
      <c r="F343" s="130">
        <f t="shared" si="5"/>
        <v>7116611</v>
      </c>
      <c r="G343" s="16" t="str">
        <f>+IF('Trial Balance Mapping'!F343&gt;'Trial Balance (Materiality)'!$F$12,"Yes","No")</f>
        <v>Yes</v>
      </c>
      <c r="H343" s="16"/>
      <c r="I343" s="19" t="s">
        <v>546</v>
      </c>
      <c r="J343" s="2" t="s">
        <v>583</v>
      </c>
    </row>
    <row r="344" spans="1:10" x14ac:dyDescent="0.25">
      <c r="A344" s="137" t="s">
        <v>429</v>
      </c>
      <c r="B344" s="15" t="s">
        <v>413</v>
      </c>
      <c r="C344" s="42" t="s">
        <v>516</v>
      </c>
      <c r="D344" s="138">
        <v>135270.45000000001</v>
      </c>
      <c r="E344" s="138"/>
      <c r="F344" s="130">
        <f t="shared" si="5"/>
        <v>135270.45000000001</v>
      </c>
      <c r="G344" s="16" t="str">
        <f>+IF('Trial Balance Mapping'!F344&gt;'Trial Balance (Materiality)'!$F$12,"Yes","No")</f>
        <v>No</v>
      </c>
      <c r="H344" s="16"/>
      <c r="I344" s="19" t="s">
        <v>546</v>
      </c>
      <c r="J344" s="2" t="s">
        <v>583</v>
      </c>
    </row>
    <row r="345" spans="1:10" x14ac:dyDescent="0.25">
      <c r="A345" s="137" t="s">
        <v>430</v>
      </c>
      <c r="B345" s="15" t="s">
        <v>413</v>
      </c>
      <c r="C345" s="42" t="s">
        <v>516</v>
      </c>
      <c r="D345" s="138">
        <v>20916</v>
      </c>
      <c r="E345" s="138"/>
      <c r="F345" s="130">
        <f t="shared" si="5"/>
        <v>20916</v>
      </c>
      <c r="G345" s="16" t="str">
        <f>+IF('Trial Balance Mapping'!F345&gt;'Trial Balance (Materiality)'!$F$12,"Yes","No")</f>
        <v>No</v>
      </c>
      <c r="H345" s="16"/>
      <c r="I345" s="19" t="s">
        <v>546</v>
      </c>
      <c r="J345" s="2" t="s">
        <v>583</v>
      </c>
    </row>
    <row r="346" spans="1:10" x14ac:dyDescent="0.25">
      <c r="A346" s="137" t="s">
        <v>431</v>
      </c>
      <c r="B346" s="15" t="s">
        <v>413</v>
      </c>
      <c r="C346" s="42" t="s">
        <v>516</v>
      </c>
      <c r="D346" s="138">
        <v>3719380</v>
      </c>
      <c r="E346" s="138"/>
      <c r="F346" s="130">
        <f t="shared" si="5"/>
        <v>3719380</v>
      </c>
      <c r="G346" s="16" t="str">
        <f>+IF('Trial Balance Mapping'!F346&gt;'Trial Balance (Materiality)'!$F$12,"Yes","No")</f>
        <v>Yes</v>
      </c>
      <c r="H346" s="16"/>
      <c r="I346" s="19" t="s">
        <v>546</v>
      </c>
      <c r="J346" s="2" t="s">
        <v>583</v>
      </c>
    </row>
    <row r="347" spans="1:10" x14ac:dyDescent="0.25">
      <c r="A347" s="137" t="s">
        <v>432</v>
      </c>
      <c r="B347" s="15" t="s">
        <v>413</v>
      </c>
      <c r="C347" s="42" t="s">
        <v>516</v>
      </c>
      <c r="D347" s="138">
        <v>1779865</v>
      </c>
      <c r="E347" s="138"/>
      <c r="F347" s="130">
        <f t="shared" si="5"/>
        <v>1779865</v>
      </c>
      <c r="G347" s="16" t="str">
        <f>+IF('Trial Balance Mapping'!F347&gt;'Trial Balance (Materiality)'!$F$12,"Yes","No")</f>
        <v>Yes</v>
      </c>
      <c r="H347" s="16"/>
      <c r="I347" s="19" t="s">
        <v>546</v>
      </c>
      <c r="J347" s="2" t="s">
        <v>583</v>
      </c>
    </row>
    <row r="348" spans="1:10" x14ac:dyDescent="0.25">
      <c r="A348" s="137" t="s">
        <v>433</v>
      </c>
      <c r="B348" s="15" t="s">
        <v>413</v>
      </c>
      <c r="C348" s="42" t="s">
        <v>516</v>
      </c>
      <c r="D348" s="138">
        <v>2851891</v>
      </c>
      <c r="E348" s="138"/>
      <c r="F348" s="130">
        <f t="shared" si="5"/>
        <v>2851891</v>
      </c>
      <c r="G348" s="16" t="str">
        <f>+IF('Trial Balance Mapping'!F348&gt;'Trial Balance (Materiality)'!$F$12,"Yes","No")</f>
        <v>Yes</v>
      </c>
      <c r="H348" s="16"/>
      <c r="I348" s="19" t="s">
        <v>546</v>
      </c>
      <c r="J348" s="2" t="s">
        <v>583</v>
      </c>
    </row>
    <row r="349" spans="1:10" x14ac:dyDescent="0.25">
      <c r="A349" s="131" t="s">
        <v>434</v>
      </c>
      <c r="B349" s="15"/>
      <c r="C349" s="42" t="s">
        <v>5</v>
      </c>
      <c r="D349" s="132">
        <v>213570.09</v>
      </c>
      <c r="E349" s="132">
        <v>11666273</v>
      </c>
      <c r="F349" s="130">
        <f t="shared" si="5"/>
        <v>11452702.91</v>
      </c>
      <c r="G349" s="16" t="str">
        <f>+IF('Trial Balance Mapping'!F349&gt;'Trial Balance (Materiality)'!$F$12,"Yes","No")</f>
        <v>Yes</v>
      </c>
      <c r="H349" s="16"/>
      <c r="I349" s="19"/>
      <c r="J349" s="19"/>
    </row>
    <row r="350" spans="1:10" x14ac:dyDescent="0.25">
      <c r="A350" s="137" t="s">
        <v>435</v>
      </c>
      <c r="B350" s="15" t="s">
        <v>434</v>
      </c>
      <c r="C350" s="42" t="s">
        <v>94</v>
      </c>
      <c r="D350" s="138"/>
      <c r="E350" s="138">
        <v>1238343</v>
      </c>
      <c r="F350" s="130">
        <f t="shared" si="5"/>
        <v>1238343</v>
      </c>
      <c r="G350" s="16" t="str">
        <f>+IF('Trial Balance Mapping'!F350&gt;'Trial Balance (Materiality)'!$F$12,"Yes","No")</f>
        <v>Yes</v>
      </c>
      <c r="H350" s="16"/>
      <c r="I350" s="19" t="s">
        <v>584</v>
      </c>
      <c r="J350" s="32" t="s">
        <v>524</v>
      </c>
    </row>
    <row r="351" spans="1:10" x14ac:dyDescent="0.25">
      <c r="A351" s="137" t="s">
        <v>436</v>
      </c>
      <c r="B351" s="15" t="s">
        <v>434</v>
      </c>
      <c r="C351" s="42" t="s">
        <v>575</v>
      </c>
      <c r="D351" s="138"/>
      <c r="E351" s="138">
        <v>3426000</v>
      </c>
      <c r="F351" s="130">
        <f t="shared" si="5"/>
        <v>3426000</v>
      </c>
      <c r="G351" s="16" t="str">
        <f>+IF('Trial Balance Mapping'!F351&gt;'Trial Balance (Materiality)'!$F$12,"Yes","No")</f>
        <v>Yes</v>
      </c>
      <c r="H351" s="16"/>
      <c r="I351" s="19" t="s">
        <v>571</v>
      </c>
      <c r="J351" s="16" t="s">
        <v>575</v>
      </c>
    </row>
    <row r="352" spans="1:10" x14ac:dyDescent="0.25">
      <c r="A352" s="137" t="s">
        <v>437</v>
      </c>
      <c r="B352" s="15" t="s">
        <v>434</v>
      </c>
      <c r="C352" s="42" t="s">
        <v>575</v>
      </c>
      <c r="D352" s="138">
        <v>213570.09</v>
      </c>
      <c r="E352" s="138"/>
      <c r="F352" s="130">
        <f t="shared" si="5"/>
        <v>213570.09</v>
      </c>
      <c r="G352" s="16" t="str">
        <f>+IF('Trial Balance Mapping'!F352&gt;'Trial Balance (Materiality)'!$F$12,"Yes","No")</f>
        <v>No</v>
      </c>
      <c r="H352" s="16" t="s">
        <v>612</v>
      </c>
      <c r="I352" s="19" t="s">
        <v>528</v>
      </c>
      <c r="J352" s="21" t="s">
        <v>517</v>
      </c>
    </row>
    <row r="353" spans="1:10" x14ac:dyDescent="0.25">
      <c r="A353" s="137" t="s">
        <v>438</v>
      </c>
      <c r="B353" s="15" t="s">
        <v>434</v>
      </c>
      <c r="C353" s="42" t="s">
        <v>575</v>
      </c>
      <c r="D353" s="138"/>
      <c r="E353" s="138">
        <v>7001930</v>
      </c>
      <c r="F353" s="130">
        <f t="shared" si="5"/>
        <v>7001930</v>
      </c>
      <c r="G353" s="16" t="str">
        <f>+IF('Trial Balance Mapping'!F353&gt;'Trial Balance (Materiality)'!$F$12,"Yes","No")</f>
        <v>Yes</v>
      </c>
      <c r="H353" s="16"/>
      <c r="I353" s="19" t="s">
        <v>571</v>
      </c>
      <c r="J353" s="31" t="s">
        <v>570</v>
      </c>
    </row>
    <row r="354" spans="1:10" x14ac:dyDescent="0.25">
      <c r="A354" s="131" t="s">
        <v>439</v>
      </c>
      <c r="B354" s="15"/>
      <c r="C354" s="42" t="s">
        <v>5</v>
      </c>
      <c r="D354" s="132">
        <v>108637431.51000001</v>
      </c>
      <c r="E354" s="132">
        <v>15642203.539999999</v>
      </c>
      <c r="F354" s="130">
        <f t="shared" si="5"/>
        <v>92995227.969999999</v>
      </c>
      <c r="G354" s="16" t="str">
        <f>+IF('Trial Balance Mapping'!F354&gt;'Trial Balance (Materiality)'!$F$12,"Yes","No")</f>
        <v>Yes</v>
      </c>
      <c r="H354" s="16"/>
      <c r="I354" s="19"/>
      <c r="J354" s="19"/>
    </row>
    <row r="355" spans="1:10" x14ac:dyDescent="0.25">
      <c r="A355" s="133" t="s">
        <v>440</v>
      </c>
      <c r="B355" s="15" t="s">
        <v>439</v>
      </c>
      <c r="C355" s="42" t="s">
        <v>564</v>
      </c>
      <c r="D355" s="134">
        <v>34728000</v>
      </c>
      <c r="E355" s="134"/>
      <c r="F355" s="130">
        <f t="shared" si="5"/>
        <v>34728000</v>
      </c>
      <c r="G355" s="16" t="str">
        <f>+IF('Trial Balance Mapping'!F355&gt;'Trial Balance (Materiality)'!$F$12,"Yes","No")</f>
        <v>Yes</v>
      </c>
      <c r="H355" s="16"/>
      <c r="I355" s="21" t="s">
        <v>525</v>
      </c>
      <c r="J355" s="21" t="s">
        <v>540</v>
      </c>
    </row>
    <row r="356" spans="1:10" x14ac:dyDescent="0.25">
      <c r="A356" s="141" t="s">
        <v>441</v>
      </c>
      <c r="B356" s="15" t="s">
        <v>439</v>
      </c>
      <c r="C356" s="42" t="s">
        <v>516</v>
      </c>
      <c r="D356" s="138">
        <v>28820000</v>
      </c>
      <c r="E356" s="138"/>
      <c r="F356" s="130">
        <f t="shared" si="5"/>
        <v>28820000</v>
      </c>
      <c r="G356" s="16" t="str">
        <f>+IF('Trial Balance Mapping'!F356&gt;'Trial Balance (Materiality)'!$F$12,"Yes","No")</f>
        <v>Yes</v>
      </c>
      <c r="H356" s="16"/>
      <c r="I356" s="21" t="s">
        <v>525</v>
      </c>
      <c r="J356" s="21" t="s">
        <v>540</v>
      </c>
    </row>
    <row r="357" spans="1:10" x14ac:dyDescent="0.25">
      <c r="A357" s="135" t="s">
        <v>442</v>
      </c>
      <c r="B357" s="15" t="s">
        <v>439</v>
      </c>
      <c r="C357" s="42" t="s">
        <v>516</v>
      </c>
      <c r="D357" s="138">
        <v>28820000</v>
      </c>
      <c r="E357" s="138"/>
      <c r="F357" s="130">
        <f t="shared" si="5"/>
        <v>28820000</v>
      </c>
      <c r="G357" s="16" t="str">
        <f>+IF('Trial Balance Mapping'!F357&gt;'Trial Balance (Materiality)'!$F$12,"Yes","No")</f>
        <v>Yes</v>
      </c>
      <c r="H357" s="16"/>
      <c r="I357" s="21" t="s">
        <v>525</v>
      </c>
      <c r="J357" s="21" t="s">
        <v>540</v>
      </c>
    </row>
    <row r="358" spans="1:10" x14ac:dyDescent="0.25">
      <c r="A358" s="136" t="s">
        <v>443</v>
      </c>
      <c r="B358" s="15" t="s">
        <v>439</v>
      </c>
      <c r="C358" s="42" t="s">
        <v>516</v>
      </c>
      <c r="D358" s="134">
        <v>5908000</v>
      </c>
      <c r="E358" s="134"/>
      <c r="F358" s="130">
        <f t="shared" si="5"/>
        <v>5908000</v>
      </c>
      <c r="G358" s="16" t="str">
        <f>+IF('Trial Balance Mapping'!F358&gt;'Trial Balance (Materiality)'!$F$12,"Yes","No")</f>
        <v>Yes</v>
      </c>
      <c r="H358" s="16"/>
      <c r="I358" s="21" t="s">
        <v>525</v>
      </c>
      <c r="J358" s="21" t="s">
        <v>540</v>
      </c>
    </row>
    <row r="359" spans="1:10" x14ac:dyDescent="0.25">
      <c r="A359" s="133" t="s">
        <v>444</v>
      </c>
      <c r="B359" s="15" t="s">
        <v>439</v>
      </c>
      <c r="C359" s="42" t="s">
        <v>516</v>
      </c>
      <c r="D359" s="134">
        <v>4254118</v>
      </c>
      <c r="E359" s="134">
        <v>15550222</v>
      </c>
      <c r="F359" s="130">
        <f t="shared" si="5"/>
        <v>11296104</v>
      </c>
      <c r="G359" s="16" t="str">
        <f>+IF('Trial Balance Mapping'!F359&gt;'Trial Balance (Materiality)'!$F$12,"Yes","No")</f>
        <v>Yes</v>
      </c>
      <c r="H359" s="16"/>
      <c r="I359" s="21" t="s">
        <v>523</v>
      </c>
      <c r="J359" s="21" t="s">
        <v>520</v>
      </c>
    </row>
    <row r="360" spans="1:10" x14ac:dyDescent="0.25">
      <c r="A360" s="136" t="s">
        <v>444</v>
      </c>
      <c r="B360" s="15" t="s">
        <v>439</v>
      </c>
      <c r="C360" s="42" t="s">
        <v>516</v>
      </c>
      <c r="D360" s="134"/>
      <c r="E360" s="134">
        <v>11296104</v>
      </c>
      <c r="F360" s="130">
        <f t="shared" si="5"/>
        <v>11296104</v>
      </c>
      <c r="G360" s="16" t="str">
        <f>+IF('Trial Balance Mapping'!F360&gt;'Trial Balance (Materiality)'!$F$12,"Yes","No")</f>
        <v>Yes</v>
      </c>
      <c r="H360" s="16"/>
      <c r="I360" s="21" t="s">
        <v>523</v>
      </c>
      <c r="J360" s="21" t="s">
        <v>524</v>
      </c>
    </row>
    <row r="361" spans="1:10" ht="25.5" x14ac:dyDescent="0.25">
      <c r="A361" s="133" t="s">
        <v>445</v>
      </c>
      <c r="B361" s="41" t="s">
        <v>518</v>
      </c>
      <c r="C361" s="42" t="s">
        <v>516</v>
      </c>
      <c r="D361" s="134">
        <v>28654017</v>
      </c>
      <c r="E361" s="134"/>
      <c r="F361" s="130">
        <f t="shared" si="5"/>
        <v>28654017</v>
      </c>
      <c r="G361" s="16" t="str">
        <f>+IF('Trial Balance Mapping'!F361&gt;'Trial Balance (Materiality)'!$F$12,"Yes","No")</f>
        <v>Yes</v>
      </c>
      <c r="H361" s="16"/>
      <c r="I361" s="21" t="s">
        <v>537</v>
      </c>
      <c r="J361" s="21" t="s">
        <v>538</v>
      </c>
    </row>
    <row r="362" spans="1:10" ht="25.5" x14ac:dyDescent="0.25">
      <c r="A362" s="135" t="s">
        <v>446</v>
      </c>
      <c r="B362" s="41" t="s">
        <v>518</v>
      </c>
      <c r="C362" s="42" t="s">
        <v>516</v>
      </c>
      <c r="D362" s="134">
        <v>185527</v>
      </c>
      <c r="E362" s="134"/>
      <c r="F362" s="130">
        <f t="shared" si="5"/>
        <v>185527</v>
      </c>
      <c r="G362" s="16" t="str">
        <f>+IF('Trial Balance Mapping'!F362&gt;'Trial Balance (Materiality)'!$F$12,"Yes","No")</f>
        <v>No</v>
      </c>
      <c r="H362" s="16" t="s">
        <v>612</v>
      </c>
      <c r="I362" s="21" t="s">
        <v>537</v>
      </c>
      <c r="J362" s="31" t="s">
        <v>539</v>
      </c>
    </row>
    <row r="363" spans="1:10" ht="25.5" x14ac:dyDescent="0.25">
      <c r="A363" s="136" t="s">
        <v>447</v>
      </c>
      <c r="B363" s="41" t="s">
        <v>518</v>
      </c>
      <c r="C363" s="42" t="s">
        <v>516</v>
      </c>
      <c r="D363" s="134">
        <v>162166</v>
      </c>
      <c r="E363" s="134"/>
      <c r="F363" s="130">
        <f t="shared" si="5"/>
        <v>162166</v>
      </c>
      <c r="G363" s="16" t="str">
        <f>+IF('Trial Balance Mapping'!F363&gt;'Trial Balance (Materiality)'!$F$12,"Yes","No")</f>
        <v>No</v>
      </c>
      <c r="H363" s="16" t="s">
        <v>612</v>
      </c>
      <c r="I363" s="21" t="s">
        <v>537</v>
      </c>
      <c r="J363" s="31" t="s">
        <v>539</v>
      </c>
    </row>
    <row r="364" spans="1:10" ht="25.5" x14ac:dyDescent="0.25">
      <c r="A364" s="135" t="s">
        <v>448</v>
      </c>
      <c r="B364" s="41" t="s">
        <v>518</v>
      </c>
      <c r="C364" s="42" t="s">
        <v>516</v>
      </c>
      <c r="D364" s="134">
        <v>3303</v>
      </c>
      <c r="E364" s="134"/>
      <c r="F364" s="130">
        <f t="shared" si="5"/>
        <v>3303</v>
      </c>
      <c r="G364" s="16" t="str">
        <f>+IF('Trial Balance Mapping'!F364&gt;'Trial Balance (Materiality)'!$F$12,"Yes","No")</f>
        <v>No</v>
      </c>
      <c r="H364" s="16" t="s">
        <v>612</v>
      </c>
      <c r="I364" s="21" t="s">
        <v>537</v>
      </c>
      <c r="J364" s="31" t="s">
        <v>539</v>
      </c>
    </row>
    <row r="365" spans="1:10" ht="25.5" x14ac:dyDescent="0.25">
      <c r="A365" s="136" t="s">
        <v>449</v>
      </c>
      <c r="B365" s="41" t="s">
        <v>518</v>
      </c>
      <c r="C365" s="42" t="s">
        <v>516</v>
      </c>
      <c r="D365" s="134">
        <v>485722</v>
      </c>
      <c r="E365" s="134"/>
      <c r="F365" s="130">
        <f t="shared" si="5"/>
        <v>485722</v>
      </c>
      <c r="G365" s="16" t="str">
        <f>+IF('Trial Balance Mapping'!F365&gt;'Trial Balance (Materiality)'!$F$12,"Yes","No")</f>
        <v>No</v>
      </c>
      <c r="H365" s="16"/>
      <c r="I365" s="21" t="s">
        <v>537</v>
      </c>
      <c r="J365" s="31" t="s">
        <v>539</v>
      </c>
    </row>
    <row r="366" spans="1:10" ht="25.5" x14ac:dyDescent="0.25">
      <c r="A366" s="135" t="s">
        <v>450</v>
      </c>
      <c r="B366" s="41" t="s">
        <v>518</v>
      </c>
      <c r="C366" s="42" t="s">
        <v>516</v>
      </c>
      <c r="D366" s="134">
        <v>4058250</v>
      </c>
      <c r="E366" s="134"/>
      <c r="F366" s="130">
        <f t="shared" si="5"/>
        <v>4058250</v>
      </c>
      <c r="G366" s="16" t="str">
        <f>+IF('Trial Balance Mapping'!F366&gt;'Trial Balance (Materiality)'!$F$12,"Yes","No")</f>
        <v>Yes</v>
      </c>
      <c r="H366" s="16"/>
      <c r="I366" s="21" t="s">
        <v>537</v>
      </c>
      <c r="J366" s="31" t="s">
        <v>539</v>
      </c>
    </row>
    <row r="367" spans="1:10" ht="25.5" x14ac:dyDescent="0.25">
      <c r="A367" s="136" t="s">
        <v>451</v>
      </c>
      <c r="B367" s="41" t="s">
        <v>518</v>
      </c>
      <c r="C367" s="42" t="s">
        <v>516</v>
      </c>
      <c r="D367" s="134">
        <v>39408</v>
      </c>
      <c r="E367" s="134"/>
      <c r="F367" s="130">
        <f t="shared" si="5"/>
        <v>39408</v>
      </c>
      <c r="G367" s="16" t="str">
        <f>+IF('Trial Balance Mapping'!F367&gt;'Trial Balance (Materiality)'!$F$12,"Yes","No")</f>
        <v>No</v>
      </c>
      <c r="H367" s="16"/>
      <c r="I367" s="21" t="s">
        <v>537</v>
      </c>
      <c r="J367" s="21" t="s">
        <v>538</v>
      </c>
    </row>
    <row r="368" spans="1:10" ht="25.5" x14ac:dyDescent="0.25">
      <c r="A368" s="136" t="s">
        <v>452</v>
      </c>
      <c r="B368" s="41" t="s">
        <v>518</v>
      </c>
      <c r="C368" s="42" t="s">
        <v>516</v>
      </c>
      <c r="D368" s="134">
        <v>23174317</v>
      </c>
      <c r="E368" s="134"/>
      <c r="F368" s="130">
        <f t="shared" si="5"/>
        <v>23174317</v>
      </c>
      <c r="G368" s="16" t="str">
        <f>+IF('Trial Balance Mapping'!F368&gt;'Trial Balance (Materiality)'!$F$12,"Yes","No")</f>
        <v>Yes</v>
      </c>
      <c r="H368" s="16"/>
      <c r="I368" s="21" t="s">
        <v>537</v>
      </c>
      <c r="J368" s="21" t="s">
        <v>538</v>
      </c>
    </row>
    <row r="369" spans="1:10" ht="25.5" x14ac:dyDescent="0.25">
      <c r="A369" s="136" t="s">
        <v>453</v>
      </c>
      <c r="B369" s="41" t="s">
        <v>518</v>
      </c>
      <c r="C369" s="42" t="s">
        <v>516</v>
      </c>
      <c r="D369" s="134">
        <v>545324</v>
      </c>
      <c r="E369" s="134"/>
      <c r="F369" s="130">
        <f t="shared" si="5"/>
        <v>545324</v>
      </c>
      <c r="G369" s="16" t="str">
        <f>+IF('Trial Balance Mapping'!F369&gt;'Trial Balance (Materiality)'!$F$12,"Yes","No")</f>
        <v>No</v>
      </c>
      <c r="H369" s="16"/>
      <c r="I369" s="21" t="s">
        <v>537</v>
      </c>
      <c r="J369" s="21" t="s">
        <v>538</v>
      </c>
    </row>
    <row r="370" spans="1:10" x14ac:dyDescent="0.25">
      <c r="A370" s="133" t="s">
        <v>454</v>
      </c>
      <c r="B370" s="15"/>
      <c r="C370" s="42" t="s">
        <v>5</v>
      </c>
      <c r="D370" s="134">
        <v>6147</v>
      </c>
      <c r="E370" s="134"/>
      <c r="F370" s="130">
        <f t="shared" si="5"/>
        <v>6147</v>
      </c>
      <c r="G370" s="16" t="str">
        <f>+IF('Trial Balance Mapping'!F370&gt;'Trial Balance (Materiality)'!$F$12,"Yes","No")</f>
        <v>No</v>
      </c>
      <c r="H370" s="16"/>
      <c r="I370" s="19" t="s">
        <v>546</v>
      </c>
      <c r="J370" s="2" t="s">
        <v>583</v>
      </c>
    </row>
    <row r="371" spans="1:10" x14ac:dyDescent="0.25">
      <c r="A371" s="136" t="s">
        <v>455</v>
      </c>
      <c r="B371" s="41" t="s">
        <v>515</v>
      </c>
      <c r="C371" s="42" t="s">
        <v>516</v>
      </c>
      <c r="D371" s="134">
        <v>6147</v>
      </c>
      <c r="E371" s="134"/>
      <c r="F371" s="130">
        <f t="shared" si="5"/>
        <v>6147</v>
      </c>
      <c r="G371" s="16" t="str">
        <f>+IF('Trial Balance Mapping'!F371&gt;'Trial Balance (Materiality)'!$F$12,"Yes","No")</f>
        <v>No</v>
      </c>
      <c r="H371" s="16"/>
      <c r="I371" s="19" t="s">
        <v>571</v>
      </c>
      <c r="J371" s="20" t="s">
        <v>551</v>
      </c>
    </row>
    <row r="372" spans="1:10" x14ac:dyDescent="0.25">
      <c r="A372" s="136" t="s">
        <v>456</v>
      </c>
      <c r="B372" s="41" t="s">
        <v>515</v>
      </c>
      <c r="C372" s="42" t="s">
        <v>516</v>
      </c>
      <c r="D372" s="134">
        <v>148424.31</v>
      </c>
      <c r="E372" s="134"/>
      <c r="F372" s="130">
        <f t="shared" si="5"/>
        <v>148424.31</v>
      </c>
      <c r="G372" s="16" t="str">
        <f>+IF('Trial Balance Mapping'!F372&gt;'Trial Balance (Materiality)'!$F$12,"Yes","No")</f>
        <v>No</v>
      </c>
      <c r="H372" s="16"/>
      <c r="I372" s="19" t="s">
        <v>571</v>
      </c>
      <c r="J372" s="19" t="s">
        <v>551</v>
      </c>
    </row>
    <row r="373" spans="1:10" x14ac:dyDescent="0.25">
      <c r="A373" s="133" t="s">
        <v>457</v>
      </c>
      <c r="B373" s="41" t="s">
        <v>515</v>
      </c>
      <c r="C373" s="42" t="s">
        <v>516</v>
      </c>
      <c r="D373" s="134">
        <v>13766249.800000001</v>
      </c>
      <c r="E373" s="134">
        <v>18185.54</v>
      </c>
      <c r="F373" s="130">
        <f t="shared" si="5"/>
        <v>13748064.260000002</v>
      </c>
      <c r="G373" s="16" t="str">
        <f>+IF('Trial Balance Mapping'!F373&gt;'Trial Balance (Materiality)'!$F$12,"Yes","No")</f>
        <v>Yes</v>
      </c>
      <c r="H373" s="16"/>
      <c r="I373" s="19" t="s">
        <v>546</v>
      </c>
      <c r="J373" s="2" t="s">
        <v>583</v>
      </c>
    </row>
    <row r="374" spans="1:10" x14ac:dyDescent="0.25">
      <c r="A374" s="135" t="s">
        <v>458</v>
      </c>
      <c r="B374" s="41" t="s">
        <v>514</v>
      </c>
      <c r="C374" s="42" t="s">
        <v>178</v>
      </c>
      <c r="D374" s="134">
        <v>388750</v>
      </c>
      <c r="E374" s="134"/>
      <c r="F374" s="130">
        <f t="shared" si="5"/>
        <v>388750</v>
      </c>
      <c r="G374" s="16" t="str">
        <f>+IF('Trial Balance Mapping'!F374&gt;'Trial Balance (Materiality)'!$F$12,"Yes","No")</f>
        <v>No</v>
      </c>
      <c r="H374" s="16" t="s">
        <v>612</v>
      </c>
      <c r="I374" s="19" t="s">
        <v>546</v>
      </c>
      <c r="J374" s="2" t="s">
        <v>583</v>
      </c>
    </row>
    <row r="375" spans="1:10" x14ac:dyDescent="0.25">
      <c r="A375" s="135" t="s">
        <v>459</v>
      </c>
      <c r="B375" s="41" t="s">
        <v>514</v>
      </c>
      <c r="C375" s="42" t="s">
        <v>178</v>
      </c>
      <c r="D375" s="134">
        <v>115</v>
      </c>
      <c r="E375" s="134"/>
      <c r="F375" s="130">
        <f t="shared" si="5"/>
        <v>115</v>
      </c>
      <c r="G375" s="16" t="str">
        <f>+IF('Trial Balance Mapping'!F375&gt;'Trial Balance (Materiality)'!$F$12,"Yes","No")</f>
        <v>No</v>
      </c>
      <c r="H375" s="16"/>
      <c r="I375" s="19" t="s">
        <v>546</v>
      </c>
      <c r="J375" s="2" t="s">
        <v>583</v>
      </c>
    </row>
    <row r="376" spans="1:10" x14ac:dyDescent="0.25">
      <c r="A376" s="135" t="s">
        <v>460</v>
      </c>
      <c r="B376" s="41" t="s">
        <v>515</v>
      </c>
      <c r="C376" s="42" t="s">
        <v>516</v>
      </c>
      <c r="D376" s="134">
        <v>6700</v>
      </c>
      <c r="E376" s="134"/>
      <c r="F376" s="130">
        <f t="shared" si="5"/>
        <v>6700</v>
      </c>
      <c r="G376" s="16" t="str">
        <f>+IF('Trial Balance Mapping'!F376&gt;'Trial Balance (Materiality)'!$F$12,"Yes","No")</f>
        <v>No</v>
      </c>
      <c r="H376" s="16"/>
      <c r="I376" s="19" t="s">
        <v>546</v>
      </c>
      <c r="J376" s="2" t="s">
        <v>583</v>
      </c>
    </row>
    <row r="377" spans="1:10" x14ac:dyDescent="0.25">
      <c r="A377" s="136" t="s">
        <v>461</v>
      </c>
      <c r="B377" s="41" t="s">
        <v>515</v>
      </c>
      <c r="C377" s="42" t="s">
        <v>516</v>
      </c>
      <c r="D377" s="134">
        <v>858750</v>
      </c>
      <c r="E377" s="134"/>
      <c r="F377" s="130">
        <f t="shared" si="5"/>
        <v>858750</v>
      </c>
      <c r="G377" s="16" t="str">
        <f>+IF('Trial Balance Mapping'!F377&gt;'Trial Balance (Materiality)'!$F$12,"Yes","No")</f>
        <v>No</v>
      </c>
      <c r="H377" s="16"/>
      <c r="I377" s="19" t="s">
        <v>546</v>
      </c>
      <c r="J377" s="2" t="s">
        <v>583</v>
      </c>
    </row>
    <row r="378" spans="1:10" x14ac:dyDescent="0.25">
      <c r="A378" s="135" t="s">
        <v>462</v>
      </c>
      <c r="B378" s="41" t="s">
        <v>515</v>
      </c>
      <c r="C378" s="42" t="s">
        <v>516</v>
      </c>
      <c r="D378" s="134">
        <v>15152</v>
      </c>
      <c r="E378" s="134"/>
      <c r="F378" s="130">
        <f t="shared" si="5"/>
        <v>15152</v>
      </c>
      <c r="G378" s="16" t="str">
        <f>+IF('Trial Balance Mapping'!F378&gt;'Trial Balance (Materiality)'!$F$12,"Yes","No")</f>
        <v>No</v>
      </c>
      <c r="H378" s="16"/>
      <c r="I378" s="19" t="s">
        <v>546</v>
      </c>
      <c r="J378" s="2" t="s">
        <v>583</v>
      </c>
    </row>
    <row r="379" spans="1:10" x14ac:dyDescent="0.25">
      <c r="A379" s="135" t="s">
        <v>463</v>
      </c>
      <c r="B379" s="41" t="s">
        <v>515</v>
      </c>
      <c r="C379" s="42" t="s">
        <v>516</v>
      </c>
      <c r="D379" s="134">
        <v>133214</v>
      </c>
      <c r="E379" s="134"/>
      <c r="F379" s="130">
        <f t="shared" si="5"/>
        <v>133214</v>
      </c>
      <c r="G379" s="16" t="str">
        <f>+IF('Trial Balance Mapping'!F379&gt;'Trial Balance (Materiality)'!$F$12,"Yes","No")</f>
        <v>No</v>
      </c>
      <c r="H379" s="16"/>
      <c r="I379" s="19" t="s">
        <v>546</v>
      </c>
      <c r="J379" s="2" t="s">
        <v>583</v>
      </c>
    </row>
    <row r="380" spans="1:10" x14ac:dyDescent="0.25">
      <c r="A380" s="136" t="s">
        <v>464</v>
      </c>
      <c r="B380" s="41" t="s">
        <v>515</v>
      </c>
      <c r="C380" s="42" t="s">
        <v>516</v>
      </c>
      <c r="D380" s="134">
        <v>16854</v>
      </c>
      <c r="E380" s="134"/>
      <c r="F380" s="130">
        <f t="shared" si="5"/>
        <v>16854</v>
      </c>
      <c r="G380" s="16" t="str">
        <f>+IF('Trial Balance Mapping'!F380&gt;'Trial Balance (Materiality)'!$F$12,"Yes","No")</f>
        <v>No</v>
      </c>
      <c r="H380" s="16"/>
      <c r="I380" s="19" t="s">
        <v>546</v>
      </c>
      <c r="J380" s="2" t="s">
        <v>583</v>
      </c>
    </row>
    <row r="381" spans="1:10" x14ac:dyDescent="0.25">
      <c r="A381" s="136" t="s">
        <v>465</v>
      </c>
      <c r="B381" s="41" t="s">
        <v>515</v>
      </c>
      <c r="C381" s="42" t="s">
        <v>516</v>
      </c>
      <c r="D381" s="134">
        <v>75000</v>
      </c>
      <c r="E381" s="134"/>
      <c r="F381" s="130">
        <f t="shared" si="5"/>
        <v>75000</v>
      </c>
      <c r="G381" s="16" t="str">
        <f>+IF('Trial Balance Mapping'!F381&gt;'Trial Balance (Materiality)'!$F$12,"Yes","No")</f>
        <v>No</v>
      </c>
      <c r="H381" s="16"/>
      <c r="I381" s="19" t="s">
        <v>546</v>
      </c>
      <c r="J381" s="2" t="s">
        <v>583</v>
      </c>
    </row>
    <row r="382" spans="1:10" x14ac:dyDescent="0.25">
      <c r="A382" s="135" t="s">
        <v>466</v>
      </c>
      <c r="B382" s="41" t="s">
        <v>515</v>
      </c>
      <c r="C382" s="42" t="s">
        <v>516</v>
      </c>
      <c r="D382" s="134">
        <v>193960</v>
      </c>
      <c r="E382" s="134"/>
      <c r="F382" s="130">
        <f t="shared" si="5"/>
        <v>193960</v>
      </c>
      <c r="G382" s="16" t="str">
        <f>+IF('Trial Balance Mapping'!F382&gt;'Trial Balance (Materiality)'!$F$12,"Yes","No")</f>
        <v>No</v>
      </c>
      <c r="H382" s="16"/>
      <c r="I382" s="19" t="s">
        <v>546</v>
      </c>
      <c r="J382" s="2" t="s">
        <v>583</v>
      </c>
    </row>
    <row r="383" spans="1:10" x14ac:dyDescent="0.25">
      <c r="A383" s="135" t="s">
        <v>467</v>
      </c>
      <c r="B383" s="41" t="s">
        <v>515</v>
      </c>
      <c r="C383" s="42" t="s">
        <v>516</v>
      </c>
      <c r="D383" s="134">
        <v>78000</v>
      </c>
      <c r="E383" s="134"/>
      <c r="F383" s="130">
        <f t="shared" si="5"/>
        <v>78000</v>
      </c>
      <c r="G383" s="16" t="str">
        <f>+IF('Trial Balance Mapping'!F383&gt;'Trial Balance (Materiality)'!$F$12,"Yes","No")</f>
        <v>No</v>
      </c>
      <c r="H383" s="16"/>
      <c r="I383" s="19" t="s">
        <v>546</v>
      </c>
      <c r="J383" s="2" t="s">
        <v>583</v>
      </c>
    </row>
    <row r="384" spans="1:10" x14ac:dyDescent="0.25">
      <c r="A384" s="136" t="s">
        <v>468</v>
      </c>
      <c r="B384" s="41" t="s">
        <v>515</v>
      </c>
      <c r="C384" s="42" t="s">
        <v>516</v>
      </c>
      <c r="D384" s="134"/>
      <c r="E384" s="134">
        <v>1097</v>
      </c>
      <c r="F384" s="130">
        <f t="shared" si="5"/>
        <v>1097</v>
      </c>
      <c r="G384" s="16" t="str">
        <f>+IF('Trial Balance Mapping'!F384&gt;'Trial Balance (Materiality)'!$F$12,"Yes","No")</f>
        <v>No</v>
      </c>
      <c r="H384" s="16"/>
      <c r="I384" s="19" t="s">
        <v>546</v>
      </c>
      <c r="J384" s="2" t="s">
        <v>583</v>
      </c>
    </row>
    <row r="385" spans="1:10" x14ac:dyDescent="0.25">
      <c r="A385" s="135" t="s">
        <v>469</v>
      </c>
      <c r="B385" s="41" t="s">
        <v>515</v>
      </c>
      <c r="C385" s="42" t="s">
        <v>516</v>
      </c>
      <c r="D385" s="134">
        <v>10800</v>
      </c>
      <c r="E385" s="134"/>
      <c r="F385" s="130">
        <f t="shared" si="5"/>
        <v>10800</v>
      </c>
      <c r="G385" s="16" t="str">
        <f>+IF('Trial Balance Mapping'!F385&gt;'Trial Balance (Materiality)'!$F$12,"Yes","No")</f>
        <v>No</v>
      </c>
      <c r="H385" s="16"/>
      <c r="I385" s="19" t="s">
        <v>546</v>
      </c>
      <c r="J385" s="2" t="s">
        <v>583</v>
      </c>
    </row>
    <row r="386" spans="1:10" x14ac:dyDescent="0.25">
      <c r="A386" s="135" t="s">
        <v>470</v>
      </c>
      <c r="B386" s="41" t="s">
        <v>515</v>
      </c>
      <c r="C386" s="42" t="s">
        <v>516</v>
      </c>
      <c r="D386" s="134">
        <v>827729</v>
      </c>
      <c r="E386" s="134"/>
      <c r="F386" s="130">
        <f t="shared" si="5"/>
        <v>827729</v>
      </c>
      <c r="G386" s="16" t="str">
        <f>+IF('Trial Balance Mapping'!F386&gt;'Trial Balance (Materiality)'!$F$12,"Yes","No")</f>
        <v>No</v>
      </c>
      <c r="H386" s="16"/>
      <c r="I386" s="19" t="s">
        <v>546</v>
      </c>
      <c r="J386" s="2" t="s">
        <v>583</v>
      </c>
    </row>
    <row r="387" spans="1:10" x14ac:dyDescent="0.25">
      <c r="A387" s="135" t="s">
        <v>471</v>
      </c>
      <c r="B387" s="41" t="s">
        <v>515</v>
      </c>
      <c r="C387" s="42" t="s">
        <v>516</v>
      </c>
      <c r="D387" s="134">
        <v>199422</v>
      </c>
      <c r="E387" s="134"/>
      <c r="F387" s="130">
        <f t="shared" si="5"/>
        <v>199422</v>
      </c>
      <c r="G387" s="16" t="str">
        <f>+IF('Trial Balance Mapping'!F387&gt;'Trial Balance (Materiality)'!$F$12,"Yes","No")</f>
        <v>No</v>
      </c>
      <c r="H387" s="16"/>
      <c r="I387" s="19" t="s">
        <v>546</v>
      </c>
      <c r="J387" s="2" t="s">
        <v>583</v>
      </c>
    </row>
    <row r="388" spans="1:10" x14ac:dyDescent="0.25">
      <c r="A388" s="135" t="s">
        <v>472</v>
      </c>
      <c r="B388" s="41" t="s">
        <v>515</v>
      </c>
      <c r="C388" s="42" t="s">
        <v>516</v>
      </c>
      <c r="D388" s="134">
        <v>1433077</v>
      </c>
      <c r="E388" s="134"/>
      <c r="F388" s="130">
        <f t="shared" ref="F388:F419" si="6">ABS(E388-D388)</f>
        <v>1433077</v>
      </c>
      <c r="G388" s="16" t="str">
        <f>+IF('Trial Balance Mapping'!F388&gt;'Trial Balance (Materiality)'!$F$12,"Yes","No")</f>
        <v>Yes</v>
      </c>
      <c r="H388" s="16"/>
      <c r="I388" s="19" t="s">
        <v>546</v>
      </c>
      <c r="J388" s="2" t="s">
        <v>583</v>
      </c>
    </row>
    <row r="389" spans="1:10" x14ac:dyDescent="0.25">
      <c r="A389" s="135" t="s">
        <v>473</v>
      </c>
      <c r="B389" s="41" t="s">
        <v>515</v>
      </c>
      <c r="C389" s="42" t="s">
        <v>516</v>
      </c>
      <c r="D389" s="134">
        <v>468318</v>
      </c>
      <c r="E389" s="134"/>
      <c r="F389" s="130">
        <f t="shared" si="6"/>
        <v>468318</v>
      </c>
      <c r="G389" s="16" t="str">
        <f>+IF('Trial Balance Mapping'!F389&gt;'Trial Balance (Materiality)'!$F$12,"Yes","No")</f>
        <v>No</v>
      </c>
      <c r="H389" s="16"/>
      <c r="I389" s="19" t="s">
        <v>546</v>
      </c>
      <c r="J389" s="2" t="s">
        <v>583</v>
      </c>
    </row>
    <row r="390" spans="1:10" x14ac:dyDescent="0.25">
      <c r="A390" s="136" t="s">
        <v>474</v>
      </c>
      <c r="B390" s="41" t="s">
        <v>515</v>
      </c>
      <c r="C390" s="42" t="s">
        <v>516</v>
      </c>
      <c r="D390" s="134">
        <v>9790</v>
      </c>
      <c r="E390" s="134"/>
      <c r="F390" s="130">
        <f t="shared" si="6"/>
        <v>9790</v>
      </c>
      <c r="G390" s="16" t="str">
        <f>+IF('Trial Balance Mapping'!F390&gt;'Trial Balance (Materiality)'!$F$12,"Yes","No")</f>
        <v>No</v>
      </c>
      <c r="H390" s="16"/>
      <c r="I390" s="19" t="s">
        <v>546</v>
      </c>
      <c r="J390" s="2" t="s">
        <v>583</v>
      </c>
    </row>
    <row r="391" spans="1:10" x14ac:dyDescent="0.25">
      <c r="A391" s="135" t="s">
        <v>475</v>
      </c>
      <c r="B391" s="41" t="s">
        <v>515</v>
      </c>
      <c r="C391" s="42" t="s">
        <v>516</v>
      </c>
      <c r="D391" s="134"/>
      <c r="E391" s="134">
        <v>1631.64</v>
      </c>
      <c r="F391" s="130">
        <f t="shared" si="6"/>
        <v>1631.64</v>
      </c>
      <c r="G391" s="16" t="str">
        <f>+IF('Trial Balance Mapping'!F391&gt;'Trial Balance (Materiality)'!$F$12,"Yes","No")</f>
        <v>No</v>
      </c>
      <c r="H391" s="16"/>
      <c r="I391" s="19" t="s">
        <v>546</v>
      </c>
      <c r="J391" s="2" t="s">
        <v>583</v>
      </c>
    </row>
    <row r="392" spans="1:10" x14ac:dyDescent="0.25">
      <c r="A392" s="136" t="s">
        <v>476</v>
      </c>
      <c r="B392" s="41" t="s">
        <v>515</v>
      </c>
      <c r="C392" s="42" t="s">
        <v>516</v>
      </c>
      <c r="D392" s="134">
        <v>2735606</v>
      </c>
      <c r="E392" s="134"/>
      <c r="F392" s="130">
        <f t="shared" si="6"/>
        <v>2735606</v>
      </c>
      <c r="G392" s="16" t="str">
        <f>+IF('Trial Balance Mapping'!F392&gt;'Trial Balance (Materiality)'!$F$12,"Yes","No")</f>
        <v>Yes</v>
      </c>
      <c r="H392" s="16"/>
      <c r="I392" s="19" t="s">
        <v>546</v>
      </c>
      <c r="J392" s="2" t="s">
        <v>583</v>
      </c>
    </row>
    <row r="393" spans="1:10" x14ac:dyDescent="0.25">
      <c r="A393" s="135" t="s">
        <v>477</v>
      </c>
      <c r="B393" s="41" t="s">
        <v>515</v>
      </c>
      <c r="C393" s="42" t="s">
        <v>516</v>
      </c>
      <c r="D393" s="134">
        <v>501246</v>
      </c>
      <c r="E393" s="134"/>
      <c r="F393" s="130">
        <f t="shared" si="6"/>
        <v>501246</v>
      </c>
      <c r="G393" s="16" t="str">
        <f>+IF('Trial Balance Mapping'!F393&gt;'Trial Balance (Materiality)'!$F$12,"Yes","No")</f>
        <v>No</v>
      </c>
      <c r="H393" s="16"/>
      <c r="I393" s="19" t="s">
        <v>546</v>
      </c>
      <c r="J393" s="2" t="s">
        <v>583</v>
      </c>
    </row>
    <row r="394" spans="1:10" x14ac:dyDescent="0.25">
      <c r="A394" s="135" t="s">
        <v>478</v>
      </c>
      <c r="B394" s="41" t="s">
        <v>515</v>
      </c>
      <c r="C394" s="42" t="s">
        <v>516</v>
      </c>
      <c r="D394" s="134">
        <v>680138</v>
      </c>
      <c r="E394" s="134"/>
      <c r="F394" s="130">
        <f t="shared" si="6"/>
        <v>680138</v>
      </c>
      <c r="G394" s="16" t="str">
        <f>+IF('Trial Balance Mapping'!F394&gt;'Trial Balance (Materiality)'!$F$12,"Yes","No")</f>
        <v>No</v>
      </c>
      <c r="H394" s="16"/>
      <c r="I394" s="19" t="s">
        <v>546</v>
      </c>
      <c r="J394" s="2" t="s">
        <v>583</v>
      </c>
    </row>
    <row r="395" spans="1:10" x14ac:dyDescent="0.25">
      <c r="A395" s="136" t="s">
        <v>479</v>
      </c>
      <c r="B395" s="41" t="s">
        <v>515</v>
      </c>
      <c r="C395" s="42" t="s">
        <v>516</v>
      </c>
      <c r="D395" s="134"/>
      <c r="E395" s="134">
        <v>374.87</v>
      </c>
      <c r="F395" s="130">
        <f t="shared" si="6"/>
        <v>374.87</v>
      </c>
      <c r="G395" s="16" t="str">
        <f>+IF('Trial Balance Mapping'!F395&gt;'Trial Balance (Materiality)'!$F$12,"Yes","No")</f>
        <v>No</v>
      </c>
      <c r="H395" s="16"/>
      <c r="I395" s="19" t="s">
        <v>546</v>
      </c>
      <c r="J395" s="2" t="s">
        <v>583</v>
      </c>
    </row>
    <row r="396" spans="1:10" x14ac:dyDescent="0.25">
      <c r="A396" s="135" t="s">
        <v>480</v>
      </c>
      <c r="B396" s="41" t="s">
        <v>515</v>
      </c>
      <c r="C396" s="42" t="s">
        <v>516</v>
      </c>
      <c r="D396" s="134">
        <v>704532</v>
      </c>
      <c r="E396" s="134"/>
      <c r="F396" s="130">
        <f t="shared" si="6"/>
        <v>704532</v>
      </c>
      <c r="G396" s="16" t="str">
        <f>+IF('Trial Balance Mapping'!F396&gt;'Trial Balance (Materiality)'!$F$12,"Yes","No")</f>
        <v>No</v>
      </c>
      <c r="H396" s="16"/>
      <c r="I396" s="19" t="s">
        <v>546</v>
      </c>
      <c r="J396" s="2" t="s">
        <v>583</v>
      </c>
    </row>
    <row r="397" spans="1:10" x14ac:dyDescent="0.25">
      <c r="A397" s="136" t="s">
        <v>456</v>
      </c>
      <c r="B397" s="41" t="s">
        <v>515</v>
      </c>
      <c r="C397" s="42" t="s">
        <v>516</v>
      </c>
      <c r="D397" s="134">
        <v>148424.31</v>
      </c>
      <c r="E397" s="134"/>
      <c r="F397" s="130">
        <f t="shared" si="6"/>
        <v>148424.31</v>
      </c>
      <c r="G397" s="16" t="str">
        <f>+IF('Trial Balance Mapping'!F397&gt;'Trial Balance (Materiality)'!$F$12,"Yes","No")</f>
        <v>No</v>
      </c>
      <c r="H397" s="16"/>
      <c r="I397" s="19" t="s">
        <v>546</v>
      </c>
      <c r="J397" s="2" t="s">
        <v>583</v>
      </c>
    </row>
    <row r="398" spans="1:10" x14ac:dyDescent="0.25">
      <c r="A398" s="136" t="s">
        <v>481</v>
      </c>
      <c r="B398" s="41" t="s">
        <v>515</v>
      </c>
      <c r="C398" s="42" t="s">
        <v>516</v>
      </c>
      <c r="D398" s="134">
        <v>1317630</v>
      </c>
      <c r="E398" s="134"/>
      <c r="F398" s="130">
        <f t="shared" si="6"/>
        <v>1317630</v>
      </c>
      <c r="G398" s="16" t="str">
        <f>+IF('Trial Balance Mapping'!F398&gt;'Trial Balance (Materiality)'!$F$12,"Yes","No")</f>
        <v>Yes</v>
      </c>
      <c r="H398" s="16"/>
      <c r="I398" s="19" t="s">
        <v>546</v>
      </c>
      <c r="J398" s="2" t="s">
        <v>583</v>
      </c>
    </row>
    <row r="399" spans="1:10" x14ac:dyDescent="0.25">
      <c r="A399" s="135" t="s">
        <v>482</v>
      </c>
      <c r="B399" s="41" t="s">
        <v>515</v>
      </c>
      <c r="C399" s="42" t="s">
        <v>516</v>
      </c>
      <c r="D399" s="134">
        <v>190225</v>
      </c>
      <c r="E399" s="134"/>
      <c r="F399" s="130">
        <f t="shared" si="6"/>
        <v>190225</v>
      </c>
      <c r="G399" s="16" t="str">
        <f>+IF('Trial Balance Mapping'!F399&gt;'Trial Balance (Materiality)'!$F$12,"Yes","No")</f>
        <v>No</v>
      </c>
      <c r="H399" s="16"/>
      <c r="I399" s="19" t="s">
        <v>546</v>
      </c>
      <c r="J399" s="2" t="s">
        <v>583</v>
      </c>
    </row>
    <row r="400" spans="1:10" x14ac:dyDescent="0.25">
      <c r="A400" s="135" t="s">
        <v>483</v>
      </c>
      <c r="B400" s="41" t="s">
        <v>515</v>
      </c>
      <c r="C400" s="42" t="s">
        <v>516</v>
      </c>
      <c r="D400" s="134">
        <v>870952</v>
      </c>
      <c r="E400" s="134"/>
      <c r="F400" s="130">
        <f t="shared" si="6"/>
        <v>870952</v>
      </c>
      <c r="G400" s="16" t="str">
        <f>+IF('Trial Balance Mapping'!F400&gt;'Trial Balance (Materiality)'!$F$12,"Yes","No")</f>
        <v>No</v>
      </c>
      <c r="H400" s="16"/>
      <c r="I400" s="19" t="s">
        <v>546</v>
      </c>
      <c r="J400" s="2" t="s">
        <v>583</v>
      </c>
    </row>
    <row r="401" spans="1:10" x14ac:dyDescent="0.25">
      <c r="A401" s="136" t="s">
        <v>484</v>
      </c>
      <c r="B401" s="41" t="s">
        <v>515</v>
      </c>
      <c r="C401" s="42" t="s">
        <v>516</v>
      </c>
      <c r="D401" s="134">
        <v>550680.94999999995</v>
      </c>
      <c r="E401" s="134"/>
      <c r="F401" s="130">
        <f t="shared" si="6"/>
        <v>550680.94999999995</v>
      </c>
      <c r="G401" s="16" t="str">
        <f>+IF('Trial Balance Mapping'!F401&gt;'Trial Balance (Materiality)'!$F$12,"Yes","No")</f>
        <v>No</v>
      </c>
      <c r="H401" s="16"/>
      <c r="I401" s="19" t="s">
        <v>546</v>
      </c>
      <c r="J401" s="2" t="s">
        <v>583</v>
      </c>
    </row>
    <row r="402" spans="1:10" x14ac:dyDescent="0.25">
      <c r="A402" s="135" t="s">
        <v>485</v>
      </c>
      <c r="B402" s="41" t="s">
        <v>515</v>
      </c>
      <c r="C402" s="42" t="s">
        <v>516</v>
      </c>
      <c r="D402" s="134">
        <v>187848.8</v>
      </c>
      <c r="E402" s="134"/>
      <c r="F402" s="130">
        <f t="shared" si="6"/>
        <v>187848.8</v>
      </c>
      <c r="G402" s="16" t="str">
        <f>+IF('Trial Balance Mapping'!F402&gt;'Trial Balance (Materiality)'!$F$12,"Yes","No")</f>
        <v>No</v>
      </c>
      <c r="H402" s="16"/>
      <c r="I402" s="19" t="s">
        <v>546</v>
      </c>
      <c r="J402" s="2" t="s">
        <v>583</v>
      </c>
    </row>
    <row r="403" spans="1:10" x14ac:dyDescent="0.25">
      <c r="A403" s="135" t="s">
        <v>486</v>
      </c>
      <c r="B403" s="41" t="s">
        <v>515</v>
      </c>
      <c r="C403" s="42" t="s">
        <v>516</v>
      </c>
      <c r="D403" s="134">
        <v>1148253.71</v>
      </c>
      <c r="E403" s="134"/>
      <c r="F403" s="130">
        <f t="shared" si="6"/>
        <v>1148253.71</v>
      </c>
      <c r="G403" s="16" t="str">
        <f>+IF('Trial Balance Mapping'!F403&gt;'Trial Balance (Materiality)'!$F$12,"Yes","No")</f>
        <v>Yes</v>
      </c>
      <c r="H403" s="16"/>
      <c r="I403" s="19" t="s">
        <v>546</v>
      </c>
      <c r="J403" s="2" t="s">
        <v>583</v>
      </c>
    </row>
    <row r="404" spans="1:10" x14ac:dyDescent="0.25">
      <c r="A404" s="133" t="s">
        <v>487</v>
      </c>
      <c r="B404" s="41" t="s">
        <v>515</v>
      </c>
      <c r="C404" s="42" t="s">
        <v>516</v>
      </c>
      <c r="D404" s="134">
        <v>27228899.710000001</v>
      </c>
      <c r="E404" s="134">
        <v>73796</v>
      </c>
      <c r="F404" s="130">
        <f t="shared" si="6"/>
        <v>27155103.710000001</v>
      </c>
      <c r="G404" s="16" t="str">
        <f>+IF('Trial Balance Mapping'!F404&gt;'Trial Balance (Materiality)'!$F$12,"Yes","No")</f>
        <v>Yes</v>
      </c>
      <c r="H404" s="16"/>
      <c r="I404" s="19"/>
      <c r="J404" s="19"/>
    </row>
    <row r="405" spans="1:10" x14ac:dyDescent="0.25">
      <c r="A405" s="135" t="s">
        <v>488</v>
      </c>
      <c r="B405" s="41" t="s">
        <v>514</v>
      </c>
      <c r="C405" s="42" t="s">
        <v>178</v>
      </c>
      <c r="D405" s="134">
        <v>13054369</v>
      </c>
      <c r="E405" s="134"/>
      <c r="F405" s="130">
        <f t="shared" si="6"/>
        <v>13054369</v>
      </c>
      <c r="G405" s="16" t="str">
        <f>+IF('Trial Balance Mapping'!F405&gt;'Trial Balance (Materiality)'!$F$12,"Yes","No")</f>
        <v>Yes</v>
      </c>
      <c r="H405" s="16"/>
      <c r="I405" s="20" t="s">
        <v>527</v>
      </c>
      <c r="J405" s="19" t="s">
        <v>553</v>
      </c>
    </row>
    <row r="406" spans="1:10" x14ac:dyDescent="0.25">
      <c r="A406" s="135" t="s">
        <v>489</v>
      </c>
      <c r="B406" s="41" t="s">
        <v>514</v>
      </c>
      <c r="C406" s="42" t="s">
        <v>178</v>
      </c>
      <c r="D406" s="134">
        <v>2073</v>
      </c>
      <c r="E406" s="134"/>
      <c r="F406" s="130">
        <f t="shared" si="6"/>
        <v>2073</v>
      </c>
      <c r="G406" s="16" t="str">
        <f>+IF('Trial Balance Mapping'!F406&gt;'Trial Balance (Materiality)'!$F$12,"Yes","No")</f>
        <v>No</v>
      </c>
      <c r="H406" s="16"/>
      <c r="I406" s="19" t="s">
        <v>546</v>
      </c>
      <c r="J406" s="2" t="s">
        <v>583</v>
      </c>
    </row>
    <row r="407" spans="1:10" x14ac:dyDescent="0.25">
      <c r="A407" s="135" t="s">
        <v>490</v>
      </c>
      <c r="B407" s="41" t="s">
        <v>515</v>
      </c>
      <c r="C407" s="42" t="s">
        <v>516</v>
      </c>
      <c r="D407" s="134"/>
      <c r="E407" s="134">
        <v>72820</v>
      </c>
      <c r="F407" s="130">
        <f t="shared" si="6"/>
        <v>72820</v>
      </c>
      <c r="G407" s="16" t="str">
        <f>+IF('Trial Balance Mapping'!F407&gt;'Trial Balance (Materiality)'!$F$12,"Yes","No")</f>
        <v>No</v>
      </c>
      <c r="H407" s="16"/>
      <c r="I407" s="19" t="s">
        <v>546</v>
      </c>
      <c r="J407" s="2" t="s">
        <v>583</v>
      </c>
    </row>
    <row r="408" spans="1:10" x14ac:dyDescent="0.25">
      <c r="A408" s="135" t="s">
        <v>491</v>
      </c>
      <c r="B408" s="41" t="s">
        <v>515</v>
      </c>
      <c r="C408" s="42" t="s">
        <v>516</v>
      </c>
      <c r="D408" s="134">
        <v>74790</v>
      </c>
      <c r="E408" s="134"/>
      <c r="F408" s="130">
        <f t="shared" si="6"/>
        <v>74790</v>
      </c>
      <c r="G408" s="16" t="str">
        <f>+IF('Trial Balance Mapping'!F408&gt;'Trial Balance (Materiality)'!$F$12,"Yes","No")</f>
        <v>No</v>
      </c>
      <c r="H408" s="16"/>
      <c r="I408" s="19" t="s">
        <v>546</v>
      </c>
      <c r="J408" s="2" t="s">
        <v>583</v>
      </c>
    </row>
    <row r="409" spans="1:10" x14ac:dyDescent="0.25">
      <c r="A409" s="135" t="s">
        <v>492</v>
      </c>
      <c r="B409" s="41" t="s">
        <v>515</v>
      </c>
      <c r="C409" s="42" t="s">
        <v>516</v>
      </c>
      <c r="D409" s="134">
        <v>554411</v>
      </c>
      <c r="E409" s="134"/>
      <c r="F409" s="130">
        <f t="shared" si="6"/>
        <v>554411</v>
      </c>
      <c r="G409" s="16" t="str">
        <f>+IF('Trial Balance Mapping'!F409&gt;'Trial Balance (Materiality)'!$F$12,"Yes","No")</f>
        <v>No</v>
      </c>
      <c r="H409" s="16"/>
      <c r="I409" s="19" t="s">
        <v>546</v>
      </c>
      <c r="J409" s="2" t="s">
        <v>583</v>
      </c>
    </row>
    <row r="410" spans="1:10" x14ac:dyDescent="0.25">
      <c r="A410" s="135" t="s">
        <v>493</v>
      </c>
      <c r="B410" s="41" t="s">
        <v>515</v>
      </c>
      <c r="C410" s="42" t="s">
        <v>516</v>
      </c>
      <c r="D410" s="134">
        <v>16854</v>
      </c>
      <c r="E410" s="134"/>
      <c r="F410" s="130">
        <f t="shared" si="6"/>
        <v>16854</v>
      </c>
      <c r="G410" s="16" t="str">
        <f>+IF('Trial Balance Mapping'!F410&gt;'Trial Balance (Materiality)'!$F$12,"Yes","No")</f>
        <v>No</v>
      </c>
      <c r="H410" s="16"/>
      <c r="I410" s="19" t="s">
        <v>546</v>
      </c>
      <c r="J410" s="2" t="s">
        <v>583</v>
      </c>
    </row>
    <row r="411" spans="1:10" x14ac:dyDescent="0.25">
      <c r="A411" s="135" t="s">
        <v>494</v>
      </c>
      <c r="B411" s="41" t="s">
        <v>515</v>
      </c>
      <c r="C411" s="42" t="s">
        <v>516</v>
      </c>
      <c r="D411" s="134">
        <v>245410</v>
      </c>
      <c r="E411" s="134"/>
      <c r="F411" s="130">
        <f t="shared" si="6"/>
        <v>245410</v>
      </c>
      <c r="G411" s="16" t="str">
        <f>+IF('Trial Balance Mapping'!F411&gt;'Trial Balance (Materiality)'!$F$12,"Yes","No")</f>
        <v>No</v>
      </c>
      <c r="H411" s="16"/>
      <c r="I411" s="19" t="s">
        <v>546</v>
      </c>
      <c r="J411" s="2" t="s">
        <v>583</v>
      </c>
    </row>
    <row r="412" spans="1:10" x14ac:dyDescent="0.25">
      <c r="A412" s="135" t="s">
        <v>495</v>
      </c>
      <c r="B412" s="41" t="s">
        <v>515</v>
      </c>
      <c r="C412" s="42" t="s">
        <v>516</v>
      </c>
      <c r="D412" s="134">
        <v>500000</v>
      </c>
      <c r="E412" s="134"/>
      <c r="F412" s="130">
        <f t="shared" si="6"/>
        <v>500000</v>
      </c>
      <c r="G412" s="16" t="str">
        <f>+IF('Trial Balance Mapping'!F412&gt;'Trial Balance (Materiality)'!$F$12,"Yes","No")</f>
        <v>No</v>
      </c>
      <c r="H412" s="16"/>
      <c r="I412" s="19" t="s">
        <v>546</v>
      </c>
      <c r="J412" s="2" t="s">
        <v>583</v>
      </c>
    </row>
    <row r="413" spans="1:10" x14ac:dyDescent="0.25">
      <c r="A413" s="135" t="s">
        <v>496</v>
      </c>
      <c r="B413" s="41" t="s">
        <v>515</v>
      </c>
      <c r="C413" s="42" t="s">
        <v>516</v>
      </c>
      <c r="D413" s="134">
        <v>2790869</v>
      </c>
      <c r="E413" s="134"/>
      <c r="F413" s="130">
        <f t="shared" si="6"/>
        <v>2790869</v>
      </c>
      <c r="G413" s="16" t="str">
        <f>+IF('Trial Balance Mapping'!F413&gt;'Trial Balance (Materiality)'!$F$12,"Yes","No")</f>
        <v>Yes</v>
      </c>
      <c r="H413" s="16"/>
      <c r="I413" s="19" t="s">
        <v>546</v>
      </c>
      <c r="J413" s="2" t="s">
        <v>583</v>
      </c>
    </row>
    <row r="414" spans="1:10" x14ac:dyDescent="0.25">
      <c r="A414" s="135" t="s">
        <v>497</v>
      </c>
      <c r="B414" s="41" t="s">
        <v>515</v>
      </c>
      <c r="C414" s="42" t="s">
        <v>516</v>
      </c>
      <c r="D414" s="134">
        <v>2172405.4</v>
      </c>
      <c r="E414" s="134"/>
      <c r="F414" s="130">
        <f t="shared" si="6"/>
        <v>2172405.4</v>
      </c>
      <c r="G414" s="16" t="str">
        <f>+IF('Trial Balance Mapping'!F414&gt;'Trial Balance (Materiality)'!$F$12,"Yes","No")</f>
        <v>Yes</v>
      </c>
      <c r="H414" s="16"/>
      <c r="I414" s="19" t="s">
        <v>546</v>
      </c>
      <c r="J414" s="2" t="s">
        <v>583</v>
      </c>
    </row>
    <row r="415" spans="1:10" x14ac:dyDescent="0.25">
      <c r="A415" s="135" t="s">
        <v>498</v>
      </c>
      <c r="B415" s="41" t="s">
        <v>515</v>
      </c>
      <c r="C415" s="42" t="s">
        <v>516</v>
      </c>
      <c r="D415" s="134">
        <v>145501</v>
      </c>
      <c r="E415" s="134"/>
      <c r="F415" s="130">
        <f t="shared" si="6"/>
        <v>145501</v>
      </c>
      <c r="G415" s="16" t="str">
        <f>+IF('Trial Balance Mapping'!F415&gt;'Trial Balance (Materiality)'!$F$12,"Yes","No")</f>
        <v>No</v>
      </c>
      <c r="H415" s="16"/>
      <c r="I415" s="19" t="s">
        <v>546</v>
      </c>
      <c r="J415" s="2" t="s">
        <v>583</v>
      </c>
    </row>
    <row r="416" spans="1:10" x14ac:dyDescent="0.25">
      <c r="A416" s="135" t="s">
        <v>499</v>
      </c>
      <c r="B416" s="41" t="s">
        <v>515</v>
      </c>
      <c r="C416" s="42" t="s">
        <v>516</v>
      </c>
      <c r="D416" s="134">
        <v>7671241.3099999996</v>
      </c>
      <c r="E416" s="134"/>
      <c r="F416" s="130">
        <f t="shared" si="6"/>
        <v>7671241.3099999996</v>
      </c>
      <c r="G416" s="16" t="str">
        <f>+IF('Trial Balance Mapping'!F416&gt;'Trial Balance (Materiality)'!$F$12,"Yes","No")</f>
        <v>Yes</v>
      </c>
      <c r="H416" s="16"/>
      <c r="I416" s="19" t="s">
        <v>546</v>
      </c>
      <c r="J416" s="2" t="s">
        <v>583</v>
      </c>
    </row>
    <row r="417" spans="1:10" x14ac:dyDescent="0.25">
      <c r="A417" s="147" t="s">
        <v>500</v>
      </c>
      <c r="B417" s="15"/>
      <c r="C417" s="42" t="s">
        <v>5</v>
      </c>
      <c r="D417" s="134"/>
      <c r="E417" s="134">
        <v>163091049.84999999</v>
      </c>
      <c r="F417" s="130">
        <f t="shared" si="6"/>
        <v>163091049.84999999</v>
      </c>
      <c r="G417" s="16" t="str">
        <f>+IF('Trial Balance Mapping'!F417&gt;'Trial Balance (Materiality)'!$F$12,"Yes","No")</f>
        <v>Yes</v>
      </c>
      <c r="H417" s="16"/>
      <c r="I417" s="19"/>
      <c r="J417" s="19"/>
    </row>
    <row r="418" spans="1:10" x14ac:dyDescent="0.25">
      <c r="A418" s="148" t="s">
        <v>501</v>
      </c>
      <c r="B418" s="41" t="s">
        <v>515</v>
      </c>
      <c r="C418" s="42" t="s">
        <v>516</v>
      </c>
      <c r="D418" s="134">
        <v>56896.58</v>
      </c>
      <c r="E418" s="134">
        <v>94992.9</v>
      </c>
      <c r="F418" s="130">
        <f t="shared" si="6"/>
        <v>38096.319999999992</v>
      </c>
      <c r="G418" s="16" t="str">
        <f>+IF('Trial Balance Mapping'!F418&gt;'Trial Balance (Materiality)'!$F$12,"Yes","No")</f>
        <v>No</v>
      </c>
      <c r="H418" s="16"/>
      <c r="I418" s="20" t="s">
        <v>527</v>
      </c>
      <c r="J418" s="21" t="s">
        <v>517</v>
      </c>
    </row>
    <row r="419" spans="1:10" x14ac:dyDescent="0.25">
      <c r="A419" s="149" t="s">
        <v>502</v>
      </c>
      <c r="B419" s="15"/>
      <c r="C419" s="34"/>
      <c r="D419" s="150">
        <v>1202367912.48</v>
      </c>
      <c r="E419" s="150">
        <v>1202367912.48</v>
      </c>
      <c r="F419" s="130">
        <f t="shared" si="6"/>
        <v>0</v>
      </c>
      <c r="G419" s="8"/>
      <c r="H419" s="8"/>
      <c r="I419" s="9"/>
      <c r="J419" s="9"/>
    </row>
  </sheetData>
  <autoFilter ref="A2:J419" xr:uid="{00000000-0009-0000-0000-000004000000}"/>
  <conditionalFormatting sqref="G2">
    <cfRule type="containsText" dxfId="21" priority="22" operator="containsText" text="Yes">
      <formula>NOT(ISERROR(SEARCH("Yes",G2)))</formula>
    </cfRule>
  </conditionalFormatting>
  <conditionalFormatting sqref="I2">
    <cfRule type="containsText" dxfId="20" priority="21" operator="containsText" text="Yes">
      <formula>NOT(ISERROR(SEARCH("Yes",I2)))</formula>
    </cfRule>
  </conditionalFormatting>
  <conditionalFormatting sqref="H2">
    <cfRule type="containsText" dxfId="19" priority="20" operator="containsText" text="Yes">
      <formula>NOT(ISERROR(SEARCH("Yes",H2)))</formula>
    </cfRule>
  </conditionalFormatting>
  <conditionalFormatting sqref="B13:B37">
    <cfRule type="containsText" dxfId="18" priority="19" operator="containsText" text="Total">
      <formula>NOT(ISERROR(SEARCH("Total",B13)))</formula>
    </cfRule>
  </conditionalFormatting>
  <conditionalFormatting sqref="B13:B37">
    <cfRule type="containsText" dxfId="17" priority="18" operator="containsText" text="Cash and cash equivalents Total">
      <formula>NOT(ISERROR(SEARCH("Cash and cash equivalents Total",B13)))</formula>
    </cfRule>
  </conditionalFormatting>
  <conditionalFormatting sqref="J2">
    <cfRule type="containsText" dxfId="16" priority="17" operator="containsText" text="Yes">
      <formula>NOT(ISERROR(SEARCH("Yes",J2)))</formula>
    </cfRule>
  </conditionalFormatting>
  <conditionalFormatting sqref="C296:C317">
    <cfRule type="containsText" dxfId="15" priority="16" operator="containsText" text="Total">
      <formula>NOT(ISERROR(SEARCH("Total",C296)))</formula>
    </cfRule>
  </conditionalFormatting>
  <conditionalFormatting sqref="C296:C317">
    <cfRule type="containsText" dxfId="14" priority="15" operator="containsText" text="Cash and cash equivalents Total">
      <formula>NOT(ISERROR(SEARCH("Cash and cash equivalents Total",C296)))</formula>
    </cfRule>
  </conditionalFormatting>
  <conditionalFormatting sqref="C318:C328">
    <cfRule type="containsText" dxfId="13" priority="14" operator="containsText" text="Total">
      <formula>NOT(ISERROR(SEARCH("Total",C318)))</formula>
    </cfRule>
  </conditionalFormatting>
  <conditionalFormatting sqref="C318:C328">
    <cfRule type="containsText" dxfId="12" priority="13" operator="containsText" text="Cash and cash equivalents Total">
      <formula>NOT(ISERROR(SEARCH("Cash and cash equivalents Total",C318)))</formula>
    </cfRule>
  </conditionalFormatting>
  <conditionalFormatting sqref="B407:B416">
    <cfRule type="containsText" dxfId="11" priority="12" operator="containsText" text="Total">
      <formula>NOT(ISERROR(SEARCH("Total",B407)))</formula>
    </cfRule>
  </conditionalFormatting>
  <conditionalFormatting sqref="B407:B416">
    <cfRule type="containsText" dxfId="10" priority="11" operator="containsText" text="Cash and cash equivalents Total">
      <formula>NOT(ISERROR(SEARCH("Cash and cash equivalents Total",B407)))</formula>
    </cfRule>
  </conditionalFormatting>
  <conditionalFormatting sqref="B418">
    <cfRule type="containsText" dxfId="9" priority="10" operator="containsText" text="Total">
      <formula>NOT(ISERROR(SEARCH("Total",B418)))</formula>
    </cfRule>
  </conditionalFormatting>
  <conditionalFormatting sqref="B418">
    <cfRule type="containsText" dxfId="8" priority="9" operator="containsText" text="Cash and cash equivalents Total">
      <formula>NOT(ISERROR(SEARCH("Cash and cash equivalents Total",B418)))</formula>
    </cfRule>
  </conditionalFormatting>
  <conditionalFormatting sqref="B373">
    <cfRule type="containsText" dxfId="7" priority="1" operator="containsText" text="Cash and cash equivalents Total">
      <formula>NOT(ISERROR(SEARCH("Cash and cash equivalents Total",B373)))</formula>
    </cfRule>
  </conditionalFormatting>
  <conditionalFormatting sqref="B361:B369">
    <cfRule type="containsText" dxfId="6" priority="8" operator="containsText" text="Total">
      <formula>NOT(ISERROR(SEARCH("Total",B361)))</formula>
    </cfRule>
  </conditionalFormatting>
  <conditionalFormatting sqref="B361:B369">
    <cfRule type="containsText" dxfId="5" priority="7" operator="containsText" text="Cash and cash equivalents Total">
      <formula>NOT(ISERROR(SEARCH("Cash and cash equivalents Total",B361)))</formula>
    </cfRule>
  </conditionalFormatting>
  <conditionalFormatting sqref="B371:B372">
    <cfRule type="containsText" dxfId="4" priority="6" operator="containsText" text="Total">
      <formula>NOT(ISERROR(SEARCH("Total",B371)))</formula>
    </cfRule>
  </conditionalFormatting>
  <conditionalFormatting sqref="B371:B372">
    <cfRule type="containsText" dxfId="3" priority="5" operator="containsText" text="Cash and cash equivalents Total">
      <formula>NOT(ISERROR(SEARCH("Cash and cash equivalents Total",B371)))</formula>
    </cfRule>
  </conditionalFormatting>
  <conditionalFormatting sqref="B376:B404">
    <cfRule type="containsText" dxfId="2" priority="4" operator="containsText" text="Total">
      <formula>NOT(ISERROR(SEARCH("Total",B376)))</formula>
    </cfRule>
  </conditionalFormatting>
  <conditionalFormatting sqref="B376:B404">
    <cfRule type="containsText" dxfId="1" priority="3" operator="containsText" text="Cash and cash equivalents Total">
      <formula>NOT(ISERROR(SEARCH("Cash and cash equivalents Total",B376)))</formula>
    </cfRule>
  </conditionalFormatting>
  <conditionalFormatting sqref="B373">
    <cfRule type="containsText" dxfId="0" priority="2" operator="containsText" text="Total">
      <formula>NOT(ISERROR(SEARCH("Total",B373)))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</vt:lpstr>
      <vt:lpstr>PL</vt:lpstr>
      <vt:lpstr>Trial Balance</vt:lpstr>
      <vt:lpstr>Trial Balance (Materiality)</vt:lpstr>
      <vt:lpstr>Trial Balance Mapping</vt:lpstr>
      <vt:lpstr>BS!Print_Area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deltauser</dc:creator>
  <cp:lastModifiedBy>Mishra, Gaurav</cp:lastModifiedBy>
  <dcterms:created xsi:type="dcterms:W3CDTF">2016-09-22T08:07:39Z</dcterms:created>
  <dcterms:modified xsi:type="dcterms:W3CDTF">2020-04-10T08:12:23Z</dcterms:modified>
</cp:coreProperties>
</file>