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ICAI\ICAI Valuation Seminar\"/>
    </mc:Choice>
  </mc:AlternateContent>
  <bookViews>
    <workbookView xWindow="96" yWindow="192" windowWidth="12192" windowHeight="5376" firstSheet="4" activeTab="4"/>
  </bookViews>
  <sheets>
    <sheet name="PL" sheetId="1" r:id="rId1"/>
    <sheet name="BS" sheetId="2" r:id="rId2"/>
    <sheet name="CF" sheetId="3" r:id="rId3"/>
    <sheet name="Scenario PivotTable 6" sheetId="28" r:id="rId4"/>
    <sheet name="Ratios" sheetId="4" r:id="rId5"/>
    <sheet name="Quarterly" sheetId="5" r:id="rId6"/>
    <sheet name="Computation" sheetId="9" r:id="rId7"/>
    <sheet name="Kansai Historical" sheetId="16" r:id="rId8"/>
    <sheet name="Sheet6" sheetId="32" r:id="rId9"/>
    <sheet name="CNX 50001-01-1996-02-05-2014" sheetId="17" r:id="rId10"/>
    <sheet name="ind38" sheetId="18" r:id="rId11"/>
    <sheet name="Sheet2" sheetId="14" r:id="rId12"/>
    <sheet name="Sheet1" sheetId="15" r:id="rId13"/>
  </sheets>
  <definedNames>
    <definedName name="_xlnm._FilterDatabase" localSheetId="9" hidden="1">'CNX 50001-01-1996-02-05-2014'!$A$1:$H$3629</definedName>
    <definedName name="CNXNIFTY">'CNX 50001-01-1996-02-05-2014'!$A$2:$F$3773</definedName>
    <definedName name="Debtindex">'ind38'!$D$1:$L$4784</definedName>
    <definedName name="Probabilitytable">'Scenario PivotTable 6'!$K$16:$L$23</definedName>
  </definedNames>
  <calcPr calcId="152511"/>
  <pivotCaches>
    <pivotCache cacheId="0" r:id="rId14"/>
  </pivotCaches>
</workbook>
</file>

<file path=xl/calcChain.xml><?xml version="1.0" encoding="utf-8"?>
<calcChain xmlns="http://schemas.openxmlformats.org/spreadsheetml/2006/main">
  <c r="H3791" i="17" l="1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56" i="16"/>
  <c r="I57" i="16"/>
  <c r="I58" i="16"/>
  <c r="I59" i="16"/>
  <c r="I60" i="16"/>
  <c r="I61" i="16"/>
  <c r="I62" i="16"/>
  <c r="I63" i="16"/>
  <c r="I64" i="16"/>
  <c r="I65" i="16"/>
  <c r="I66" i="16"/>
  <c r="I67" i="16"/>
  <c r="I68" i="16"/>
  <c r="I69" i="16"/>
  <c r="I70" i="16"/>
  <c r="I71" i="16"/>
  <c r="I72" i="16"/>
  <c r="I73" i="16"/>
  <c r="I74" i="16"/>
  <c r="I75" i="16"/>
  <c r="I76" i="16"/>
  <c r="I77" i="16"/>
  <c r="I78" i="16"/>
  <c r="I79" i="16"/>
  <c r="I80" i="16"/>
  <c r="I81" i="16"/>
  <c r="I82" i="16"/>
  <c r="I83" i="16"/>
  <c r="I84" i="16"/>
  <c r="I85" i="16"/>
  <c r="I86" i="16"/>
  <c r="I87" i="16"/>
  <c r="I88" i="16"/>
  <c r="I89" i="16"/>
  <c r="I90" i="16"/>
  <c r="I91" i="16"/>
  <c r="I92" i="16"/>
  <c r="I93" i="16"/>
  <c r="I94" i="16"/>
  <c r="I95" i="16"/>
  <c r="I96" i="16"/>
  <c r="I97" i="16"/>
  <c r="I98" i="16"/>
  <c r="I99" i="16"/>
  <c r="I100" i="16"/>
  <c r="I101" i="16"/>
  <c r="I102" i="16"/>
  <c r="I103" i="16"/>
  <c r="I104" i="16"/>
  <c r="I105" i="16"/>
  <c r="I106" i="16"/>
  <c r="I107" i="16"/>
  <c r="I108" i="16"/>
  <c r="I109" i="16"/>
  <c r="I110" i="16"/>
  <c r="I111" i="16"/>
  <c r="I112" i="16"/>
  <c r="I113" i="16"/>
  <c r="I114" i="16"/>
  <c r="I115" i="16"/>
  <c r="I116" i="16"/>
  <c r="I117" i="16"/>
  <c r="I118" i="16"/>
  <c r="I119" i="16"/>
  <c r="I120" i="16"/>
  <c r="I121" i="16"/>
  <c r="I122" i="16"/>
  <c r="I123" i="16"/>
  <c r="I124" i="16"/>
  <c r="I125" i="16"/>
  <c r="I126" i="16"/>
  <c r="I127" i="16"/>
  <c r="I128" i="16"/>
  <c r="I129" i="16"/>
  <c r="I130" i="16"/>
  <c r="I131" i="16"/>
  <c r="I132" i="16"/>
  <c r="I133" i="16"/>
  <c r="I134" i="16"/>
  <c r="I135" i="16"/>
  <c r="I136" i="16"/>
  <c r="I137" i="16"/>
  <c r="I138" i="16"/>
  <c r="I139" i="16"/>
  <c r="I140" i="16"/>
  <c r="I141" i="16"/>
  <c r="I142" i="16"/>
  <c r="I143" i="16"/>
  <c r="I144" i="16"/>
  <c r="I145" i="16"/>
  <c r="I146" i="16"/>
  <c r="I147" i="16"/>
  <c r="I148" i="16"/>
  <c r="I149" i="16"/>
  <c r="I150" i="16"/>
  <c r="I151" i="16"/>
  <c r="I152" i="16"/>
  <c r="I153" i="16"/>
  <c r="I154" i="16"/>
  <c r="I155" i="16"/>
  <c r="I156" i="16"/>
  <c r="I157" i="16"/>
  <c r="I158" i="16"/>
  <c r="I159" i="16"/>
  <c r="I160" i="16"/>
  <c r="I161" i="16"/>
  <c r="I162" i="16"/>
  <c r="I163" i="16"/>
  <c r="I164" i="16"/>
  <c r="I165" i="16"/>
  <c r="I166" i="16"/>
  <c r="I167" i="16"/>
  <c r="I168" i="16"/>
  <c r="I169" i="16"/>
  <c r="I170" i="16"/>
  <c r="I171" i="16"/>
  <c r="I172" i="16"/>
  <c r="I173" i="16"/>
  <c r="I174" i="16"/>
  <c r="I175" i="16"/>
  <c r="I176" i="16"/>
  <c r="I177" i="16"/>
  <c r="I178" i="16"/>
  <c r="I179" i="16"/>
  <c r="I180" i="16"/>
  <c r="I181" i="16"/>
  <c r="I182" i="16"/>
  <c r="I183" i="16"/>
  <c r="I184" i="16"/>
  <c r="I185" i="16"/>
  <c r="I186" i="16"/>
  <c r="I187" i="16"/>
  <c r="I188" i="16"/>
  <c r="I189" i="16"/>
  <c r="I190" i="16"/>
  <c r="I191" i="16"/>
  <c r="I192" i="16"/>
  <c r="I193" i="16"/>
  <c r="I194" i="16"/>
  <c r="I195" i="16"/>
  <c r="I196" i="16"/>
  <c r="I197" i="16"/>
  <c r="I198" i="16"/>
  <c r="I199" i="16"/>
  <c r="I200" i="16"/>
  <c r="I201" i="16"/>
  <c r="I202" i="16"/>
  <c r="I203" i="16"/>
  <c r="I204" i="16"/>
  <c r="I205" i="16"/>
  <c r="I206" i="16"/>
  <c r="I207" i="16"/>
  <c r="I208" i="16"/>
  <c r="I209" i="16"/>
  <c r="I210" i="16"/>
  <c r="I211" i="16"/>
  <c r="I212" i="16"/>
  <c r="I213" i="16"/>
  <c r="I214" i="16"/>
  <c r="I215" i="16"/>
  <c r="I216" i="16"/>
  <c r="I217" i="16"/>
  <c r="I218" i="16"/>
  <c r="I219" i="16"/>
  <c r="I220" i="16"/>
  <c r="I221" i="16"/>
  <c r="I222" i="16"/>
  <c r="I223" i="16"/>
  <c r="I224" i="16"/>
  <c r="I225" i="16"/>
  <c r="I226" i="16"/>
  <c r="I227" i="16"/>
  <c r="I228" i="16"/>
  <c r="I229" i="16"/>
  <c r="I230" i="16"/>
  <c r="I231" i="16"/>
  <c r="I232" i="16"/>
  <c r="I233" i="16"/>
  <c r="I234" i="16"/>
  <c r="I235" i="16"/>
  <c r="I236" i="16"/>
  <c r="I237" i="16"/>
  <c r="I238" i="16"/>
  <c r="I239" i="16"/>
  <c r="I240" i="16"/>
  <c r="I241" i="16"/>
  <c r="I242" i="16"/>
  <c r="I243" i="16"/>
  <c r="I5" i="16"/>
  <c r="S27" i="4" l="1"/>
  <c r="S26" i="4"/>
  <c r="S25" i="4"/>
  <c r="S24" i="4"/>
  <c r="S23" i="4"/>
  <c r="S22" i="4"/>
  <c r="P30" i="4" l="1"/>
  <c r="Q32" i="4"/>
  <c r="H48" i="4" l="1"/>
  <c r="G48" i="4"/>
  <c r="F48" i="4"/>
  <c r="E48" i="4"/>
  <c r="D48" i="4"/>
  <c r="C48" i="4"/>
  <c r="I4" i="9"/>
  <c r="H4" i="9"/>
  <c r="G4" i="9"/>
  <c r="F4" i="9"/>
  <c r="E4" i="9"/>
  <c r="D4" i="9"/>
  <c r="C4" i="9"/>
  <c r="K23" i="28"/>
  <c r="K22" i="28"/>
  <c r="K21" i="28"/>
  <c r="K19" i="28"/>
  <c r="K18" i="28"/>
  <c r="K17" i="28"/>
  <c r="A29" i="28"/>
  <c r="A28" i="28"/>
  <c r="A27" i="28"/>
  <c r="A25" i="28"/>
  <c r="A24" i="28"/>
  <c r="A23" i="28"/>
  <c r="A21" i="28"/>
  <c r="A20" i="28"/>
  <c r="A19" i="28"/>
  <c r="C46" i="9"/>
  <c r="I33" i="9"/>
  <c r="H33" i="9"/>
  <c r="G33" i="9"/>
  <c r="F33" i="9"/>
  <c r="E33" i="9"/>
  <c r="D33" i="9"/>
  <c r="C33" i="9"/>
  <c r="E37" i="9"/>
  <c r="D37" i="9"/>
  <c r="C37" i="9"/>
  <c r="I31" i="28" l="1"/>
  <c r="H31" i="28"/>
  <c r="A31" i="28"/>
  <c r="F31" i="28"/>
  <c r="C31" i="28"/>
  <c r="G31" i="28"/>
  <c r="D31" i="28"/>
  <c r="E31" i="28"/>
  <c r="J9" i="4"/>
  <c r="J8" i="4"/>
  <c r="J6" i="4"/>
  <c r="J5" i="4"/>
  <c r="J4" i="1"/>
  <c r="J5" i="1" s="1"/>
  <c r="N13" i="5"/>
  <c r="J27" i="4"/>
  <c r="M23" i="5"/>
  <c r="J26" i="4"/>
  <c r="M21" i="5"/>
  <c r="J18" i="1"/>
  <c r="M19" i="5"/>
  <c r="M17" i="5"/>
  <c r="M15" i="5"/>
  <c r="M14" i="5"/>
  <c r="M13" i="5"/>
  <c r="M12" i="5"/>
  <c r="M8" i="5"/>
  <c r="M6" i="5"/>
  <c r="M9" i="5"/>
  <c r="M7" i="5"/>
  <c r="M5" i="5"/>
  <c r="F37" i="9" l="1"/>
  <c r="C29" i="9"/>
  <c r="J7" i="1"/>
  <c r="F19" i="9"/>
  <c r="G19" i="9" s="1"/>
  <c r="H19" i="9" s="1"/>
  <c r="I19" i="9" s="1"/>
  <c r="E19" i="9"/>
  <c r="D19" i="9"/>
  <c r="F3792" i="17"/>
  <c r="F3791" i="17"/>
  <c r="G3769" i="17"/>
  <c r="H3771" i="17" s="1"/>
  <c r="G3770" i="17"/>
  <c r="H3772" i="17" s="1"/>
  <c r="G3771" i="17"/>
  <c r="H3773" i="17" s="1"/>
  <c r="G3772" i="17"/>
  <c r="H3774" i="17" s="1"/>
  <c r="G3773" i="17"/>
  <c r="H3775" i="17" s="1"/>
  <c r="G3774" i="17"/>
  <c r="H3776" i="17" s="1"/>
  <c r="G3775" i="17"/>
  <c r="H3777" i="17" s="1"/>
  <c r="G3776" i="17"/>
  <c r="H3778" i="17" s="1"/>
  <c r="G3777" i="17"/>
  <c r="H3779" i="17" s="1"/>
  <c r="G3778" i="17"/>
  <c r="H3780" i="17" s="1"/>
  <c r="G3779" i="17"/>
  <c r="H3781" i="17" s="1"/>
  <c r="G3780" i="17"/>
  <c r="H3782" i="17" s="1"/>
  <c r="G3781" i="17"/>
  <c r="H3783" i="17" s="1"/>
  <c r="G3782" i="17"/>
  <c r="H3784" i="17" s="1"/>
  <c r="G3783" i="17"/>
  <c r="H3785" i="17" s="1"/>
  <c r="G3784" i="17"/>
  <c r="H3786" i="17" s="1"/>
  <c r="G3785" i="17"/>
  <c r="H3787" i="17" s="1"/>
  <c r="G3786" i="17"/>
  <c r="H3788" i="17" s="1"/>
  <c r="G3787" i="17"/>
  <c r="H3789" i="17" s="1"/>
  <c r="G3788" i="17"/>
  <c r="G3789" i="17"/>
  <c r="F3774" i="17"/>
  <c r="F3775" i="17"/>
  <c r="F3776" i="17"/>
  <c r="F3777" i="17"/>
  <c r="F3778" i="17"/>
  <c r="F3779" i="17"/>
  <c r="F3780" i="17"/>
  <c r="F3781" i="17"/>
  <c r="F3782" i="17"/>
  <c r="F3783" i="17"/>
  <c r="F3784" i="17"/>
  <c r="F3785" i="17"/>
  <c r="F3786" i="17"/>
  <c r="F3787" i="17"/>
  <c r="F3788" i="17"/>
  <c r="F3789" i="17"/>
  <c r="F3771" i="17"/>
  <c r="F3772" i="17"/>
  <c r="F3773" i="17"/>
  <c r="J24" i="1"/>
  <c r="D34" i="9" l="1"/>
  <c r="H34" i="9"/>
  <c r="F34" i="9"/>
  <c r="I34" i="9"/>
  <c r="E34" i="9"/>
  <c r="G34" i="9"/>
  <c r="C34" i="9"/>
  <c r="L16" i="5"/>
  <c r="L18" i="5" s="1"/>
  <c r="I19" i="5"/>
  <c r="L17" i="5"/>
  <c r="L15" i="5"/>
  <c r="L9" i="5"/>
  <c r="L7" i="5"/>
  <c r="L26" i="5"/>
  <c r="L25" i="5"/>
  <c r="L23" i="5"/>
  <c r="L22" i="5"/>
  <c r="L21" i="5"/>
  <c r="L14" i="5"/>
  <c r="L13" i="5"/>
  <c r="L12" i="5"/>
  <c r="L11" i="5"/>
  <c r="L10" i="5"/>
  <c r="L8" i="5"/>
  <c r="L6" i="5"/>
  <c r="L5" i="5"/>
  <c r="K26" i="5"/>
  <c r="K25" i="5"/>
  <c r="K23" i="5"/>
  <c r="K22" i="5"/>
  <c r="K21" i="5"/>
  <c r="K19" i="5"/>
  <c r="L19" i="5" s="1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J25" i="5"/>
  <c r="J23" i="5"/>
  <c r="J21" i="5"/>
  <c r="J20" i="5"/>
  <c r="J24" i="5" s="1"/>
  <c r="J18" i="5"/>
  <c r="J17" i="5"/>
  <c r="J16" i="5"/>
  <c r="J15" i="5"/>
  <c r="J14" i="5"/>
  <c r="J13" i="5"/>
  <c r="J12" i="5"/>
  <c r="J9" i="5"/>
  <c r="J8" i="5"/>
  <c r="J6" i="5"/>
  <c r="J7" i="5"/>
  <c r="J5" i="5"/>
  <c r="I25" i="5"/>
  <c r="I24" i="5"/>
  <c r="I23" i="5"/>
  <c r="I21" i="5"/>
  <c r="I20" i="5"/>
  <c r="I27" i="5" s="1"/>
  <c r="I15" i="5"/>
  <c r="I7" i="5"/>
  <c r="I17" i="5"/>
  <c r="I14" i="5"/>
  <c r="I13" i="5"/>
  <c r="I12" i="5"/>
  <c r="I8" i="5"/>
  <c r="I5" i="5"/>
  <c r="H12" i="5"/>
  <c r="H9" i="5"/>
  <c r="H6" i="5"/>
  <c r="G27" i="5"/>
  <c r="G24" i="5"/>
  <c r="G12" i="5"/>
  <c r="G15" i="5" s="1"/>
  <c r="G9" i="5"/>
  <c r="G6" i="5"/>
  <c r="F12" i="5"/>
  <c r="F9" i="5"/>
  <c r="F6" i="5"/>
  <c r="L20" i="5" l="1"/>
  <c r="L24" i="5" s="1"/>
  <c r="J27" i="5"/>
  <c r="K27" i="5" s="1"/>
  <c r="L27" i="5" s="1"/>
  <c r="K20" i="5"/>
  <c r="K24" i="5"/>
  <c r="H15" i="5"/>
  <c r="F15" i="5"/>
  <c r="F16" i="5" s="1"/>
  <c r="G16" i="5"/>
  <c r="G18" i="5" s="1"/>
  <c r="F3769" i="17"/>
  <c r="F3770" i="17"/>
  <c r="J35" i="16"/>
  <c r="J36" i="16"/>
  <c r="J37" i="16"/>
  <c r="J38" i="16"/>
  <c r="J39" i="16"/>
  <c r="J40" i="16"/>
  <c r="J41" i="16"/>
  <c r="K41" i="16" s="1"/>
  <c r="J42" i="16"/>
  <c r="J43" i="16"/>
  <c r="K43" i="16" s="1"/>
  <c r="J44" i="16"/>
  <c r="J45" i="16"/>
  <c r="K46" i="16" s="1"/>
  <c r="J46" i="16"/>
  <c r="J47" i="16"/>
  <c r="J48" i="16"/>
  <c r="J49" i="16"/>
  <c r="J50" i="1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K63" i="16" s="1"/>
  <c r="J64" i="16"/>
  <c r="J65" i="16"/>
  <c r="K65" i="16" s="1"/>
  <c r="J66" i="16"/>
  <c r="J67" i="16"/>
  <c r="K67" i="16" s="1"/>
  <c r="J68" i="16"/>
  <c r="J69" i="16"/>
  <c r="J70" i="16"/>
  <c r="J71" i="16"/>
  <c r="J72" i="16"/>
  <c r="J73" i="16"/>
  <c r="K73" i="16" s="1"/>
  <c r="J74" i="16"/>
  <c r="J75" i="16"/>
  <c r="K75" i="16" s="1"/>
  <c r="J76" i="16"/>
  <c r="J77" i="16"/>
  <c r="K78" i="16" s="1"/>
  <c r="J78" i="16"/>
  <c r="J79" i="16"/>
  <c r="J80" i="16"/>
  <c r="J81" i="16"/>
  <c r="J82" i="16"/>
  <c r="J83" i="16"/>
  <c r="K83" i="16" s="1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  <c r="J105" i="16"/>
  <c r="J106" i="16"/>
  <c r="J107" i="16"/>
  <c r="J108" i="16"/>
  <c r="J109" i="16"/>
  <c r="J110" i="16"/>
  <c r="J111" i="16"/>
  <c r="J112" i="16"/>
  <c r="J113" i="16"/>
  <c r="J114" i="16"/>
  <c r="J115" i="16"/>
  <c r="K115" i="16" s="1"/>
  <c r="J116" i="16"/>
  <c r="J117" i="16"/>
  <c r="J118" i="16"/>
  <c r="J119" i="16"/>
  <c r="J120" i="16"/>
  <c r="J121" i="16"/>
  <c r="J122" i="16"/>
  <c r="J123" i="16"/>
  <c r="J124" i="16"/>
  <c r="J125" i="16"/>
  <c r="J126" i="16"/>
  <c r="J127" i="16"/>
  <c r="J128" i="16"/>
  <c r="J129" i="16"/>
  <c r="J130" i="16"/>
  <c r="J131" i="16"/>
  <c r="J132" i="16"/>
  <c r="J133" i="16"/>
  <c r="J134" i="16"/>
  <c r="J135" i="16"/>
  <c r="J136" i="16"/>
  <c r="J137" i="16"/>
  <c r="J138" i="16"/>
  <c r="J139" i="16"/>
  <c r="J140" i="16"/>
  <c r="J141" i="16"/>
  <c r="J142" i="16"/>
  <c r="J143" i="16"/>
  <c r="J144" i="16"/>
  <c r="J145" i="16"/>
  <c r="J146" i="16"/>
  <c r="J147" i="16"/>
  <c r="J148" i="16"/>
  <c r="J149" i="16"/>
  <c r="J150" i="16"/>
  <c r="J151" i="16"/>
  <c r="J152" i="16"/>
  <c r="J153" i="16"/>
  <c r="J154" i="16"/>
  <c r="J155" i="16"/>
  <c r="J156" i="16"/>
  <c r="J157" i="16"/>
  <c r="J158" i="16"/>
  <c r="J159" i="16"/>
  <c r="J160" i="16"/>
  <c r="J161" i="16"/>
  <c r="J162" i="16"/>
  <c r="J163" i="16"/>
  <c r="J164" i="16"/>
  <c r="J165" i="16"/>
  <c r="J166" i="16"/>
  <c r="J167" i="16"/>
  <c r="J168" i="16"/>
  <c r="J169" i="16"/>
  <c r="J170" i="16"/>
  <c r="J171" i="16"/>
  <c r="J172" i="16"/>
  <c r="J173" i="16"/>
  <c r="J174" i="16"/>
  <c r="J175" i="16"/>
  <c r="J176" i="16"/>
  <c r="J177" i="16"/>
  <c r="J178" i="16"/>
  <c r="J179" i="16"/>
  <c r="J180" i="16"/>
  <c r="J181" i="16"/>
  <c r="J182" i="16"/>
  <c r="J183" i="16"/>
  <c r="J184" i="16"/>
  <c r="J185" i="16"/>
  <c r="J186" i="16"/>
  <c r="J187" i="16"/>
  <c r="J188" i="16"/>
  <c r="J189" i="16"/>
  <c r="J190" i="16"/>
  <c r="J191" i="16"/>
  <c r="J192" i="16"/>
  <c r="J193" i="16"/>
  <c r="J194" i="16"/>
  <c r="J195" i="16"/>
  <c r="J196" i="16"/>
  <c r="J197" i="16"/>
  <c r="J198" i="16"/>
  <c r="J199" i="16"/>
  <c r="J200" i="16"/>
  <c r="J201" i="16"/>
  <c r="J202" i="16"/>
  <c r="J203" i="16"/>
  <c r="J204" i="16"/>
  <c r="J205" i="16"/>
  <c r="J206" i="16"/>
  <c r="J207" i="16"/>
  <c r="J208" i="16"/>
  <c r="J209" i="16"/>
  <c r="J210" i="16"/>
  <c r="J211" i="16"/>
  <c r="J212" i="16"/>
  <c r="J213" i="16"/>
  <c r="J214" i="16"/>
  <c r="J215" i="16"/>
  <c r="J216" i="16"/>
  <c r="J217" i="16"/>
  <c r="J218" i="16"/>
  <c r="J219" i="16"/>
  <c r="J220" i="16"/>
  <c r="J221" i="16"/>
  <c r="J222" i="16"/>
  <c r="J223" i="16"/>
  <c r="J224" i="16"/>
  <c r="J225" i="16"/>
  <c r="J226" i="16"/>
  <c r="J227" i="16"/>
  <c r="J228" i="16"/>
  <c r="J229" i="16"/>
  <c r="J230" i="16"/>
  <c r="J231" i="16"/>
  <c r="J232" i="16"/>
  <c r="J233" i="16"/>
  <c r="J234" i="16"/>
  <c r="J235" i="16"/>
  <c r="J236" i="16"/>
  <c r="J237" i="16"/>
  <c r="J238" i="16"/>
  <c r="J239" i="16"/>
  <c r="J240" i="16"/>
  <c r="J241" i="16"/>
  <c r="J242" i="16"/>
  <c r="J243" i="16"/>
  <c r="F3679" i="17"/>
  <c r="F3680" i="17"/>
  <c r="F3681" i="17"/>
  <c r="F3682" i="17"/>
  <c r="F3683" i="17"/>
  <c r="F3684" i="17"/>
  <c r="F3685" i="17"/>
  <c r="F3686" i="17"/>
  <c r="F3687" i="17"/>
  <c r="F3688" i="17"/>
  <c r="F3689" i="17"/>
  <c r="F3690" i="17"/>
  <c r="F3691" i="17"/>
  <c r="F3692" i="17"/>
  <c r="F3693" i="17"/>
  <c r="F3694" i="17"/>
  <c r="F3695" i="17"/>
  <c r="F3696" i="17"/>
  <c r="F3697" i="17"/>
  <c r="F3698" i="17"/>
  <c r="F3699" i="17"/>
  <c r="F3700" i="17"/>
  <c r="F3701" i="17"/>
  <c r="F3702" i="17"/>
  <c r="F3703" i="17"/>
  <c r="F3704" i="17"/>
  <c r="F3705" i="17"/>
  <c r="F3706" i="17"/>
  <c r="F3707" i="17"/>
  <c r="F3708" i="17"/>
  <c r="F3709" i="17"/>
  <c r="F3710" i="17"/>
  <c r="F3711" i="17"/>
  <c r="F3712" i="17"/>
  <c r="F3713" i="17"/>
  <c r="F3714" i="17"/>
  <c r="F3715" i="17"/>
  <c r="F3716" i="17"/>
  <c r="F3717" i="17"/>
  <c r="F3718" i="17"/>
  <c r="F3719" i="17"/>
  <c r="F3720" i="17"/>
  <c r="F3721" i="17"/>
  <c r="F3722" i="17"/>
  <c r="F3723" i="17"/>
  <c r="F3724" i="17"/>
  <c r="F3725" i="17"/>
  <c r="F3726" i="17"/>
  <c r="F3727" i="17"/>
  <c r="F3728" i="17"/>
  <c r="F3729" i="17"/>
  <c r="F3730" i="17"/>
  <c r="F3731" i="17"/>
  <c r="F3732" i="17"/>
  <c r="F3733" i="17"/>
  <c r="F3734" i="17"/>
  <c r="F3735" i="17"/>
  <c r="F3736" i="17"/>
  <c r="F3737" i="17"/>
  <c r="F3738" i="17"/>
  <c r="F3739" i="17"/>
  <c r="F3740" i="17"/>
  <c r="F3741" i="17"/>
  <c r="F3742" i="17"/>
  <c r="F3743" i="17"/>
  <c r="F3744" i="17"/>
  <c r="F3745" i="17"/>
  <c r="F3746" i="17"/>
  <c r="F3747" i="17"/>
  <c r="F3748" i="17"/>
  <c r="F3749" i="17"/>
  <c r="F3750" i="17"/>
  <c r="F3751" i="17"/>
  <c r="F3752" i="17"/>
  <c r="F3753" i="17"/>
  <c r="F3754" i="17"/>
  <c r="F3755" i="17"/>
  <c r="F3756" i="17"/>
  <c r="F3757" i="17"/>
  <c r="F3758" i="17"/>
  <c r="F3759" i="17"/>
  <c r="F3760" i="17"/>
  <c r="F3761" i="17"/>
  <c r="F3762" i="17"/>
  <c r="F3763" i="17"/>
  <c r="F3764" i="17"/>
  <c r="F3765" i="17"/>
  <c r="F3766" i="17"/>
  <c r="F3767" i="17"/>
  <c r="F3768" i="17"/>
  <c r="H3680" i="17"/>
  <c r="H3681" i="17"/>
  <c r="H3679" i="17"/>
  <c r="G3681" i="17"/>
  <c r="H3683" i="17" s="1"/>
  <c r="G3682" i="17"/>
  <c r="G3683" i="17"/>
  <c r="G3684" i="17"/>
  <c r="G3685" i="17"/>
  <c r="G3686" i="17"/>
  <c r="G3687" i="17"/>
  <c r="G3688" i="17"/>
  <c r="G3689" i="17"/>
  <c r="G3690" i="17"/>
  <c r="G3691" i="17"/>
  <c r="G3692" i="17"/>
  <c r="G3693" i="17"/>
  <c r="G3694" i="17"/>
  <c r="G3695" i="17"/>
  <c r="G3696" i="17"/>
  <c r="G3697" i="17"/>
  <c r="G3698" i="17"/>
  <c r="G3699" i="17"/>
  <c r="G3700" i="17"/>
  <c r="G3701" i="17"/>
  <c r="G3702" i="17"/>
  <c r="G3703" i="17"/>
  <c r="G3704" i="17"/>
  <c r="G3705" i="17"/>
  <c r="G3706" i="17"/>
  <c r="G3707" i="17"/>
  <c r="G3709" i="17"/>
  <c r="G3710" i="17"/>
  <c r="G3711" i="17"/>
  <c r="G3712" i="17"/>
  <c r="G3713" i="17"/>
  <c r="G3714" i="17"/>
  <c r="G3715" i="17"/>
  <c r="G3716" i="17"/>
  <c r="G3717" i="17"/>
  <c r="G3718" i="17"/>
  <c r="G3719" i="17"/>
  <c r="G3720" i="17"/>
  <c r="G3721" i="17"/>
  <c r="G3722" i="17"/>
  <c r="G3723" i="17"/>
  <c r="G3724" i="17"/>
  <c r="G3725" i="17"/>
  <c r="G3726" i="17"/>
  <c r="G3727" i="17"/>
  <c r="G3728" i="17"/>
  <c r="G3729" i="17"/>
  <c r="G3730" i="17"/>
  <c r="G3731" i="17"/>
  <c r="G3732" i="17"/>
  <c r="G3733" i="17"/>
  <c r="G3734" i="17"/>
  <c r="G3735" i="17"/>
  <c r="G3736" i="17"/>
  <c r="G3737" i="17"/>
  <c r="G3738" i="17"/>
  <c r="G3739" i="17"/>
  <c r="G3740" i="17"/>
  <c r="G3741" i="17"/>
  <c r="G3742" i="17"/>
  <c r="G3743" i="17"/>
  <c r="G3744" i="17"/>
  <c r="G3745" i="17"/>
  <c r="G3746" i="17"/>
  <c r="G3747" i="17"/>
  <c r="G3748" i="17"/>
  <c r="G3749" i="17"/>
  <c r="G3750" i="17"/>
  <c r="G3752" i="17"/>
  <c r="G3753" i="17"/>
  <c r="G3754" i="17"/>
  <c r="G3755" i="17"/>
  <c r="G3756" i="17"/>
  <c r="G3757" i="17"/>
  <c r="G3758" i="17"/>
  <c r="G3759" i="17"/>
  <c r="G3760" i="17"/>
  <c r="G3761" i="17"/>
  <c r="G3762" i="17"/>
  <c r="G3763" i="17"/>
  <c r="G3764" i="17"/>
  <c r="G3765" i="17"/>
  <c r="G3766" i="17"/>
  <c r="G3767" i="17"/>
  <c r="H3769" i="17" s="1"/>
  <c r="G3768" i="17"/>
  <c r="H3770" i="17" s="1"/>
  <c r="G3679" i="17"/>
  <c r="G3680" i="17"/>
  <c r="H3630" i="17"/>
  <c r="H3631" i="17"/>
  <c r="H3632" i="17"/>
  <c r="H3633" i="17"/>
  <c r="H3634" i="17"/>
  <c r="H3635" i="17"/>
  <c r="H3636" i="17"/>
  <c r="H3637" i="17"/>
  <c r="H3638" i="17"/>
  <c r="H3639" i="17"/>
  <c r="H3640" i="17"/>
  <c r="H3641" i="17"/>
  <c r="H3642" i="17" s="1"/>
  <c r="H3643" i="17"/>
  <c r="H3644" i="17"/>
  <c r="H3645" i="17"/>
  <c r="H3646" i="17"/>
  <c r="H3647" i="17"/>
  <c r="H3648" i="17"/>
  <c r="H3649" i="17"/>
  <c r="H3650" i="17"/>
  <c r="H3651" i="17"/>
  <c r="H3652" i="17"/>
  <c r="H3653" i="17"/>
  <c r="H3654" i="17"/>
  <c r="H3655" i="17"/>
  <c r="H3656" i="17"/>
  <c r="H3657" i="17"/>
  <c r="H3658" i="17"/>
  <c r="H3659" i="17"/>
  <c r="H3660" i="17"/>
  <c r="H3661" i="17"/>
  <c r="H3662" i="17"/>
  <c r="H3663" i="17"/>
  <c r="H3664" i="17"/>
  <c r="H3665" i="17"/>
  <c r="H3666" i="17"/>
  <c r="H3667" i="17"/>
  <c r="H3668" i="17"/>
  <c r="H3669" i="17"/>
  <c r="H3670" i="17"/>
  <c r="H3671" i="17"/>
  <c r="H3672" i="17"/>
  <c r="H3673" i="17"/>
  <c r="H3674" i="17"/>
  <c r="H3675" i="17"/>
  <c r="H3676" i="17"/>
  <c r="H3677" i="17"/>
  <c r="H3678" i="17"/>
  <c r="G3630" i="17"/>
  <c r="G3631" i="17"/>
  <c r="G3632" i="17"/>
  <c r="G3633" i="17"/>
  <c r="G3634" i="17"/>
  <c r="G3635" i="17"/>
  <c r="G3636" i="17"/>
  <c r="G3637" i="17"/>
  <c r="G3638" i="17"/>
  <c r="G3639" i="17"/>
  <c r="G3640" i="17"/>
  <c r="G3641" i="17"/>
  <c r="G3642" i="17" s="1"/>
  <c r="G3643" i="17"/>
  <c r="G3644" i="17"/>
  <c r="G3645" i="17"/>
  <c r="G3646" i="17"/>
  <c r="G3647" i="17"/>
  <c r="G3648" i="17"/>
  <c r="G3649" i="17"/>
  <c r="G3650" i="17"/>
  <c r="G3651" i="17"/>
  <c r="G3652" i="17"/>
  <c r="G3653" i="17"/>
  <c r="G3654" i="17"/>
  <c r="G3655" i="17"/>
  <c r="G3656" i="17"/>
  <c r="G3657" i="17"/>
  <c r="G3658" i="17"/>
  <c r="G3659" i="17"/>
  <c r="G3660" i="17"/>
  <c r="G3661" i="17"/>
  <c r="G3662" i="17"/>
  <c r="G3663" i="17"/>
  <c r="G3664" i="17"/>
  <c r="G3665" i="17"/>
  <c r="G3666" i="17"/>
  <c r="G3667" i="17"/>
  <c r="G3668" i="17"/>
  <c r="G3669" i="17"/>
  <c r="G3670" i="17"/>
  <c r="G3671" i="17"/>
  <c r="G3672" i="17"/>
  <c r="G3673" i="17"/>
  <c r="G3674" i="17"/>
  <c r="G3675" i="17"/>
  <c r="G3676" i="17"/>
  <c r="G3677" i="17"/>
  <c r="G3678" i="17"/>
  <c r="F3630" i="17"/>
  <c r="F3631" i="17"/>
  <c r="F3632" i="17"/>
  <c r="F3633" i="17"/>
  <c r="F3634" i="17"/>
  <c r="F3635" i="17"/>
  <c r="F3636" i="17"/>
  <c r="F3637" i="17"/>
  <c r="F3638" i="17"/>
  <c r="F3639" i="17"/>
  <c r="F3640" i="17"/>
  <c r="F3641" i="17"/>
  <c r="F3642" i="17"/>
  <c r="F3643" i="17"/>
  <c r="F3644" i="17"/>
  <c r="F3645" i="17"/>
  <c r="F3646" i="17"/>
  <c r="F3647" i="17"/>
  <c r="F3648" i="17"/>
  <c r="F3649" i="17"/>
  <c r="F3650" i="17"/>
  <c r="F3651" i="17"/>
  <c r="F3652" i="17"/>
  <c r="F3653" i="17"/>
  <c r="F3654" i="17"/>
  <c r="F3655" i="17"/>
  <c r="F3656" i="17"/>
  <c r="F3657" i="17"/>
  <c r="F3658" i="17"/>
  <c r="F3659" i="17"/>
  <c r="F3660" i="17"/>
  <c r="F3661" i="17"/>
  <c r="F3662" i="17"/>
  <c r="F3663" i="17"/>
  <c r="F3664" i="17"/>
  <c r="F3665" i="17"/>
  <c r="F3666" i="17"/>
  <c r="F3667" i="17"/>
  <c r="F3668" i="17"/>
  <c r="F3669" i="17"/>
  <c r="F3670" i="17"/>
  <c r="F3671" i="17"/>
  <c r="F3672" i="17"/>
  <c r="F3673" i="17"/>
  <c r="F3674" i="17"/>
  <c r="F3675" i="17"/>
  <c r="F3676" i="17"/>
  <c r="F3677" i="17"/>
  <c r="F3678" i="17"/>
  <c r="K224" i="16" l="1"/>
  <c r="K200" i="16"/>
  <c r="K198" i="16"/>
  <c r="K192" i="16"/>
  <c r="K190" i="16"/>
  <c r="K188" i="16"/>
  <c r="K186" i="16"/>
  <c r="K182" i="16"/>
  <c r="K180" i="16"/>
  <c r="K178" i="16"/>
  <c r="K176" i="16"/>
  <c r="K138" i="16"/>
  <c r="K134" i="16"/>
  <c r="K126" i="16"/>
  <c r="K122" i="16"/>
  <c r="K144" i="16"/>
  <c r="K136" i="16"/>
  <c r="K132" i="16"/>
  <c r="K124" i="16"/>
  <c r="K88" i="16"/>
  <c r="K211" i="16"/>
  <c r="K110" i="16"/>
  <c r="K104" i="16"/>
  <c r="K102" i="16"/>
  <c r="K100" i="16"/>
  <c r="K94" i="16"/>
  <c r="K92" i="16"/>
  <c r="K90" i="16"/>
  <c r="K219" i="16"/>
  <c r="K214" i="16"/>
  <c r="K209" i="16"/>
  <c r="K207" i="16"/>
  <c r="K205" i="16"/>
  <c r="K238" i="16"/>
  <c r="K236" i="16"/>
  <c r="K234" i="16"/>
  <c r="K230" i="16"/>
  <c r="K228" i="16"/>
  <c r="K226" i="16"/>
  <c r="K171" i="16"/>
  <c r="K166" i="16"/>
  <c r="K163" i="16"/>
  <c r="K161" i="16"/>
  <c r="K155" i="16"/>
  <c r="K153" i="16"/>
  <c r="K151" i="16"/>
  <c r="K119" i="16"/>
  <c r="K118" i="16"/>
  <c r="K56" i="16"/>
  <c r="K50" i="16"/>
  <c r="K48" i="16"/>
  <c r="H18" i="5"/>
  <c r="H16" i="5"/>
  <c r="H20" i="5" s="1"/>
  <c r="H24" i="5" s="1"/>
  <c r="F18" i="5"/>
  <c r="F20" i="5" s="1"/>
  <c r="G20" i="5"/>
  <c r="K120" i="16"/>
  <c r="K243" i="16"/>
  <c r="K241" i="16"/>
  <c r="K235" i="16"/>
  <c r="K233" i="16"/>
  <c r="K216" i="16"/>
  <c r="K195" i="16"/>
  <c r="K193" i="16"/>
  <c r="K187" i="16"/>
  <c r="K183" i="16"/>
  <c r="K170" i="16"/>
  <c r="K168" i="16"/>
  <c r="K143" i="16"/>
  <c r="K142" i="16"/>
  <c r="K139" i="16"/>
  <c r="K107" i="16"/>
  <c r="K105" i="16"/>
  <c r="K99" i="16"/>
  <c r="K97" i="16"/>
  <c r="K95" i="16"/>
  <c r="K82" i="16"/>
  <c r="K80" i="16"/>
  <c r="K55" i="16"/>
  <c r="K54" i="16"/>
  <c r="K51" i="16"/>
  <c r="K40" i="16"/>
  <c r="K38" i="16"/>
  <c r="K36" i="16"/>
  <c r="K231" i="16"/>
  <c r="K185" i="16"/>
  <c r="K223" i="16"/>
  <c r="K222" i="16"/>
  <c r="K206" i="16"/>
  <c r="K204" i="16"/>
  <c r="K202" i="16"/>
  <c r="K175" i="16"/>
  <c r="K174" i="16"/>
  <c r="K160" i="16"/>
  <c r="K158" i="16"/>
  <c r="K156" i="16"/>
  <c r="K150" i="16"/>
  <c r="K148" i="16"/>
  <c r="K146" i="16"/>
  <c r="K131" i="16"/>
  <c r="K129" i="16"/>
  <c r="K127" i="16"/>
  <c r="K114" i="16"/>
  <c r="K112" i="16"/>
  <c r="K87" i="16"/>
  <c r="K86" i="16"/>
  <c r="K72" i="16"/>
  <c r="K70" i="16"/>
  <c r="K68" i="16"/>
  <c r="K62" i="16"/>
  <c r="K60" i="16"/>
  <c r="K58" i="16"/>
  <c r="K239" i="16"/>
  <c r="K232" i="16"/>
  <c r="K227" i="16"/>
  <c r="K212" i="16"/>
  <c r="K242" i="16"/>
  <c r="K240" i="16"/>
  <c r="K218" i="16"/>
  <c r="K199" i="16"/>
  <c r="K217" i="16"/>
  <c r="K203" i="16"/>
  <c r="K196" i="16"/>
  <c r="K191" i="16"/>
  <c r="K184" i="16"/>
  <c r="K179" i="16"/>
  <c r="K169" i="16"/>
  <c r="K164" i="16"/>
  <c r="K159" i="16"/>
  <c r="K154" i="16"/>
  <c r="K152" i="16"/>
  <c r="K147" i="16"/>
  <c r="K137" i="16"/>
  <c r="K130" i="16"/>
  <c r="K128" i="16"/>
  <c r="K123" i="16"/>
  <c r="K113" i="16"/>
  <c r="K108" i="16"/>
  <c r="K103" i="16"/>
  <c r="K98" i="16"/>
  <c r="K96" i="16"/>
  <c r="K91" i="16"/>
  <c r="K81" i="16"/>
  <c r="K76" i="16"/>
  <c r="K71" i="16"/>
  <c r="K66" i="16"/>
  <c r="K64" i="16"/>
  <c r="K59" i="16"/>
  <c r="K49" i="16"/>
  <c r="K44" i="16"/>
  <c r="K39" i="16"/>
  <c r="K225" i="16"/>
  <c r="K220" i="16"/>
  <c r="K215" i="16"/>
  <c r="K210" i="16"/>
  <c r="K208" i="16"/>
  <c r="K201" i="16"/>
  <c r="K194" i="16"/>
  <c r="K177" i="16"/>
  <c r="K172" i="16"/>
  <c r="K167" i="16"/>
  <c r="K162" i="16"/>
  <c r="K145" i="16"/>
  <c r="K140" i="16"/>
  <c r="K135" i="16"/>
  <c r="K121" i="16"/>
  <c r="K116" i="16"/>
  <c r="K111" i="16"/>
  <c r="K106" i="16"/>
  <c r="K89" i="16"/>
  <c r="K84" i="16"/>
  <c r="K79" i="16"/>
  <c r="K74" i="16"/>
  <c r="K57" i="16"/>
  <c r="K52" i="16"/>
  <c r="K47" i="16"/>
  <c r="K42" i="16"/>
  <c r="K229" i="16"/>
  <c r="K213" i="16"/>
  <c r="K197" i="16"/>
  <c r="K181" i="16"/>
  <c r="K165" i="16"/>
  <c r="K149" i="16"/>
  <c r="K133" i="16"/>
  <c r="K117" i="16"/>
  <c r="K101" i="16"/>
  <c r="K85" i="16"/>
  <c r="K69" i="16"/>
  <c r="K53" i="16"/>
  <c r="K37" i="16"/>
  <c r="K237" i="16"/>
  <c r="K221" i="16"/>
  <c r="K189" i="16"/>
  <c r="K173" i="16"/>
  <c r="K157" i="16"/>
  <c r="K141" i="16"/>
  <c r="K125" i="16"/>
  <c r="K109" i="16"/>
  <c r="K93" i="16"/>
  <c r="K77" i="16"/>
  <c r="K61" i="16"/>
  <c r="K45" i="16"/>
  <c r="H3684" i="17"/>
  <c r="D2" i="18"/>
  <c r="H27" i="5" l="1"/>
  <c r="F24" i="5"/>
  <c r="F27" i="5" s="1"/>
  <c r="H3685" i="17"/>
  <c r="D4636" i="18"/>
  <c r="D4635" i="18"/>
  <c r="D4634" i="18"/>
  <c r="D4633" i="18"/>
  <c r="D4632" i="18"/>
  <c r="D4631" i="18"/>
  <c r="D4630" i="18"/>
  <c r="D4629" i="18"/>
  <c r="D4628" i="18"/>
  <c r="D4627" i="18"/>
  <c r="D4626" i="18"/>
  <c r="D4625" i="18"/>
  <c r="D4624" i="18"/>
  <c r="D4623" i="18"/>
  <c r="D4622" i="18"/>
  <c r="D4621" i="18"/>
  <c r="D4620" i="18"/>
  <c r="D4619" i="18"/>
  <c r="D4618" i="18"/>
  <c r="D4617" i="18"/>
  <c r="D4616" i="18"/>
  <c r="D4615" i="18"/>
  <c r="D4614" i="18"/>
  <c r="D4613" i="18"/>
  <c r="D4612" i="18"/>
  <c r="D4611" i="18"/>
  <c r="D4610" i="18"/>
  <c r="D4609" i="18"/>
  <c r="D4608" i="18"/>
  <c r="D4607" i="18"/>
  <c r="D4606" i="18"/>
  <c r="D4605" i="18"/>
  <c r="D4604" i="18"/>
  <c r="D4603" i="18"/>
  <c r="D4602" i="18"/>
  <c r="D4601" i="18"/>
  <c r="D4600" i="18"/>
  <c r="D4599" i="18"/>
  <c r="D4598" i="18"/>
  <c r="D4597" i="18"/>
  <c r="D4596" i="18"/>
  <c r="D4595" i="18"/>
  <c r="D4594" i="18"/>
  <c r="D4593" i="18"/>
  <c r="D4592" i="18"/>
  <c r="D4591" i="18"/>
  <c r="D4590" i="18"/>
  <c r="D4589" i="18"/>
  <c r="D4588" i="18"/>
  <c r="D4587" i="18"/>
  <c r="D4586" i="18"/>
  <c r="D4585" i="18"/>
  <c r="D4584" i="18"/>
  <c r="D4583" i="18"/>
  <c r="D4582" i="18"/>
  <c r="D4581" i="18"/>
  <c r="D4580" i="18"/>
  <c r="D4579" i="18"/>
  <c r="D4578" i="18"/>
  <c r="D4577" i="18"/>
  <c r="D4576" i="18"/>
  <c r="D4575" i="18"/>
  <c r="D4574" i="18"/>
  <c r="D4573" i="18"/>
  <c r="D4572" i="18"/>
  <c r="D4571" i="18"/>
  <c r="D4570" i="18"/>
  <c r="D4569" i="18"/>
  <c r="D4568" i="18"/>
  <c r="D4567" i="18"/>
  <c r="D4566" i="18"/>
  <c r="D4565" i="18"/>
  <c r="D4564" i="18"/>
  <c r="D4563" i="18"/>
  <c r="D4562" i="18"/>
  <c r="D4561" i="18"/>
  <c r="D4560" i="18"/>
  <c r="D4559" i="18"/>
  <c r="D4558" i="18"/>
  <c r="D4557" i="18"/>
  <c r="D4556" i="18"/>
  <c r="D4555" i="18"/>
  <c r="D4554" i="18"/>
  <c r="D4553" i="18"/>
  <c r="D4552" i="18"/>
  <c r="D4551" i="18"/>
  <c r="D4550" i="18"/>
  <c r="D4549" i="18"/>
  <c r="D4548" i="18"/>
  <c r="D4547" i="18"/>
  <c r="D4546" i="18"/>
  <c r="D4545" i="18"/>
  <c r="D4544" i="18"/>
  <c r="D4543" i="18"/>
  <c r="D4542" i="18"/>
  <c r="D4541" i="18"/>
  <c r="D4540" i="18"/>
  <c r="D4539" i="18"/>
  <c r="D4538" i="18"/>
  <c r="D4537" i="18"/>
  <c r="D4536" i="18"/>
  <c r="D4535" i="18"/>
  <c r="D4534" i="18"/>
  <c r="D4533" i="18"/>
  <c r="D4532" i="18"/>
  <c r="D4531" i="18"/>
  <c r="D4530" i="18"/>
  <c r="D4529" i="18"/>
  <c r="D4528" i="18"/>
  <c r="D4527" i="18"/>
  <c r="D4526" i="18"/>
  <c r="D4525" i="18"/>
  <c r="D4524" i="18"/>
  <c r="D4523" i="18"/>
  <c r="D4522" i="18"/>
  <c r="D4521" i="18"/>
  <c r="D4520" i="18"/>
  <c r="D4519" i="18"/>
  <c r="D4518" i="18"/>
  <c r="D4517" i="18"/>
  <c r="D4516" i="18"/>
  <c r="D4515" i="18"/>
  <c r="D4514" i="18"/>
  <c r="D4513" i="18"/>
  <c r="D4512" i="18"/>
  <c r="D4511" i="18"/>
  <c r="D4510" i="18"/>
  <c r="D4509" i="18"/>
  <c r="D4508" i="18"/>
  <c r="D4507" i="18"/>
  <c r="D4506" i="18"/>
  <c r="D4505" i="18"/>
  <c r="D4504" i="18"/>
  <c r="D4503" i="18"/>
  <c r="D4502" i="18"/>
  <c r="D4501" i="18"/>
  <c r="D4500" i="18"/>
  <c r="D4499" i="18"/>
  <c r="D4498" i="18"/>
  <c r="D4497" i="18"/>
  <c r="D4496" i="18"/>
  <c r="D4495" i="18"/>
  <c r="D4494" i="18"/>
  <c r="D4493" i="18"/>
  <c r="D4492" i="18"/>
  <c r="D4491" i="18"/>
  <c r="D4490" i="18"/>
  <c r="D4489" i="18"/>
  <c r="D4488" i="18"/>
  <c r="D4487" i="18"/>
  <c r="D4486" i="18"/>
  <c r="D4485" i="18"/>
  <c r="D4484" i="18"/>
  <c r="D4483" i="18"/>
  <c r="D4482" i="18"/>
  <c r="D4481" i="18"/>
  <c r="D4480" i="18"/>
  <c r="D4479" i="18"/>
  <c r="D4478" i="18"/>
  <c r="D4477" i="18"/>
  <c r="D4476" i="18"/>
  <c r="D4475" i="18"/>
  <c r="D4474" i="18"/>
  <c r="D4473" i="18"/>
  <c r="D4472" i="18"/>
  <c r="D4471" i="18"/>
  <c r="D4470" i="18"/>
  <c r="D4469" i="18"/>
  <c r="D4468" i="18"/>
  <c r="D4467" i="18"/>
  <c r="D4466" i="18"/>
  <c r="D4465" i="18"/>
  <c r="D4464" i="18"/>
  <c r="D4463" i="18"/>
  <c r="D4462" i="18"/>
  <c r="D4461" i="18"/>
  <c r="D4460" i="18"/>
  <c r="D4459" i="18"/>
  <c r="D4458" i="18"/>
  <c r="D4457" i="18"/>
  <c r="D4456" i="18"/>
  <c r="D4455" i="18"/>
  <c r="D4454" i="18"/>
  <c r="D4453" i="18"/>
  <c r="D4452" i="18"/>
  <c r="D4451" i="18"/>
  <c r="D4450" i="18"/>
  <c r="D4449" i="18"/>
  <c r="D4448" i="18"/>
  <c r="D4447" i="18"/>
  <c r="D4446" i="18"/>
  <c r="D4445" i="18"/>
  <c r="D4444" i="18"/>
  <c r="D4443" i="18"/>
  <c r="D4442" i="18"/>
  <c r="D4441" i="18"/>
  <c r="D4440" i="18"/>
  <c r="D4439" i="18"/>
  <c r="D4438" i="18"/>
  <c r="D4437" i="18"/>
  <c r="D4436" i="18"/>
  <c r="D4435" i="18"/>
  <c r="D4434" i="18"/>
  <c r="D4433" i="18"/>
  <c r="D4432" i="18"/>
  <c r="D4431" i="18"/>
  <c r="D4430" i="18"/>
  <c r="D4429" i="18"/>
  <c r="D4428" i="18"/>
  <c r="D4427" i="18"/>
  <c r="D4426" i="18"/>
  <c r="D4425" i="18"/>
  <c r="D4424" i="18"/>
  <c r="D4423" i="18"/>
  <c r="D4422" i="18"/>
  <c r="D4421" i="18"/>
  <c r="D4420" i="18"/>
  <c r="D4419" i="18"/>
  <c r="D4418" i="18"/>
  <c r="D4417" i="18"/>
  <c r="D4416" i="18"/>
  <c r="D4415" i="18"/>
  <c r="D4414" i="18"/>
  <c r="D4413" i="18"/>
  <c r="D4412" i="18"/>
  <c r="D4411" i="18"/>
  <c r="D4410" i="18"/>
  <c r="D4409" i="18"/>
  <c r="D4408" i="18"/>
  <c r="D4407" i="18"/>
  <c r="D4406" i="18"/>
  <c r="D4405" i="18"/>
  <c r="D4404" i="18"/>
  <c r="D4403" i="18"/>
  <c r="D4402" i="18"/>
  <c r="D4401" i="18"/>
  <c r="D4400" i="18"/>
  <c r="D4399" i="18"/>
  <c r="D4398" i="18"/>
  <c r="D4397" i="18"/>
  <c r="D4396" i="18"/>
  <c r="D4395" i="18"/>
  <c r="D4394" i="18"/>
  <c r="D4393" i="18"/>
  <c r="D4392" i="18"/>
  <c r="D4391" i="18"/>
  <c r="D4390" i="18"/>
  <c r="D4389" i="18"/>
  <c r="D4388" i="18"/>
  <c r="D4387" i="18"/>
  <c r="D4386" i="18"/>
  <c r="D4385" i="18"/>
  <c r="D4384" i="18"/>
  <c r="D4383" i="18"/>
  <c r="D4382" i="18"/>
  <c r="D4381" i="18"/>
  <c r="D4380" i="18"/>
  <c r="D4379" i="18"/>
  <c r="D4378" i="18"/>
  <c r="D4377" i="18"/>
  <c r="D4376" i="18"/>
  <c r="D4375" i="18"/>
  <c r="D4374" i="18"/>
  <c r="D4373" i="18"/>
  <c r="D4372" i="18"/>
  <c r="D4371" i="18"/>
  <c r="D4370" i="18"/>
  <c r="D4369" i="18"/>
  <c r="D4368" i="18"/>
  <c r="D4367" i="18"/>
  <c r="D4366" i="18"/>
  <c r="D4365" i="18"/>
  <c r="D4364" i="18"/>
  <c r="D4363" i="18"/>
  <c r="D4362" i="18"/>
  <c r="D4361" i="18"/>
  <c r="D4360" i="18"/>
  <c r="D4359" i="18"/>
  <c r="D4358" i="18"/>
  <c r="D4357" i="18"/>
  <c r="D4356" i="18"/>
  <c r="D4355" i="18"/>
  <c r="D4354" i="18"/>
  <c r="D4353" i="18"/>
  <c r="D4352" i="18"/>
  <c r="D4351" i="18"/>
  <c r="D4350" i="18"/>
  <c r="D4349" i="18"/>
  <c r="D4348" i="18"/>
  <c r="D4347" i="18"/>
  <c r="D4346" i="18"/>
  <c r="D4345" i="18"/>
  <c r="D4344" i="18"/>
  <c r="D4343" i="18"/>
  <c r="D4342" i="18"/>
  <c r="D4341" i="18"/>
  <c r="D4340" i="18"/>
  <c r="D4339" i="18"/>
  <c r="D4338" i="18"/>
  <c r="D4337" i="18"/>
  <c r="D4336" i="18"/>
  <c r="D4335" i="18"/>
  <c r="D4334" i="18"/>
  <c r="D4333" i="18"/>
  <c r="D4332" i="18"/>
  <c r="D4331" i="18"/>
  <c r="D4330" i="18"/>
  <c r="D4329" i="18"/>
  <c r="D4328" i="18"/>
  <c r="D4327" i="18"/>
  <c r="D4326" i="18"/>
  <c r="D4325" i="18"/>
  <c r="D4324" i="18"/>
  <c r="D4323" i="18"/>
  <c r="D4322" i="18"/>
  <c r="D4321" i="18"/>
  <c r="D4320" i="18"/>
  <c r="D4319" i="18"/>
  <c r="D4318" i="18"/>
  <c r="D4317" i="18"/>
  <c r="D4316" i="18"/>
  <c r="D4315" i="18"/>
  <c r="D4314" i="18"/>
  <c r="D4313" i="18"/>
  <c r="D4312" i="18"/>
  <c r="D4311" i="18"/>
  <c r="D4310" i="18"/>
  <c r="D4309" i="18"/>
  <c r="D4308" i="18"/>
  <c r="D4307" i="18"/>
  <c r="D4306" i="18"/>
  <c r="D4305" i="18"/>
  <c r="D4304" i="18"/>
  <c r="D4303" i="18"/>
  <c r="D4302" i="18"/>
  <c r="D4301" i="18"/>
  <c r="D4300" i="18"/>
  <c r="D4299" i="18"/>
  <c r="D4298" i="18"/>
  <c r="D4297" i="18"/>
  <c r="D4296" i="18"/>
  <c r="D4295" i="18"/>
  <c r="D4294" i="18"/>
  <c r="D4293" i="18"/>
  <c r="D4292" i="18"/>
  <c r="D4291" i="18"/>
  <c r="D4290" i="18"/>
  <c r="D4289" i="18"/>
  <c r="D4288" i="18"/>
  <c r="D4287" i="18"/>
  <c r="D4286" i="18"/>
  <c r="D4285" i="18"/>
  <c r="D4284" i="18"/>
  <c r="D4283" i="18"/>
  <c r="D4282" i="18"/>
  <c r="D4281" i="18"/>
  <c r="D4280" i="18"/>
  <c r="D4279" i="18"/>
  <c r="D4278" i="18"/>
  <c r="D4277" i="18"/>
  <c r="D4276" i="18"/>
  <c r="D4275" i="18"/>
  <c r="D4274" i="18"/>
  <c r="D4273" i="18"/>
  <c r="D4272" i="18"/>
  <c r="D4271" i="18"/>
  <c r="D4270" i="18"/>
  <c r="D4269" i="18"/>
  <c r="D4268" i="18"/>
  <c r="D4267" i="18"/>
  <c r="D4266" i="18"/>
  <c r="D4265" i="18"/>
  <c r="D4264" i="18"/>
  <c r="D4263" i="18"/>
  <c r="D4262" i="18"/>
  <c r="D4261" i="18"/>
  <c r="D4260" i="18"/>
  <c r="D4259" i="18"/>
  <c r="D4258" i="18"/>
  <c r="D4257" i="18"/>
  <c r="D4256" i="18"/>
  <c r="D4255" i="18"/>
  <c r="D4254" i="18"/>
  <c r="D4253" i="18"/>
  <c r="D4252" i="18"/>
  <c r="D4251" i="18"/>
  <c r="D4250" i="18"/>
  <c r="D4249" i="18"/>
  <c r="D4248" i="18"/>
  <c r="D4247" i="18"/>
  <c r="D4246" i="18"/>
  <c r="D4245" i="18"/>
  <c r="D4244" i="18"/>
  <c r="D4243" i="18"/>
  <c r="D4242" i="18"/>
  <c r="D4241" i="18"/>
  <c r="D4240" i="18"/>
  <c r="D4239" i="18"/>
  <c r="D4238" i="18"/>
  <c r="D4237" i="18"/>
  <c r="D4236" i="18"/>
  <c r="D4235" i="18"/>
  <c r="D4234" i="18"/>
  <c r="D4233" i="18"/>
  <c r="D4232" i="18"/>
  <c r="D4231" i="18"/>
  <c r="D4230" i="18"/>
  <c r="D4229" i="18"/>
  <c r="D4228" i="18"/>
  <c r="D4227" i="18"/>
  <c r="D4226" i="18"/>
  <c r="D4225" i="18"/>
  <c r="D4224" i="18"/>
  <c r="D4223" i="18"/>
  <c r="D4222" i="18"/>
  <c r="D4221" i="18"/>
  <c r="D4220" i="18"/>
  <c r="D4219" i="18"/>
  <c r="D4218" i="18"/>
  <c r="D4217" i="18"/>
  <c r="D4216" i="18"/>
  <c r="D4215" i="18"/>
  <c r="D4214" i="18"/>
  <c r="D4213" i="18"/>
  <c r="D4212" i="18"/>
  <c r="D4211" i="18"/>
  <c r="D4210" i="18"/>
  <c r="D4209" i="18"/>
  <c r="D4208" i="18"/>
  <c r="D4207" i="18"/>
  <c r="D4206" i="18"/>
  <c r="D4205" i="18"/>
  <c r="D4204" i="18"/>
  <c r="D4203" i="18"/>
  <c r="D4202" i="18"/>
  <c r="D4201" i="18"/>
  <c r="D4200" i="18"/>
  <c r="D4199" i="18"/>
  <c r="D4198" i="18"/>
  <c r="D4197" i="18"/>
  <c r="D4196" i="18"/>
  <c r="D4195" i="18"/>
  <c r="D4194" i="18"/>
  <c r="D4193" i="18"/>
  <c r="D4192" i="18"/>
  <c r="D4191" i="18"/>
  <c r="D4190" i="18"/>
  <c r="D4189" i="18"/>
  <c r="D4188" i="18"/>
  <c r="D4187" i="18"/>
  <c r="D4186" i="18"/>
  <c r="D4185" i="18"/>
  <c r="D4184" i="18"/>
  <c r="D4183" i="18"/>
  <c r="D4182" i="18"/>
  <c r="D4181" i="18"/>
  <c r="D4180" i="18"/>
  <c r="D4179" i="18"/>
  <c r="D4178" i="18"/>
  <c r="D4177" i="18"/>
  <c r="D4176" i="18"/>
  <c r="D4175" i="18"/>
  <c r="D4174" i="18"/>
  <c r="D4173" i="18"/>
  <c r="D4172" i="18"/>
  <c r="D4171" i="18"/>
  <c r="D4170" i="18"/>
  <c r="D4169" i="18"/>
  <c r="D4168" i="18"/>
  <c r="D4167" i="18"/>
  <c r="D4166" i="18"/>
  <c r="D4165" i="18"/>
  <c r="D4164" i="18"/>
  <c r="D4163" i="18"/>
  <c r="D4162" i="18"/>
  <c r="D4161" i="18"/>
  <c r="D4160" i="18"/>
  <c r="D4159" i="18"/>
  <c r="D4158" i="18"/>
  <c r="D4157" i="18"/>
  <c r="D4156" i="18"/>
  <c r="D4155" i="18"/>
  <c r="D4154" i="18"/>
  <c r="D4153" i="18"/>
  <c r="D4152" i="18"/>
  <c r="D4151" i="18"/>
  <c r="D4150" i="18"/>
  <c r="D4149" i="18"/>
  <c r="D4148" i="18"/>
  <c r="D4147" i="18"/>
  <c r="D4146" i="18"/>
  <c r="D4145" i="18"/>
  <c r="D4144" i="18"/>
  <c r="D4143" i="18"/>
  <c r="D4142" i="18"/>
  <c r="D4141" i="18"/>
  <c r="D4140" i="18"/>
  <c r="D4139" i="18"/>
  <c r="D4138" i="18"/>
  <c r="D4137" i="18"/>
  <c r="D4136" i="18"/>
  <c r="D4135" i="18"/>
  <c r="D4134" i="18"/>
  <c r="D4133" i="18"/>
  <c r="D4132" i="18"/>
  <c r="D4131" i="18"/>
  <c r="D4130" i="18"/>
  <c r="D4129" i="18"/>
  <c r="D4128" i="18"/>
  <c r="D4127" i="18"/>
  <c r="D4126" i="18"/>
  <c r="D4125" i="18"/>
  <c r="D4124" i="18"/>
  <c r="D4123" i="18"/>
  <c r="D4122" i="18"/>
  <c r="D4121" i="18"/>
  <c r="D4120" i="18"/>
  <c r="D4119" i="18"/>
  <c r="D4118" i="18"/>
  <c r="D4117" i="18"/>
  <c r="D4116" i="18"/>
  <c r="D4115" i="18"/>
  <c r="D4114" i="18"/>
  <c r="D4113" i="18"/>
  <c r="D4112" i="18"/>
  <c r="D4111" i="18"/>
  <c r="D4110" i="18"/>
  <c r="D4109" i="18"/>
  <c r="D4108" i="18"/>
  <c r="D4107" i="18"/>
  <c r="D4106" i="18"/>
  <c r="D4105" i="18"/>
  <c r="D4104" i="18"/>
  <c r="D4103" i="18"/>
  <c r="D4102" i="18"/>
  <c r="D4101" i="18"/>
  <c r="D4100" i="18"/>
  <c r="D4099" i="18"/>
  <c r="D4098" i="18"/>
  <c r="D4097" i="18"/>
  <c r="D4096" i="18"/>
  <c r="D4095" i="18"/>
  <c r="D4094" i="18"/>
  <c r="D4093" i="18"/>
  <c r="D4092" i="18"/>
  <c r="D4091" i="18"/>
  <c r="D4090" i="18"/>
  <c r="D4089" i="18"/>
  <c r="D4088" i="18"/>
  <c r="D4087" i="18"/>
  <c r="D4086" i="18"/>
  <c r="D4085" i="18"/>
  <c r="D4084" i="18"/>
  <c r="D4083" i="18"/>
  <c r="D4082" i="18"/>
  <c r="D4081" i="18"/>
  <c r="D4080" i="18"/>
  <c r="D4079" i="18"/>
  <c r="D4078" i="18"/>
  <c r="D4077" i="18"/>
  <c r="D4076" i="18"/>
  <c r="D4075" i="18"/>
  <c r="D4074" i="18"/>
  <c r="D4073" i="18"/>
  <c r="D4072" i="18"/>
  <c r="D4071" i="18"/>
  <c r="D4070" i="18"/>
  <c r="D4069" i="18"/>
  <c r="D4068" i="18"/>
  <c r="D4067" i="18"/>
  <c r="D4066" i="18"/>
  <c r="D4065" i="18"/>
  <c r="D4064" i="18"/>
  <c r="D4063" i="18"/>
  <c r="D4062" i="18"/>
  <c r="D4061" i="18"/>
  <c r="D4060" i="18"/>
  <c r="D4059" i="18"/>
  <c r="D4058" i="18"/>
  <c r="D4057" i="18"/>
  <c r="D4056" i="18"/>
  <c r="D4055" i="18"/>
  <c r="D4054" i="18"/>
  <c r="D4053" i="18"/>
  <c r="D4052" i="18"/>
  <c r="D4051" i="18"/>
  <c r="D4050" i="18"/>
  <c r="D4049" i="18"/>
  <c r="D4048" i="18"/>
  <c r="D4047" i="18"/>
  <c r="D4046" i="18"/>
  <c r="D4045" i="18"/>
  <c r="D4044" i="18"/>
  <c r="D4043" i="18"/>
  <c r="D4042" i="18"/>
  <c r="D4041" i="18"/>
  <c r="D4040" i="18"/>
  <c r="D4039" i="18"/>
  <c r="D4038" i="18"/>
  <c r="D4037" i="18"/>
  <c r="D4036" i="18"/>
  <c r="D4035" i="18"/>
  <c r="D4034" i="18"/>
  <c r="D4033" i="18"/>
  <c r="D4032" i="18"/>
  <c r="D4031" i="18"/>
  <c r="D4030" i="18"/>
  <c r="D4029" i="18"/>
  <c r="D4028" i="18"/>
  <c r="D4027" i="18"/>
  <c r="D4026" i="18"/>
  <c r="D4025" i="18"/>
  <c r="D4024" i="18"/>
  <c r="D4023" i="18"/>
  <c r="D4022" i="18"/>
  <c r="D4021" i="18"/>
  <c r="D4020" i="18"/>
  <c r="D4019" i="18"/>
  <c r="D4018" i="18"/>
  <c r="D4017" i="18"/>
  <c r="D4016" i="18"/>
  <c r="D4015" i="18"/>
  <c r="D4014" i="18"/>
  <c r="D4013" i="18"/>
  <c r="D4012" i="18"/>
  <c r="D4011" i="18"/>
  <c r="D4010" i="18"/>
  <c r="D4009" i="18"/>
  <c r="D4008" i="18"/>
  <c r="D4007" i="18"/>
  <c r="D4006" i="18"/>
  <c r="D4005" i="18"/>
  <c r="D4004" i="18"/>
  <c r="D4003" i="18"/>
  <c r="D4002" i="18"/>
  <c r="D4001" i="18"/>
  <c r="D4000" i="18"/>
  <c r="D3999" i="18"/>
  <c r="D3998" i="18"/>
  <c r="D3997" i="18"/>
  <c r="D3996" i="18"/>
  <c r="D3995" i="18"/>
  <c r="D3994" i="18"/>
  <c r="D3993" i="18"/>
  <c r="D3992" i="18"/>
  <c r="D3991" i="18"/>
  <c r="D3990" i="18"/>
  <c r="D3989" i="18"/>
  <c r="D3988" i="18"/>
  <c r="D3987" i="18"/>
  <c r="D3986" i="18"/>
  <c r="D3985" i="18"/>
  <c r="D3984" i="18"/>
  <c r="D3983" i="18"/>
  <c r="D3982" i="18"/>
  <c r="D3981" i="18"/>
  <c r="D3980" i="18"/>
  <c r="D3979" i="18"/>
  <c r="D3978" i="18"/>
  <c r="D3977" i="18"/>
  <c r="D3976" i="18"/>
  <c r="D3975" i="18"/>
  <c r="D3974" i="18"/>
  <c r="D3973" i="18"/>
  <c r="D3972" i="18"/>
  <c r="D3971" i="18"/>
  <c r="D3970" i="18"/>
  <c r="D3969" i="18"/>
  <c r="D3968" i="18"/>
  <c r="D3967" i="18"/>
  <c r="D3966" i="18"/>
  <c r="D3965" i="18"/>
  <c r="D3964" i="18"/>
  <c r="D3963" i="18"/>
  <c r="D3962" i="18"/>
  <c r="D3961" i="18"/>
  <c r="D3960" i="18"/>
  <c r="D3959" i="18"/>
  <c r="D3958" i="18"/>
  <c r="D3957" i="18"/>
  <c r="D3956" i="18"/>
  <c r="D3955" i="18"/>
  <c r="D3954" i="18"/>
  <c r="D3953" i="18"/>
  <c r="D3952" i="18"/>
  <c r="D3951" i="18"/>
  <c r="D3950" i="18"/>
  <c r="D3949" i="18"/>
  <c r="D3948" i="18"/>
  <c r="D3947" i="18"/>
  <c r="D3946" i="18"/>
  <c r="D3945" i="18"/>
  <c r="D3944" i="18"/>
  <c r="D3943" i="18"/>
  <c r="D3942" i="18"/>
  <c r="D3941" i="18"/>
  <c r="D3940" i="18"/>
  <c r="D3939" i="18"/>
  <c r="D3938" i="18"/>
  <c r="D3937" i="18"/>
  <c r="D3936" i="18"/>
  <c r="D3935" i="18"/>
  <c r="D3934" i="18"/>
  <c r="D3933" i="18"/>
  <c r="D3932" i="18"/>
  <c r="D3931" i="18"/>
  <c r="D3930" i="18"/>
  <c r="D3929" i="18"/>
  <c r="D3928" i="18"/>
  <c r="D3927" i="18"/>
  <c r="D3926" i="18"/>
  <c r="D3925" i="18"/>
  <c r="D3924" i="18"/>
  <c r="D3923" i="18"/>
  <c r="D3922" i="18"/>
  <c r="D3921" i="18"/>
  <c r="D3920" i="18"/>
  <c r="D3919" i="18"/>
  <c r="D3918" i="18"/>
  <c r="D3917" i="18"/>
  <c r="D3916" i="18"/>
  <c r="D3915" i="18"/>
  <c r="D3914" i="18"/>
  <c r="D3913" i="18"/>
  <c r="D3912" i="18"/>
  <c r="D3911" i="18"/>
  <c r="D3910" i="18"/>
  <c r="D3909" i="18"/>
  <c r="D3908" i="18"/>
  <c r="D3907" i="18"/>
  <c r="D3906" i="18"/>
  <c r="D3905" i="18"/>
  <c r="D3904" i="18"/>
  <c r="D3903" i="18"/>
  <c r="D3902" i="18"/>
  <c r="D3901" i="18"/>
  <c r="D3900" i="18"/>
  <c r="D3899" i="18"/>
  <c r="D3898" i="18"/>
  <c r="D3897" i="18"/>
  <c r="D3896" i="18"/>
  <c r="D3895" i="18"/>
  <c r="D3894" i="18"/>
  <c r="D3893" i="18"/>
  <c r="D3892" i="18"/>
  <c r="D3891" i="18"/>
  <c r="D3890" i="18"/>
  <c r="D3889" i="18"/>
  <c r="D3888" i="18"/>
  <c r="D3887" i="18"/>
  <c r="D3886" i="18"/>
  <c r="D3885" i="18"/>
  <c r="D3884" i="18"/>
  <c r="D3883" i="18"/>
  <c r="D3882" i="18"/>
  <c r="D3881" i="18"/>
  <c r="D3880" i="18"/>
  <c r="D3879" i="18"/>
  <c r="D3878" i="18"/>
  <c r="D3877" i="18"/>
  <c r="D3876" i="18"/>
  <c r="D3875" i="18"/>
  <c r="D3874" i="18"/>
  <c r="D3873" i="18"/>
  <c r="D3872" i="18"/>
  <c r="D3871" i="18"/>
  <c r="D3870" i="18"/>
  <c r="D3869" i="18"/>
  <c r="D3868" i="18"/>
  <c r="D3867" i="18"/>
  <c r="D3866" i="18"/>
  <c r="D3865" i="18"/>
  <c r="D3864" i="18"/>
  <c r="D3863" i="18"/>
  <c r="D3862" i="18"/>
  <c r="D3861" i="18"/>
  <c r="D3860" i="18"/>
  <c r="D3859" i="18"/>
  <c r="D3858" i="18"/>
  <c r="D3857" i="18"/>
  <c r="D3856" i="18"/>
  <c r="D3855" i="18"/>
  <c r="D3854" i="18"/>
  <c r="D3853" i="18"/>
  <c r="D3852" i="18"/>
  <c r="D3851" i="18"/>
  <c r="D3850" i="18"/>
  <c r="D3849" i="18"/>
  <c r="D3848" i="18"/>
  <c r="D3847" i="18"/>
  <c r="D3846" i="18"/>
  <c r="D3845" i="18"/>
  <c r="D3844" i="18"/>
  <c r="D3843" i="18"/>
  <c r="D3842" i="18"/>
  <c r="D3841" i="18"/>
  <c r="D3840" i="18"/>
  <c r="D3839" i="18"/>
  <c r="D3838" i="18"/>
  <c r="D3837" i="18"/>
  <c r="D3836" i="18"/>
  <c r="D3835" i="18"/>
  <c r="D3834" i="18"/>
  <c r="D3833" i="18"/>
  <c r="D3832" i="18"/>
  <c r="D3831" i="18"/>
  <c r="D3830" i="18"/>
  <c r="D3829" i="18"/>
  <c r="D3828" i="18"/>
  <c r="D3827" i="18"/>
  <c r="D3826" i="18"/>
  <c r="D3825" i="18"/>
  <c r="D3824" i="18"/>
  <c r="D3823" i="18"/>
  <c r="D3822" i="18"/>
  <c r="D3821" i="18"/>
  <c r="D3820" i="18"/>
  <c r="D3819" i="18"/>
  <c r="D3818" i="18"/>
  <c r="D3817" i="18"/>
  <c r="D3816" i="18"/>
  <c r="D3815" i="18"/>
  <c r="D3814" i="18"/>
  <c r="D3813" i="18"/>
  <c r="D3812" i="18"/>
  <c r="D3811" i="18"/>
  <c r="D3810" i="18"/>
  <c r="D3809" i="18"/>
  <c r="D3808" i="18"/>
  <c r="D3807" i="18"/>
  <c r="D3806" i="18"/>
  <c r="D3805" i="18"/>
  <c r="D3804" i="18"/>
  <c r="D3803" i="18"/>
  <c r="D3802" i="18"/>
  <c r="D3801" i="18"/>
  <c r="D3800" i="18"/>
  <c r="D3799" i="18"/>
  <c r="D3798" i="18"/>
  <c r="D3797" i="18"/>
  <c r="D3796" i="18"/>
  <c r="D3795" i="18"/>
  <c r="D3794" i="18"/>
  <c r="D3793" i="18"/>
  <c r="D3792" i="18"/>
  <c r="D3791" i="18"/>
  <c r="D3790" i="18"/>
  <c r="D3789" i="18"/>
  <c r="D3788" i="18"/>
  <c r="D3787" i="18"/>
  <c r="D3786" i="18"/>
  <c r="D3785" i="18"/>
  <c r="D3784" i="18"/>
  <c r="D3783" i="18"/>
  <c r="D3782" i="18"/>
  <c r="D3781" i="18"/>
  <c r="D3780" i="18"/>
  <c r="D3779" i="18"/>
  <c r="D3778" i="18"/>
  <c r="D3777" i="18"/>
  <c r="D3776" i="18"/>
  <c r="D3775" i="18"/>
  <c r="D3774" i="18"/>
  <c r="D3773" i="18"/>
  <c r="D3772" i="18"/>
  <c r="D3771" i="18"/>
  <c r="D3770" i="18"/>
  <c r="D3769" i="18"/>
  <c r="D3768" i="18"/>
  <c r="D3767" i="18"/>
  <c r="D3766" i="18"/>
  <c r="D3765" i="18"/>
  <c r="D3764" i="18"/>
  <c r="D3763" i="18"/>
  <c r="D3762" i="18"/>
  <c r="D3761" i="18"/>
  <c r="D3760" i="18"/>
  <c r="D3759" i="18"/>
  <c r="D3758" i="18"/>
  <c r="D3757" i="18"/>
  <c r="D3756" i="18"/>
  <c r="D3755" i="18"/>
  <c r="D3754" i="18"/>
  <c r="D3753" i="18"/>
  <c r="D3752" i="18"/>
  <c r="D3751" i="18"/>
  <c r="D3750" i="18"/>
  <c r="D3749" i="18"/>
  <c r="D3748" i="18"/>
  <c r="D3747" i="18"/>
  <c r="D3746" i="18"/>
  <c r="D3745" i="18"/>
  <c r="D3744" i="18"/>
  <c r="D3743" i="18"/>
  <c r="D3742" i="18"/>
  <c r="D3741" i="18"/>
  <c r="D3740" i="18"/>
  <c r="D3739" i="18"/>
  <c r="D3738" i="18"/>
  <c r="D3737" i="18"/>
  <c r="D3736" i="18"/>
  <c r="D3735" i="18"/>
  <c r="D3734" i="18"/>
  <c r="D3733" i="18"/>
  <c r="D3732" i="18"/>
  <c r="D3731" i="18"/>
  <c r="D3730" i="18"/>
  <c r="D3729" i="18"/>
  <c r="D3728" i="18"/>
  <c r="D3727" i="18"/>
  <c r="D3726" i="18"/>
  <c r="D3725" i="18"/>
  <c r="D3724" i="18"/>
  <c r="D3723" i="18"/>
  <c r="D3722" i="18"/>
  <c r="D3721" i="18"/>
  <c r="D3720" i="18"/>
  <c r="D3719" i="18"/>
  <c r="D3718" i="18"/>
  <c r="D3717" i="18"/>
  <c r="D3716" i="18"/>
  <c r="D3715" i="18"/>
  <c r="D3714" i="18"/>
  <c r="D3713" i="18"/>
  <c r="D3712" i="18"/>
  <c r="D3711" i="18"/>
  <c r="D3710" i="18"/>
  <c r="D3709" i="18"/>
  <c r="D3708" i="18"/>
  <c r="D3707" i="18"/>
  <c r="D3706" i="18"/>
  <c r="D3705" i="18"/>
  <c r="D3704" i="18"/>
  <c r="D3703" i="18"/>
  <c r="D3702" i="18"/>
  <c r="D3701" i="18"/>
  <c r="D3700" i="18"/>
  <c r="D3699" i="18"/>
  <c r="D3698" i="18"/>
  <c r="D3697" i="18"/>
  <c r="D3696" i="18"/>
  <c r="D3695" i="18"/>
  <c r="D3694" i="18"/>
  <c r="D3693" i="18"/>
  <c r="D3692" i="18"/>
  <c r="D3691" i="18"/>
  <c r="D3690" i="18"/>
  <c r="D3689" i="18"/>
  <c r="D3688" i="18"/>
  <c r="D3687" i="18"/>
  <c r="D3686" i="18"/>
  <c r="D3685" i="18"/>
  <c r="D3684" i="18"/>
  <c r="D3683" i="18"/>
  <c r="D3682" i="18"/>
  <c r="D3681" i="18"/>
  <c r="D3680" i="18"/>
  <c r="D3679" i="18"/>
  <c r="D3678" i="18"/>
  <c r="D3677" i="18"/>
  <c r="D3676" i="18"/>
  <c r="D3675" i="18"/>
  <c r="D3674" i="18"/>
  <c r="D3673" i="18"/>
  <c r="D3672" i="18"/>
  <c r="D3671" i="18"/>
  <c r="D3670" i="18"/>
  <c r="D3669" i="18"/>
  <c r="D3668" i="18"/>
  <c r="D3667" i="18"/>
  <c r="D3666" i="18"/>
  <c r="D3665" i="18"/>
  <c r="D3664" i="18"/>
  <c r="D3663" i="18"/>
  <c r="D3662" i="18"/>
  <c r="D3661" i="18"/>
  <c r="D3660" i="18"/>
  <c r="D3659" i="18"/>
  <c r="D3658" i="18"/>
  <c r="D3657" i="18"/>
  <c r="D3656" i="18"/>
  <c r="D3655" i="18"/>
  <c r="D3654" i="18"/>
  <c r="D3653" i="18"/>
  <c r="D3652" i="18"/>
  <c r="D3651" i="18"/>
  <c r="D3650" i="18"/>
  <c r="D3649" i="18"/>
  <c r="D3648" i="18"/>
  <c r="D3647" i="18"/>
  <c r="D3646" i="18"/>
  <c r="D3645" i="18"/>
  <c r="D3644" i="18"/>
  <c r="D3643" i="18"/>
  <c r="D3642" i="18"/>
  <c r="D3641" i="18"/>
  <c r="D3640" i="18"/>
  <c r="D3639" i="18"/>
  <c r="D3638" i="18"/>
  <c r="D3637" i="18"/>
  <c r="D3636" i="18"/>
  <c r="D3635" i="18"/>
  <c r="D3634" i="18"/>
  <c r="D3633" i="18"/>
  <c r="D3632" i="18"/>
  <c r="D3631" i="18"/>
  <c r="D3630" i="18"/>
  <c r="D3629" i="18"/>
  <c r="D3628" i="18"/>
  <c r="D3627" i="18"/>
  <c r="D3626" i="18"/>
  <c r="D3625" i="18"/>
  <c r="D3624" i="18"/>
  <c r="D3623" i="18"/>
  <c r="D3622" i="18"/>
  <c r="D3621" i="18"/>
  <c r="D3620" i="18"/>
  <c r="D3619" i="18"/>
  <c r="D3618" i="18"/>
  <c r="D3617" i="18"/>
  <c r="D3616" i="18"/>
  <c r="D3615" i="18"/>
  <c r="D3614" i="18"/>
  <c r="D3613" i="18"/>
  <c r="D3612" i="18"/>
  <c r="D3611" i="18"/>
  <c r="D3610" i="18"/>
  <c r="D3609" i="18"/>
  <c r="D3608" i="18"/>
  <c r="D3607" i="18"/>
  <c r="D3606" i="18"/>
  <c r="D3605" i="18"/>
  <c r="D3604" i="18"/>
  <c r="D3603" i="18"/>
  <c r="D3602" i="18"/>
  <c r="D3601" i="18"/>
  <c r="D3600" i="18"/>
  <c r="D3599" i="18"/>
  <c r="D3598" i="18"/>
  <c r="D3597" i="18"/>
  <c r="D3596" i="18"/>
  <c r="D3595" i="18"/>
  <c r="D3594" i="18"/>
  <c r="D3593" i="18"/>
  <c r="D3592" i="18"/>
  <c r="D3591" i="18"/>
  <c r="D3590" i="18"/>
  <c r="D3589" i="18"/>
  <c r="D3588" i="18"/>
  <c r="D3587" i="18"/>
  <c r="D3586" i="18"/>
  <c r="D3585" i="18"/>
  <c r="D3584" i="18"/>
  <c r="D3583" i="18"/>
  <c r="D3582" i="18"/>
  <c r="D3581" i="18"/>
  <c r="D3580" i="18"/>
  <c r="D3579" i="18"/>
  <c r="D3578" i="18"/>
  <c r="D3577" i="18"/>
  <c r="D3576" i="18"/>
  <c r="D3575" i="18"/>
  <c r="D3574" i="18"/>
  <c r="D3573" i="18"/>
  <c r="D3572" i="18"/>
  <c r="D3571" i="18"/>
  <c r="D3570" i="18"/>
  <c r="D3569" i="18"/>
  <c r="D3568" i="18"/>
  <c r="D3567" i="18"/>
  <c r="D3566" i="18"/>
  <c r="D3565" i="18"/>
  <c r="D3564" i="18"/>
  <c r="D3563" i="18"/>
  <c r="D3562" i="18"/>
  <c r="D3561" i="18"/>
  <c r="D3560" i="18"/>
  <c r="D3559" i="18"/>
  <c r="D3558" i="18"/>
  <c r="D3557" i="18"/>
  <c r="D3556" i="18"/>
  <c r="D3555" i="18"/>
  <c r="D3554" i="18"/>
  <c r="D3553" i="18"/>
  <c r="D3552" i="18"/>
  <c r="D3551" i="18"/>
  <c r="D3550" i="18"/>
  <c r="D3549" i="18"/>
  <c r="D3548" i="18"/>
  <c r="D3547" i="18"/>
  <c r="D3546" i="18"/>
  <c r="D3545" i="18"/>
  <c r="D3544" i="18"/>
  <c r="D3543" i="18"/>
  <c r="D3542" i="18"/>
  <c r="D3541" i="18"/>
  <c r="D3540" i="18"/>
  <c r="D3539" i="18"/>
  <c r="D3538" i="18"/>
  <c r="D3537" i="18"/>
  <c r="D3536" i="18"/>
  <c r="D3535" i="18"/>
  <c r="D3534" i="18"/>
  <c r="D3533" i="18"/>
  <c r="D3532" i="18"/>
  <c r="D3531" i="18"/>
  <c r="D3530" i="18"/>
  <c r="D3529" i="18"/>
  <c r="D3528" i="18"/>
  <c r="D3527" i="18"/>
  <c r="D3526" i="18"/>
  <c r="D3525" i="18"/>
  <c r="D3524" i="18"/>
  <c r="D3523" i="18"/>
  <c r="D3522" i="18"/>
  <c r="D3521" i="18"/>
  <c r="D3520" i="18"/>
  <c r="D3519" i="18"/>
  <c r="D3518" i="18"/>
  <c r="D3517" i="18"/>
  <c r="D3516" i="18"/>
  <c r="D3515" i="18"/>
  <c r="D3514" i="18"/>
  <c r="D3513" i="18"/>
  <c r="D3512" i="18"/>
  <c r="D3511" i="18"/>
  <c r="D3510" i="18"/>
  <c r="D3509" i="18"/>
  <c r="D3508" i="18"/>
  <c r="D3507" i="18"/>
  <c r="D3506" i="18"/>
  <c r="D3505" i="18"/>
  <c r="D3504" i="18"/>
  <c r="D3503" i="18"/>
  <c r="D3502" i="18"/>
  <c r="D3501" i="18"/>
  <c r="D3500" i="18"/>
  <c r="D3499" i="18"/>
  <c r="D3498" i="18"/>
  <c r="D3497" i="18"/>
  <c r="D3496" i="18"/>
  <c r="D3495" i="18"/>
  <c r="D3494" i="18"/>
  <c r="D3493" i="18"/>
  <c r="D3492" i="18"/>
  <c r="D3491" i="18"/>
  <c r="D3490" i="18"/>
  <c r="D3489" i="18"/>
  <c r="D3488" i="18"/>
  <c r="D3487" i="18"/>
  <c r="D3486" i="18"/>
  <c r="D3485" i="18"/>
  <c r="D3484" i="18"/>
  <c r="D3483" i="18"/>
  <c r="D3482" i="18"/>
  <c r="D3481" i="18"/>
  <c r="D3480" i="18"/>
  <c r="D3479" i="18"/>
  <c r="D3478" i="18"/>
  <c r="D3477" i="18"/>
  <c r="D3476" i="18"/>
  <c r="D3475" i="18"/>
  <c r="D3474" i="18"/>
  <c r="D3473" i="18"/>
  <c r="D3472" i="18"/>
  <c r="D3471" i="18"/>
  <c r="D3470" i="18"/>
  <c r="D3469" i="18"/>
  <c r="D3468" i="18"/>
  <c r="D3467" i="18"/>
  <c r="D3466" i="18"/>
  <c r="D3465" i="18"/>
  <c r="D3464" i="18"/>
  <c r="D3463" i="18"/>
  <c r="D3462" i="18"/>
  <c r="D3461" i="18"/>
  <c r="D3460" i="18"/>
  <c r="D3459" i="18"/>
  <c r="D3458" i="18"/>
  <c r="D3457" i="18"/>
  <c r="D3456" i="18"/>
  <c r="D3455" i="18"/>
  <c r="D3454" i="18"/>
  <c r="D3453" i="18"/>
  <c r="D3452" i="18"/>
  <c r="D3451" i="18"/>
  <c r="D3450" i="18"/>
  <c r="D3449" i="18"/>
  <c r="D3448" i="18"/>
  <c r="D3447" i="18"/>
  <c r="D3446" i="18"/>
  <c r="D3445" i="18"/>
  <c r="D3444" i="18"/>
  <c r="D3443" i="18"/>
  <c r="D3442" i="18"/>
  <c r="D3441" i="18"/>
  <c r="D3440" i="18"/>
  <c r="D3439" i="18"/>
  <c r="D3438" i="18"/>
  <c r="D3437" i="18"/>
  <c r="D3436" i="18"/>
  <c r="D3435" i="18"/>
  <c r="D3434" i="18"/>
  <c r="D3433" i="18"/>
  <c r="D3432" i="18"/>
  <c r="D3431" i="18"/>
  <c r="D3430" i="18"/>
  <c r="D3429" i="18"/>
  <c r="D3428" i="18"/>
  <c r="D3427" i="18"/>
  <c r="D3426" i="18"/>
  <c r="D3425" i="18"/>
  <c r="D3424" i="18"/>
  <c r="D3423" i="18"/>
  <c r="D3422" i="18"/>
  <c r="D3421" i="18"/>
  <c r="D3420" i="18"/>
  <c r="D3419" i="18"/>
  <c r="D3418" i="18"/>
  <c r="D3417" i="18"/>
  <c r="D3416" i="18"/>
  <c r="D3415" i="18"/>
  <c r="D3414" i="18"/>
  <c r="D3413" i="18"/>
  <c r="D3412" i="18"/>
  <c r="D3411" i="18"/>
  <c r="D3410" i="18"/>
  <c r="D3409" i="18"/>
  <c r="D3408" i="18"/>
  <c r="D3407" i="18"/>
  <c r="D3406" i="18"/>
  <c r="D3405" i="18"/>
  <c r="D3404" i="18"/>
  <c r="D3403" i="18"/>
  <c r="D3402" i="18"/>
  <c r="D3401" i="18"/>
  <c r="D3400" i="18"/>
  <c r="D3399" i="18"/>
  <c r="D3398" i="18"/>
  <c r="D3397" i="18"/>
  <c r="D3396" i="18"/>
  <c r="D3395" i="18"/>
  <c r="D3394" i="18"/>
  <c r="D3393" i="18"/>
  <c r="D3392" i="18"/>
  <c r="D3391" i="18"/>
  <c r="D3390" i="18"/>
  <c r="D3389" i="18"/>
  <c r="D3388" i="18"/>
  <c r="D3387" i="18"/>
  <c r="D3386" i="18"/>
  <c r="D3385" i="18"/>
  <c r="D3384" i="18"/>
  <c r="D3383" i="18"/>
  <c r="D3382" i="18"/>
  <c r="D3381" i="18"/>
  <c r="D3380" i="18"/>
  <c r="D3379" i="18"/>
  <c r="D3378" i="18"/>
  <c r="D3377" i="18"/>
  <c r="D3376" i="18"/>
  <c r="D3375" i="18"/>
  <c r="D3374" i="18"/>
  <c r="D3373" i="18"/>
  <c r="D3372" i="18"/>
  <c r="D3371" i="18"/>
  <c r="D3370" i="18"/>
  <c r="D3369" i="18"/>
  <c r="D3368" i="18"/>
  <c r="D3367" i="18"/>
  <c r="D3366" i="18"/>
  <c r="D3365" i="18"/>
  <c r="D3364" i="18"/>
  <c r="D3363" i="18"/>
  <c r="D3362" i="18"/>
  <c r="D3361" i="18"/>
  <c r="D3360" i="18"/>
  <c r="D3359" i="18"/>
  <c r="D3358" i="18"/>
  <c r="D3357" i="18"/>
  <c r="D3356" i="18"/>
  <c r="D3355" i="18"/>
  <c r="D3354" i="18"/>
  <c r="D3353" i="18"/>
  <c r="D3352" i="18"/>
  <c r="D3351" i="18"/>
  <c r="D3350" i="18"/>
  <c r="D3349" i="18"/>
  <c r="D3348" i="18"/>
  <c r="D3347" i="18"/>
  <c r="D3346" i="18"/>
  <c r="D3345" i="18"/>
  <c r="D3344" i="18"/>
  <c r="D3343" i="18"/>
  <c r="D3342" i="18"/>
  <c r="D3341" i="18"/>
  <c r="D3340" i="18"/>
  <c r="D3339" i="18"/>
  <c r="D3338" i="18"/>
  <c r="D3337" i="18"/>
  <c r="D3336" i="18"/>
  <c r="D3335" i="18"/>
  <c r="D3334" i="18"/>
  <c r="D3333" i="18"/>
  <c r="D3332" i="18"/>
  <c r="D3331" i="18"/>
  <c r="D3330" i="18"/>
  <c r="D3329" i="18"/>
  <c r="D3328" i="18"/>
  <c r="D3327" i="18"/>
  <c r="D3326" i="18"/>
  <c r="D3325" i="18"/>
  <c r="D3324" i="18"/>
  <c r="D3323" i="18"/>
  <c r="D3322" i="18"/>
  <c r="D3321" i="18"/>
  <c r="D3320" i="18"/>
  <c r="D3319" i="18"/>
  <c r="D3318" i="18"/>
  <c r="D3317" i="18"/>
  <c r="D3316" i="18"/>
  <c r="D3315" i="18"/>
  <c r="D3314" i="18"/>
  <c r="D3313" i="18"/>
  <c r="D3312" i="18"/>
  <c r="D3311" i="18"/>
  <c r="D3310" i="18"/>
  <c r="D3309" i="18"/>
  <c r="D3308" i="18"/>
  <c r="D3307" i="18"/>
  <c r="D3306" i="18"/>
  <c r="D3305" i="18"/>
  <c r="D3304" i="18"/>
  <c r="D3303" i="18"/>
  <c r="D3302" i="18"/>
  <c r="D3301" i="18"/>
  <c r="D3300" i="18"/>
  <c r="D3299" i="18"/>
  <c r="D3298" i="18"/>
  <c r="D3297" i="18"/>
  <c r="D3296" i="18"/>
  <c r="D3295" i="18"/>
  <c r="D3294" i="18"/>
  <c r="D3293" i="18"/>
  <c r="D3292" i="18"/>
  <c r="D3291" i="18"/>
  <c r="D3290" i="18"/>
  <c r="D3289" i="18"/>
  <c r="D3288" i="18"/>
  <c r="D3287" i="18"/>
  <c r="D3286" i="18"/>
  <c r="D3285" i="18"/>
  <c r="D3284" i="18"/>
  <c r="D3283" i="18"/>
  <c r="D3282" i="18"/>
  <c r="D3281" i="18"/>
  <c r="D3280" i="18"/>
  <c r="D3279" i="18"/>
  <c r="D3278" i="18"/>
  <c r="D3277" i="18"/>
  <c r="D3276" i="18"/>
  <c r="D3275" i="18"/>
  <c r="D3274" i="18"/>
  <c r="D3273" i="18"/>
  <c r="D3272" i="18"/>
  <c r="D3271" i="18"/>
  <c r="D3270" i="18"/>
  <c r="D3269" i="18"/>
  <c r="D3268" i="18"/>
  <c r="D3267" i="18"/>
  <c r="D3266" i="18"/>
  <c r="D3265" i="18"/>
  <c r="D3264" i="18"/>
  <c r="D3263" i="18"/>
  <c r="D3262" i="18"/>
  <c r="D3261" i="18"/>
  <c r="D3260" i="18"/>
  <c r="D3259" i="18"/>
  <c r="D3258" i="18"/>
  <c r="D3257" i="18"/>
  <c r="D3256" i="18"/>
  <c r="D3255" i="18"/>
  <c r="D3254" i="18"/>
  <c r="D3253" i="18"/>
  <c r="D3252" i="18"/>
  <c r="D3251" i="18"/>
  <c r="D3250" i="18"/>
  <c r="D3249" i="18"/>
  <c r="D3248" i="18"/>
  <c r="D3247" i="18"/>
  <c r="D3246" i="18"/>
  <c r="D3245" i="18"/>
  <c r="D3244" i="18"/>
  <c r="D3243" i="18"/>
  <c r="D3242" i="18"/>
  <c r="D3241" i="18"/>
  <c r="D3240" i="18"/>
  <c r="D3239" i="18"/>
  <c r="D3238" i="18"/>
  <c r="D3237" i="18"/>
  <c r="D3236" i="18"/>
  <c r="D3235" i="18"/>
  <c r="D3234" i="18"/>
  <c r="D3233" i="18"/>
  <c r="D3232" i="18"/>
  <c r="D3231" i="18"/>
  <c r="D3230" i="18"/>
  <c r="D3229" i="18"/>
  <c r="D3228" i="18"/>
  <c r="D3227" i="18"/>
  <c r="D3226" i="18"/>
  <c r="D3225" i="18"/>
  <c r="D3224" i="18"/>
  <c r="D3223" i="18"/>
  <c r="D3222" i="18"/>
  <c r="D3221" i="18"/>
  <c r="D3220" i="18"/>
  <c r="D3219" i="18"/>
  <c r="D3218" i="18"/>
  <c r="D3217" i="18"/>
  <c r="D3216" i="18"/>
  <c r="D3215" i="18"/>
  <c r="D3214" i="18"/>
  <c r="D3213" i="18"/>
  <c r="D3212" i="18"/>
  <c r="D3211" i="18"/>
  <c r="D3210" i="18"/>
  <c r="D3209" i="18"/>
  <c r="D3208" i="18"/>
  <c r="D3207" i="18"/>
  <c r="D3206" i="18"/>
  <c r="D3205" i="18"/>
  <c r="D3204" i="18"/>
  <c r="D3203" i="18"/>
  <c r="D3202" i="18"/>
  <c r="D3201" i="18"/>
  <c r="D3200" i="18"/>
  <c r="D3199" i="18"/>
  <c r="D3198" i="18"/>
  <c r="D3197" i="18"/>
  <c r="D3196" i="18"/>
  <c r="D3195" i="18"/>
  <c r="D3194" i="18"/>
  <c r="D3193" i="18"/>
  <c r="D3192" i="18"/>
  <c r="D3191" i="18"/>
  <c r="D3190" i="18"/>
  <c r="D3189" i="18"/>
  <c r="D3188" i="18"/>
  <c r="D3187" i="18"/>
  <c r="D3186" i="18"/>
  <c r="D3185" i="18"/>
  <c r="D3184" i="18"/>
  <c r="D3183" i="18"/>
  <c r="D3182" i="18"/>
  <c r="D3181" i="18"/>
  <c r="D3180" i="18"/>
  <c r="D3179" i="18"/>
  <c r="D3178" i="18"/>
  <c r="D3177" i="18"/>
  <c r="D3176" i="18"/>
  <c r="D3175" i="18"/>
  <c r="D3174" i="18"/>
  <c r="D3173" i="18"/>
  <c r="D3172" i="18"/>
  <c r="D3171" i="18"/>
  <c r="D3170" i="18"/>
  <c r="D3169" i="18"/>
  <c r="D3168" i="18"/>
  <c r="D3167" i="18"/>
  <c r="D3166" i="18"/>
  <c r="D3165" i="18"/>
  <c r="D3164" i="18"/>
  <c r="D3163" i="18"/>
  <c r="D3162" i="18"/>
  <c r="D3161" i="18"/>
  <c r="D3160" i="18"/>
  <c r="D3159" i="18"/>
  <c r="D3158" i="18"/>
  <c r="D3157" i="18"/>
  <c r="D3156" i="18"/>
  <c r="D3155" i="18"/>
  <c r="D3154" i="18"/>
  <c r="D3153" i="18"/>
  <c r="D3152" i="18"/>
  <c r="D3151" i="18"/>
  <c r="D3150" i="18"/>
  <c r="D3149" i="18"/>
  <c r="D3148" i="18"/>
  <c r="D3147" i="18"/>
  <c r="D3146" i="18"/>
  <c r="D3145" i="18"/>
  <c r="D3144" i="18"/>
  <c r="D3143" i="18"/>
  <c r="D3142" i="18"/>
  <c r="D3141" i="18"/>
  <c r="D3140" i="18"/>
  <c r="D3139" i="18"/>
  <c r="D3138" i="18"/>
  <c r="D3137" i="18"/>
  <c r="D3136" i="18"/>
  <c r="D3135" i="18"/>
  <c r="D3134" i="18"/>
  <c r="D3133" i="18"/>
  <c r="D3132" i="18"/>
  <c r="D3131" i="18"/>
  <c r="D3130" i="18"/>
  <c r="D3129" i="18"/>
  <c r="D3128" i="18"/>
  <c r="D3127" i="18"/>
  <c r="D3126" i="18"/>
  <c r="D3125" i="18"/>
  <c r="D3124" i="18"/>
  <c r="D3123" i="18"/>
  <c r="D3122" i="18"/>
  <c r="D3121" i="18"/>
  <c r="D3120" i="18"/>
  <c r="D3119" i="18"/>
  <c r="D3118" i="18"/>
  <c r="D3117" i="18"/>
  <c r="D3116" i="18"/>
  <c r="D3115" i="18"/>
  <c r="D3114" i="18"/>
  <c r="D3113" i="18"/>
  <c r="D3112" i="18"/>
  <c r="D3111" i="18"/>
  <c r="D3110" i="18"/>
  <c r="D3109" i="18"/>
  <c r="D3108" i="18"/>
  <c r="D3107" i="18"/>
  <c r="D3106" i="18"/>
  <c r="D3105" i="18"/>
  <c r="D3104" i="18"/>
  <c r="D3103" i="18"/>
  <c r="D3102" i="18"/>
  <c r="D3101" i="18"/>
  <c r="D3100" i="18"/>
  <c r="D3099" i="18"/>
  <c r="D3098" i="18"/>
  <c r="D3097" i="18"/>
  <c r="D3096" i="18"/>
  <c r="D3095" i="18"/>
  <c r="D3094" i="18"/>
  <c r="D3093" i="18"/>
  <c r="D3092" i="18"/>
  <c r="D3091" i="18"/>
  <c r="D3090" i="18"/>
  <c r="D3089" i="18"/>
  <c r="D3088" i="18"/>
  <c r="D3087" i="18"/>
  <c r="D3086" i="18"/>
  <c r="D3085" i="18"/>
  <c r="D3084" i="18"/>
  <c r="D3083" i="18"/>
  <c r="D3082" i="18"/>
  <c r="D3081" i="18"/>
  <c r="D3080" i="18"/>
  <c r="D3079" i="18"/>
  <c r="D3078" i="18"/>
  <c r="D3077" i="18"/>
  <c r="D3076" i="18"/>
  <c r="D3075" i="18"/>
  <c r="D3074" i="18"/>
  <c r="D3073" i="18"/>
  <c r="D3072" i="18"/>
  <c r="D3071" i="18"/>
  <c r="D3070" i="18"/>
  <c r="D3069" i="18"/>
  <c r="D3068" i="18"/>
  <c r="D3067" i="18"/>
  <c r="D3066" i="18"/>
  <c r="D3065" i="18"/>
  <c r="D3064" i="18"/>
  <c r="D3063" i="18"/>
  <c r="D3062" i="18"/>
  <c r="D3061" i="18"/>
  <c r="D3060" i="18"/>
  <c r="D3059" i="18"/>
  <c r="D3058" i="18"/>
  <c r="D3057" i="18"/>
  <c r="D3056" i="18"/>
  <c r="D3055" i="18"/>
  <c r="D3054" i="18"/>
  <c r="D3053" i="18"/>
  <c r="D3052" i="18"/>
  <c r="D3051" i="18"/>
  <c r="D3050" i="18"/>
  <c r="D3049" i="18"/>
  <c r="D3048" i="18"/>
  <c r="D3047" i="18"/>
  <c r="D3046" i="18"/>
  <c r="D3045" i="18"/>
  <c r="D3044" i="18"/>
  <c r="D3043" i="18"/>
  <c r="D3042" i="18"/>
  <c r="D3041" i="18"/>
  <c r="D3040" i="18"/>
  <c r="D3039" i="18"/>
  <c r="D3038" i="18"/>
  <c r="D3037" i="18"/>
  <c r="D3036" i="18"/>
  <c r="D3035" i="18"/>
  <c r="D3034" i="18"/>
  <c r="D3033" i="18"/>
  <c r="D3032" i="18"/>
  <c r="D3031" i="18"/>
  <c r="D3030" i="18"/>
  <c r="D3029" i="18"/>
  <c r="D3028" i="18"/>
  <c r="D3027" i="18"/>
  <c r="D3026" i="18"/>
  <c r="D3025" i="18"/>
  <c r="D3024" i="18"/>
  <c r="D3023" i="18"/>
  <c r="D3022" i="18"/>
  <c r="D3021" i="18"/>
  <c r="D3020" i="18"/>
  <c r="D3019" i="18"/>
  <c r="D3018" i="18"/>
  <c r="D3017" i="18"/>
  <c r="D3016" i="18"/>
  <c r="D3015" i="18"/>
  <c r="D3014" i="18"/>
  <c r="D3013" i="18"/>
  <c r="D3012" i="18"/>
  <c r="D3011" i="18"/>
  <c r="D3010" i="18"/>
  <c r="D3009" i="18"/>
  <c r="D3008" i="18"/>
  <c r="D3007" i="18"/>
  <c r="D3006" i="18"/>
  <c r="D3005" i="18"/>
  <c r="D3004" i="18"/>
  <c r="D3003" i="18"/>
  <c r="D3002" i="18"/>
  <c r="D3001" i="18"/>
  <c r="D3000" i="18"/>
  <c r="D2999" i="18"/>
  <c r="D2998" i="18"/>
  <c r="D2997" i="18"/>
  <c r="D2996" i="18"/>
  <c r="D2995" i="18"/>
  <c r="D2994" i="18"/>
  <c r="D2993" i="18"/>
  <c r="D2992" i="18"/>
  <c r="D2991" i="18"/>
  <c r="D2990" i="18"/>
  <c r="D2989" i="18"/>
  <c r="D2988" i="18"/>
  <c r="D2987" i="18"/>
  <c r="D2986" i="18"/>
  <c r="D2985" i="18"/>
  <c r="D2984" i="18"/>
  <c r="D2983" i="18"/>
  <c r="D2982" i="18"/>
  <c r="D2981" i="18"/>
  <c r="D2980" i="18"/>
  <c r="D2979" i="18"/>
  <c r="D2978" i="18"/>
  <c r="D2977" i="18"/>
  <c r="D2976" i="18"/>
  <c r="D2975" i="18"/>
  <c r="D2974" i="18"/>
  <c r="D2973" i="18"/>
  <c r="D2972" i="18"/>
  <c r="D2971" i="18"/>
  <c r="D2970" i="18"/>
  <c r="D2969" i="18"/>
  <c r="D2968" i="18"/>
  <c r="D2967" i="18"/>
  <c r="D2966" i="18"/>
  <c r="D2965" i="18"/>
  <c r="D2964" i="18"/>
  <c r="D2963" i="18"/>
  <c r="D2962" i="18"/>
  <c r="D2961" i="18"/>
  <c r="D2960" i="18"/>
  <c r="D2959" i="18"/>
  <c r="D2958" i="18"/>
  <c r="D2957" i="18"/>
  <c r="D2956" i="18"/>
  <c r="D2955" i="18"/>
  <c r="D2954" i="18"/>
  <c r="D2953" i="18"/>
  <c r="D2952" i="18"/>
  <c r="D2951" i="18"/>
  <c r="D2950" i="18"/>
  <c r="D2949" i="18"/>
  <c r="D2948" i="18"/>
  <c r="D2947" i="18"/>
  <c r="D2946" i="18"/>
  <c r="D2945" i="18"/>
  <c r="D2944" i="18"/>
  <c r="D2943" i="18"/>
  <c r="D2942" i="18"/>
  <c r="D2941" i="18"/>
  <c r="D2940" i="18"/>
  <c r="D2939" i="18"/>
  <c r="D2938" i="18"/>
  <c r="D2937" i="18"/>
  <c r="D2936" i="18"/>
  <c r="D2935" i="18"/>
  <c r="D2934" i="18"/>
  <c r="D2933" i="18"/>
  <c r="D2932" i="18"/>
  <c r="D2931" i="18"/>
  <c r="D2930" i="18"/>
  <c r="D2929" i="18"/>
  <c r="D2928" i="18"/>
  <c r="D2927" i="18"/>
  <c r="D2926" i="18"/>
  <c r="D2925" i="18"/>
  <c r="D2924" i="18"/>
  <c r="D2923" i="18"/>
  <c r="D2922" i="18"/>
  <c r="D2921" i="18"/>
  <c r="D2920" i="18"/>
  <c r="D2919" i="18"/>
  <c r="D2918" i="18"/>
  <c r="D2917" i="18"/>
  <c r="D2916" i="18"/>
  <c r="D2915" i="18"/>
  <c r="D2914" i="18"/>
  <c r="D2913" i="18"/>
  <c r="D2912" i="18"/>
  <c r="D2911" i="18"/>
  <c r="D2910" i="18"/>
  <c r="D2909" i="18"/>
  <c r="D2908" i="18"/>
  <c r="D2907" i="18"/>
  <c r="D2906" i="18"/>
  <c r="D2905" i="18"/>
  <c r="D2904" i="18"/>
  <c r="D2903" i="18"/>
  <c r="D2902" i="18"/>
  <c r="D2901" i="18"/>
  <c r="D2900" i="18"/>
  <c r="D2899" i="18"/>
  <c r="D2898" i="18"/>
  <c r="D2897" i="18"/>
  <c r="D2896" i="18"/>
  <c r="D2895" i="18"/>
  <c r="D2894" i="18"/>
  <c r="D2893" i="18"/>
  <c r="D2892" i="18"/>
  <c r="D2891" i="18"/>
  <c r="D2890" i="18"/>
  <c r="D2889" i="18"/>
  <c r="D2888" i="18"/>
  <c r="D2887" i="18"/>
  <c r="D2886" i="18"/>
  <c r="D2885" i="18"/>
  <c r="D2884" i="18"/>
  <c r="D2883" i="18"/>
  <c r="D2882" i="18"/>
  <c r="D2881" i="18"/>
  <c r="D2880" i="18"/>
  <c r="D2879" i="18"/>
  <c r="D2878" i="18"/>
  <c r="D2877" i="18"/>
  <c r="D2876" i="18"/>
  <c r="D2875" i="18"/>
  <c r="D2874" i="18"/>
  <c r="D2873" i="18"/>
  <c r="D2872" i="18"/>
  <c r="D2871" i="18"/>
  <c r="D2870" i="18"/>
  <c r="D2869" i="18"/>
  <c r="D2868" i="18"/>
  <c r="D2867" i="18"/>
  <c r="D2866" i="18"/>
  <c r="D2865" i="18"/>
  <c r="D2864" i="18"/>
  <c r="D2863" i="18"/>
  <c r="D2862" i="18"/>
  <c r="D2861" i="18"/>
  <c r="D2860" i="18"/>
  <c r="D2859" i="18"/>
  <c r="D2858" i="18"/>
  <c r="D2857" i="18"/>
  <c r="D2856" i="18"/>
  <c r="D2855" i="18"/>
  <c r="D2854" i="18"/>
  <c r="D2853" i="18"/>
  <c r="D2852" i="18"/>
  <c r="D2851" i="18"/>
  <c r="D2850" i="18"/>
  <c r="D2849" i="18"/>
  <c r="D2848" i="18"/>
  <c r="D2847" i="18"/>
  <c r="D2846" i="18"/>
  <c r="D2845" i="18"/>
  <c r="D2844" i="18"/>
  <c r="D2843" i="18"/>
  <c r="D2842" i="18"/>
  <c r="D2841" i="18"/>
  <c r="D2840" i="18"/>
  <c r="D2839" i="18"/>
  <c r="D2838" i="18"/>
  <c r="D2837" i="18"/>
  <c r="D2836" i="18"/>
  <c r="D2835" i="18"/>
  <c r="D2834" i="18"/>
  <c r="D2833" i="18"/>
  <c r="D2832" i="18"/>
  <c r="D2831" i="18"/>
  <c r="D2830" i="18"/>
  <c r="D2829" i="18"/>
  <c r="D2828" i="18"/>
  <c r="D2827" i="18"/>
  <c r="D2826" i="18"/>
  <c r="D2825" i="18"/>
  <c r="D2824" i="18"/>
  <c r="D2823" i="18"/>
  <c r="D2822" i="18"/>
  <c r="D2821" i="18"/>
  <c r="D2820" i="18"/>
  <c r="D2819" i="18"/>
  <c r="D2818" i="18"/>
  <c r="D2817" i="18"/>
  <c r="D2816" i="18"/>
  <c r="D2815" i="18"/>
  <c r="D2814" i="18"/>
  <c r="D2813" i="18"/>
  <c r="D2812" i="18"/>
  <c r="D2811" i="18"/>
  <c r="D2810" i="18"/>
  <c r="D2809" i="18"/>
  <c r="D2808" i="18"/>
  <c r="D2807" i="18"/>
  <c r="D2806" i="18"/>
  <c r="D2805" i="18"/>
  <c r="D2804" i="18"/>
  <c r="D2803" i="18"/>
  <c r="D2802" i="18"/>
  <c r="D2801" i="18"/>
  <c r="D2800" i="18"/>
  <c r="D2799" i="18"/>
  <c r="D2798" i="18"/>
  <c r="D2797" i="18"/>
  <c r="D2796" i="18"/>
  <c r="D2795" i="18"/>
  <c r="D2794" i="18"/>
  <c r="D2793" i="18"/>
  <c r="D2792" i="18"/>
  <c r="D2791" i="18"/>
  <c r="D2790" i="18"/>
  <c r="D2789" i="18"/>
  <c r="D2788" i="18"/>
  <c r="D2787" i="18"/>
  <c r="D2786" i="18"/>
  <c r="D2785" i="18"/>
  <c r="D2784" i="18"/>
  <c r="D2783" i="18"/>
  <c r="D2782" i="18"/>
  <c r="D2781" i="18"/>
  <c r="D2780" i="18"/>
  <c r="D2779" i="18"/>
  <c r="D2778" i="18"/>
  <c r="D2777" i="18"/>
  <c r="D2776" i="18"/>
  <c r="D2775" i="18"/>
  <c r="D2774" i="18"/>
  <c r="D2773" i="18"/>
  <c r="D2772" i="18"/>
  <c r="D2771" i="18"/>
  <c r="D2770" i="18"/>
  <c r="D2769" i="18"/>
  <c r="D2768" i="18"/>
  <c r="D2767" i="18"/>
  <c r="D2766" i="18"/>
  <c r="D2765" i="18"/>
  <c r="D2764" i="18"/>
  <c r="D2763" i="18"/>
  <c r="D2762" i="18"/>
  <c r="D2761" i="18"/>
  <c r="D2760" i="18"/>
  <c r="D2759" i="18"/>
  <c r="D2758" i="18"/>
  <c r="D2757" i="18"/>
  <c r="D2756" i="18"/>
  <c r="D2755" i="18"/>
  <c r="D2754" i="18"/>
  <c r="D2753" i="18"/>
  <c r="D2752" i="18"/>
  <c r="D2751" i="18"/>
  <c r="D2750" i="18"/>
  <c r="D2749" i="18"/>
  <c r="D2748" i="18"/>
  <c r="D2747" i="18"/>
  <c r="D2746" i="18"/>
  <c r="D2745" i="18"/>
  <c r="D2744" i="18"/>
  <c r="D2743" i="18"/>
  <c r="D2742" i="18"/>
  <c r="D2741" i="18"/>
  <c r="D2740" i="18"/>
  <c r="D2739" i="18"/>
  <c r="D2738" i="18"/>
  <c r="D2737" i="18"/>
  <c r="D2736" i="18"/>
  <c r="D2735" i="18"/>
  <c r="D2734" i="18"/>
  <c r="D2733" i="18"/>
  <c r="D2732" i="18"/>
  <c r="D2731" i="18"/>
  <c r="D2730" i="18"/>
  <c r="D2729" i="18"/>
  <c r="D2728" i="18"/>
  <c r="D2727" i="18"/>
  <c r="D2726" i="18"/>
  <c r="D2725" i="18"/>
  <c r="D2724" i="18"/>
  <c r="D2723" i="18"/>
  <c r="D2722" i="18"/>
  <c r="D2721" i="18"/>
  <c r="D2720" i="18"/>
  <c r="D2719" i="18"/>
  <c r="D2718" i="18"/>
  <c r="D2717" i="18"/>
  <c r="D2716" i="18"/>
  <c r="D2715" i="18"/>
  <c r="D2714" i="18"/>
  <c r="D2713" i="18"/>
  <c r="D2712" i="18"/>
  <c r="D2711" i="18"/>
  <c r="D2710" i="18"/>
  <c r="D2709" i="18"/>
  <c r="D2708" i="18"/>
  <c r="D2707" i="18"/>
  <c r="D2706" i="18"/>
  <c r="D2705" i="18"/>
  <c r="D2704" i="18"/>
  <c r="D2703" i="18"/>
  <c r="D2702" i="18"/>
  <c r="D2701" i="18"/>
  <c r="D2700" i="18"/>
  <c r="D2699" i="18"/>
  <c r="D2698" i="18"/>
  <c r="D2697" i="18"/>
  <c r="D2696" i="18"/>
  <c r="D2695" i="18"/>
  <c r="D2694" i="18"/>
  <c r="D2693" i="18"/>
  <c r="D2692" i="18"/>
  <c r="D2691" i="18"/>
  <c r="D2690" i="18"/>
  <c r="D2689" i="18"/>
  <c r="D2688" i="18"/>
  <c r="D2687" i="18"/>
  <c r="D2686" i="18"/>
  <c r="D2685" i="18"/>
  <c r="D2684" i="18"/>
  <c r="D2683" i="18"/>
  <c r="D2682" i="18"/>
  <c r="D2681" i="18"/>
  <c r="D2680" i="18"/>
  <c r="D2679" i="18"/>
  <c r="D2678" i="18"/>
  <c r="D2677" i="18"/>
  <c r="D2676" i="18"/>
  <c r="D2675" i="18"/>
  <c r="D2674" i="18"/>
  <c r="D2673" i="18"/>
  <c r="D2672" i="18"/>
  <c r="D2671" i="18"/>
  <c r="D2670" i="18"/>
  <c r="D2669" i="18"/>
  <c r="D2668" i="18"/>
  <c r="D2667" i="18"/>
  <c r="D2666" i="18"/>
  <c r="D2665" i="18"/>
  <c r="D2664" i="18"/>
  <c r="D2663" i="18"/>
  <c r="D2662" i="18"/>
  <c r="D2661" i="18"/>
  <c r="D2660" i="18"/>
  <c r="D2659" i="18"/>
  <c r="D2658" i="18"/>
  <c r="D2657" i="18"/>
  <c r="D2656" i="18"/>
  <c r="D2655" i="18"/>
  <c r="D2654" i="18"/>
  <c r="D2653" i="18"/>
  <c r="D2652" i="18"/>
  <c r="D2651" i="18"/>
  <c r="D2650" i="18"/>
  <c r="D2649" i="18"/>
  <c r="D2648" i="18"/>
  <c r="D2647" i="18"/>
  <c r="D2646" i="18"/>
  <c r="D2645" i="18"/>
  <c r="D2644" i="18"/>
  <c r="D2643" i="18"/>
  <c r="D2642" i="18"/>
  <c r="D2641" i="18"/>
  <c r="D2640" i="18"/>
  <c r="D2639" i="18"/>
  <c r="D2638" i="18"/>
  <c r="D2637" i="18"/>
  <c r="D2636" i="18"/>
  <c r="D2635" i="18"/>
  <c r="D2634" i="18"/>
  <c r="D2633" i="18"/>
  <c r="D2632" i="18"/>
  <c r="D2631" i="18"/>
  <c r="D2630" i="18"/>
  <c r="D2629" i="18"/>
  <c r="D2628" i="18"/>
  <c r="D2627" i="18"/>
  <c r="D2626" i="18"/>
  <c r="D2625" i="18"/>
  <c r="D2624" i="18"/>
  <c r="D2623" i="18"/>
  <c r="D2622" i="18"/>
  <c r="D2621" i="18"/>
  <c r="D2620" i="18"/>
  <c r="D2619" i="18"/>
  <c r="D2618" i="18"/>
  <c r="D2617" i="18"/>
  <c r="D2616" i="18"/>
  <c r="D2615" i="18"/>
  <c r="D2614" i="18"/>
  <c r="D2613" i="18"/>
  <c r="D2612" i="18"/>
  <c r="D2611" i="18"/>
  <c r="D2610" i="18"/>
  <c r="D2609" i="18"/>
  <c r="D2608" i="18"/>
  <c r="D2607" i="18"/>
  <c r="D2606" i="18"/>
  <c r="D2605" i="18"/>
  <c r="D2604" i="18"/>
  <c r="D2603" i="18"/>
  <c r="D2602" i="18"/>
  <c r="D2601" i="18"/>
  <c r="D2600" i="18"/>
  <c r="D2599" i="18"/>
  <c r="D2598" i="18"/>
  <c r="D2597" i="18"/>
  <c r="D2596" i="18"/>
  <c r="D2595" i="18"/>
  <c r="D2594" i="18"/>
  <c r="D2593" i="18"/>
  <c r="D2592" i="18"/>
  <c r="D2591" i="18"/>
  <c r="D2590" i="18"/>
  <c r="D2589" i="18"/>
  <c r="D2588" i="18"/>
  <c r="D2587" i="18"/>
  <c r="D2586" i="18"/>
  <c r="D2585" i="18"/>
  <c r="D2584" i="18"/>
  <c r="D2583" i="18"/>
  <c r="D2582" i="18"/>
  <c r="D2581" i="18"/>
  <c r="D2580" i="18"/>
  <c r="D2579" i="18"/>
  <c r="D2578" i="18"/>
  <c r="D2577" i="18"/>
  <c r="D2576" i="18"/>
  <c r="D2575" i="18"/>
  <c r="D2574" i="18"/>
  <c r="D2573" i="18"/>
  <c r="D2572" i="18"/>
  <c r="D2571" i="18"/>
  <c r="D2570" i="18"/>
  <c r="D2569" i="18"/>
  <c r="D2568" i="18"/>
  <c r="D2567" i="18"/>
  <c r="D2566" i="18"/>
  <c r="D2565" i="18"/>
  <c r="D2564" i="18"/>
  <c r="D2563" i="18"/>
  <c r="D2562" i="18"/>
  <c r="D2561" i="18"/>
  <c r="D2560" i="18"/>
  <c r="D2559" i="18"/>
  <c r="D2558" i="18"/>
  <c r="D2557" i="18"/>
  <c r="D2556" i="18"/>
  <c r="D2555" i="18"/>
  <c r="D2554" i="18"/>
  <c r="D2553" i="18"/>
  <c r="D2552" i="18"/>
  <c r="D2551" i="18"/>
  <c r="D2550" i="18"/>
  <c r="D2549" i="18"/>
  <c r="D2548" i="18"/>
  <c r="D2547" i="18"/>
  <c r="D2546" i="18"/>
  <c r="D2545" i="18"/>
  <c r="D2544" i="18"/>
  <c r="D2543" i="18"/>
  <c r="D2542" i="18"/>
  <c r="D2541" i="18"/>
  <c r="D2540" i="18"/>
  <c r="D2539" i="18"/>
  <c r="D2538" i="18"/>
  <c r="D2537" i="18"/>
  <c r="D2536" i="18"/>
  <c r="D2535" i="18"/>
  <c r="D2534" i="18"/>
  <c r="D2533" i="18"/>
  <c r="D2532" i="18"/>
  <c r="D2531" i="18"/>
  <c r="D2530" i="18"/>
  <c r="D2529" i="18"/>
  <c r="D2528" i="18"/>
  <c r="D2527" i="18"/>
  <c r="D2526" i="18"/>
  <c r="D2525" i="18"/>
  <c r="D2524" i="18"/>
  <c r="D2523" i="18"/>
  <c r="D2522" i="18"/>
  <c r="D2521" i="18"/>
  <c r="D2520" i="18"/>
  <c r="D2519" i="18"/>
  <c r="D2518" i="18"/>
  <c r="D2517" i="18"/>
  <c r="D2516" i="18"/>
  <c r="D2515" i="18"/>
  <c r="D2514" i="18"/>
  <c r="D2513" i="18"/>
  <c r="D2512" i="18"/>
  <c r="D2511" i="18"/>
  <c r="D2510" i="18"/>
  <c r="D2509" i="18"/>
  <c r="D2508" i="18"/>
  <c r="D2507" i="18"/>
  <c r="D2506" i="18"/>
  <c r="D2505" i="18"/>
  <c r="D2504" i="18"/>
  <c r="D2503" i="18"/>
  <c r="D2502" i="18"/>
  <c r="D2501" i="18"/>
  <c r="D2500" i="18"/>
  <c r="D2499" i="18"/>
  <c r="D2498" i="18"/>
  <c r="D2497" i="18"/>
  <c r="D2496" i="18"/>
  <c r="D2495" i="18"/>
  <c r="D2494" i="18"/>
  <c r="D2493" i="18"/>
  <c r="D2492" i="18"/>
  <c r="D2491" i="18"/>
  <c r="D2490" i="18"/>
  <c r="D2489" i="18"/>
  <c r="D2488" i="18"/>
  <c r="D2487" i="18"/>
  <c r="D2486" i="18"/>
  <c r="D2485" i="18"/>
  <c r="D2484" i="18"/>
  <c r="D2483" i="18"/>
  <c r="D2482" i="18"/>
  <c r="D2481" i="18"/>
  <c r="D2480" i="18"/>
  <c r="D2479" i="18"/>
  <c r="D2478" i="18"/>
  <c r="D2477" i="18"/>
  <c r="D2476" i="18"/>
  <c r="D2475" i="18"/>
  <c r="D2474" i="18"/>
  <c r="D2473" i="18"/>
  <c r="D2472" i="18"/>
  <c r="D2471" i="18"/>
  <c r="D2470" i="18"/>
  <c r="D2469" i="18"/>
  <c r="D2468" i="18"/>
  <c r="D2467" i="18"/>
  <c r="D2466" i="18"/>
  <c r="D2465" i="18"/>
  <c r="D2464" i="18"/>
  <c r="D2463" i="18"/>
  <c r="D2462" i="18"/>
  <c r="D2461" i="18"/>
  <c r="D2460" i="18"/>
  <c r="D2459" i="18"/>
  <c r="D2458" i="18"/>
  <c r="D2457" i="18"/>
  <c r="D2456" i="18"/>
  <c r="D2455" i="18"/>
  <c r="D2454" i="18"/>
  <c r="D2453" i="18"/>
  <c r="D2452" i="18"/>
  <c r="D2451" i="18"/>
  <c r="D2450" i="18"/>
  <c r="D2449" i="18"/>
  <c r="D2448" i="18"/>
  <c r="D2447" i="18"/>
  <c r="D2446" i="18"/>
  <c r="D2445" i="18"/>
  <c r="D2444" i="18"/>
  <c r="D2443" i="18"/>
  <c r="D2442" i="18"/>
  <c r="D2441" i="18"/>
  <c r="D2440" i="18"/>
  <c r="D2439" i="18"/>
  <c r="D2438" i="18"/>
  <c r="D2437" i="18"/>
  <c r="D2436" i="18"/>
  <c r="D2435" i="18"/>
  <c r="D2434" i="18"/>
  <c r="D2433" i="18"/>
  <c r="D2432" i="18"/>
  <c r="D2431" i="18"/>
  <c r="D2430" i="18"/>
  <c r="D2429" i="18"/>
  <c r="D2428" i="18"/>
  <c r="D2427" i="18"/>
  <c r="D2426" i="18"/>
  <c r="D2425" i="18"/>
  <c r="D2424" i="18"/>
  <c r="D2423" i="18"/>
  <c r="D2422" i="18"/>
  <c r="D2421" i="18"/>
  <c r="D2420" i="18"/>
  <c r="D2419" i="18"/>
  <c r="D2418" i="18"/>
  <c r="D2417" i="18"/>
  <c r="D2416" i="18"/>
  <c r="D2415" i="18"/>
  <c r="D2414" i="18"/>
  <c r="D2413" i="18"/>
  <c r="D2412" i="18"/>
  <c r="D2411" i="18"/>
  <c r="D2410" i="18"/>
  <c r="D2409" i="18"/>
  <c r="D2408" i="18"/>
  <c r="D2407" i="18"/>
  <c r="D2406" i="18"/>
  <c r="D2405" i="18"/>
  <c r="D2404" i="18"/>
  <c r="D2403" i="18"/>
  <c r="D2402" i="18"/>
  <c r="D2401" i="18"/>
  <c r="D2400" i="18"/>
  <c r="D2399" i="18"/>
  <c r="D2398" i="18"/>
  <c r="D2397" i="18"/>
  <c r="D2396" i="18"/>
  <c r="D2395" i="18"/>
  <c r="D2394" i="18"/>
  <c r="D2393" i="18"/>
  <c r="D2392" i="18"/>
  <c r="D2391" i="18"/>
  <c r="D2390" i="18"/>
  <c r="D2389" i="18"/>
  <c r="D2388" i="18"/>
  <c r="D2387" i="18"/>
  <c r="D2386" i="18"/>
  <c r="D2385" i="18"/>
  <c r="D2384" i="18"/>
  <c r="D2383" i="18"/>
  <c r="D2382" i="18"/>
  <c r="D2381" i="18"/>
  <c r="D2380" i="18"/>
  <c r="D2379" i="18"/>
  <c r="D2378" i="18"/>
  <c r="D2377" i="18"/>
  <c r="D2376" i="18"/>
  <c r="D2375" i="18"/>
  <c r="D2374" i="18"/>
  <c r="D2373" i="18"/>
  <c r="D2372" i="18"/>
  <c r="D2371" i="18"/>
  <c r="D2370" i="18"/>
  <c r="D2369" i="18"/>
  <c r="D2368" i="18"/>
  <c r="D2367" i="18"/>
  <c r="D2366" i="18"/>
  <c r="D2365" i="18"/>
  <c r="D2364" i="18"/>
  <c r="D2363" i="18"/>
  <c r="D2362" i="18"/>
  <c r="D2361" i="18"/>
  <c r="D2360" i="18"/>
  <c r="D2359" i="18"/>
  <c r="D2358" i="18"/>
  <c r="D2357" i="18"/>
  <c r="D2356" i="18"/>
  <c r="D2355" i="18"/>
  <c r="D2354" i="18"/>
  <c r="D2353" i="18"/>
  <c r="D2352" i="18"/>
  <c r="D2351" i="18"/>
  <c r="D2350" i="18"/>
  <c r="D2349" i="18"/>
  <c r="D2348" i="18"/>
  <c r="D2347" i="18"/>
  <c r="D2346" i="18"/>
  <c r="D2345" i="18"/>
  <c r="D2344" i="18"/>
  <c r="D2343" i="18"/>
  <c r="D2342" i="18"/>
  <c r="D2341" i="18"/>
  <c r="D2340" i="18"/>
  <c r="D2339" i="18"/>
  <c r="D2338" i="18"/>
  <c r="D2337" i="18"/>
  <c r="D2336" i="18"/>
  <c r="D2335" i="18"/>
  <c r="D2334" i="18"/>
  <c r="D2333" i="18"/>
  <c r="D2332" i="18"/>
  <c r="D2331" i="18"/>
  <c r="D2330" i="18"/>
  <c r="D2329" i="18"/>
  <c r="D2328" i="18"/>
  <c r="D2327" i="18"/>
  <c r="D2326" i="18"/>
  <c r="D2325" i="18"/>
  <c r="D2324" i="18"/>
  <c r="D2323" i="18"/>
  <c r="D2322" i="18"/>
  <c r="D2321" i="18"/>
  <c r="D2320" i="18"/>
  <c r="D2319" i="18"/>
  <c r="D2318" i="18"/>
  <c r="D2317" i="18"/>
  <c r="D2316" i="18"/>
  <c r="D2315" i="18"/>
  <c r="D2314" i="18"/>
  <c r="D2313" i="18"/>
  <c r="D2312" i="18"/>
  <c r="D2311" i="18"/>
  <c r="D2310" i="18"/>
  <c r="D2309" i="18"/>
  <c r="D2308" i="18"/>
  <c r="D2307" i="18"/>
  <c r="D2306" i="18"/>
  <c r="D2305" i="18"/>
  <c r="D2304" i="18"/>
  <c r="D2303" i="18"/>
  <c r="D2302" i="18"/>
  <c r="D2301" i="18"/>
  <c r="D2300" i="18"/>
  <c r="D2299" i="18"/>
  <c r="D2298" i="18"/>
  <c r="D2297" i="18"/>
  <c r="D2296" i="18"/>
  <c r="D2295" i="18"/>
  <c r="D2294" i="18"/>
  <c r="D2293" i="18"/>
  <c r="D2292" i="18"/>
  <c r="D2291" i="18"/>
  <c r="D2290" i="18"/>
  <c r="D2289" i="18"/>
  <c r="D2288" i="18"/>
  <c r="D2287" i="18"/>
  <c r="D2286" i="18"/>
  <c r="D2285" i="18"/>
  <c r="D2284" i="18"/>
  <c r="D2283" i="18"/>
  <c r="D2282" i="18"/>
  <c r="D2281" i="18"/>
  <c r="D2280" i="18"/>
  <c r="D2279" i="18"/>
  <c r="D2278" i="18"/>
  <c r="D2277" i="18"/>
  <c r="D2276" i="18"/>
  <c r="D2275" i="18"/>
  <c r="D2274" i="18"/>
  <c r="D2273" i="18"/>
  <c r="D2272" i="18"/>
  <c r="D2271" i="18"/>
  <c r="D2270" i="18"/>
  <c r="D2269" i="18"/>
  <c r="D2268" i="18"/>
  <c r="D2267" i="18"/>
  <c r="D2266" i="18"/>
  <c r="D2265" i="18"/>
  <c r="D2264" i="18"/>
  <c r="D2263" i="18"/>
  <c r="D2262" i="18"/>
  <c r="D2261" i="18"/>
  <c r="D2260" i="18"/>
  <c r="D2259" i="18"/>
  <c r="D2258" i="18"/>
  <c r="D2257" i="18"/>
  <c r="D2256" i="18"/>
  <c r="D2255" i="18"/>
  <c r="D2254" i="18"/>
  <c r="D2253" i="18"/>
  <c r="D2252" i="18"/>
  <c r="D2251" i="18"/>
  <c r="D2250" i="18"/>
  <c r="D2249" i="18"/>
  <c r="D2248" i="18"/>
  <c r="D2247" i="18"/>
  <c r="D2246" i="18"/>
  <c r="D2245" i="18"/>
  <c r="D2244" i="18"/>
  <c r="D2243" i="18"/>
  <c r="D2242" i="18"/>
  <c r="D2241" i="18"/>
  <c r="D2240" i="18"/>
  <c r="D2239" i="18"/>
  <c r="D2238" i="18"/>
  <c r="D2237" i="18"/>
  <c r="D2236" i="18"/>
  <c r="D2235" i="18"/>
  <c r="D2234" i="18"/>
  <c r="D2233" i="18"/>
  <c r="D2232" i="18"/>
  <c r="D2231" i="18"/>
  <c r="D2230" i="18"/>
  <c r="D2229" i="18"/>
  <c r="D2228" i="18"/>
  <c r="D2227" i="18"/>
  <c r="D2226" i="18"/>
  <c r="D2225" i="18"/>
  <c r="D2224" i="18"/>
  <c r="D2223" i="18"/>
  <c r="D2222" i="18"/>
  <c r="D2221" i="18"/>
  <c r="D2220" i="18"/>
  <c r="D2219" i="18"/>
  <c r="D2218" i="18"/>
  <c r="D2217" i="18"/>
  <c r="D2216" i="18"/>
  <c r="D2215" i="18"/>
  <c r="D2214" i="18"/>
  <c r="D2213" i="18"/>
  <c r="D2212" i="18"/>
  <c r="D2211" i="18"/>
  <c r="D2210" i="18"/>
  <c r="D2209" i="18"/>
  <c r="D2208" i="18"/>
  <c r="D2207" i="18"/>
  <c r="D2206" i="18"/>
  <c r="D2205" i="18"/>
  <c r="D2204" i="18"/>
  <c r="D2203" i="18"/>
  <c r="D2202" i="18"/>
  <c r="D2201" i="18"/>
  <c r="D2200" i="18"/>
  <c r="D2199" i="18"/>
  <c r="D2198" i="18"/>
  <c r="D2197" i="18"/>
  <c r="D2196" i="18"/>
  <c r="D2195" i="18"/>
  <c r="D2194" i="18"/>
  <c r="D2193" i="18"/>
  <c r="D2192" i="18"/>
  <c r="D2191" i="18"/>
  <c r="D2190" i="18"/>
  <c r="D2189" i="18"/>
  <c r="D2188" i="18"/>
  <c r="D2187" i="18"/>
  <c r="D2186" i="18"/>
  <c r="D2185" i="18"/>
  <c r="D2184" i="18"/>
  <c r="D2183" i="18"/>
  <c r="D2182" i="18"/>
  <c r="D2181" i="18"/>
  <c r="D2180" i="18"/>
  <c r="D2179" i="18"/>
  <c r="D2178" i="18"/>
  <c r="D2177" i="18"/>
  <c r="D2176" i="18"/>
  <c r="D2175" i="18"/>
  <c r="D2174" i="18"/>
  <c r="D2173" i="18"/>
  <c r="D2172" i="18"/>
  <c r="D2171" i="18"/>
  <c r="D2170" i="18"/>
  <c r="D2169" i="18"/>
  <c r="D2168" i="18"/>
  <c r="D2167" i="18"/>
  <c r="D2166" i="18"/>
  <c r="D2165" i="18"/>
  <c r="D2164" i="18"/>
  <c r="D2163" i="18"/>
  <c r="D2162" i="18"/>
  <c r="D2161" i="18"/>
  <c r="D2160" i="18"/>
  <c r="D2159" i="18"/>
  <c r="D2158" i="18"/>
  <c r="D2157" i="18"/>
  <c r="D2156" i="18"/>
  <c r="D2155" i="18"/>
  <c r="D2154" i="18"/>
  <c r="D2153" i="18"/>
  <c r="D2152" i="18"/>
  <c r="D2151" i="18"/>
  <c r="D2150" i="18"/>
  <c r="D2149" i="18"/>
  <c r="D2148" i="18"/>
  <c r="D2147" i="18"/>
  <c r="D2146" i="18"/>
  <c r="D2145" i="18"/>
  <c r="D2144" i="18"/>
  <c r="D2143" i="18"/>
  <c r="D2142" i="18"/>
  <c r="D2141" i="18"/>
  <c r="D2140" i="18"/>
  <c r="D2139" i="18"/>
  <c r="D2138" i="18"/>
  <c r="D2137" i="18"/>
  <c r="D2136" i="18"/>
  <c r="D2135" i="18"/>
  <c r="D2134" i="18"/>
  <c r="D2133" i="18"/>
  <c r="D2132" i="18"/>
  <c r="D2131" i="18"/>
  <c r="D2130" i="18"/>
  <c r="D2129" i="18"/>
  <c r="D2128" i="18"/>
  <c r="D2127" i="18"/>
  <c r="D2126" i="18"/>
  <c r="D2125" i="18"/>
  <c r="D2124" i="18"/>
  <c r="D2123" i="18"/>
  <c r="D2122" i="18"/>
  <c r="D2121" i="18"/>
  <c r="D2120" i="18"/>
  <c r="D2119" i="18"/>
  <c r="D2118" i="18"/>
  <c r="D2117" i="18"/>
  <c r="D2116" i="18"/>
  <c r="D2115" i="18"/>
  <c r="D2114" i="18"/>
  <c r="D2113" i="18"/>
  <c r="D2112" i="18"/>
  <c r="D2111" i="18"/>
  <c r="D2110" i="18"/>
  <c r="D2109" i="18"/>
  <c r="D2108" i="18"/>
  <c r="D2107" i="18"/>
  <c r="D2106" i="18"/>
  <c r="D2105" i="18"/>
  <c r="D2104" i="18"/>
  <c r="D2103" i="18"/>
  <c r="D2102" i="18"/>
  <c r="D2101" i="18"/>
  <c r="D2100" i="18"/>
  <c r="D2099" i="18"/>
  <c r="D2098" i="18"/>
  <c r="D2097" i="18"/>
  <c r="D2096" i="18"/>
  <c r="D2095" i="18"/>
  <c r="D2094" i="18"/>
  <c r="D2093" i="18"/>
  <c r="D2092" i="18"/>
  <c r="D2091" i="18"/>
  <c r="D2090" i="18"/>
  <c r="D2089" i="18"/>
  <c r="D2088" i="18"/>
  <c r="D2087" i="18"/>
  <c r="D2086" i="18"/>
  <c r="D2085" i="18"/>
  <c r="D2084" i="18"/>
  <c r="D2083" i="18"/>
  <c r="D2082" i="18"/>
  <c r="D2081" i="18"/>
  <c r="D2080" i="18"/>
  <c r="D2079" i="18"/>
  <c r="D2078" i="18"/>
  <c r="D2077" i="18"/>
  <c r="D2076" i="18"/>
  <c r="D2075" i="18"/>
  <c r="D2074" i="18"/>
  <c r="D2073" i="18"/>
  <c r="D2072" i="18"/>
  <c r="D2071" i="18"/>
  <c r="D2070" i="18"/>
  <c r="D2069" i="18"/>
  <c r="D2068" i="18"/>
  <c r="D2067" i="18"/>
  <c r="D2066" i="18"/>
  <c r="D2065" i="18"/>
  <c r="D2064" i="18"/>
  <c r="D2063" i="18"/>
  <c r="D2062" i="18"/>
  <c r="D2061" i="18"/>
  <c r="D2060" i="18"/>
  <c r="D2059" i="18"/>
  <c r="D2058" i="18"/>
  <c r="D2057" i="18"/>
  <c r="D2056" i="18"/>
  <c r="D2055" i="18"/>
  <c r="D2054" i="18"/>
  <c r="D2053" i="18"/>
  <c r="D2052" i="18"/>
  <c r="D2051" i="18"/>
  <c r="D2050" i="18"/>
  <c r="D2049" i="18"/>
  <c r="D2048" i="18"/>
  <c r="D2047" i="18"/>
  <c r="D2046" i="18"/>
  <c r="D2045" i="18"/>
  <c r="D2044" i="18"/>
  <c r="D2043" i="18"/>
  <c r="D2042" i="18"/>
  <c r="D2041" i="18"/>
  <c r="D2040" i="18"/>
  <c r="D2039" i="18"/>
  <c r="D2038" i="18"/>
  <c r="D2037" i="18"/>
  <c r="D2036" i="18"/>
  <c r="D2035" i="18"/>
  <c r="D2034" i="18"/>
  <c r="D2033" i="18"/>
  <c r="D2032" i="18"/>
  <c r="D2031" i="18"/>
  <c r="D2030" i="18"/>
  <c r="D2029" i="18"/>
  <c r="D2028" i="18"/>
  <c r="D2027" i="18"/>
  <c r="D2026" i="18"/>
  <c r="D2025" i="18"/>
  <c r="D2024" i="18"/>
  <c r="D2023" i="18"/>
  <c r="D2022" i="18"/>
  <c r="D2021" i="18"/>
  <c r="D2020" i="18"/>
  <c r="D2019" i="18"/>
  <c r="D2018" i="18"/>
  <c r="D2017" i="18"/>
  <c r="D2016" i="18"/>
  <c r="D2015" i="18"/>
  <c r="D2014" i="18"/>
  <c r="D2013" i="18"/>
  <c r="D2012" i="18"/>
  <c r="D2011" i="18"/>
  <c r="D2010" i="18"/>
  <c r="D2009" i="18"/>
  <c r="D2008" i="18"/>
  <c r="D2007" i="18"/>
  <c r="D2006" i="18"/>
  <c r="D2005" i="18"/>
  <c r="D2004" i="18"/>
  <c r="D2003" i="18"/>
  <c r="D2002" i="18"/>
  <c r="D2001" i="18"/>
  <c r="D2000" i="18"/>
  <c r="D1999" i="18"/>
  <c r="D1998" i="18"/>
  <c r="D1997" i="18"/>
  <c r="D1996" i="18"/>
  <c r="D1995" i="18"/>
  <c r="D1994" i="18"/>
  <c r="D1993" i="18"/>
  <c r="D1992" i="18"/>
  <c r="D1991" i="18"/>
  <c r="D1990" i="18"/>
  <c r="D1989" i="18"/>
  <c r="D1988" i="18"/>
  <c r="D1987" i="18"/>
  <c r="D1986" i="18"/>
  <c r="D1985" i="18"/>
  <c r="D1984" i="18"/>
  <c r="D1983" i="18"/>
  <c r="D1982" i="18"/>
  <c r="D1981" i="18"/>
  <c r="D1980" i="18"/>
  <c r="D1979" i="18"/>
  <c r="D1978" i="18"/>
  <c r="D1977" i="18"/>
  <c r="D1976" i="18"/>
  <c r="D1975" i="18"/>
  <c r="D1974" i="18"/>
  <c r="D1973" i="18"/>
  <c r="D1972" i="18"/>
  <c r="D1971" i="18"/>
  <c r="D1970" i="18"/>
  <c r="D1969" i="18"/>
  <c r="D1968" i="18"/>
  <c r="D1967" i="18"/>
  <c r="D1966" i="18"/>
  <c r="D1965" i="18"/>
  <c r="D1964" i="18"/>
  <c r="D1963" i="18"/>
  <c r="D1962" i="18"/>
  <c r="D1961" i="18"/>
  <c r="D1960" i="18"/>
  <c r="D1959" i="18"/>
  <c r="D1958" i="18"/>
  <c r="D1957" i="18"/>
  <c r="D1956" i="18"/>
  <c r="D1955" i="18"/>
  <c r="D1954" i="18"/>
  <c r="D1953" i="18"/>
  <c r="D1952" i="18"/>
  <c r="D1951" i="18"/>
  <c r="D1950" i="18"/>
  <c r="D1949" i="18"/>
  <c r="D1948" i="18"/>
  <c r="D1947" i="18"/>
  <c r="D1946" i="18"/>
  <c r="D1945" i="18"/>
  <c r="D1944" i="18"/>
  <c r="D1943" i="18"/>
  <c r="D1942" i="18"/>
  <c r="D1941" i="18"/>
  <c r="D1940" i="18"/>
  <c r="D1939" i="18"/>
  <c r="D1938" i="18"/>
  <c r="D1937" i="18"/>
  <c r="D1936" i="18"/>
  <c r="D1935" i="18"/>
  <c r="D1934" i="18"/>
  <c r="D1933" i="18"/>
  <c r="D1932" i="18"/>
  <c r="D1931" i="18"/>
  <c r="D1930" i="18"/>
  <c r="D1929" i="18"/>
  <c r="D1928" i="18"/>
  <c r="D1927" i="18"/>
  <c r="D1926" i="18"/>
  <c r="D1925" i="18"/>
  <c r="D1924" i="18"/>
  <c r="D1923" i="18"/>
  <c r="D1922" i="18"/>
  <c r="D1921" i="18"/>
  <c r="D1920" i="18"/>
  <c r="D1919" i="18"/>
  <c r="D1918" i="18"/>
  <c r="D1917" i="18"/>
  <c r="D1916" i="18"/>
  <c r="D1915" i="18"/>
  <c r="D1914" i="18"/>
  <c r="D1913" i="18"/>
  <c r="D1912" i="18"/>
  <c r="D1911" i="18"/>
  <c r="D1910" i="18"/>
  <c r="D1909" i="18"/>
  <c r="D1908" i="18"/>
  <c r="D1907" i="18"/>
  <c r="D1906" i="18"/>
  <c r="D1905" i="18"/>
  <c r="D1904" i="18"/>
  <c r="D1903" i="18"/>
  <c r="D1902" i="18"/>
  <c r="D1901" i="18"/>
  <c r="D1900" i="18"/>
  <c r="D1899" i="18"/>
  <c r="D1898" i="18"/>
  <c r="D1897" i="18"/>
  <c r="D1896" i="18"/>
  <c r="D1895" i="18"/>
  <c r="D1894" i="18"/>
  <c r="D1893" i="18"/>
  <c r="D1892" i="18"/>
  <c r="D1891" i="18"/>
  <c r="D1890" i="18"/>
  <c r="D1889" i="18"/>
  <c r="D1888" i="18"/>
  <c r="D1887" i="18"/>
  <c r="D1886" i="18"/>
  <c r="D1885" i="18"/>
  <c r="D1884" i="18"/>
  <c r="D1883" i="18"/>
  <c r="D1882" i="18"/>
  <c r="D1881" i="18"/>
  <c r="D1880" i="18"/>
  <c r="D1879" i="18"/>
  <c r="D1878" i="18"/>
  <c r="D1877" i="18"/>
  <c r="D1876" i="18"/>
  <c r="D1875" i="18"/>
  <c r="D1874" i="18"/>
  <c r="D1873" i="18"/>
  <c r="D1872" i="18"/>
  <c r="D1871" i="18"/>
  <c r="D1870" i="18"/>
  <c r="D1869" i="18"/>
  <c r="D1868" i="18"/>
  <c r="D1867" i="18"/>
  <c r="D1866" i="18"/>
  <c r="D1865" i="18"/>
  <c r="D1864" i="18"/>
  <c r="D1863" i="18"/>
  <c r="D1862" i="18"/>
  <c r="D1861" i="18"/>
  <c r="D1860" i="18"/>
  <c r="D1859" i="18"/>
  <c r="D1858" i="18"/>
  <c r="D1857" i="18"/>
  <c r="D1856" i="18"/>
  <c r="D1855" i="18"/>
  <c r="D1854" i="18"/>
  <c r="D1853" i="18"/>
  <c r="D1852" i="18"/>
  <c r="D1851" i="18"/>
  <c r="D1850" i="18"/>
  <c r="D1849" i="18"/>
  <c r="D1848" i="18"/>
  <c r="D1847" i="18"/>
  <c r="D1846" i="18"/>
  <c r="D1845" i="18"/>
  <c r="D1844" i="18"/>
  <c r="D1843" i="18"/>
  <c r="D1842" i="18"/>
  <c r="D1841" i="18"/>
  <c r="D1840" i="18"/>
  <c r="D1839" i="18"/>
  <c r="D1838" i="18"/>
  <c r="D1837" i="18"/>
  <c r="D1836" i="18"/>
  <c r="D1835" i="18"/>
  <c r="D1834" i="18"/>
  <c r="D1833" i="18"/>
  <c r="D1832" i="18"/>
  <c r="D1831" i="18"/>
  <c r="D1830" i="18"/>
  <c r="D1829" i="18"/>
  <c r="D1828" i="18"/>
  <c r="D1827" i="18"/>
  <c r="D1826" i="18"/>
  <c r="D1825" i="18"/>
  <c r="D1824" i="18"/>
  <c r="D1823" i="18"/>
  <c r="D1822" i="18"/>
  <c r="D1821" i="18"/>
  <c r="D1820" i="18"/>
  <c r="D1819" i="18"/>
  <c r="D1818" i="18"/>
  <c r="D1817" i="18"/>
  <c r="D1816" i="18"/>
  <c r="D1815" i="18"/>
  <c r="D1814" i="18"/>
  <c r="D1813" i="18"/>
  <c r="D1812" i="18"/>
  <c r="D1811" i="18"/>
  <c r="D1810" i="18"/>
  <c r="D1809" i="18"/>
  <c r="D1808" i="18"/>
  <c r="D1807" i="18"/>
  <c r="D1806" i="18"/>
  <c r="D1805" i="18"/>
  <c r="D1804" i="18"/>
  <c r="D1803" i="18"/>
  <c r="D1802" i="18"/>
  <c r="D1801" i="18"/>
  <c r="D1800" i="18"/>
  <c r="D1799" i="18"/>
  <c r="D1798" i="18"/>
  <c r="D1797" i="18"/>
  <c r="D1796" i="18"/>
  <c r="D1795" i="18"/>
  <c r="D1794" i="18"/>
  <c r="D1793" i="18"/>
  <c r="D1792" i="18"/>
  <c r="D1791" i="18"/>
  <c r="D1790" i="18"/>
  <c r="D1789" i="18"/>
  <c r="D1788" i="18"/>
  <c r="D1787" i="18"/>
  <c r="D1786" i="18"/>
  <c r="D1785" i="18"/>
  <c r="D1784" i="18"/>
  <c r="D1783" i="18"/>
  <c r="D1782" i="18"/>
  <c r="D1781" i="18"/>
  <c r="D1780" i="18"/>
  <c r="D1779" i="18"/>
  <c r="D1778" i="18"/>
  <c r="D1777" i="18"/>
  <c r="D1776" i="18"/>
  <c r="D1775" i="18"/>
  <c r="D1774" i="18"/>
  <c r="D1773" i="18"/>
  <c r="D1772" i="18"/>
  <c r="D1771" i="18"/>
  <c r="D1770" i="18"/>
  <c r="D1769" i="18"/>
  <c r="D1768" i="18"/>
  <c r="D1767" i="18"/>
  <c r="D1766" i="18"/>
  <c r="D1765" i="18"/>
  <c r="D1764" i="18"/>
  <c r="D1763" i="18"/>
  <c r="D1762" i="18"/>
  <c r="D1761" i="18"/>
  <c r="D1760" i="18"/>
  <c r="D1759" i="18"/>
  <c r="D1758" i="18"/>
  <c r="D1757" i="18"/>
  <c r="D1756" i="18"/>
  <c r="D1755" i="18"/>
  <c r="D1754" i="18"/>
  <c r="D1753" i="18"/>
  <c r="D1752" i="18"/>
  <c r="D1751" i="18"/>
  <c r="D1750" i="18"/>
  <c r="D1749" i="18"/>
  <c r="D1748" i="18"/>
  <c r="D1747" i="18"/>
  <c r="D1746" i="18"/>
  <c r="D1745" i="18"/>
  <c r="D1744" i="18"/>
  <c r="D1743" i="18"/>
  <c r="D1742" i="18"/>
  <c r="D1741" i="18"/>
  <c r="D1740" i="18"/>
  <c r="D1739" i="18"/>
  <c r="D1738" i="18"/>
  <c r="D1737" i="18"/>
  <c r="D1736" i="18"/>
  <c r="D1735" i="18"/>
  <c r="D1734" i="18"/>
  <c r="D1733" i="18"/>
  <c r="D1732" i="18"/>
  <c r="D1731" i="18"/>
  <c r="D1730" i="18"/>
  <c r="D1729" i="18"/>
  <c r="D1728" i="18"/>
  <c r="D1727" i="18"/>
  <c r="D1726" i="18"/>
  <c r="D1725" i="18"/>
  <c r="D1724" i="18"/>
  <c r="D1723" i="18"/>
  <c r="D1722" i="18"/>
  <c r="D1721" i="18"/>
  <c r="D1720" i="18"/>
  <c r="D1719" i="18"/>
  <c r="D1718" i="18"/>
  <c r="D1717" i="18"/>
  <c r="D1716" i="18"/>
  <c r="D1715" i="18"/>
  <c r="D1714" i="18"/>
  <c r="D1713" i="18"/>
  <c r="D1712" i="18"/>
  <c r="D1711" i="18"/>
  <c r="D1710" i="18"/>
  <c r="D1709" i="18"/>
  <c r="D1708" i="18"/>
  <c r="D1707" i="18"/>
  <c r="D1706" i="18"/>
  <c r="D1705" i="18"/>
  <c r="D1704" i="18"/>
  <c r="D1703" i="18"/>
  <c r="D1702" i="18"/>
  <c r="D1701" i="18"/>
  <c r="D1700" i="18"/>
  <c r="D1699" i="18"/>
  <c r="D1698" i="18"/>
  <c r="D1697" i="18"/>
  <c r="D1696" i="18"/>
  <c r="D1695" i="18"/>
  <c r="D1694" i="18"/>
  <c r="D1693" i="18"/>
  <c r="D1692" i="18"/>
  <c r="D1691" i="18"/>
  <c r="D1690" i="18"/>
  <c r="D1689" i="18"/>
  <c r="D1688" i="18"/>
  <c r="D1687" i="18"/>
  <c r="D1686" i="18"/>
  <c r="D1685" i="18"/>
  <c r="D1684" i="18"/>
  <c r="D1683" i="18"/>
  <c r="D1682" i="18"/>
  <c r="D1681" i="18"/>
  <c r="D1680" i="18"/>
  <c r="D1679" i="18"/>
  <c r="D1678" i="18"/>
  <c r="D1677" i="18"/>
  <c r="D1676" i="18"/>
  <c r="D1675" i="18"/>
  <c r="D1674" i="18"/>
  <c r="D1673" i="18"/>
  <c r="D1672" i="18"/>
  <c r="D1671" i="18"/>
  <c r="D1670" i="18"/>
  <c r="D1669" i="18"/>
  <c r="D1668" i="18"/>
  <c r="D1667" i="18"/>
  <c r="D1666" i="18"/>
  <c r="D1665" i="18"/>
  <c r="D1664" i="18"/>
  <c r="D1663" i="18"/>
  <c r="D1662" i="18"/>
  <c r="D1661" i="18"/>
  <c r="D1660" i="18"/>
  <c r="D1659" i="18"/>
  <c r="D1658" i="18"/>
  <c r="D1657" i="18"/>
  <c r="D1656" i="18"/>
  <c r="D1655" i="18"/>
  <c r="D1654" i="18"/>
  <c r="D1653" i="18"/>
  <c r="D1652" i="18"/>
  <c r="D1651" i="18"/>
  <c r="D1650" i="18"/>
  <c r="D1649" i="18"/>
  <c r="D1648" i="18"/>
  <c r="D1647" i="18"/>
  <c r="D1646" i="18"/>
  <c r="D1645" i="18"/>
  <c r="D1644" i="18"/>
  <c r="D1643" i="18"/>
  <c r="D1642" i="18"/>
  <c r="D1641" i="18"/>
  <c r="D1640" i="18"/>
  <c r="D1639" i="18"/>
  <c r="D1638" i="18"/>
  <c r="D1637" i="18"/>
  <c r="D1636" i="18"/>
  <c r="D1635" i="18"/>
  <c r="D1634" i="18"/>
  <c r="D1633" i="18"/>
  <c r="D1632" i="18"/>
  <c r="D1631" i="18"/>
  <c r="D1630" i="18"/>
  <c r="D1629" i="18"/>
  <c r="D1628" i="18"/>
  <c r="D1627" i="18"/>
  <c r="D1626" i="18"/>
  <c r="D1625" i="18"/>
  <c r="D1624" i="18"/>
  <c r="D1623" i="18"/>
  <c r="D1622" i="18"/>
  <c r="D1621" i="18"/>
  <c r="D1620" i="18"/>
  <c r="D1619" i="18"/>
  <c r="D1618" i="18"/>
  <c r="D1617" i="18"/>
  <c r="D1616" i="18"/>
  <c r="D1615" i="18"/>
  <c r="D1614" i="18"/>
  <c r="D1613" i="18"/>
  <c r="D1612" i="18"/>
  <c r="D1611" i="18"/>
  <c r="D1610" i="18"/>
  <c r="D1609" i="18"/>
  <c r="D1608" i="18"/>
  <c r="D1607" i="18"/>
  <c r="D1606" i="18"/>
  <c r="D1605" i="18"/>
  <c r="D1604" i="18"/>
  <c r="D1603" i="18"/>
  <c r="D1602" i="18"/>
  <c r="D1601" i="18"/>
  <c r="D1600" i="18"/>
  <c r="D1599" i="18"/>
  <c r="D1598" i="18"/>
  <c r="D1597" i="18"/>
  <c r="D1596" i="18"/>
  <c r="D1595" i="18"/>
  <c r="D1594" i="18"/>
  <c r="D1593" i="18"/>
  <c r="D1592" i="18"/>
  <c r="D1591" i="18"/>
  <c r="D1590" i="18"/>
  <c r="D1589" i="18"/>
  <c r="D1588" i="18"/>
  <c r="D1587" i="18"/>
  <c r="D1586" i="18"/>
  <c r="D1585" i="18"/>
  <c r="D1584" i="18"/>
  <c r="D1583" i="18"/>
  <c r="D1582" i="18"/>
  <c r="D1581" i="18"/>
  <c r="D1580" i="18"/>
  <c r="D1579" i="18"/>
  <c r="D1578" i="18"/>
  <c r="D1577" i="18"/>
  <c r="D1576" i="18"/>
  <c r="D1575" i="18"/>
  <c r="D1574" i="18"/>
  <c r="D1573" i="18"/>
  <c r="D1572" i="18"/>
  <c r="D1571" i="18"/>
  <c r="D1570" i="18"/>
  <c r="D1569" i="18"/>
  <c r="D1568" i="18"/>
  <c r="D1567" i="18"/>
  <c r="D1566" i="18"/>
  <c r="D1565" i="18"/>
  <c r="D1564" i="18"/>
  <c r="D1563" i="18"/>
  <c r="D1562" i="18"/>
  <c r="D1561" i="18"/>
  <c r="D1560" i="18"/>
  <c r="D1559" i="18"/>
  <c r="D1558" i="18"/>
  <c r="D1557" i="18"/>
  <c r="D1556" i="18"/>
  <c r="D1555" i="18"/>
  <c r="D1554" i="18"/>
  <c r="D1553" i="18"/>
  <c r="D1552" i="18"/>
  <c r="D1551" i="18"/>
  <c r="D1550" i="18"/>
  <c r="D1549" i="18"/>
  <c r="D1548" i="18"/>
  <c r="D1547" i="18"/>
  <c r="D1546" i="18"/>
  <c r="D1545" i="18"/>
  <c r="D1544" i="18"/>
  <c r="D1543" i="18"/>
  <c r="D1542" i="18"/>
  <c r="D1541" i="18"/>
  <c r="D1540" i="18"/>
  <c r="D1539" i="18"/>
  <c r="D1538" i="18"/>
  <c r="D1537" i="18"/>
  <c r="D1536" i="18"/>
  <c r="D1535" i="18"/>
  <c r="D1534" i="18"/>
  <c r="D1533" i="18"/>
  <c r="D1532" i="18"/>
  <c r="D1531" i="18"/>
  <c r="D1530" i="18"/>
  <c r="D1529" i="18"/>
  <c r="D1528" i="18"/>
  <c r="D1527" i="18"/>
  <c r="D1526" i="18"/>
  <c r="D1525" i="18"/>
  <c r="D1524" i="18"/>
  <c r="D1523" i="18"/>
  <c r="D1522" i="18"/>
  <c r="D1521" i="18"/>
  <c r="D1520" i="18"/>
  <c r="D1519" i="18"/>
  <c r="D1518" i="18"/>
  <c r="D1517" i="18"/>
  <c r="D1516" i="18"/>
  <c r="D1515" i="18"/>
  <c r="D1514" i="18"/>
  <c r="D1513" i="18"/>
  <c r="D1512" i="18"/>
  <c r="D1511" i="18"/>
  <c r="D1510" i="18"/>
  <c r="D1509" i="18"/>
  <c r="D1508" i="18"/>
  <c r="D1507" i="18"/>
  <c r="D1506" i="18"/>
  <c r="D1505" i="18"/>
  <c r="D1504" i="18"/>
  <c r="D1503" i="18"/>
  <c r="D1502" i="18"/>
  <c r="D1501" i="18"/>
  <c r="D1500" i="18"/>
  <c r="D1499" i="18"/>
  <c r="D1498" i="18"/>
  <c r="D1497" i="18"/>
  <c r="D1496" i="18"/>
  <c r="D1495" i="18"/>
  <c r="D1494" i="18"/>
  <c r="D1493" i="18"/>
  <c r="D1492" i="18"/>
  <c r="D1491" i="18"/>
  <c r="D1490" i="18"/>
  <c r="D1489" i="18"/>
  <c r="D1488" i="18"/>
  <c r="D1487" i="18"/>
  <c r="D1486" i="18"/>
  <c r="D1485" i="18"/>
  <c r="D1484" i="18"/>
  <c r="D1483" i="18"/>
  <c r="D1482" i="18"/>
  <c r="D1481" i="18"/>
  <c r="D1480" i="18"/>
  <c r="D1479" i="18"/>
  <c r="D1478" i="18"/>
  <c r="D1477" i="18"/>
  <c r="D1476" i="18"/>
  <c r="D1475" i="18"/>
  <c r="D1474" i="18"/>
  <c r="D1473" i="18"/>
  <c r="D1472" i="18"/>
  <c r="D1471" i="18"/>
  <c r="D1470" i="18"/>
  <c r="D1469" i="18"/>
  <c r="D1468" i="18"/>
  <c r="D1467" i="18"/>
  <c r="D1466" i="18"/>
  <c r="D1465" i="18"/>
  <c r="D1464" i="18"/>
  <c r="D1463" i="18"/>
  <c r="D1462" i="18"/>
  <c r="D1461" i="18"/>
  <c r="D1460" i="18"/>
  <c r="D1459" i="18"/>
  <c r="D1458" i="18"/>
  <c r="D1457" i="18"/>
  <c r="D1456" i="18"/>
  <c r="D1455" i="18"/>
  <c r="D1454" i="18"/>
  <c r="D1453" i="18"/>
  <c r="D1452" i="18"/>
  <c r="D1451" i="18"/>
  <c r="D1450" i="18"/>
  <c r="D1449" i="18"/>
  <c r="D1448" i="18"/>
  <c r="D1447" i="18"/>
  <c r="D1446" i="18"/>
  <c r="D1445" i="18"/>
  <c r="D1444" i="18"/>
  <c r="D1443" i="18"/>
  <c r="D1442" i="18"/>
  <c r="D1441" i="18"/>
  <c r="D1440" i="18"/>
  <c r="D1439" i="18"/>
  <c r="D1438" i="18"/>
  <c r="D1437" i="18"/>
  <c r="D1436" i="18"/>
  <c r="D1435" i="18"/>
  <c r="D1434" i="18"/>
  <c r="D1433" i="18"/>
  <c r="D1432" i="18"/>
  <c r="D1431" i="18"/>
  <c r="D1430" i="18"/>
  <c r="D1429" i="18"/>
  <c r="D1428" i="18"/>
  <c r="D1427" i="18"/>
  <c r="D1426" i="18"/>
  <c r="D1425" i="18"/>
  <c r="D1424" i="18"/>
  <c r="D1423" i="18"/>
  <c r="D1422" i="18"/>
  <c r="D1421" i="18"/>
  <c r="D1420" i="18"/>
  <c r="D1419" i="18"/>
  <c r="D1418" i="18"/>
  <c r="D1417" i="18"/>
  <c r="D1416" i="18"/>
  <c r="D1415" i="18"/>
  <c r="D1414" i="18"/>
  <c r="D1413" i="18"/>
  <c r="D1412" i="18"/>
  <c r="D1411" i="18"/>
  <c r="D1410" i="18"/>
  <c r="D1409" i="18"/>
  <c r="D1408" i="18"/>
  <c r="D1407" i="18"/>
  <c r="D1406" i="18"/>
  <c r="D1405" i="18"/>
  <c r="D1404" i="18"/>
  <c r="D1403" i="18"/>
  <c r="D1402" i="18"/>
  <c r="D1401" i="18"/>
  <c r="D1400" i="18"/>
  <c r="D1399" i="18"/>
  <c r="D1398" i="18"/>
  <c r="D1397" i="18"/>
  <c r="D1396" i="18"/>
  <c r="D1395" i="18"/>
  <c r="D1394" i="18"/>
  <c r="D1393" i="18"/>
  <c r="D1392" i="18"/>
  <c r="D1391" i="18"/>
  <c r="D1390" i="18"/>
  <c r="D1389" i="18"/>
  <c r="D1388" i="18"/>
  <c r="D1387" i="18"/>
  <c r="D1386" i="18"/>
  <c r="D1385" i="18"/>
  <c r="D1384" i="18"/>
  <c r="D1383" i="18"/>
  <c r="D1382" i="18"/>
  <c r="D1381" i="18"/>
  <c r="D1380" i="18"/>
  <c r="D1379" i="18"/>
  <c r="D1378" i="18"/>
  <c r="D1377" i="18"/>
  <c r="D1376" i="18"/>
  <c r="D1375" i="18"/>
  <c r="D1374" i="18"/>
  <c r="D1373" i="18"/>
  <c r="D1372" i="18"/>
  <c r="D1371" i="18"/>
  <c r="D1370" i="18"/>
  <c r="D1369" i="18"/>
  <c r="D1368" i="18"/>
  <c r="D1367" i="18"/>
  <c r="D1366" i="18"/>
  <c r="D1365" i="18"/>
  <c r="D1364" i="18"/>
  <c r="D1363" i="18"/>
  <c r="D1362" i="18"/>
  <c r="D1361" i="18"/>
  <c r="D1360" i="18"/>
  <c r="D1359" i="18"/>
  <c r="D1358" i="18"/>
  <c r="D1357" i="18"/>
  <c r="D1356" i="18"/>
  <c r="D1355" i="18"/>
  <c r="D1354" i="18"/>
  <c r="D1353" i="18"/>
  <c r="D1352" i="18"/>
  <c r="D1351" i="18"/>
  <c r="D1350" i="18"/>
  <c r="D1349" i="18"/>
  <c r="D1348" i="18"/>
  <c r="D1347" i="18"/>
  <c r="D1346" i="18"/>
  <c r="D1345" i="18"/>
  <c r="D1344" i="18"/>
  <c r="D1343" i="18"/>
  <c r="D1342" i="18"/>
  <c r="D1341" i="18"/>
  <c r="D1340" i="18"/>
  <c r="D1339" i="18"/>
  <c r="D1338" i="18"/>
  <c r="D1337" i="18"/>
  <c r="D1336" i="18"/>
  <c r="D1335" i="18"/>
  <c r="D1334" i="18"/>
  <c r="D1333" i="18"/>
  <c r="D1332" i="18"/>
  <c r="D1331" i="18"/>
  <c r="D1330" i="18"/>
  <c r="D1329" i="18"/>
  <c r="D1328" i="18"/>
  <c r="D1327" i="18"/>
  <c r="D1326" i="18"/>
  <c r="D1325" i="18"/>
  <c r="D1324" i="18"/>
  <c r="D1323" i="18"/>
  <c r="D1322" i="18"/>
  <c r="D1321" i="18"/>
  <c r="D1320" i="18"/>
  <c r="D1319" i="18"/>
  <c r="D1318" i="18"/>
  <c r="D1317" i="18"/>
  <c r="D1316" i="18"/>
  <c r="D1315" i="18"/>
  <c r="D1314" i="18"/>
  <c r="D1313" i="18"/>
  <c r="D1312" i="18"/>
  <c r="D1311" i="18"/>
  <c r="D1310" i="18"/>
  <c r="D1309" i="18"/>
  <c r="D1308" i="18"/>
  <c r="D1307" i="18"/>
  <c r="D1306" i="18"/>
  <c r="D1305" i="18"/>
  <c r="D1304" i="18"/>
  <c r="D1303" i="18"/>
  <c r="D1302" i="18"/>
  <c r="D1301" i="18"/>
  <c r="D1300" i="18"/>
  <c r="D1299" i="18"/>
  <c r="D1298" i="18"/>
  <c r="D1297" i="18"/>
  <c r="D1296" i="18"/>
  <c r="D1295" i="18"/>
  <c r="D1294" i="18"/>
  <c r="D1293" i="18"/>
  <c r="D1292" i="18"/>
  <c r="D1291" i="18"/>
  <c r="D1290" i="18"/>
  <c r="D1289" i="18"/>
  <c r="D1288" i="18"/>
  <c r="D1287" i="18"/>
  <c r="D1286" i="18"/>
  <c r="D1285" i="18"/>
  <c r="D1284" i="18"/>
  <c r="D1283" i="18"/>
  <c r="D1282" i="18"/>
  <c r="D1281" i="18"/>
  <c r="D1280" i="18"/>
  <c r="D1279" i="18"/>
  <c r="D1278" i="18"/>
  <c r="D1277" i="18"/>
  <c r="D1276" i="18"/>
  <c r="D1275" i="18"/>
  <c r="D1274" i="18"/>
  <c r="D1273" i="18"/>
  <c r="D1272" i="18"/>
  <c r="D1271" i="18"/>
  <c r="D1270" i="18"/>
  <c r="D1269" i="18"/>
  <c r="D1268" i="18"/>
  <c r="D1267" i="18"/>
  <c r="D1266" i="18"/>
  <c r="D1265" i="18"/>
  <c r="D1264" i="18"/>
  <c r="D1263" i="18"/>
  <c r="D1262" i="18"/>
  <c r="D1261" i="18"/>
  <c r="D1260" i="18"/>
  <c r="D1259" i="18"/>
  <c r="D1258" i="18"/>
  <c r="D1257" i="18"/>
  <c r="D1256" i="18"/>
  <c r="D1255" i="18"/>
  <c r="D1254" i="18"/>
  <c r="D1253" i="18"/>
  <c r="D1252" i="18"/>
  <c r="D1251" i="18"/>
  <c r="D1250" i="18"/>
  <c r="D1249" i="18"/>
  <c r="D1248" i="18"/>
  <c r="D1247" i="18"/>
  <c r="D1246" i="18"/>
  <c r="D1245" i="18"/>
  <c r="D1244" i="18"/>
  <c r="D1243" i="18"/>
  <c r="D1242" i="18"/>
  <c r="D1241" i="18"/>
  <c r="D1240" i="18"/>
  <c r="D1239" i="18"/>
  <c r="D1238" i="18"/>
  <c r="D1237" i="18"/>
  <c r="D1236" i="18"/>
  <c r="D1235" i="18"/>
  <c r="D1234" i="18"/>
  <c r="D1233" i="18"/>
  <c r="D1232" i="18"/>
  <c r="D1231" i="18"/>
  <c r="D1230" i="18"/>
  <c r="D1229" i="18"/>
  <c r="D1228" i="18"/>
  <c r="D1227" i="18"/>
  <c r="D1226" i="18"/>
  <c r="D1225" i="18"/>
  <c r="D1224" i="18"/>
  <c r="D1223" i="18"/>
  <c r="D1222" i="18"/>
  <c r="D1221" i="18"/>
  <c r="D1220" i="18"/>
  <c r="D1219" i="18"/>
  <c r="D1218" i="18"/>
  <c r="D1217" i="18"/>
  <c r="D1216" i="18"/>
  <c r="D1215" i="18"/>
  <c r="D1214" i="18"/>
  <c r="D1213" i="18"/>
  <c r="D1212" i="18"/>
  <c r="D1211" i="18"/>
  <c r="D1210" i="18"/>
  <c r="D1209" i="18"/>
  <c r="D1208" i="18"/>
  <c r="D1207" i="18"/>
  <c r="D1206" i="18"/>
  <c r="D1205" i="18"/>
  <c r="D1204" i="18"/>
  <c r="D1203" i="18"/>
  <c r="D1202" i="18"/>
  <c r="D1201" i="18"/>
  <c r="D1200" i="18"/>
  <c r="D1199" i="18"/>
  <c r="D1198" i="18"/>
  <c r="D1197" i="18"/>
  <c r="D1196" i="18"/>
  <c r="D1195" i="18"/>
  <c r="D1194" i="18"/>
  <c r="D1193" i="18"/>
  <c r="D1192" i="18"/>
  <c r="D1191" i="18"/>
  <c r="D1190" i="18"/>
  <c r="D1189" i="18"/>
  <c r="D1188" i="18"/>
  <c r="D1187" i="18"/>
  <c r="D1186" i="18"/>
  <c r="D1185" i="18"/>
  <c r="D1184" i="18"/>
  <c r="D1183" i="18"/>
  <c r="D1182" i="18"/>
  <c r="D1181" i="18"/>
  <c r="D1180" i="18"/>
  <c r="D1179" i="18"/>
  <c r="D1178" i="18"/>
  <c r="D1177" i="18"/>
  <c r="D1176" i="18"/>
  <c r="D1175" i="18"/>
  <c r="D1174" i="18"/>
  <c r="D1173" i="18"/>
  <c r="D1172" i="18"/>
  <c r="D1171" i="18"/>
  <c r="D1170" i="18"/>
  <c r="D1169" i="18"/>
  <c r="D1168" i="18"/>
  <c r="D1167" i="18"/>
  <c r="D1166" i="18"/>
  <c r="D1165" i="18"/>
  <c r="D1164" i="18"/>
  <c r="D1163" i="18"/>
  <c r="D1162" i="18"/>
  <c r="D1161" i="18"/>
  <c r="D1160" i="18"/>
  <c r="D1159" i="18"/>
  <c r="D1158" i="18"/>
  <c r="D1157" i="18"/>
  <c r="D1156" i="18"/>
  <c r="D1155" i="18"/>
  <c r="D1154" i="18"/>
  <c r="D1153" i="18"/>
  <c r="D1152" i="18"/>
  <c r="D1151" i="18"/>
  <c r="D1150" i="18"/>
  <c r="D1149" i="18"/>
  <c r="D1148" i="18"/>
  <c r="D1147" i="18"/>
  <c r="D1146" i="18"/>
  <c r="D1145" i="18"/>
  <c r="D1144" i="18"/>
  <c r="D1143" i="18"/>
  <c r="D1142" i="18"/>
  <c r="D1141" i="18"/>
  <c r="D1140" i="18"/>
  <c r="D1139" i="18"/>
  <c r="D1138" i="18"/>
  <c r="D1137" i="18"/>
  <c r="D1136" i="18"/>
  <c r="D1135" i="18"/>
  <c r="D1134" i="18"/>
  <c r="D1133" i="18"/>
  <c r="D1132" i="18"/>
  <c r="D1131" i="18"/>
  <c r="D1130" i="18"/>
  <c r="D1129" i="18"/>
  <c r="D1128" i="18"/>
  <c r="D1127" i="18"/>
  <c r="D1126" i="18"/>
  <c r="D1125" i="18"/>
  <c r="D1124" i="18"/>
  <c r="D1123" i="18"/>
  <c r="D1122" i="18"/>
  <c r="D1121" i="18"/>
  <c r="D1120" i="18"/>
  <c r="D1119" i="18"/>
  <c r="D1118" i="18"/>
  <c r="D1117" i="18"/>
  <c r="D1116" i="18"/>
  <c r="D1115" i="18"/>
  <c r="D1114" i="18"/>
  <c r="D1113" i="18"/>
  <c r="D1112" i="18"/>
  <c r="D1111" i="18"/>
  <c r="D1110" i="18"/>
  <c r="D1109" i="18"/>
  <c r="D1108" i="18"/>
  <c r="D1107" i="18"/>
  <c r="D1106" i="18"/>
  <c r="D1105" i="18"/>
  <c r="D1104" i="18"/>
  <c r="D1103" i="18"/>
  <c r="D1102" i="18"/>
  <c r="D1101" i="18"/>
  <c r="D1100" i="18"/>
  <c r="D1099" i="18"/>
  <c r="D1098" i="18"/>
  <c r="D1097" i="18"/>
  <c r="D1096" i="18"/>
  <c r="D1095" i="18"/>
  <c r="D1094" i="18"/>
  <c r="D1093" i="18"/>
  <c r="D1092" i="18"/>
  <c r="D1091" i="18"/>
  <c r="D1090" i="18"/>
  <c r="D1089" i="18"/>
  <c r="D1088" i="18"/>
  <c r="D1087" i="18"/>
  <c r="D1086" i="18"/>
  <c r="D1085" i="18"/>
  <c r="D1084" i="18"/>
  <c r="D1083" i="18"/>
  <c r="D1082" i="18"/>
  <c r="D1081" i="18"/>
  <c r="D1080" i="18"/>
  <c r="D1079" i="18"/>
  <c r="D1078" i="18"/>
  <c r="D1077" i="18"/>
  <c r="D1076" i="18"/>
  <c r="D1075" i="18"/>
  <c r="D1074" i="18"/>
  <c r="D1073" i="18"/>
  <c r="D1072" i="18"/>
  <c r="D1071" i="18"/>
  <c r="D1070" i="18"/>
  <c r="D1069" i="18"/>
  <c r="D1068" i="18"/>
  <c r="D1067" i="18"/>
  <c r="D1066" i="18"/>
  <c r="D1065" i="18"/>
  <c r="D1064" i="18"/>
  <c r="D1063" i="18"/>
  <c r="D1062" i="18"/>
  <c r="D1061" i="18"/>
  <c r="D1060" i="18"/>
  <c r="D1059" i="18"/>
  <c r="D1058" i="18"/>
  <c r="D1057" i="18"/>
  <c r="D1056" i="18"/>
  <c r="D1055" i="18"/>
  <c r="D1054" i="18"/>
  <c r="D1053" i="18"/>
  <c r="D1052" i="18"/>
  <c r="D1051" i="18"/>
  <c r="D1050" i="18"/>
  <c r="D1049" i="18"/>
  <c r="D1048" i="18"/>
  <c r="D1047" i="18"/>
  <c r="D1046" i="18"/>
  <c r="D1045" i="18"/>
  <c r="D1044" i="18"/>
  <c r="D1043" i="18"/>
  <c r="D1042" i="18"/>
  <c r="D1041" i="18"/>
  <c r="D1040" i="18"/>
  <c r="D1039" i="18"/>
  <c r="D1038" i="18"/>
  <c r="D1037" i="18"/>
  <c r="D1036" i="18"/>
  <c r="D1035" i="18"/>
  <c r="D1034" i="18"/>
  <c r="D1033" i="18"/>
  <c r="D1032" i="18"/>
  <c r="D1031" i="18"/>
  <c r="D1030" i="18"/>
  <c r="D1029" i="18"/>
  <c r="D1028" i="18"/>
  <c r="D1027" i="18"/>
  <c r="D1026" i="18"/>
  <c r="D1025" i="18"/>
  <c r="D1024" i="18"/>
  <c r="D1023" i="18"/>
  <c r="D1022" i="18"/>
  <c r="D1021" i="18"/>
  <c r="D1020" i="18"/>
  <c r="D1019" i="18"/>
  <c r="D1018" i="18"/>
  <c r="D1017" i="18"/>
  <c r="D1016" i="18"/>
  <c r="D1015" i="18"/>
  <c r="D1014" i="18"/>
  <c r="D1013" i="18"/>
  <c r="D1012" i="18"/>
  <c r="D1011" i="18"/>
  <c r="D1010" i="18"/>
  <c r="D1009" i="18"/>
  <c r="D1008" i="18"/>
  <c r="D1007" i="18"/>
  <c r="D1006" i="18"/>
  <c r="D1005" i="18"/>
  <c r="D1004" i="18"/>
  <c r="D1003" i="18"/>
  <c r="D1002" i="18"/>
  <c r="D1001" i="18"/>
  <c r="D1000" i="18"/>
  <c r="D999" i="18"/>
  <c r="D998" i="18"/>
  <c r="D997" i="18"/>
  <c r="D996" i="18"/>
  <c r="D995" i="18"/>
  <c r="D994" i="18"/>
  <c r="D993" i="18"/>
  <c r="D992" i="18"/>
  <c r="D991" i="18"/>
  <c r="D990" i="18"/>
  <c r="D989" i="18"/>
  <c r="D988" i="18"/>
  <c r="D987" i="18"/>
  <c r="D986" i="18"/>
  <c r="D985" i="18"/>
  <c r="D984" i="18"/>
  <c r="D983" i="18"/>
  <c r="D982" i="18"/>
  <c r="D981" i="18"/>
  <c r="D980" i="18"/>
  <c r="D979" i="18"/>
  <c r="D978" i="18"/>
  <c r="D977" i="18"/>
  <c r="D976" i="18"/>
  <c r="D975" i="18"/>
  <c r="D974" i="18"/>
  <c r="D973" i="18"/>
  <c r="D972" i="18"/>
  <c r="D971" i="18"/>
  <c r="D970" i="18"/>
  <c r="D969" i="18"/>
  <c r="D968" i="18"/>
  <c r="D967" i="18"/>
  <c r="D966" i="18"/>
  <c r="D965" i="18"/>
  <c r="D964" i="18"/>
  <c r="D963" i="18"/>
  <c r="D962" i="18"/>
  <c r="D961" i="18"/>
  <c r="D960" i="18"/>
  <c r="D959" i="18"/>
  <c r="D958" i="18"/>
  <c r="D957" i="18"/>
  <c r="D956" i="18"/>
  <c r="D955" i="18"/>
  <c r="D954" i="18"/>
  <c r="D953" i="18"/>
  <c r="D952" i="18"/>
  <c r="D951" i="18"/>
  <c r="D950" i="18"/>
  <c r="D949" i="18"/>
  <c r="D948" i="18"/>
  <c r="D947" i="18"/>
  <c r="D946" i="18"/>
  <c r="D945" i="18"/>
  <c r="D944" i="18"/>
  <c r="D943" i="18"/>
  <c r="D942" i="18"/>
  <c r="D941" i="18"/>
  <c r="D940" i="18"/>
  <c r="D939" i="18"/>
  <c r="D938" i="18"/>
  <c r="D937" i="18"/>
  <c r="D936" i="18"/>
  <c r="D935" i="18"/>
  <c r="D934" i="18"/>
  <c r="D933" i="18"/>
  <c r="D932" i="18"/>
  <c r="D931" i="18"/>
  <c r="D930" i="18"/>
  <c r="D929" i="18"/>
  <c r="D928" i="18"/>
  <c r="D927" i="18"/>
  <c r="D926" i="18"/>
  <c r="D925" i="18"/>
  <c r="D924" i="18"/>
  <c r="D923" i="18"/>
  <c r="D922" i="18"/>
  <c r="D921" i="18"/>
  <c r="D920" i="18"/>
  <c r="D919" i="18"/>
  <c r="D918" i="18"/>
  <c r="D917" i="18"/>
  <c r="D916" i="18"/>
  <c r="D915" i="18"/>
  <c r="D914" i="18"/>
  <c r="D913" i="18"/>
  <c r="D912" i="18"/>
  <c r="D911" i="18"/>
  <c r="D910" i="18"/>
  <c r="D909" i="18"/>
  <c r="D908" i="18"/>
  <c r="D907" i="18"/>
  <c r="D906" i="18"/>
  <c r="D905" i="18"/>
  <c r="D904" i="18"/>
  <c r="D903" i="18"/>
  <c r="D902" i="18"/>
  <c r="D901" i="18"/>
  <c r="D900" i="18"/>
  <c r="D899" i="18"/>
  <c r="D898" i="18"/>
  <c r="D897" i="18"/>
  <c r="D896" i="18"/>
  <c r="D895" i="18"/>
  <c r="D894" i="18"/>
  <c r="D893" i="18"/>
  <c r="D892" i="18"/>
  <c r="D891" i="18"/>
  <c r="D890" i="18"/>
  <c r="D889" i="18"/>
  <c r="D888" i="18"/>
  <c r="D887" i="18"/>
  <c r="D886" i="18"/>
  <c r="D885" i="18"/>
  <c r="D884" i="18"/>
  <c r="D883" i="18"/>
  <c r="D882" i="18"/>
  <c r="D881" i="18"/>
  <c r="D880" i="18"/>
  <c r="D879" i="18"/>
  <c r="D878" i="18"/>
  <c r="D877" i="18"/>
  <c r="D876" i="18"/>
  <c r="D875" i="18"/>
  <c r="D874" i="18"/>
  <c r="D873" i="18"/>
  <c r="D872" i="18"/>
  <c r="D871" i="18"/>
  <c r="D870" i="18"/>
  <c r="D869" i="18"/>
  <c r="D868" i="18"/>
  <c r="D867" i="18"/>
  <c r="D866" i="18"/>
  <c r="D865" i="18"/>
  <c r="D864" i="18"/>
  <c r="D863" i="18"/>
  <c r="D862" i="18"/>
  <c r="D861" i="18"/>
  <c r="D860" i="18"/>
  <c r="D859" i="18"/>
  <c r="D858" i="18"/>
  <c r="D857" i="18"/>
  <c r="D856" i="18"/>
  <c r="D855" i="18"/>
  <c r="D854" i="18"/>
  <c r="D853" i="18"/>
  <c r="D852" i="18"/>
  <c r="D851" i="18"/>
  <c r="D850" i="18"/>
  <c r="D849" i="18"/>
  <c r="D848" i="18"/>
  <c r="D847" i="18"/>
  <c r="D846" i="18"/>
  <c r="D845" i="18"/>
  <c r="D844" i="18"/>
  <c r="D843" i="18"/>
  <c r="D842" i="18"/>
  <c r="D841" i="18"/>
  <c r="D840" i="18"/>
  <c r="D839" i="18"/>
  <c r="D838" i="18"/>
  <c r="D837" i="18"/>
  <c r="D836" i="18"/>
  <c r="D835" i="18"/>
  <c r="D834" i="18"/>
  <c r="D833" i="18"/>
  <c r="D832" i="18"/>
  <c r="D831" i="18"/>
  <c r="D830" i="18"/>
  <c r="D829" i="18"/>
  <c r="D828" i="18"/>
  <c r="D827" i="18"/>
  <c r="D826" i="18"/>
  <c r="D825" i="18"/>
  <c r="D824" i="18"/>
  <c r="D823" i="18"/>
  <c r="D822" i="18"/>
  <c r="D821" i="18"/>
  <c r="D820" i="18"/>
  <c r="D819" i="18"/>
  <c r="D818" i="18"/>
  <c r="D817" i="18"/>
  <c r="D816" i="18"/>
  <c r="D815" i="18"/>
  <c r="D814" i="18"/>
  <c r="D813" i="18"/>
  <c r="D812" i="18"/>
  <c r="D811" i="18"/>
  <c r="D810" i="18"/>
  <c r="D809" i="18"/>
  <c r="D808" i="18"/>
  <c r="D807" i="18"/>
  <c r="D806" i="18"/>
  <c r="D805" i="18"/>
  <c r="D804" i="18"/>
  <c r="D803" i="18"/>
  <c r="D802" i="18"/>
  <c r="D801" i="18"/>
  <c r="D800" i="18"/>
  <c r="D799" i="18"/>
  <c r="D798" i="18"/>
  <c r="D797" i="18"/>
  <c r="D796" i="18"/>
  <c r="D795" i="18"/>
  <c r="D794" i="18"/>
  <c r="D793" i="18"/>
  <c r="D792" i="18"/>
  <c r="D791" i="18"/>
  <c r="D790" i="18"/>
  <c r="D789" i="18"/>
  <c r="D788" i="18"/>
  <c r="D787" i="18"/>
  <c r="D786" i="18"/>
  <c r="D785" i="18"/>
  <c r="D784" i="18"/>
  <c r="D783" i="18"/>
  <c r="D782" i="18"/>
  <c r="D781" i="18"/>
  <c r="D780" i="18"/>
  <c r="D779" i="18"/>
  <c r="D778" i="18"/>
  <c r="D777" i="18"/>
  <c r="D776" i="18"/>
  <c r="D775" i="18"/>
  <c r="D774" i="18"/>
  <c r="D773" i="18"/>
  <c r="D772" i="18"/>
  <c r="D771" i="18"/>
  <c r="D770" i="18"/>
  <c r="D769" i="18"/>
  <c r="D768" i="18"/>
  <c r="D767" i="18"/>
  <c r="D766" i="18"/>
  <c r="D765" i="18"/>
  <c r="D764" i="18"/>
  <c r="D763" i="18"/>
  <c r="D762" i="18"/>
  <c r="D761" i="18"/>
  <c r="D760" i="18"/>
  <c r="D759" i="18"/>
  <c r="D758" i="18"/>
  <c r="D757" i="18"/>
  <c r="D756" i="18"/>
  <c r="D755" i="18"/>
  <c r="D754" i="18"/>
  <c r="D753" i="18"/>
  <c r="D752" i="18"/>
  <c r="D751" i="18"/>
  <c r="D750" i="18"/>
  <c r="D749" i="18"/>
  <c r="D748" i="18"/>
  <c r="D747" i="18"/>
  <c r="D746" i="18"/>
  <c r="D745" i="18"/>
  <c r="D744" i="18"/>
  <c r="D743" i="18"/>
  <c r="D742" i="18"/>
  <c r="D741" i="18"/>
  <c r="D740" i="18"/>
  <c r="D739" i="18"/>
  <c r="D738" i="18"/>
  <c r="D737" i="18"/>
  <c r="D736" i="18"/>
  <c r="D735" i="18"/>
  <c r="D734" i="18"/>
  <c r="D733" i="18"/>
  <c r="D732" i="18"/>
  <c r="D731" i="18"/>
  <c r="D730" i="18"/>
  <c r="D729" i="18"/>
  <c r="D728" i="18"/>
  <c r="D727" i="18"/>
  <c r="D726" i="18"/>
  <c r="D725" i="18"/>
  <c r="D724" i="18"/>
  <c r="D723" i="18"/>
  <c r="D722" i="18"/>
  <c r="D721" i="18"/>
  <c r="D720" i="18"/>
  <c r="D719" i="18"/>
  <c r="D718" i="18"/>
  <c r="D717" i="18"/>
  <c r="D716" i="18"/>
  <c r="D715" i="18"/>
  <c r="D714" i="18"/>
  <c r="D713" i="18"/>
  <c r="D712" i="18"/>
  <c r="D711" i="18"/>
  <c r="D710" i="18"/>
  <c r="D709" i="18"/>
  <c r="D708" i="18"/>
  <c r="D707" i="18"/>
  <c r="D706" i="18"/>
  <c r="D705" i="18"/>
  <c r="D704" i="18"/>
  <c r="D703" i="18"/>
  <c r="D702" i="18"/>
  <c r="D701" i="18"/>
  <c r="D700" i="18"/>
  <c r="D699" i="18"/>
  <c r="D698" i="18"/>
  <c r="D697" i="18"/>
  <c r="D696" i="18"/>
  <c r="D695" i="18"/>
  <c r="D694" i="18"/>
  <c r="D693" i="18"/>
  <c r="D692" i="18"/>
  <c r="D691" i="18"/>
  <c r="D690" i="18"/>
  <c r="D689" i="18"/>
  <c r="D688" i="18"/>
  <c r="D687" i="18"/>
  <c r="D686" i="18"/>
  <c r="D685" i="18"/>
  <c r="D684" i="18"/>
  <c r="D683" i="18"/>
  <c r="D682" i="18"/>
  <c r="D681" i="18"/>
  <c r="D680" i="18"/>
  <c r="D679" i="18"/>
  <c r="D678" i="18"/>
  <c r="D677" i="18"/>
  <c r="D676" i="18"/>
  <c r="D675" i="18"/>
  <c r="D674" i="18"/>
  <c r="D673" i="18"/>
  <c r="D672" i="18"/>
  <c r="D671" i="18"/>
  <c r="D670" i="18"/>
  <c r="D669" i="18"/>
  <c r="D668" i="18"/>
  <c r="D667" i="18"/>
  <c r="D666" i="18"/>
  <c r="D665" i="18"/>
  <c r="D664" i="18"/>
  <c r="D663" i="18"/>
  <c r="D662" i="18"/>
  <c r="D661" i="18"/>
  <c r="D660" i="18"/>
  <c r="D659" i="18"/>
  <c r="D658" i="18"/>
  <c r="D657" i="18"/>
  <c r="D656" i="18"/>
  <c r="D655" i="18"/>
  <c r="D654" i="18"/>
  <c r="D653" i="18"/>
  <c r="D652" i="18"/>
  <c r="D651" i="18"/>
  <c r="D650" i="18"/>
  <c r="D649" i="18"/>
  <c r="D648" i="18"/>
  <c r="D647" i="18"/>
  <c r="D646" i="18"/>
  <c r="D645" i="18"/>
  <c r="D644" i="18"/>
  <c r="D643" i="18"/>
  <c r="D642" i="18"/>
  <c r="D641" i="18"/>
  <c r="D640" i="18"/>
  <c r="D639" i="18"/>
  <c r="D638" i="18"/>
  <c r="D637" i="18"/>
  <c r="D636" i="18"/>
  <c r="D635" i="18"/>
  <c r="D634" i="18"/>
  <c r="D633" i="18"/>
  <c r="D632" i="18"/>
  <c r="D631" i="18"/>
  <c r="D630" i="18"/>
  <c r="D629" i="18"/>
  <c r="D628" i="18"/>
  <c r="D627" i="18"/>
  <c r="D626" i="18"/>
  <c r="D625" i="18"/>
  <c r="D624" i="18"/>
  <c r="D623" i="18"/>
  <c r="D622" i="18"/>
  <c r="D621" i="18"/>
  <c r="D620" i="18"/>
  <c r="D619" i="18"/>
  <c r="D618" i="18"/>
  <c r="D617" i="18"/>
  <c r="D616" i="18"/>
  <c r="D615" i="18"/>
  <c r="D614" i="18"/>
  <c r="D613" i="18"/>
  <c r="D612" i="18"/>
  <c r="D611" i="18"/>
  <c r="D610" i="18"/>
  <c r="D609" i="18"/>
  <c r="D608" i="18"/>
  <c r="D607" i="18"/>
  <c r="D606" i="18"/>
  <c r="D605" i="18"/>
  <c r="D604" i="18"/>
  <c r="D603" i="18"/>
  <c r="D602" i="18"/>
  <c r="D601" i="18"/>
  <c r="D600" i="18"/>
  <c r="D599" i="18"/>
  <c r="D598" i="18"/>
  <c r="D597" i="18"/>
  <c r="D596" i="18"/>
  <c r="D595" i="18"/>
  <c r="D594" i="18"/>
  <c r="D593" i="18"/>
  <c r="D592" i="18"/>
  <c r="D591" i="18"/>
  <c r="D590" i="18"/>
  <c r="D589" i="18"/>
  <c r="D588" i="18"/>
  <c r="D587" i="18"/>
  <c r="D586" i="18"/>
  <c r="D585" i="18"/>
  <c r="D584" i="18"/>
  <c r="D583" i="18"/>
  <c r="D582" i="18"/>
  <c r="D581" i="18"/>
  <c r="D580" i="18"/>
  <c r="D579" i="18"/>
  <c r="D578" i="18"/>
  <c r="D577" i="18"/>
  <c r="D576" i="18"/>
  <c r="D575" i="18"/>
  <c r="D574" i="18"/>
  <c r="D573" i="18"/>
  <c r="D572" i="18"/>
  <c r="D571" i="18"/>
  <c r="D570" i="18"/>
  <c r="D569" i="18"/>
  <c r="D568" i="18"/>
  <c r="D567" i="18"/>
  <c r="D566" i="18"/>
  <c r="D565" i="18"/>
  <c r="D564" i="18"/>
  <c r="D563" i="18"/>
  <c r="D562" i="18"/>
  <c r="D561" i="18"/>
  <c r="D560" i="18"/>
  <c r="D559" i="18"/>
  <c r="D558" i="18"/>
  <c r="D557" i="18"/>
  <c r="D556" i="18"/>
  <c r="D555" i="18"/>
  <c r="D554" i="18"/>
  <c r="D553" i="18"/>
  <c r="D552" i="18"/>
  <c r="D551" i="18"/>
  <c r="D550" i="18"/>
  <c r="D549" i="18"/>
  <c r="D548" i="18"/>
  <c r="D547" i="18"/>
  <c r="D546" i="18"/>
  <c r="D545" i="18"/>
  <c r="D544" i="18"/>
  <c r="D543" i="18"/>
  <c r="D542" i="18"/>
  <c r="D541" i="18"/>
  <c r="D540" i="18"/>
  <c r="D539" i="18"/>
  <c r="D538" i="18"/>
  <c r="D537" i="18"/>
  <c r="D536" i="18"/>
  <c r="D535" i="18"/>
  <c r="D534" i="18"/>
  <c r="D533" i="18"/>
  <c r="D532" i="18"/>
  <c r="D531" i="18"/>
  <c r="D530" i="18"/>
  <c r="D529" i="18"/>
  <c r="D528" i="18"/>
  <c r="D527" i="18"/>
  <c r="D526" i="18"/>
  <c r="D525" i="18"/>
  <c r="D524" i="18"/>
  <c r="D523" i="18"/>
  <c r="D522" i="18"/>
  <c r="D521" i="18"/>
  <c r="D520" i="18"/>
  <c r="D519" i="18"/>
  <c r="D518" i="18"/>
  <c r="D517" i="18"/>
  <c r="D516" i="18"/>
  <c r="D515" i="18"/>
  <c r="D514" i="18"/>
  <c r="D513" i="18"/>
  <c r="D512" i="18"/>
  <c r="D511" i="18"/>
  <c r="D510" i="18"/>
  <c r="D509" i="18"/>
  <c r="D508" i="18"/>
  <c r="D507" i="18"/>
  <c r="D506" i="18"/>
  <c r="D505" i="18"/>
  <c r="D504" i="18"/>
  <c r="D503" i="18"/>
  <c r="D502" i="18"/>
  <c r="D501" i="18"/>
  <c r="D500" i="18"/>
  <c r="D499" i="18"/>
  <c r="D498" i="18"/>
  <c r="D497" i="18"/>
  <c r="D496" i="18"/>
  <c r="D495" i="18"/>
  <c r="D494" i="18"/>
  <c r="D493" i="18"/>
  <c r="D492" i="18"/>
  <c r="D491" i="18"/>
  <c r="D490" i="18"/>
  <c r="D489" i="18"/>
  <c r="D488" i="18"/>
  <c r="D487" i="18"/>
  <c r="D486" i="18"/>
  <c r="D485" i="18"/>
  <c r="D484" i="18"/>
  <c r="D483" i="18"/>
  <c r="D482" i="18"/>
  <c r="D481" i="18"/>
  <c r="D480" i="18"/>
  <c r="D479" i="18"/>
  <c r="D478" i="18"/>
  <c r="D477" i="18"/>
  <c r="D476" i="18"/>
  <c r="D475" i="18"/>
  <c r="D474" i="18"/>
  <c r="D473" i="18"/>
  <c r="D472" i="18"/>
  <c r="D471" i="18"/>
  <c r="D470" i="18"/>
  <c r="D469" i="18"/>
  <c r="D468" i="18"/>
  <c r="D467" i="18"/>
  <c r="D466" i="18"/>
  <c r="D465" i="18"/>
  <c r="D464" i="18"/>
  <c r="D463" i="18"/>
  <c r="D462" i="18"/>
  <c r="D461" i="18"/>
  <c r="D460" i="18"/>
  <c r="D459" i="18"/>
  <c r="D458" i="18"/>
  <c r="D457" i="18"/>
  <c r="D456" i="18"/>
  <c r="D455" i="18"/>
  <c r="D454" i="18"/>
  <c r="D453" i="18"/>
  <c r="D452" i="18"/>
  <c r="D451" i="18"/>
  <c r="D450" i="18"/>
  <c r="D449" i="18"/>
  <c r="D448" i="18"/>
  <c r="D447" i="18"/>
  <c r="D446" i="18"/>
  <c r="D445" i="18"/>
  <c r="D444" i="18"/>
  <c r="D443" i="18"/>
  <c r="D442" i="18"/>
  <c r="D441" i="18"/>
  <c r="D440" i="18"/>
  <c r="D439" i="18"/>
  <c r="D438" i="18"/>
  <c r="D437" i="18"/>
  <c r="D436" i="18"/>
  <c r="D435" i="18"/>
  <c r="D434" i="18"/>
  <c r="D433" i="18"/>
  <c r="D432" i="18"/>
  <c r="D431" i="18"/>
  <c r="D430" i="18"/>
  <c r="D429" i="18"/>
  <c r="D428" i="18"/>
  <c r="D427" i="18"/>
  <c r="D426" i="18"/>
  <c r="D425" i="18"/>
  <c r="D424" i="18"/>
  <c r="D423" i="18"/>
  <c r="D422" i="18"/>
  <c r="D421" i="18"/>
  <c r="D420" i="18"/>
  <c r="D419" i="18"/>
  <c r="D418" i="18"/>
  <c r="D417" i="18"/>
  <c r="D416" i="18"/>
  <c r="D415" i="18"/>
  <c r="D414" i="18"/>
  <c r="D413" i="18"/>
  <c r="D412" i="18"/>
  <c r="D411" i="18"/>
  <c r="D410" i="18"/>
  <c r="D409" i="18"/>
  <c r="D408" i="18"/>
  <c r="D407" i="18"/>
  <c r="D406" i="18"/>
  <c r="D405" i="18"/>
  <c r="D404" i="18"/>
  <c r="D403" i="18"/>
  <c r="D402" i="18"/>
  <c r="D401" i="18"/>
  <c r="D400" i="18"/>
  <c r="D399" i="18"/>
  <c r="D398" i="18"/>
  <c r="D397" i="18"/>
  <c r="D396" i="18"/>
  <c r="D395" i="18"/>
  <c r="D394" i="18"/>
  <c r="D393" i="18"/>
  <c r="D392" i="18"/>
  <c r="D391" i="18"/>
  <c r="D390" i="18"/>
  <c r="D389" i="18"/>
  <c r="D388" i="18"/>
  <c r="D387" i="18"/>
  <c r="D386" i="18"/>
  <c r="D385" i="18"/>
  <c r="D384" i="18"/>
  <c r="D383" i="18"/>
  <c r="D382" i="18"/>
  <c r="D381" i="18"/>
  <c r="D380" i="18"/>
  <c r="D379" i="18"/>
  <c r="D378" i="18"/>
  <c r="D377" i="18"/>
  <c r="D376" i="18"/>
  <c r="D375" i="18"/>
  <c r="D374" i="18"/>
  <c r="D373" i="18"/>
  <c r="D372" i="18"/>
  <c r="D371" i="18"/>
  <c r="D370" i="18"/>
  <c r="D369" i="18"/>
  <c r="D368" i="18"/>
  <c r="D367" i="18"/>
  <c r="D366" i="18"/>
  <c r="D365" i="18"/>
  <c r="D364" i="18"/>
  <c r="D363" i="18"/>
  <c r="D362" i="18"/>
  <c r="D361" i="18"/>
  <c r="D360" i="18"/>
  <c r="D359" i="18"/>
  <c r="D358" i="18"/>
  <c r="D357" i="18"/>
  <c r="D356" i="18"/>
  <c r="D355" i="18"/>
  <c r="D354" i="18"/>
  <c r="D353" i="18"/>
  <c r="D352" i="18"/>
  <c r="D351" i="18"/>
  <c r="D350" i="18"/>
  <c r="D349" i="18"/>
  <c r="D348" i="18"/>
  <c r="D347" i="18"/>
  <c r="D346" i="18"/>
  <c r="D345" i="18"/>
  <c r="D344" i="18"/>
  <c r="D343" i="18"/>
  <c r="D342" i="18"/>
  <c r="D341" i="18"/>
  <c r="D340" i="18"/>
  <c r="D339" i="18"/>
  <c r="D338" i="18"/>
  <c r="D337" i="18"/>
  <c r="D336" i="18"/>
  <c r="D335" i="18"/>
  <c r="D334" i="18"/>
  <c r="D333" i="18"/>
  <c r="D332" i="18"/>
  <c r="D331" i="18"/>
  <c r="D330" i="18"/>
  <c r="D329" i="18"/>
  <c r="D328" i="18"/>
  <c r="D327" i="18"/>
  <c r="D326" i="18"/>
  <c r="D325" i="18"/>
  <c r="D324" i="18"/>
  <c r="D323" i="18"/>
  <c r="D322" i="18"/>
  <c r="D321" i="18"/>
  <c r="D320" i="18"/>
  <c r="D319" i="18"/>
  <c r="D318" i="18"/>
  <c r="D317" i="18"/>
  <c r="D316" i="18"/>
  <c r="D315" i="18"/>
  <c r="D314" i="18"/>
  <c r="D313" i="18"/>
  <c r="D312" i="18"/>
  <c r="D311" i="18"/>
  <c r="D310" i="18"/>
  <c r="D309" i="18"/>
  <c r="D308" i="18"/>
  <c r="D307" i="18"/>
  <c r="D306" i="18"/>
  <c r="D305" i="18"/>
  <c r="D304" i="18"/>
  <c r="D303" i="18"/>
  <c r="D302" i="18"/>
  <c r="D301" i="18"/>
  <c r="D300" i="18"/>
  <c r="D299" i="18"/>
  <c r="D298" i="18"/>
  <c r="D297" i="18"/>
  <c r="D296" i="18"/>
  <c r="D295" i="18"/>
  <c r="D294" i="18"/>
  <c r="D293" i="18"/>
  <c r="D292" i="18"/>
  <c r="D291" i="18"/>
  <c r="D290" i="18"/>
  <c r="D289" i="18"/>
  <c r="D288" i="18"/>
  <c r="D287" i="18"/>
  <c r="D286" i="18"/>
  <c r="D285" i="18"/>
  <c r="D284" i="18"/>
  <c r="D283" i="18"/>
  <c r="D282" i="18"/>
  <c r="D281" i="18"/>
  <c r="D280" i="18"/>
  <c r="D279" i="18"/>
  <c r="D278" i="18"/>
  <c r="D277" i="18"/>
  <c r="D276" i="18"/>
  <c r="D275" i="18"/>
  <c r="D274" i="18"/>
  <c r="D273" i="18"/>
  <c r="D272" i="18"/>
  <c r="D271" i="18"/>
  <c r="D270" i="18"/>
  <c r="D269" i="18"/>
  <c r="D268" i="18"/>
  <c r="D267" i="18"/>
  <c r="D266" i="18"/>
  <c r="D265" i="18"/>
  <c r="D264" i="18"/>
  <c r="D263" i="18"/>
  <c r="D262" i="18"/>
  <c r="D261" i="18"/>
  <c r="D260" i="18"/>
  <c r="D259" i="18"/>
  <c r="D258" i="18"/>
  <c r="D257" i="18"/>
  <c r="D256" i="18"/>
  <c r="D255" i="18"/>
  <c r="D254" i="18"/>
  <c r="D253" i="18"/>
  <c r="D252" i="18"/>
  <c r="D251" i="18"/>
  <c r="D250" i="18"/>
  <c r="D249" i="18"/>
  <c r="D248" i="18"/>
  <c r="D247" i="18"/>
  <c r="D246" i="18"/>
  <c r="D245" i="18"/>
  <c r="D244" i="18"/>
  <c r="D243" i="18"/>
  <c r="D242" i="18"/>
  <c r="D241" i="18"/>
  <c r="D240" i="18"/>
  <c r="D239" i="18"/>
  <c r="D238" i="18"/>
  <c r="D237" i="18"/>
  <c r="D236" i="18"/>
  <c r="D235" i="18"/>
  <c r="D234" i="18"/>
  <c r="D233" i="18"/>
  <c r="D232" i="18"/>
  <c r="D231" i="18"/>
  <c r="D230" i="18"/>
  <c r="D229" i="18"/>
  <c r="D228" i="18"/>
  <c r="D227" i="18"/>
  <c r="D226" i="18"/>
  <c r="D225" i="18"/>
  <c r="D224" i="18"/>
  <c r="D223" i="18"/>
  <c r="D222" i="18"/>
  <c r="D221" i="18"/>
  <c r="D220" i="18"/>
  <c r="D219" i="18"/>
  <c r="D218" i="18"/>
  <c r="D217" i="18"/>
  <c r="D216" i="18"/>
  <c r="D215" i="18"/>
  <c r="D214" i="18"/>
  <c r="D213" i="18"/>
  <c r="D212" i="18"/>
  <c r="D211" i="18"/>
  <c r="D210" i="18"/>
  <c r="D209" i="18"/>
  <c r="D208" i="18"/>
  <c r="D207" i="18"/>
  <c r="D206" i="18"/>
  <c r="D205" i="18"/>
  <c r="D204" i="18"/>
  <c r="D203" i="18"/>
  <c r="D202" i="18"/>
  <c r="D201" i="18"/>
  <c r="D200" i="18"/>
  <c r="D199" i="18"/>
  <c r="D198" i="18"/>
  <c r="D197" i="18"/>
  <c r="D196" i="18"/>
  <c r="D195" i="18"/>
  <c r="D194" i="18"/>
  <c r="D193" i="18"/>
  <c r="D192" i="18"/>
  <c r="D191" i="18"/>
  <c r="D190" i="18"/>
  <c r="D189" i="18"/>
  <c r="D188" i="18"/>
  <c r="D187" i="18"/>
  <c r="D186" i="18"/>
  <c r="D185" i="18"/>
  <c r="D184" i="18"/>
  <c r="D183" i="18"/>
  <c r="D182" i="18"/>
  <c r="D181" i="18"/>
  <c r="D180" i="18"/>
  <c r="D179" i="18"/>
  <c r="D178" i="18"/>
  <c r="D177" i="18"/>
  <c r="D176" i="18"/>
  <c r="D175" i="18"/>
  <c r="D174" i="18"/>
  <c r="D173" i="18"/>
  <c r="D172" i="18"/>
  <c r="D171" i="18"/>
  <c r="D170" i="18"/>
  <c r="D169" i="18"/>
  <c r="D168" i="18"/>
  <c r="D167" i="18"/>
  <c r="D166" i="18"/>
  <c r="D165" i="18"/>
  <c r="D164" i="18"/>
  <c r="D163" i="18"/>
  <c r="D162" i="18"/>
  <c r="D161" i="18"/>
  <c r="D160" i="18"/>
  <c r="D159" i="18"/>
  <c r="D158" i="18"/>
  <c r="D157" i="18"/>
  <c r="D156" i="18"/>
  <c r="D155" i="18"/>
  <c r="D154" i="18"/>
  <c r="D153" i="18"/>
  <c r="D152" i="18"/>
  <c r="D151" i="18"/>
  <c r="D150" i="18"/>
  <c r="D149" i="18"/>
  <c r="D148" i="18"/>
  <c r="D147" i="18"/>
  <c r="D146" i="18"/>
  <c r="D145" i="18"/>
  <c r="D144" i="18"/>
  <c r="D143" i="18"/>
  <c r="D142" i="18"/>
  <c r="D141" i="18"/>
  <c r="D140" i="18"/>
  <c r="D139" i="18"/>
  <c r="D138" i="18"/>
  <c r="D137" i="18"/>
  <c r="D136" i="18"/>
  <c r="D135" i="18"/>
  <c r="D134" i="18"/>
  <c r="D133" i="18"/>
  <c r="D132" i="18"/>
  <c r="D131" i="18"/>
  <c r="D130" i="18"/>
  <c r="D129" i="18"/>
  <c r="D128" i="18"/>
  <c r="D127" i="18"/>
  <c r="D126" i="18"/>
  <c r="D125" i="18"/>
  <c r="D124" i="18"/>
  <c r="D123" i="18"/>
  <c r="D122" i="18"/>
  <c r="D121" i="18"/>
  <c r="D120" i="18"/>
  <c r="D119" i="18"/>
  <c r="D118" i="18"/>
  <c r="D117" i="18"/>
  <c r="D116" i="18"/>
  <c r="D115" i="18"/>
  <c r="D114" i="18"/>
  <c r="D113" i="18"/>
  <c r="D112" i="18"/>
  <c r="D111" i="18"/>
  <c r="D110" i="18"/>
  <c r="D109" i="18"/>
  <c r="D108" i="18"/>
  <c r="D107" i="18"/>
  <c r="D106" i="18"/>
  <c r="D105" i="18"/>
  <c r="D104" i="18"/>
  <c r="D103" i="18"/>
  <c r="D102" i="18"/>
  <c r="D101" i="18"/>
  <c r="D100" i="18"/>
  <c r="D99" i="18"/>
  <c r="D98" i="18"/>
  <c r="D97" i="18"/>
  <c r="D96" i="18"/>
  <c r="D95" i="18"/>
  <c r="D94" i="18"/>
  <c r="D93" i="18"/>
  <c r="D92" i="18"/>
  <c r="D91" i="18"/>
  <c r="D90" i="18"/>
  <c r="D89" i="18"/>
  <c r="D88" i="18"/>
  <c r="D87" i="18"/>
  <c r="D86" i="18"/>
  <c r="D85" i="18"/>
  <c r="D84" i="18"/>
  <c r="D83" i="18"/>
  <c r="D82" i="18"/>
  <c r="D81" i="18"/>
  <c r="D80" i="18"/>
  <c r="D79" i="18"/>
  <c r="D78" i="18"/>
  <c r="D77" i="18"/>
  <c r="D76" i="18"/>
  <c r="D75" i="18"/>
  <c r="D74" i="18"/>
  <c r="D73" i="18"/>
  <c r="D72" i="18"/>
  <c r="D71" i="18"/>
  <c r="D70" i="18"/>
  <c r="D69" i="18"/>
  <c r="D68" i="18"/>
  <c r="D67" i="18"/>
  <c r="D66" i="18"/>
  <c r="D65" i="18"/>
  <c r="D64" i="18"/>
  <c r="D63" i="18"/>
  <c r="D62" i="18"/>
  <c r="D61" i="18"/>
  <c r="D60" i="18"/>
  <c r="D59" i="18"/>
  <c r="D58" i="18"/>
  <c r="D57" i="18"/>
  <c r="D56" i="18"/>
  <c r="D55" i="18"/>
  <c r="D54" i="18"/>
  <c r="D53" i="18"/>
  <c r="D52" i="18"/>
  <c r="D51" i="18"/>
  <c r="D50" i="18"/>
  <c r="D49" i="18"/>
  <c r="D48" i="18"/>
  <c r="D47" i="18"/>
  <c r="D46" i="18"/>
  <c r="D45" i="18"/>
  <c r="D44" i="18"/>
  <c r="D43" i="18"/>
  <c r="D42" i="18"/>
  <c r="D41" i="18"/>
  <c r="D40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D13" i="18"/>
  <c r="D12" i="18"/>
  <c r="D11" i="18"/>
  <c r="D10" i="18"/>
  <c r="D9" i="18"/>
  <c r="D8" i="18"/>
  <c r="D7" i="18"/>
  <c r="D6" i="18"/>
  <c r="D5" i="18"/>
  <c r="D4" i="18"/>
  <c r="D3" i="18"/>
  <c r="G3465" i="17" s="1"/>
  <c r="F3629" i="17"/>
  <c r="F3628" i="17"/>
  <c r="F3627" i="17"/>
  <c r="F3626" i="17"/>
  <c r="F3625" i="17"/>
  <c r="F3624" i="17"/>
  <c r="F3623" i="17"/>
  <c r="F3622" i="17"/>
  <c r="F3621" i="17"/>
  <c r="F3620" i="17"/>
  <c r="F3619" i="17"/>
  <c r="F3618" i="17"/>
  <c r="F3617" i="17"/>
  <c r="F3616" i="17"/>
  <c r="F3615" i="17"/>
  <c r="F3614" i="17"/>
  <c r="F3613" i="17"/>
  <c r="F3612" i="17"/>
  <c r="F3611" i="17"/>
  <c r="F3610" i="17"/>
  <c r="F3609" i="17"/>
  <c r="F3608" i="17"/>
  <c r="F3607" i="17"/>
  <c r="F3606" i="17"/>
  <c r="F3605" i="17"/>
  <c r="F3604" i="17"/>
  <c r="F3603" i="17"/>
  <c r="F3602" i="17"/>
  <c r="F3601" i="17"/>
  <c r="F3600" i="17"/>
  <c r="F3599" i="17"/>
  <c r="F3598" i="17"/>
  <c r="F3597" i="17"/>
  <c r="F3596" i="17"/>
  <c r="F3595" i="17"/>
  <c r="F3594" i="17"/>
  <c r="F3593" i="17"/>
  <c r="F3592" i="17"/>
  <c r="F3591" i="17"/>
  <c r="F3590" i="17"/>
  <c r="F3589" i="17"/>
  <c r="F3588" i="17"/>
  <c r="F3587" i="17"/>
  <c r="F3586" i="17"/>
  <c r="F3585" i="17"/>
  <c r="F3584" i="17"/>
  <c r="F3583" i="17"/>
  <c r="F3582" i="17"/>
  <c r="F3581" i="17"/>
  <c r="F3580" i="17"/>
  <c r="F3579" i="17"/>
  <c r="F3578" i="17"/>
  <c r="F3577" i="17"/>
  <c r="F3576" i="17"/>
  <c r="F3575" i="17"/>
  <c r="F3574" i="17"/>
  <c r="F3573" i="17"/>
  <c r="F3572" i="17"/>
  <c r="F3571" i="17"/>
  <c r="F3570" i="17"/>
  <c r="F3569" i="17"/>
  <c r="F3568" i="17"/>
  <c r="F3567" i="17"/>
  <c r="F3566" i="17"/>
  <c r="F3565" i="17"/>
  <c r="F3564" i="17"/>
  <c r="F3563" i="17"/>
  <c r="F3562" i="17"/>
  <c r="F3561" i="17"/>
  <c r="F3560" i="17"/>
  <c r="F3559" i="17"/>
  <c r="F3558" i="17"/>
  <c r="F3557" i="17"/>
  <c r="F3556" i="17"/>
  <c r="F3555" i="17"/>
  <c r="F3554" i="17"/>
  <c r="F3553" i="17"/>
  <c r="F3552" i="17"/>
  <c r="F3551" i="17"/>
  <c r="F3550" i="17"/>
  <c r="F3549" i="17"/>
  <c r="F3548" i="17"/>
  <c r="F3547" i="17"/>
  <c r="F3546" i="17"/>
  <c r="F3545" i="17"/>
  <c r="F3544" i="17"/>
  <c r="F3543" i="17"/>
  <c r="F3542" i="17"/>
  <c r="F3541" i="17"/>
  <c r="F3540" i="17"/>
  <c r="F3539" i="17"/>
  <c r="F3538" i="17"/>
  <c r="F3537" i="17"/>
  <c r="F3536" i="17"/>
  <c r="F3535" i="17"/>
  <c r="F3534" i="17"/>
  <c r="F3533" i="17"/>
  <c r="F3532" i="17"/>
  <c r="F3531" i="17"/>
  <c r="F3530" i="17"/>
  <c r="F3529" i="17"/>
  <c r="F3528" i="17"/>
  <c r="F3527" i="17"/>
  <c r="F3526" i="17"/>
  <c r="F3525" i="17"/>
  <c r="F3524" i="17"/>
  <c r="F3523" i="17"/>
  <c r="F3522" i="17"/>
  <c r="F3521" i="17"/>
  <c r="F3520" i="17"/>
  <c r="F3519" i="17"/>
  <c r="F3518" i="17"/>
  <c r="F3517" i="17"/>
  <c r="F3516" i="17"/>
  <c r="F3515" i="17"/>
  <c r="F3514" i="17"/>
  <c r="F3513" i="17"/>
  <c r="F3512" i="17"/>
  <c r="F3511" i="17"/>
  <c r="F3510" i="17"/>
  <c r="F3509" i="17"/>
  <c r="F3508" i="17"/>
  <c r="F3507" i="17"/>
  <c r="F3506" i="17"/>
  <c r="F3505" i="17"/>
  <c r="F3504" i="17"/>
  <c r="F3503" i="17"/>
  <c r="F3502" i="17"/>
  <c r="F3501" i="17"/>
  <c r="F3500" i="17"/>
  <c r="F3499" i="17"/>
  <c r="F3498" i="17"/>
  <c r="F3497" i="17"/>
  <c r="F3496" i="17"/>
  <c r="F3495" i="17"/>
  <c r="F3494" i="17"/>
  <c r="F3493" i="17"/>
  <c r="F3492" i="17"/>
  <c r="F3491" i="17"/>
  <c r="F3490" i="17"/>
  <c r="F3489" i="17"/>
  <c r="F3488" i="17"/>
  <c r="F3487" i="17"/>
  <c r="F3486" i="17"/>
  <c r="F3485" i="17"/>
  <c r="F3484" i="17"/>
  <c r="F3483" i="17"/>
  <c r="F3482" i="17"/>
  <c r="F3481" i="17"/>
  <c r="F3480" i="17"/>
  <c r="F3479" i="17"/>
  <c r="F3478" i="17"/>
  <c r="F3477" i="17"/>
  <c r="F3476" i="17"/>
  <c r="F3475" i="17"/>
  <c r="F3474" i="17"/>
  <c r="F3473" i="17"/>
  <c r="F3472" i="17"/>
  <c r="F3471" i="17"/>
  <c r="F3470" i="17"/>
  <c r="F3469" i="17"/>
  <c r="F3468" i="17"/>
  <c r="F3467" i="17"/>
  <c r="F3466" i="17"/>
  <c r="F3465" i="17"/>
  <c r="F3464" i="17"/>
  <c r="F3463" i="17"/>
  <c r="F3462" i="17"/>
  <c r="F3461" i="17"/>
  <c r="F3460" i="17"/>
  <c r="F3459" i="17"/>
  <c r="F3458" i="17"/>
  <c r="F3457" i="17"/>
  <c r="F3456" i="17"/>
  <c r="F3455" i="17"/>
  <c r="F3454" i="17"/>
  <c r="F3453" i="17"/>
  <c r="F3452" i="17"/>
  <c r="F3451" i="17"/>
  <c r="F3450" i="17"/>
  <c r="F3449" i="17"/>
  <c r="F3448" i="17"/>
  <c r="F3447" i="17"/>
  <c r="F3446" i="17"/>
  <c r="F3445" i="17"/>
  <c r="F3444" i="17"/>
  <c r="F3443" i="17"/>
  <c r="F3442" i="17"/>
  <c r="F3441" i="17"/>
  <c r="F3440" i="17"/>
  <c r="F3439" i="17"/>
  <c r="F3438" i="17"/>
  <c r="F3437" i="17"/>
  <c r="F3436" i="17"/>
  <c r="F3435" i="17"/>
  <c r="F3434" i="17"/>
  <c r="F3433" i="17"/>
  <c r="F3432" i="17"/>
  <c r="F3431" i="17"/>
  <c r="F3430" i="17"/>
  <c r="F3429" i="17"/>
  <c r="F3428" i="17"/>
  <c r="F3427" i="17"/>
  <c r="F3426" i="17"/>
  <c r="F3425" i="17"/>
  <c r="F3424" i="17"/>
  <c r="F3423" i="17"/>
  <c r="F3422" i="17"/>
  <c r="F3421" i="17"/>
  <c r="F3420" i="17"/>
  <c r="F3419" i="17"/>
  <c r="F3418" i="17"/>
  <c r="F3417" i="17"/>
  <c r="F3416" i="17"/>
  <c r="F3415" i="17"/>
  <c r="F3414" i="17"/>
  <c r="F3413" i="17"/>
  <c r="F3412" i="17"/>
  <c r="F3411" i="17"/>
  <c r="F3410" i="17"/>
  <c r="F3409" i="17"/>
  <c r="F3408" i="17"/>
  <c r="F3407" i="17"/>
  <c r="F3406" i="17"/>
  <c r="F3405" i="17"/>
  <c r="F3404" i="17"/>
  <c r="F3403" i="17"/>
  <c r="F3402" i="17"/>
  <c r="F3401" i="17"/>
  <c r="F3400" i="17"/>
  <c r="F3399" i="17"/>
  <c r="F3398" i="17"/>
  <c r="F3397" i="17"/>
  <c r="F3396" i="17"/>
  <c r="F3395" i="17"/>
  <c r="F3394" i="17"/>
  <c r="F3393" i="17"/>
  <c r="F3392" i="17"/>
  <c r="F3391" i="17"/>
  <c r="F3390" i="17"/>
  <c r="F3389" i="17"/>
  <c r="F3388" i="17"/>
  <c r="F3387" i="17"/>
  <c r="F3386" i="17"/>
  <c r="F3385" i="17"/>
  <c r="F3384" i="17"/>
  <c r="F3383" i="17"/>
  <c r="F3382" i="17"/>
  <c r="F3381" i="17"/>
  <c r="F3380" i="17"/>
  <c r="F3379" i="17"/>
  <c r="F3378" i="17"/>
  <c r="F3377" i="17"/>
  <c r="F3376" i="17"/>
  <c r="G3375" i="17"/>
  <c r="F3375" i="17"/>
  <c r="F3374" i="17"/>
  <c r="F3373" i="17"/>
  <c r="F3372" i="17"/>
  <c r="F3371" i="17"/>
  <c r="F3370" i="17"/>
  <c r="F3369" i="17"/>
  <c r="F3368" i="17"/>
  <c r="F3367" i="17"/>
  <c r="F3366" i="17"/>
  <c r="F3365" i="17"/>
  <c r="F3364" i="17"/>
  <c r="F3363" i="17"/>
  <c r="F3362" i="17"/>
  <c r="F3361" i="17"/>
  <c r="F3360" i="17"/>
  <c r="F3359" i="17"/>
  <c r="F3358" i="17"/>
  <c r="F3357" i="17"/>
  <c r="F3356" i="17"/>
  <c r="F3355" i="17"/>
  <c r="F3354" i="17"/>
  <c r="F3353" i="17"/>
  <c r="F3352" i="17"/>
  <c r="F3351" i="17"/>
  <c r="F3350" i="17"/>
  <c r="F3349" i="17"/>
  <c r="F3348" i="17"/>
  <c r="F3347" i="17"/>
  <c r="F3346" i="17"/>
  <c r="F3345" i="17"/>
  <c r="F3344" i="17"/>
  <c r="F3343" i="17"/>
  <c r="F3342" i="17"/>
  <c r="F3341" i="17"/>
  <c r="F3340" i="17"/>
  <c r="F3339" i="17"/>
  <c r="F3338" i="17"/>
  <c r="F3337" i="17"/>
  <c r="F3336" i="17"/>
  <c r="F3335" i="17"/>
  <c r="F3334" i="17"/>
  <c r="F3333" i="17"/>
  <c r="F3332" i="17"/>
  <c r="F3331" i="17"/>
  <c r="F3330" i="17"/>
  <c r="F3329" i="17"/>
  <c r="F3328" i="17"/>
  <c r="F3327" i="17"/>
  <c r="F3326" i="17"/>
  <c r="F3325" i="17"/>
  <c r="F3324" i="17"/>
  <c r="F3323" i="17"/>
  <c r="F3322" i="17"/>
  <c r="G3321" i="17"/>
  <c r="F3321" i="17"/>
  <c r="F3320" i="17"/>
  <c r="F3319" i="17"/>
  <c r="F3318" i="17"/>
  <c r="F3317" i="17"/>
  <c r="F3316" i="17"/>
  <c r="F3315" i="17"/>
  <c r="F3314" i="17"/>
  <c r="F3313" i="17"/>
  <c r="F3312" i="17"/>
  <c r="F3311" i="17"/>
  <c r="F3310" i="17"/>
  <c r="F3309" i="17"/>
  <c r="F3308" i="17"/>
  <c r="F3307" i="17"/>
  <c r="F3306" i="17"/>
  <c r="F3305" i="17"/>
  <c r="F3304" i="17"/>
  <c r="F3303" i="17"/>
  <c r="F3302" i="17"/>
  <c r="F3301" i="17"/>
  <c r="F3300" i="17"/>
  <c r="F3299" i="17"/>
  <c r="F3298" i="17"/>
  <c r="F3297" i="17"/>
  <c r="F3296" i="17"/>
  <c r="F3295" i="17"/>
  <c r="F3294" i="17"/>
  <c r="F3293" i="17"/>
  <c r="F3292" i="17"/>
  <c r="F3291" i="17"/>
  <c r="F3290" i="17"/>
  <c r="F3289" i="17"/>
  <c r="F3288" i="17"/>
  <c r="F3287" i="17"/>
  <c r="F3286" i="17"/>
  <c r="F3285" i="17"/>
  <c r="F3284" i="17"/>
  <c r="F3283" i="17"/>
  <c r="F3282" i="17"/>
  <c r="F3281" i="17"/>
  <c r="F3280" i="17"/>
  <c r="F3279" i="17"/>
  <c r="F3278" i="17"/>
  <c r="F3277" i="17"/>
  <c r="F3276" i="17"/>
  <c r="F3275" i="17"/>
  <c r="F3274" i="17"/>
  <c r="F3273" i="17"/>
  <c r="F3272" i="17"/>
  <c r="F3271" i="17"/>
  <c r="F3270" i="17"/>
  <c r="F3269" i="17"/>
  <c r="F3268" i="17"/>
  <c r="F3267" i="17"/>
  <c r="F3266" i="17"/>
  <c r="F3265" i="17"/>
  <c r="F3264" i="17"/>
  <c r="F3263" i="17"/>
  <c r="F3262" i="17"/>
  <c r="F3261" i="17"/>
  <c r="F3260" i="17"/>
  <c r="F3259" i="17"/>
  <c r="F3258" i="17"/>
  <c r="F3257" i="17"/>
  <c r="F3256" i="17"/>
  <c r="F3255" i="17"/>
  <c r="F3254" i="17"/>
  <c r="F3253" i="17"/>
  <c r="F3252" i="17"/>
  <c r="F3251" i="17"/>
  <c r="F3250" i="17"/>
  <c r="F3249" i="17"/>
  <c r="F3248" i="17"/>
  <c r="H3247" i="17"/>
  <c r="F3247" i="17"/>
  <c r="F3246" i="17"/>
  <c r="F3245" i="17"/>
  <c r="F3244" i="17"/>
  <c r="F3243" i="17"/>
  <c r="F3242" i="17"/>
  <c r="F3241" i="17"/>
  <c r="F3240" i="17"/>
  <c r="F3239" i="17"/>
  <c r="G3238" i="17"/>
  <c r="F3238" i="17"/>
  <c r="F3237" i="17"/>
  <c r="F3236" i="17"/>
  <c r="F3235" i="17"/>
  <c r="F3234" i="17"/>
  <c r="F3233" i="17"/>
  <c r="F3232" i="17"/>
  <c r="G3231" i="17"/>
  <c r="F3231" i="17"/>
  <c r="F3230" i="17"/>
  <c r="F3229" i="17"/>
  <c r="F3228" i="17"/>
  <c r="F3227" i="17"/>
  <c r="F3226" i="17"/>
  <c r="F3225" i="17"/>
  <c r="F3224" i="17"/>
  <c r="F3223" i="17"/>
  <c r="F3222" i="17"/>
  <c r="F3221" i="17"/>
  <c r="F3220" i="17"/>
  <c r="F3219" i="17"/>
  <c r="F3218" i="17"/>
  <c r="F3217" i="17"/>
  <c r="F3216" i="17"/>
  <c r="F3215" i="17"/>
  <c r="F3214" i="17"/>
  <c r="F3213" i="17"/>
  <c r="F3212" i="17"/>
  <c r="F3211" i="17"/>
  <c r="H3210" i="17"/>
  <c r="F3210" i="17"/>
  <c r="F3209" i="17"/>
  <c r="F3208" i="17"/>
  <c r="F3207" i="17"/>
  <c r="F3206" i="17"/>
  <c r="F3205" i="17"/>
  <c r="H3204" i="17"/>
  <c r="F3204" i="17"/>
  <c r="F3203" i="17"/>
  <c r="F3202" i="17"/>
  <c r="G3201" i="17"/>
  <c r="F3201" i="17"/>
  <c r="F3200" i="17"/>
  <c r="F3199" i="17"/>
  <c r="F3198" i="17"/>
  <c r="F3197" i="17"/>
  <c r="F3196" i="17"/>
  <c r="F3195" i="17"/>
  <c r="F3194" i="17"/>
  <c r="F3193" i="17"/>
  <c r="F3192" i="17"/>
  <c r="F3191" i="17"/>
  <c r="F3190" i="17"/>
  <c r="F3189" i="17"/>
  <c r="F3188" i="17"/>
  <c r="F3187" i="17"/>
  <c r="F3186" i="17"/>
  <c r="F3185" i="17"/>
  <c r="F3184" i="17"/>
  <c r="H3183" i="17"/>
  <c r="F3183" i="17"/>
  <c r="F3182" i="17"/>
  <c r="F3181" i="17"/>
  <c r="F3180" i="17"/>
  <c r="F3179" i="17"/>
  <c r="F3178" i="17"/>
  <c r="F3177" i="17"/>
  <c r="F3176" i="17"/>
  <c r="F3175" i="17"/>
  <c r="G3174" i="17"/>
  <c r="F3174" i="17"/>
  <c r="F3173" i="17"/>
  <c r="F3172" i="17"/>
  <c r="F3171" i="17"/>
  <c r="F3170" i="17"/>
  <c r="F3169" i="17"/>
  <c r="F3168" i="17"/>
  <c r="G3167" i="17"/>
  <c r="F3167" i="17"/>
  <c r="F3166" i="17"/>
  <c r="F3165" i="17"/>
  <c r="F3164" i="17"/>
  <c r="F3163" i="17"/>
  <c r="F3162" i="17"/>
  <c r="F3161" i="17"/>
  <c r="F3160" i="17"/>
  <c r="F3159" i="17"/>
  <c r="F3158" i="17"/>
  <c r="F3157" i="17"/>
  <c r="F3156" i="17"/>
  <c r="F3155" i="17"/>
  <c r="F3154" i="17"/>
  <c r="F3153" i="17"/>
  <c r="F3152" i="17"/>
  <c r="F3151" i="17"/>
  <c r="F3150" i="17"/>
  <c r="F3149" i="17"/>
  <c r="F3148" i="17"/>
  <c r="F3147" i="17"/>
  <c r="H3146" i="17"/>
  <c r="F3146" i="17"/>
  <c r="F3145" i="17"/>
  <c r="F3144" i="17"/>
  <c r="F3143" i="17"/>
  <c r="F3142" i="17"/>
  <c r="F3141" i="17"/>
  <c r="H3140" i="17"/>
  <c r="F3140" i="17"/>
  <c r="F3139" i="17"/>
  <c r="F3138" i="17"/>
  <c r="G3137" i="17"/>
  <c r="F3137" i="17"/>
  <c r="F3136" i="17"/>
  <c r="F3135" i="17"/>
  <c r="F3134" i="17"/>
  <c r="F3133" i="17"/>
  <c r="F3132" i="17"/>
  <c r="F3131" i="17"/>
  <c r="F3130" i="17"/>
  <c r="F3129" i="17"/>
  <c r="F3128" i="17"/>
  <c r="F3127" i="17"/>
  <c r="F3126" i="17"/>
  <c r="F3125" i="17"/>
  <c r="F3124" i="17"/>
  <c r="F3123" i="17"/>
  <c r="F3122" i="17"/>
  <c r="F3121" i="17"/>
  <c r="F3120" i="17"/>
  <c r="H3119" i="17"/>
  <c r="F3119" i="17"/>
  <c r="F3118" i="17"/>
  <c r="F3117" i="17"/>
  <c r="F3116" i="17"/>
  <c r="F3115" i="17"/>
  <c r="F3114" i="17"/>
  <c r="F3113" i="17"/>
  <c r="F3112" i="17"/>
  <c r="F3111" i="17"/>
  <c r="F3110" i="17"/>
  <c r="G3109" i="17"/>
  <c r="F3109" i="17"/>
  <c r="F3108" i="17"/>
  <c r="F3107" i="17"/>
  <c r="F3106" i="17"/>
  <c r="F3105" i="17"/>
  <c r="F3104" i="17"/>
  <c r="F3103" i="17"/>
  <c r="F3102" i="17"/>
  <c r="G3101" i="17"/>
  <c r="F3101" i="17"/>
  <c r="F3100" i="17"/>
  <c r="F3099" i="17"/>
  <c r="F3098" i="17"/>
  <c r="F3097" i="17"/>
  <c r="F3096" i="17"/>
  <c r="F3095" i="17"/>
  <c r="F3094" i="17"/>
  <c r="F3093" i="17"/>
  <c r="F3092" i="17"/>
  <c r="F3091" i="17"/>
  <c r="F3090" i="17"/>
  <c r="F3089" i="17"/>
  <c r="F3088" i="17"/>
  <c r="H3087" i="17"/>
  <c r="F3087" i="17"/>
  <c r="F3086" i="17"/>
  <c r="F3085" i="17"/>
  <c r="F3084" i="17"/>
  <c r="F3083" i="17"/>
  <c r="F3082" i="17"/>
  <c r="F3081" i="17"/>
  <c r="F3080" i="17"/>
  <c r="F3079" i="17"/>
  <c r="F3078" i="17"/>
  <c r="G3077" i="17"/>
  <c r="F3077" i="17"/>
  <c r="F3076" i="17"/>
  <c r="F3075" i="17"/>
  <c r="F3074" i="17"/>
  <c r="F3073" i="17"/>
  <c r="F3072" i="17"/>
  <c r="F3071" i="17"/>
  <c r="F3070" i="17"/>
  <c r="G3069" i="17"/>
  <c r="F3069" i="17"/>
  <c r="F3068" i="17"/>
  <c r="F3067" i="17"/>
  <c r="F3066" i="17"/>
  <c r="F3065" i="17"/>
  <c r="F3064" i="17"/>
  <c r="F3063" i="17"/>
  <c r="F3062" i="17"/>
  <c r="F3061" i="17"/>
  <c r="F3060" i="17"/>
  <c r="F3059" i="17"/>
  <c r="F3058" i="17"/>
  <c r="F3057" i="17"/>
  <c r="F3056" i="17"/>
  <c r="H3055" i="17"/>
  <c r="F3055" i="17"/>
  <c r="F3054" i="17"/>
  <c r="F3053" i="17"/>
  <c r="F3052" i="17"/>
  <c r="F3051" i="17"/>
  <c r="F3050" i="17"/>
  <c r="F3049" i="17"/>
  <c r="F3048" i="17"/>
  <c r="F3047" i="17"/>
  <c r="F3046" i="17"/>
  <c r="G3045" i="17"/>
  <c r="F3045" i="17"/>
  <c r="F3044" i="17"/>
  <c r="F3043" i="17"/>
  <c r="F3042" i="17"/>
  <c r="F3041" i="17"/>
  <c r="F3040" i="17"/>
  <c r="F3039" i="17"/>
  <c r="F3038" i="17"/>
  <c r="G3037" i="17"/>
  <c r="F3037" i="17"/>
  <c r="F3036" i="17"/>
  <c r="F3035" i="17"/>
  <c r="F3034" i="17"/>
  <c r="F3033" i="17"/>
  <c r="F3032" i="17"/>
  <c r="F3031" i="17"/>
  <c r="H3030" i="17"/>
  <c r="F3030" i="17"/>
  <c r="F3029" i="17"/>
  <c r="F3028" i="17"/>
  <c r="H3027" i="17"/>
  <c r="F3027" i="17"/>
  <c r="G3026" i="17"/>
  <c r="F3026" i="17"/>
  <c r="F3025" i="17"/>
  <c r="F3024" i="17"/>
  <c r="F3023" i="17"/>
  <c r="F3022" i="17"/>
  <c r="G3021" i="17"/>
  <c r="F3021" i="17"/>
  <c r="F3020" i="17"/>
  <c r="F3019" i="17"/>
  <c r="F3018" i="17"/>
  <c r="F3017" i="17"/>
  <c r="F3016" i="17"/>
  <c r="F3015" i="17"/>
  <c r="H3014" i="17"/>
  <c r="F3014" i="17"/>
  <c r="F3013" i="17"/>
  <c r="F3012" i="17"/>
  <c r="H3011" i="17"/>
  <c r="F3011" i="17"/>
  <c r="G3010" i="17"/>
  <c r="F3010" i="17"/>
  <c r="F3009" i="17"/>
  <c r="F3008" i="17"/>
  <c r="F3007" i="17"/>
  <c r="F3006" i="17"/>
  <c r="G3005" i="17"/>
  <c r="F3005" i="17"/>
  <c r="F3004" i="17"/>
  <c r="F3003" i="17"/>
  <c r="F3002" i="17"/>
  <c r="F3001" i="17"/>
  <c r="F3000" i="17"/>
  <c r="F2999" i="17"/>
  <c r="H2998" i="17"/>
  <c r="F2998" i="17"/>
  <c r="F2997" i="17"/>
  <c r="F2996" i="17"/>
  <c r="F2995" i="17"/>
  <c r="H2994" i="17"/>
  <c r="F2994" i="17"/>
  <c r="F2993" i="17"/>
  <c r="F2992" i="17"/>
  <c r="F2991" i="17"/>
  <c r="F2990" i="17"/>
  <c r="F2989" i="17"/>
  <c r="G2988" i="17"/>
  <c r="F2988" i="17"/>
  <c r="F2987" i="17"/>
  <c r="F2986" i="17"/>
  <c r="F2985" i="17"/>
  <c r="F2984" i="17"/>
  <c r="F2983" i="17"/>
  <c r="H2982" i="17"/>
  <c r="F2982" i="17"/>
  <c r="F2981" i="17"/>
  <c r="F2980" i="17"/>
  <c r="F2979" i="17"/>
  <c r="F2978" i="17"/>
  <c r="F2977" i="17"/>
  <c r="H2976" i="17"/>
  <c r="F2976" i="17"/>
  <c r="G2975" i="17"/>
  <c r="F2975" i="17"/>
  <c r="G2974" i="17"/>
  <c r="F2974" i="17"/>
  <c r="F2973" i="17"/>
  <c r="F2972" i="17"/>
  <c r="F2971" i="17"/>
  <c r="F2970" i="17"/>
  <c r="F2969" i="17"/>
  <c r="H2968" i="17"/>
  <c r="F2968" i="17"/>
  <c r="G2967" i="17"/>
  <c r="F2967" i="17"/>
  <c r="H2966" i="17"/>
  <c r="F2966" i="17"/>
  <c r="G2965" i="17"/>
  <c r="F2965" i="17"/>
  <c r="F2964" i="17"/>
  <c r="G2963" i="17"/>
  <c r="F2963" i="17"/>
  <c r="H2962" i="17"/>
  <c r="F2962" i="17"/>
  <c r="F2961" i="17"/>
  <c r="H2960" i="17"/>
  <c r="F2960" i="17"/>
  <c r="G2959" i="17"/>
  <c r="F2959" i="17"/>
  <c r="H2958" i="17"/>
  <c r="F2958" i="17"/>
  <c r="G2957" i="17"/>
  <c r="F2957" i="17"/>
  <c r="F2956" i="17"/>
  <c r="G2955" i="17"/>
  <c r="F2955" i="17"/>
  <c r="H2954" i="17"/>
  <c r="F2954" i="17"/>
  <c r="F2953" i="17"/>
  <c r="H2952" i="17"/>
  <c r="F2952" i="17"/>
  <c r="G2951" i="17"/>
  <c r="F2951" i="17"/>
  <c r="H2950" i="17"/>
  <c r="F2950" i="17"/>
  <c r="G2949" i="17"/>
  <c r="F2949" i="17"/>
  <c r="F2948" i="17"/>
  <c r="G2947" i="17"/>
  <c r="F2947" i="17"/>
  <c r="H2946" i="17"/>
  <c r="F2946" i="17"/>
  <c r="F2945" i="17"/>
  <c r="H2944" i="17"/>
  <c r="F2944" i="17"/>
  <c r="G2943" i="17"/>
  <c r="F2943" i="17"/>
  <c r="H2942" i="17"/>
  <c r="F2942" i="17"/>
  <c r="G2941" i="17"/>
  <c r="F2941" i="17"/>
  <c r="F2940" i="17"/>
  <c r="G2939" i="17"/>
  <c r="F2939" i="17"/>
  <c r="H2938" i="17"/>
  <c r="F2938" i="17"/>
  <c r="F2937" i="17"/>
  <c r="H2936" i="17"/>
  <c r="F2936" i="17"/>
  <c r="G2935" i="17"/>
  <c r="F2935" i="17"/>
  <c r="H2934" i="17"/>
  <c r="F2934" i="17"/>
  <c r="G2933" i="17"/>
  <c r="F2933" i="17"/>
  <c r="F2932" i="17"/>
  <c r="G2931" i="17"/>
  <c r="F2931" i="17"/>
  <c r="H2930" i="17"/>
  <c r="F2930" i="17"/>
  <c r="F2929" i="17"/>
  <c r="H2928" i="17"/>
  <c r="F2928" i="17"/>
  <c r="G2927" i="17"/>
  <c r="F2927" i="17"/>
  <c r="H2926" i="17"/>
  <c r="F2926" i="17"/>
  <c r="G2925" i="17"/>
  <c r="F2925" i="17"/>
  <c r="F2924" i="17"/>
  <c r="G2923" i="17"/>
  <c r="F2923" i="17"/>
  <c r="H2922" i="17"/>
  <c r="F2922" i="17"/>
  <c r="F2921" i="17"/>
  <c r="H2920" i="17"/>
  <c r="F2920" i="17"/>
  <c r="G2919" i="17"/>
  <c r="F2919" i="17"/>
  <c r="H2918" i="17"/>
  <c r="F2918" i="17"/>
  <c r="G2917" i="17"/>
  <c r="F2917" i="17"/>
  <c r="F2916" i="17"/>
  <c r="G2915" i="17"/>
  <c r="F2915" i="17"/>
  <c r="H2914" i="17"/>
  <c r="F2914" i="17"/>
  <c r="F2913" i="17"/>
  <c r="H2912" i="17"/>
  <c r="F2912" i="17"/>
  <c r="G2911" i="17"/>
  <c r="F2911" i="17"/>
  <c r="H2910" i="17"/>
  <c r="F2910" i="17"/>
  <c r="G2909" i="17"/>
  <c r="F2909" i="17"/>
  <c r="G2908" i="17"/>
  <c r="F2908" i="17"/>
  <c r="H2907" i="17"/>
  <c r="F2907" i="17"/>
  <c r="H2906" i="17"/>
  <c r="F2906" i="17"/>
  <c r="G2905" i="17"/>
  <c r="F2905" i="17"/>
  <c r="G2904" i="17"/>
  <c r="F2904" i="17"/>
  <c r="H2903" i="17"/>
  <c r="F2903" i="17"/>
  <c r="H2902" i="17"/>
  <c r="F2902" i="17"/>
  <c r="G2901" i="17"/>
  <c r="F2901" i="17"/>
  <c r="G2900" i="17"/>
  <c r="F2900" i="17"/>
  <c r="H2899" i="17"/>
  <c r="F2899" i="17"/>
  <c r="H2898" i="17"/>
  <c r="F2898" i="17"/>
  <c r="G2897" i="17"/>
  <c r="F2897" i="17"/>
  <c r="G2896" i="17"/>
  <c r="F2896" i="17"/>
  <c r="H2895" i="17"/>
  <c r="F2895" i="17"/>
  <c r="H2894" i="17"/>
  <c r="F2894" i="17"/>
  <c r="G2893" i="17"/>
  <c r="F2893" i="17"/>
  <c r="G2892" i="17"/>
  <c r="F2892" i="17"/>
  <c r="H2891" i="17"/>
  <c r="F2891" i="17"/>
  <c r="H2890" i="17"/>
  <c r="F2890" i="17"/>
  <c r="G2889" i="17"/>
  <c r="F2889" i="17"/>
  <c r="G2888" i="17"/>
  <c r="F2888" i="17"/>
  <c r="H2887" i="17"/>
  <c r="F2887" i="17"/>
  <c r="H2886" i="17"/>
  <c r="F2886" i="17"/>
  <c r="G2885" i="17"/>
  <c r="F2885" i="17"/>
  <c r="G2884" i="17"/>
  <c r="F2884" i="17"/>
  <c r="H2883" i="17"/>
  <c r="F2883" i="17"/>
  <c r="H2882" i="17"/>
  <c r="F2882" i="17"/>
  <c r="G2881" i="17"/>
  <c r="F2881" i="17"/>
  <c r="G2880" i="17"/>
  <c r="F2880" i="17"/>
  <c r="H2879" i="17"/>
  <c r="F2879" i="17"/>
  <c r="H2878" i="17"/>
  <c r="F2878" i="17"/>
  <c r="G2877" i="17"/>
  <c r="F2877" i="17"/>
  <c r="G2876" i="17"/>
  <c r="F2876" i="17"/>
  <c r="H2875" i="17"/>
  <c r="F2875" i="17"/>
  <c r="H2874" i="17"/>
  <c r="F2874" i="17"/>
  <c r="G2873" i="17"/>
  <c r="F2873" i="17"/>
  <c r="G2872" i="17"/>
  <c r="F2872" i="17"/>
  <c r="H2871" i="17"/>
  <c r="F2871" i="17"/>
  <c r="H2870" i="17"/>
  <c r="F2870" i="17"/>
  <c r="G2869" i="17"/>
  <c r="F2869" i="17"/>
  <c r="G2868" i="17"/>
  <c r="F2868" i="17"/>
  <c r="H2867" i="17"/>
  <c r="F2867" i="17"/>
  <c r="H2866" i="17"/>
  <c r="F2866" i="17"/>
  <c r="G2865" i="17"/>
  <c r="F2865" i="17"/>
  <c r="G2864" i="17"/>
  <c r="F2864" i="17"/>
  <c r="H2863" i="17"/>
  <c r="F2863" i="17"/>
  <c r="H2862" i="17"/>
  <c r="F2862" i="17"/>
  <c r="G2861" i="17"/>
  <c r="F2861" i="17"/>
  <c r="G2860" i="17"/>
  <c r="F2860" i="17"/>
  <c r="H2859" i="17"/>
  <c r="F2859" i="17"/>
  <c r="H2858" i="17"/>
  <c r="F2858" i="17"/>
  <c r="G2857" i="17"/>
  <c r="F2857" i="17"/>
  <c r="G2856" i="17"/>
  <c r="F2856" i="17"/>
  <c r="H2855" i="17"/>
  <c r="F2855" i="17"/>
  <c r="H2854" i="17"/>
  <c r="F2854" i="17"/>
  <c r="G2853" i="17"/>
  <c r="F2853" i="17"/>
  <c r="G2852" i="17"/>
  <c r="F2852" i="17"/>
  <c r="H2851" i="17"/>
  <c r="F2851" i="17"/>
  <c r="H2850" i="17"/>
  <c r="F2850" i="17"/>
  <c r="G2849" i="17"/>
  <c r="F2849" i="17"/>
  <c r="G2848" i="17"/>
  <c r="F2848" i="17"/>
  <c r="H2847" i="17"/>
  <c r="F2847" i="17"/>
  <c r="H2846" i="17"/>
  <c r="F2846" i="17"/>
  <c r="G2845" i="17"/>
  <c r="F2845" i="17"/>
  <c r="H2844" i="17"/>
  <c r="F2844" i="17"/>
  <c r="G2843" i="17"/>
  <c r="F2843" i="17"/>
  <c r="H2842" i="17"/>
  <c r="F2842" i="17"/>
  <c r="G2841" i="17"/>
  <c r="F2841" i="17"/>
  <c r="H2840" i="17"/>
  <c r="F2840" i="17"/>
  <c r="G2839" i="17"/>
  <c r="F2839" i="17"/>
  <c r="H2838" i="17"/>
  <c r="F2838" i="17"/>
  <c r="G2837" i="17"/>
  <c r="F2837" i="17"/>
  <c r="H2836" i="17"/>
  <c r="F2836" i="17"/>
  <c r="G2835" i="17"/>
  <c r="F2835" i="17"/>
  <c r="H2834" i="17"/>
  <c r="F2834" i="17"/>
  <c r="G2833" i="17"/>
  <c r="F2833" i="17"/>
  <c r="H2832" i="17"/>
  <c r="F2832" i="17"/>
  <c r="G2831" i="17"/>
  <c r="F2831" i="17"/>
  <c r="H2830" i="17"/>
  <c r="F2830" i="17"/>
  <c r="G2829" i="17"/>
  <c r="F2829" i="17"/>
  <c r="H2828" i="17"/>
  <c r="F2828" i="17"/>
  <c r="G2827" i="17"/>
  <c r="F2827" i="17"/>
  <c r="H2826" i="17"/>
  <c r="F2826" i="17"/>
  <c r="G2825" i="17"/>
  <c r="F2825" i="17"/>
  <c r="H2824" i="17"/>
  <c r="F2824" i="17"/>
  <c r="G2823" i="17"/>
  <c r="F2823" i="17"/>
  <c r="H2822" i="17"/>
  <c r="F2822" i="17"/>
  <c r="G2821" i="17"/>
  <c r="F2821" i="17"/>
  <c r="H2820" i="17"/>
  <c r="F2820" i="17"/>
  <c r="H2819" i="17"/>
  <c r="G2819" i="17"/>
  <c r="F2819" i="17"/>
  <c r="H2818" i="17"/>
  <c r="G2818" i="17"/>
  <c r="F2818" i="17"/>
  <c r="G2817" i="17"/>
  <c r="F2817" i="17"/>
  <c r="H2816" i="17"/>
  <c r="F2816" i="17"/>
  <c r="H2815" i="17"/>
  <c r="G2815" i="17"/>
  <c r="F2815" i="17"/>
  <c r="H2814" i="17"/>
  <c r="G2814" i="17"/>
  <c r="F2814" i="17"/>
  <c r="G2813" i="17"/>
  <c r="F2813" i="17"/>
  <c r="H2812" i="17"/>
  <c r="F2812" i="17"/>
  <c r="H2811" i="17"/>
  <c r="G2811" i="17"/>
  <c r="F2811" i="17"/>
  <c r="H2810" i="17"/>
  <c r="G2810" i="17"/>
  <c r="F2810" i="17"/>
  <c r="G2809" i="17"/>
  <c r="F2809" i="17"/>
  <c r="H2808" i="17"/>
  <c r="F2808" i="17"/>
  <c r="H2807" i="17"/>
  <c r="G2807" i="17"/>
  <c r="F2807" i="17"/>
  <c r="H2806" i="17"/>
  <c r="G2806" i="17"/>
  <c r="F2806" i="17"/>
  <c r="G2805" i="17"/>
  <c r="F2805" i="17"/>
  <c r="H2804" i="17"/>
  <c r="F2804" i="17"/>
  <c r="H2803" i="17"/>
  <c r="G2803" i="17"/>
  <c r="F2803" i="17"/>
  <c r="H2802" i="17"/>
  <c r="G2802" i="17"/>
  <c r="F2802" i="17"/>
  <c r="G2801" i="17"/>
  <c r="F2801" i="17"/>
  <c r="H2800" i="17"/>
  <c r="F2800" i="17"/>
  <c r="H2799" i="17"/>
  <c r="G2799" i="17"/>
  <c r="F2799" i="17"/>
  <c r="H2798" i="17"/>
  <c r="G2798" i="17"/>
  <c r="F2798" i="17"/>
  <c r="G2797" i="17"/>
  <c r="F2797" i="17"/>
  <c r="H2796" i="17"/>
  <c r="F2796" i="17"/>
  <c r="H2795" i="17"/>
  <c r="G2795" i="17"/>
  <c r="F2795" i="17"/>
  <c r="H2794" i="17"/>
  <c r="G2794" i="17"/>
  <c r="F2794" i="17"/>
  <c r="G2793" i="17"/>
  <c r="F2793" i="17"/>
  <c r="H2792" i="17"/>
  <c r="F2792" i="17"/>
  <c r="H2791" i="17"/>
  <c r="G2791" i="17"/>
  <c r="F2791" i="17"/>
  <c r="H2790" i="17"/>
  <c r="G2790" i="17"/>
  <c r="F2790" i="17"/>
  <c r="G2789" i="17"/>
  <c r="F2789" i="17"/>
  <c r="H2788" i="17"/>
  <c r="F2788" i="17"/>
  <c r="H2787" i="17"/>
  <c r="G2787" i="17"/>
  <c r="F2787" i="17"/>
  <c r="H2786" i="17"/>
  <c r="G2786" i="17"/>
  <c r="F2786" i="17"/>
  <c r="G2785" i="17"/>
  <c r="F2785" i="17"/>
  <c r="H2784" i="17"/>
  <c r="F2784" i="17"/>
  <c r="H2783" i="17"/>
  <c r="G2783" i="17"/>
  <c r="F2783" i="17"/>
  <c r="H2782" i="17"/>
  <c r="G2782" i="17"/>
  <c r="F2782" i="17"/>
  <c r="G2781" i="17"/>
  <c r="F2781" i="17"/>
  <c r="H2780" i="17"/>
  <c r="F2780" i="17"/>
  <c r="H2779" i="17"/>
  <c r="G2779" i="17"/>
  <c r="F2779" i="17"/>
  <c r="H2778" i="17"/>
  <c r="G2778" i="17"/>
  <c r="F2778" i="17"/>
  <c r="G2777" i="17"/>
  <c r="F2777" i="17"/>
  <c r="H2776" i="17"/>
  <c r="F2776" i="17"/>
  <c r="H2775" i="17"/>
  <c r="G2775" i="17"/>
  <c r="F2775" i="17"/>
  <c r="H2774" i="17"/>
  <c r="G2774" i="17"/>
  <c r="F2774" i="17"/>
  <c r="G2773" i="17"/>
  <c r="F2773" i="17"/>
  <c r="H2772" i="17"/>
  <c r="F2772" i="17"/>
  <c r="H2771" i="17"/>
  <c r="G2771" i="17"/>
  <c r="F2771" i="17"/>
  <c r="H2770" i="17"/>
  <c r="G2770" i="17"/>
  <c r="F2770" i="17"/>
  <c r="G2769" i="17"/>
  <c r="F2769" i="17"/>
  <c r="H2768" i="17"/>
  <c r="F2768" i="17"/>
  <c r="H2767" i="17"/>
  <c r="G2767" i="17"/>
  <c r="F2767" i="17"/>
  <c r="H2766" i="17"/>
  <c r="G2766" i="17"/>
  <c r="F2766" i="17"/>
  <c r="G2765" i="17"/>
  <c r="F2765" i="17"/>
  <c r="H2764" i="17"/>
  <c r="F2764" i="17"/>
  <c r="H2763" i="17"/>
  <c r="G2763" i="17"/>
  <c r="F2763" i="17"/>
  <c r="H2762" i="17"/>
  <c r="G2762" i="17"/>
  <c r="F2762" i="17"/>
  <c r="G2761" i="17"/>
  <c r="F2761" i="17"/>
  <c r="H2760" i="17"/>
  <c r="F2760" i="17"/>
  <c r="H2759" i="17"/>
  <c r="G2759" i="17"/>
  <c r="F2759" i="17"/>
  <c r="H2758" i="17"/>
  <c r="G2758" i="17"/>
  <c r="F2758" i="17"/>
  <c r="G2757" i="17"/>
  <c r="F2757" i="17"/>
  <c r="H2756" i="17"/>
  <c r="F2756" i="17"/>
  <c r="H2755" i="17"/>
  <c r="G2755" i="17"/>
  <c r="F2755" i="17"/>
  <c r="H2754" i="17"/>
  <c r="G2754" i="17"/>
  <c r="F2754" i="17"/>
  <c r="G2753" i="17"/>
  <c r="F2753" i="17"/>
  <c r="H2752" i="17"/>
  <c r="F2752" i="17"/>
  <c r="H2751" i="17"/>
  <c r="G2751" i="17"/>
  <c r="F2751" i="17"/>
  <c r="H2750" i="17"/>
  <c r="G2750" i="17"/>
  <c r="F2750" i="17"/>
  <c r="G2749" i="17"/>
  <c r="F2749" i="17"/>
  <c r="H2748" i="17"/>
  <c r="F2748" i="17"/>
  <c r="H2747" i="17"/>
  <c r="G2747" i="17"/>
  <c r="F2747" i="17"/>
  <c r="H2746" i="17"/>
  <c r="G2746" i="17"/>
  <c r="F2746" i="17"/>
  <c r="G2745" i="17"/>
  <c r="F2745" i="17"/>
  <c r="H2744" i="17"/>
  <c r="F2744" i="17"/>
  <c r="H2743" i="17"/>
  <c r="G2743" i="17"/>
  <c r="F2743" i="17"/>
  <c r="H2742" i="17"/>
  <c r="G2742" i="17"/>
  <c r="F2742" i="17"/>
  <c r="G2741" i="17"/>
  <c r="F2741" i="17"/>
  <c r="H2740" i="17"/>
  <c r="F2740" i="17"/>
  <c r="H2739" i="17"/>
  <c r="G2739" i="17"/>
  <c r="F2739" i="17"/>
  <c r="H2738" i="17"/>
  <c r="G2738" i="17"/>
  <c r="F2738" i="17"/>
  <c r="G2737" i="17"/>
  <c r="F2737" i="17"/>
  <c r="H2736" i="17"/>
  <c r="F2736" i="17"/>
  <c r="H2735" i="17"/>
  <c r="G2735" i="17"/>
  <c r="F2735" i="17"/>
  <c r="H2734" i="17"/>
  <c r="G2734" i="17"/>
  <c r="F2734" i="17"/>
  <c r="G2733" i="17"/>
  <c r="F2733" i="17"/>
  <c r="H2732" i="17"/>
  <c r="F2732" i="17"/>
  <c r="H2731" i="17"/>
  <c r="G2731" i="17"/>
  <c r="F2731" i="17"/>
  <c r="H2730" i="17"/>
  <c r="G2730" i="17"/>
  <c r="F2730" i="17"/>
  <c r="G2729" i="17"/>
  <c r="F2729" i="17"/>
  <c r="H2728" i="17"/>
  <c r="F2728" i="17"/>
  <c r="H2727" i="17"/>
  <c r="G2727" i="17"/>
  <c r="F2727" i="17"/>
  <c r="H2726" i="17"/>
  <c r="G2726" i="17"/>
  <c r="F2726" i="17"/>
  <c r="G2725" i="17"/>
  <c r="F2725" i="17"/>
  <c r="H2724" i="17"/>
  <c r="F2724" i="17"/>
  <c r="H2723" i="17"/>
  <c r="G2723" i="17"/>
  <c r="F2723" i="17"/>
  <c r="H2722" i="17"/>
  <c r="G2722" i="17"/>
  <c r="F2722" i="17"/>
  <c r="G2721" i="17"/>
  <c r="F2721" i="17"/>
  <c r="H2720" i="17"/>
  <c r="F2720" i="17"/>
  <c r="H2719" i="17"/>
  <c r="G2719" i="17"/>
  <c r="F2719" i="17"/>
  <c r="H2718" i="17"/>
  <c r="G2718" i="17"/>
  <c r="F2718" i="17"/>
  <c r="G2717" i="17"/>
  <c r="F2717" i="17"/>
  <c r="H2716" i="17"/>
  <c r="F2716" i="17"/>
  <c r="H2715" i="17"/>
  <c r="G2715" i="17"/>
  <c r="F2715" i="17"/>
  <c r="H2714" i="17"/>
  <c r="G2714" i="17"/>
  <c r="F2714" i="17"/>
  <c r="G2713" i="17"/>
  <c r="F2713" i="17"/>
  <c r="H2712" i="17"/>
  <c r="F2712" i="17"/>
  <c r="H2711" i="17"/>
  <c r="G2711" i="17"/>
  <c r="F2711" i="17"/>
  <c r="H2710" i="17"/>
  <c r="G2710" i="17"/>
  <c r="F2710" i="17"/>
  <c r="G2709" i="17"/>
  <c r="F2709" i="17"/>
  <c r="H2708" i="17"/>
  <c r="F2708" i="17"/>
  <c r="H2707" i="17"/>
  <c r="G2707" i="17"/>
  <c r="F2707" i="17"/>
  <c r="H2706" i="17"/>
  <c r="G2706" i="17"/>
  <c r="F2706" i="17"/>
  <c r="G2705" i="17"/>
  <c r="F2705" i="17"/>
  <c r="H2704" i="17"/>
  <c r="F2704" i="17"/>
  <c r="H2703" i="17"/>
  <c r="G2703" i="17"/>
  <c r="F2703" i="17"/>
  <c r="H2702" i="17"/>
  <c r="G2702" i="17"/>
  <c r="F2702" i="17"/>
  <c r="G2701" i="17"/>
  <c r="F2701" i="17"/>
  <c r="H2700" i="17"/>
  <c r="F2700" i="17"/>
  <c r="H2699" i="17"/>
  <c r="G2699" i="17"/>
  <c r="F2699" i="17"/>
  <c r="H2698" i="17"/>
  <c r="G2698" i="17"/>
  <c r="F2698" i="17"/>
  <c r="H2697" i="17"/>
  <c r="G2697" i="17"/>
  <c r="F2697" i="17"/>
  <c r="H2696" i="17"/>
  <c r="G2696" i="17"/>
  <c r="F2696" i="17"/>
  <c r="H2695" i="17"/>
  <c r="G2695" i="17"/>
  <c r="F2695" i="17"/>
  <c r="H2694" i="17"/>
  <c r="G2694" i="17"/>
  <c r="F2694" i="17"/>
  <c r="H2693" i="17"/>
  <c r="G2693" i="17"/>
  <c r="F2693" i="17"/>
  <c r="H2692" i="17"/>
  <c r="G2692" i="17"/>
  <c r="F2692" i="17"/>
  <c r="H2691" i="17"/>
  <c r="G2691" i="17"/>
  <c r="F2691" i="17"/>
  <c r="H2690" i="17"/>
  <c r="G2690" i="17"/>
  <c r="F2690" i="17"/>
  <c r="H2689" i="17"/>
  <c r="G2689" i="17"/>
  <c r="F2689" i="17"/>
  <c r="H2688" i="17"/>
  <c r="G2688" i="17"/>
  <c r="F2688" i="17"/>
  <c r="H2687" i="17"/>
  <c r="G2687" i="17"/>
  <c r="F2687" i="17"/>
  <c r="H2686" i="17"/>
  <c r="G2686" i="17"/>
  <c r="F2686" i="17"/>
  <c r="H2685" i="17"/>
  <c r="G2685" i="17"/>
  <c r="F2685" i="17"/>
  <c r="H2684" i="17"/>
  <c r="G2684" i="17"/>
  <c r="F2684" i="17"/>
  <c r="H2683" i="17"/>
  <c r="G2683" i="17"/>
  <c r="F2683" i="17"/>
  <c r="H2682" i="17"/>
  <c r="G2682" i="17"/>
  <c r="F2682" i="17"/>
  <c r="H2681" i="17"/>
  <c r="G2681" i="17"/>
  <c r="F2681" i="17"/>
  <c r="H2680" i="17"/>
  <c r="G2680" i="17"/>
  <c r="F2680" i="17"/>
  <c r="H2679" i="17"/>
  <c r="G2679" i="17"/>
  <c r="F2679" i="17"/>
  <c r="H2678" i="17"/>
  <c r="G2678" i="17"/>
  <c r="F2678" i="17"/>
  <c r="H2677" i="17"/>
  <c r="G2677" i="17"/>
  <c r="F2677" i="17"/>
  <c r="H2676" i="17"/>
  <c r="G2676" i="17"/>
  <c r="F2676" i="17"/>
  <c r="H2675" i="17"/>
  <c r="G2675" i="17"/>
  <c r="F2675" i="17"/>
  <c r="H2674" i="17"/>
  <c r="G2674" i="17"/>
  <c r="F2674" i="17"/>
  <c r="H2673" i="17"/>
  <c r="G2673" i="17"/>
  <c r="F2673" i="17"/>
  <c r="H2672" i="17"/>
  <c r="G2672" i="17"/>
  <c r="F2672" i="17"/>
  <c r="H2671" i="17"/>
  <c r="G2671" i="17"/>
  <c r="F2671" i="17"/>
  <c r="H2670" i="17"/>
  <c r="G2670" i="17"/>
  <c r="F2670" i="17"/>
  <c r="H2669" i="17"/>
  <c r="G2669" i="17"/>
  <c r="F2669" i="17"/>
  <c r="H2668" i="17"/>
  <c r="G2668" i="17"/>
  <c r="F2668" i="17"/>
  <c r="H2667" i="17"/>
  <c r="G2667" i="17"/>
  <c r="F2667" i="17"/>
  <c r="H2666" i="17"/>
  <c r="G2666" i="17"/>
  <c r="F2666" i="17"/>
  <c r="H2665" i="17"/>
  <c r="G2665" i="17"/>
  <c r="F2665" i="17"/>
  <c r="H2664" i="17"/>
  <c r="G2664" i="17"/>
  <c r="F2664" i="17"/>
  <c r="H2663" i="17"/>
  <c r="G2663" i="17"/>
  <c r="F2663" i="17"/>
  <c r="H2662" i="17"/>
  <c r="G2662" i="17"/>
  <c r="F2662" i="17"/>
  <c r="H2661" i="17"/>
  <c r="G2661" i="17"/>
  <c r="F2661" i="17"/>
  <c r="H2660" i="17"/>
  <c r="G2660" i="17"/>
  <c r="F2660" i="17"/>
  <c r="H2659" i="17"/>
  <c r="G2659" i="17"/>
  <c r="F2659" i="17"/>
  <c r="H2658" i="17"/>
  <c r="G2658" i="17"/>
  <c r="F2658" i="17"/>
  <c r="H2657" i="17"/>
  <c r="G2657" i="17"/>
  <c r="F2657" i="17"/>
  <c r="H2656" i="17"/>
  <c r="G2656" i="17"/>
  <c r="F2656" i="17"/>
  <c r="H2655" i="17"/>
  <c r="G2655" i="17"/>
  <c r="F2655" i="17"/>
  <c r="H2654" i="17"/>
  <c r="G2654" i="17"/>
  <c r="F2654" i="17"/>
  <c r="H2653" i="17"/>
  <c r="G2653" i="17"/>
  <c r="F2653" i="17"/>
  <c r="H2652" i="17"/>
  <c r="G2652" i="17"/>
  <c r="F2652" i="17"/>
  <c r="H2651" i="17"/>
  <c r="G2651" i="17"/>
  <c r="F2651" i="17"/>
  <c r="H2650" i="17"/>
  <c r="G2650" i="17"/>
  <c r="F2650" i="17"/>
  <c r="H2649" i="17"/>
  <c r="G2649" i="17"/>
  <c r="F2649" i="17"/>
  <c r="H2648" i="17"/>
  <c r="G2648" i="17"/>
  <c r="F2648" i="17"/>
  <c r="H2647" i="17"/>
  <c r="G2647" i="17"/>
  <c r="F2647" i="17"/>
  <c r="H2646" i="17"/>
  <c r="G2646" i="17"/>
  <c r="F2646" i="17"/>
  <c r="H2645" i="17"/>
  <c r="G2645" i="17"/>
  <c r="F2645" i="17"/>
  <c r="H2644" i="17"/>
  <c r="G2644" i="17"/>
  <c r="F2644" i="17"/>
  <c r="H2643" i="17"/>
  <c r="G2643" i="17"/>
  <c r="F2643" i="17"/>
  <c r="H2642" i="17"/>
  <c r="G2642" i="17"/>
  <c r="F2642" i="17"/>
  <c r="H2641" i="17"/>
  <c r="G2641" i="17"/>
  <c r="F2641" i="17"/>
  <c r="H2640" i="17"/>
  <c r="G2640" i="17"/>
  <c r="F2640" i="17"/>
  <c r="H2639" i="17"/>
  <c r="G2639" i="17"/>
  <c r="F2639" i="17"/>
  <c r="H2638" i="17"/>
  <c r="G2638" i="17"/>
  <c r="F2638" i="17"/>
  <c r="H2637" i="17"/>
  <c r="G2637" i="17"/>
  <c r="F2637" i="17"/>
  <c r="H2636" i="17"/>
  <c r="G2636" i="17"/>
  <c r="F2636" i="17"/>
  <c r="H2635" i="17"/>
  <c r="G2635" i="17"/>
  <c r="F2635" i="17"/>
  <c r="H2634" i="17"/>
  <c r="G2634" i="17"/>
  <c r="F2634" i="17"/>
  <c r="H2633" i="17"/>
  <c r="G2633" i="17"/>
  <c r="F2633" i="17"/>
  <c r="H2632" i="17"/>
  <c r="G2632" i="17"/>
  <c r="F2632" i="17"/>
  <c r="H2631" i="17"/>
  <c r="G2631" i="17"/>
  <c r="F2631" i="17"/>
  <c r="H2630" i="17"/>
  <c r="G2630" i="17"/>
  <c r="F2630" i="17"/>
  <c r="H2629" i="17"/>
  <c r="G2629" i="17"/>
  <c r="F2629" i="17"/>
  <c r="H2628" i="17"/>
  <c r="G2628" i="17"/>
  <c r="F2628" i="17"/>
  <c r="H2627" i="17"/>
  <c r="G2627" i="17"/>
  <c r="F2627" i="17"/>
  <c r="H2626" i="17"/>
  <c r="G2626" i="17"/>
  <c r="F2626" i="17"/>
  <c r="H2625" i="17"/>
  <c r="G2625" i="17"/>
  <c r="F2625" i="17"/>
  <c r="H2624" i="17"/>
  <c r="G2624" i="17"/>
  <c r="F2624" i="17"/>
  <c r="H2623" i="17"/>
  <c r="G2623" i="17"/>
  <c r="F2623" i="17"/>
  <c r="H2622" i="17"/>
  <c r="G2622" i="17"/>
  <c r="F2622" i="17"/>
  <c r="H2621" i="17"/>
  <c r="G2621" i="17"/>
  <c r="F2621" i="17"/>
  <c r="H2620" i="17"/>
  <c r="G2620" i="17"/>
  <c r="F2620" i="17"/>
  <c r="H2619" i="17"/>
  <c r="G2619" i="17"/>
  <c r="F2619" i="17"/>
  <c r="H2618" i="17"/>
  <c r="G2618" i="17"/>
  <c r="F2618" i="17"/>
  <c r="H2617" i="17"/>
  <c r="G2617" i="17"/>
  <c r="F2617" i="17"/>
  <c r="H2616" i="17"/>
  <c r="G2616" i="17"/>
  <c r="F2616" i="17"/>
  <c r="H2615" i="17"/>
  <c r="G2615" i="17"/>
  <c r="F2615" i="17"/>
  <c r="H2614" i="17"/>
  <c r="G2614" i="17"/>
  <c r="F2614" i="17"/>
  <c r="H2613" i="17"/>
  <c r="G2613" i="17"/>
  <c r="F2613" i="17"/>
  <c r="H2612" i="17"/>
  <c r="G2612" i="17"/>
  <c r="F2612" i="17"/>
  <c r="H2611" i="17"/>
  <c r="G2611" i="17"/>
  <c r="F2611" i="17"/>
  <c r="H2610" i="17"/>
  <c r="G2610" i="17"/>
  <c r="F2610" i="17"/>
  <c r="H2609" i="17"/>
  <c r="G2609" i="17"/>
  <c r="F2609" i="17"/>
  <c r="H2608" i="17"/>
  <c r="G2608" i="17"/>
  <c r="F2608" i="17"/>
  <c r="H2607" i="17"/>
  <c r="G2607" i="17"/>
  <c r="F2607" i="17"/>
  <c r="H2606" i="17"/>
  <c r="G2606" i="17"/>
  <c r="F2606" i="17"/>
  <c r="H2605" i="17"/>
  <c r="G2605" i="17"/>
  <c r="F2605" i="17"/>
  <c r="H2604" i="17"/>
  <c r="G2604" i="17"/>
  <c r="F2604" i="17"/>
  <c r="H2603" i="17"/>
  <c r="G2603" i="17"/>
  <c r="F2603" i="17"/>
  <c r="H2602" i="17"/>
  <c r="G2602" i="17"/>
  <c r="F2602" i="17"/>
  <c r="H2601" i="17"/>
  <c r="G2601" i="17"/>
  <c r="F2601" i="17"/>
  <c r="H2600" i="17"/>
  <c r="G2600" i="17"/>
  <c r="F2600" i="17"/>
  <c r="H2599" i="17"/>
  <c r="G2599" i="17"/>
  <c r="F2599" i="17"/>
  <c r="H2598" i="17"/>
  <c r="G2598" i="17"/>
  <c r="F2598" i="17"/>
  <c r="H2597" i="17"/>
  <c r="G2597" i="17"/>
  <c r="F2597" i="17"/>
  <c r="H2596" i="17"/>
  <c r="G2596" i="17"/>
  <c r="F2596" i="17"/>
  <c r="H2595" i="17"/>
  <c r="G2595" i="17"/>
  <c r="F2595" i="17"/>
  <c r="H2594" i="17"/>
  <c r="G2594" i="17"/>
  <c r="F2594" i="17"/>
  <c r="H2593" i="17"/>
  <c r="G2593" i="17"/>
  <c r="F2593" i="17"/>
  <c r="H2592" i="17"/>
  <c r="G2592" i="17"/>
  <c r="F2592" i="17"/>
  <c r="H2591" i="17"/>
  <c r="G2591" i="17"/>
  <c r="F2591" i="17"/>
  <c r="H2590" i="17"/>
  <c r="G2590" i="17"/>
  <c r="F2590" i="17"/>
  <c r="H2589" i="17"/>
  <c r="G2589" i="17"/>
  <c r="F2589" i="17"/>
  <c r="H2588" i="17"/>
  <c r="G2588" i="17"/>
  <c r="F2588" i="17"/>
  <c r="H2587" i="17"/>
  <c r="G2587" i="17"/>
  <c r="F2587" i="17"/>
  <c r="H2586" i="17"/>
  <c r="G2586" i="17"/>
  <c r="F2586" i="17"/>
  <c r="H2585" i="17"/>
  <c r="G2585" i="17"/>
  <c r="F2585" i="17"/>
  <c r="H2584" i="17"/>
  <c r="G2584" i="17"/>
  <c r="F2584" i="17"/>
  <c r="H2583" i="17"/>
  <c r="G2583" i="17"/>
  <c r="F2583" i="17"/>
  <c r="H2582" i="17"/>
  <c r="G2582" i="17"/>
  <c r="F2582" i="17"/>
  <c r="H2581" i="17"/>
  <c r="G2581" i="17"/>
  <c r="F2581" i="17"/>
  <c r="H2580" i="17"/>
  <c r="G2580" i="17"/>
  <c r="F2580" i="17"/>
  <c r="H2579" i="17"/>
  <c r="G2579" i="17"/>
  <c r="F2579" i="17"/>
  <c r="H2578" i="17"/>
  <c r="G2578" i="17"/>
  <c r="F2578" i="17"/>
  <c r="H2577" i="17"/>
  <c r="G2577" i="17"/>
  <c r="F2577" i="17"/>
  <c r="H2576" i="17"/>
  <c r="G2576" i="17"/>
  <c r="F2576" i="17"/>
  <c r="H2575" i="17"/>
  <c r="G2575" i="17"/>
  <c r="F2575" i="17"/>
  <c r="H2574" i="17"/>
  <c r="G2574" i="17"/>
  <c r="F2574" i="17"/>
  <c r="H2573" i="17"/>
  <c r="G2573" i="17"/>
  <c r="F2573" i="17"/>
  <c r="H2572" i="17"/>
  <c r="G2572" i="17"/>
  <c r="F2572" i="17"/>
  <c r="H2571" i="17"/>
  <c r="G2571" i="17"/>
  <c r="F2571" i="17"/>
  <c r="H2570" i="17"/>
  <c r="G2570" i="17"/>
  <c r="F2570" i="17"/>
  <c r="H2569" i="17"/>
  <c r="G2569" i="17"/>
  <c r="F2569" i="17"/>
  <c r="H2568" i="17"/>
  <c r="G2568" i="17"/>
  <c r="F2568" i="17"/>
  <c r="H2567" i="17"/>
  <c r="G2567" i="17"/>
  <c r="F2567" i="17"/>
  <c r="H2566" i="17"/>
  <c r="G2566" i="17"/>
  <c r="F2566" i="17"/>
  <c r="H2565" i="17"/>
  <c r="G2565" i="17"/>
  <c r="F2565" i="17"/>
  <c r="H2564" i="17"/>
  <c r="G2564" i="17"/>
  <c r="F2564" i="17"/>
  <c r="H2563" i="17"/>
  <c r="G2563" i="17"/>
  <c r="F2563" i="17"/>
  <c r="H2562" i="17"/>
  <c r="G2562" i="17"/>
  <c r="F2562" i="17"/>
  <c r="H2561" i="17"/>
  <c r="G2561" i="17"/>
  <c r="F2561" i="17"/>
  <c r="H2560" i="17"/>
  <c r="G2560" i="17"/>
  <c r="F2560" i="17"/>
  <c r="H2559" i="17"/>
  <c r="G2559" i="17"/>
  <c r="F2559" i="17"/>
  <c r="H2558" i="17"/>
  <c r="G2558" i="17"/>
  <c r="F2558" i="17"/>
  <c r="H2557" i="17"/>
  <c r="G2557" i="17"/>
  <c r="F2557" i="17"/>
  <c r="H2556" i="17"/>
  <c r="G2556" i="17"/>
  <c r="F2556" i="17"/>
  <c r="H2555" i="17"/>
  <c r="G2555" i="17"/>
  <c r="F2555" i="17"/>
  <c r="H2554" i="17"/>
  <c r="G2554" i="17"/>
  <c r="F2554" i="17"/>
  <c r="H2553" i="17"/>
  <c r="G2553" i="17"/>
  <c r="F2553" i="17"/>
  <c r="H2552" i="17"/>
  <c r="G2552" i="17"/>
  <c r="F2552" i="17"/>
  <c r="H2551" i="17"/>
  <c r="G2551" i="17"/>
  <c r="F2551" i="17"/>
  <c r="H2550" i="17"/>
  <c r="G2550" i="17"/>
  <c r="F2550" i="17"/>
  <c r="H2549" i="17"/>
  <c r="G2549" i="17"/>
  <c r="F2549" i="17"/>
  <c r="H2548" i="17"/>
  <c r="G2548" i="17"/>
  <c r="F2548" i="17"/>
  <c r="H2547" i="17"/>
  <c r="G2547" i="17"/>
  <c r="F2547" i="17"/>
  <c r="H2546" i="17"/>
  <c r="G2546" i="17"/>
  <c r="F2546" i="17"/>
  <c r="H2545" i="17"/>
  <c r="G2545" i="17"/>
  <c r="F2545" i="17"/>
  <c r="H2544" i="17"/>
  <c r="G2544" i="17"/>
  <c r="F2544" i="17"/>
  <c r="H2543" i="17"/>
  <c r="G2543" i="17"/>
  <c r="F2543" i="17"/>
  <c r="H2542" i="17"/>
  <c r="G2542" i="17"/>
  <c r="F2542" i="17"/>
  <c r="H2541" i="17"/>
  <c r="G2541" i="17"/>
  <c r="F2541" i="17"/>
  <c r="H2540" i="17"/>
  <c r="G2540" i="17"/>
  <c r="F2540" i="17"/>
  <c r="H2539" i="17"/>
  <c r="G2539" i="17"/>
  <c r="F2539" i="17"/>
  <c r="H2538" i="17"/>
  <c r="G2538" i="17"/>
  <c r="F2538" i="17"/>
  <c r="H2537" i="17"/>
  <c r="G2537" i="17"/>
  <c r="F2537" i="17"/>
  <c r="H2536" i="17"/>
  <c r="G2536" i="17"/>
  <c r="F2536" i="17"/>
  <c r="H2535" i="17"/>
  <c r="G2535" i="17"/>
  <c r="F2535" i="17"/>
  <c r="H2534" i="17"/>
  <c r="G2534" i="17"/>
  <c r="F2534" i="17"/>
  <c r="H2533" i="17"/>
  <c r="G2533" i="17"/>
  <c r="F2533" i="17"/>
  <c r="H2532" i="17"/>
  <c r="G2532" i="17"/>
  <c r="F2532" i="17"/>
  <c r="H2531" i="17"/>
  <c r="G2531" i="17"/>
  <c r="F2531" i="17"/>
  <c r="H2530" i="17"/>
  <c r="G2530" i="17"/>
  <c r="F2530" i="17"/>
  <c r="H2529" i="17"/>
  <c r="G2529" i="17"/>
  <c r="F2529" i="17"/>
  <c r="H2528" i="17"/>
  <c r="G2528" i="17"/>
  <c r="F2528" i="17"/>
  <c r="H2527" i="17"/>
  <c r="G2527" i="17"/>
  <c r="F2527" i="17"/>
  <c r="H2526" i="17"/>
  <c r="G2526" i="17"/>
  <c r="F2526" i="17"/>
  <c r="H2525" i="17"/>
  <c r="G2525" i="17"/>
  <c r="F2525" i="17"/>
  <c r="H2524" i="17"/>
  <c r="G2524" i="17"/>
  <c r="F2524" i="17"/>
  <c r="H2523" i="17"/>
  <c r="G2523" i="17"/>
  <c r="F2523" i="17"/>
  <c r="H2522" i="17"/>
  <c r="G2522" i="17"/>
  <c r="F2522" i="17"/>
  <c r="H2521" i="17"/>
  <c r="G2521" i="17"/>
  <c r="F2521" i="17"/>
  <c r="H2520" i="17"/>
  <c r="G2520" i="17"/>
  <c r="F2520" i="17"/>
  <c r="H2519" i="17"/>
  <c r="G2519" i="17"/>
  <c r="F2519" i="17"/>
  <c r="H2518" i="17"/>
  <c r="G2518" i="17"/>
  <c r="F2518" i="17"/>
  <c r="H2517" i="17"/>
  <c r="G2517" i="17"/>
  <c r="F2517" i="17"/>
  <c r="H2516" i="17"/>
  <c r="G2516" i="17"/>
  <c r="F2516" i="17"/>
  <c r="H2515" i="17"/>
  <c r="G2515" i="17"/>
  <c r="F2515" i="17"/>
  <c r="H2514" i="17"/>
  <c r="G2514" i="17"/>
  <c r="F2514" i="17"/>
  <c r="H2513" i="17"/>
  <c r="G2513" i="17"/>
  <c r="F2513" i="17"/>
  <c r="H2512" i="17"/>
  <c r="G2512" i="17"/>
  <c r="F2512" i="17"/>
  <c r="H2511" i="17"/>
  <c r="G2511" i="17"/>
  <c r="F2511" i="17"/>
  <c r="H2510" i="17"/>
  <c r="G2510" i="17"/>
  <c r="F2510" i="17"/>
  <c r="H2509" i="17"/>
  <c r="G2509" i="17"/>
  <c r="F2509" i="17"/>
  <c r="H2508" i="17"/>
  <c r="G2508" i="17"/>
  <c r="F2508" i="17"/>
  <c r="H2507" i="17"/>
  <c r="G2507" i="17"/>
  <c r="F2507" i="17"/>
  <c r="H2506" i="17"/>
  <c r="G2506" i="17"/>
  <c r="F2506" i="17"/>
  <c r="H2505" i="17"/>
  <c r="G2505" i="17"/>
  <c r="F2505" i="17"/>
  <c r="H2504" i="17"/>
  <c r="G2504" i="17"/>
  <c r="F2504" i="17"/>
  <c r="H2503" i="17"/>
  <c r="G2503" i="17"/>
  <c r="F2503" i="17"/>
  <c r="H2502" i="17"/>
  <c r="G2502" i="17"/>
  <c r="F2502" i="17"/>
  <c r="H2501" i="17"/>
  <c r="G2501" i="17"/>
  <c r="F2501" i="17"/>
  <c r="H2500" i="17"/>
  <c r="G2500" i="17"/>
  <c r="F2500" i="17"/>
  <c r="H2499" i="17"/>
  <c r="G2499" i="17"/>
  <c r="F2499" i="17"/>
  <c r="H2498" i="17"/>
  <c r="G2498" i="17"/>
  <c r="F2498" i="17"/>
  <c r="H2497" i="17"/>
  <c r="G2497" i="17"/>
  <c r="F2497" i="17"/>
  <c r="H2496" i="17"/>
  <c r="G2496" i="17"/>
  <c r="F2496" i="17"/>
  <c r="H2495" i="17"/>
  <c r="G2495" i="17"/>
  <c r="F2495" i="17"/>
  <c r="H2494" i="17"/>
  <c r="G2494" i="17"/>
  <c r="F2494" i="17"/>
  <c r="H2493" i="17"/>
  <c r="G2493" i="17"/>
  <c r="F2493" i="17"/>
  <c r="H2492" i="17"/>
  <c r="G2492" i="17"/>
  <c r="F2492" i="17"/>
  <c r="H2491" i="17"/>
  <c r="G2491" i="17"/>
  <c r="F2491" i="17"/>
  <c r="H2490" i="17"/>
  <c r="G2490" i="17"/>
  <c r="F2490" i="17"/>
  <c r="H2489" i="17"/>
  <c r="G2489" i="17"/>
  <c r="F2489" i="17"/>
  <c r="H2488" i="17"/>
  <c r="G2488" i="17"/>
  <c r="F2488" i="17"/>
  <c r="H2487" i="17"/>
  <c r="G2487" i="17"/>
  <c r="F2487" i="17"/>
  <c r="H2486" i="17"/>
  <c r="G2486" i="17"/>
  <c r="F2486" i="17"/>
  <c r="H2485" i="17"/>
  <c r="G2485" i="17"/>
  <c r="F2485" i="17"/>
  <c r="H2484" i="17"/>
  <c r="G2484" i="17"/>
  <c r="F2484" i="17"/>
  <c r="H2483" i="17"/>
  <c r="G2483" i="17"/>
  <c r="F2483" i="17"/>
  <c r="H2482" i="17"/>
  <c r="G2482" i="17"/>
  <c r="F2482" i="17"/>
  <c r="H2481" i="17"/>
  <c r="G2481" i="17"/>
  <c r="F2481" i="17"/>
  <c r="H2480" i="17"/>
  <c r="G2480" i="17"/>
  <c r="F2480" i="17"/>
  <c r="H2479" i="17"/>
  <c r="G2479" i="17"/>
  <c r="F2479" i="17"/>
  <c r="H2478" i="17"/>
  <c r="G2478" i="17"/>
  <c r="F2478" i="17"/>
  <c r="H2477" i="17"/>
  <c r="G2477" i="17"/>
  <c r="F2477" i="17"/>
  <c r="H2476" i="17"/>
  <c r="G2476" i="17"/>
  <c r="F2476" i="17"/>
  <c r="H2475" i="17"/>
  <c r="G2475" i="17"/>
  <c r="F2475" i="17"/>
  <c r="H2474" i="17"/>
  <c r="G2474" i="17"/>
  <c r="F2474" i="17"/>
  <c r="H2473" i="17"/>
  <c r="G2473" i="17"/>
  <c r="F2473" i="17"/>
  <c r="H2472" i="17"/>
  <c r="G2472" i="17"/>
  <c r="F2472" i="17"/>
  <c r="H2471" i="17"/>
  <c r="G2471" i="17"/>
  <c r="F2471" i="17"/>
  <c r="H2470" i="17"/>
  <c r="G2470" i="17"/>
  <c r="F2470" i="17"/>
  <c r="H2469" i="17"/>
  <c r="G2469" i="17"/>
  <c r="F2469" i="17"/>
  <c r="H2468" i="17"/>
  <c r="G2468" i="17"/>
  <c r="F2468" i="17"/>
  <c r="H2467" i="17"/>
  <c r="G2467" i="17"/>
  <c r="F2467" i="17"/>
  <c r="H2466" i="17"/>
  <c r="G2466" i="17"/>
  <c r="F2466" i="17"/>
  <c r="H2465" i="17"/>
  <c r="G2465" i="17"/>
  <c r="F2465" i="17"/>
  <c r="H2464" i="17"/>
  <c r="G2464" i="17"/>
  <c r="F2464" i="17"/>
  <c r="H2463" i="17"/>
  <c r="G2463" i="17"/>
  <c r="F2463" i="17"/>
  <c r="H2462" i="17"/>
  <c r="G2462" i="17"/>
  <c r="F2462" i="17"/>
  <c r="H2461" i="17"/>
  <c r="G2461" i="17"/>
  <c r="F2461" i="17"/>
  <c r="H2460" i="17"/>
  <c r="G2460" i="17"/>
  <c r="F2460" i="17"/>
  <c r="H2459" i="17"/>
  <c r="G2459" i="17"/>
  <c r="F2459" i="17"/>
  <c r="H2458" i="17"/>
  <c r="G2458" i="17"/>
  <c r="F2458" i="17"/>
  <c r="H2457" i="17"/>
  <c r="G2457" i="17"/>
  <c r="F2457" i="17"/>
  <c r="H2456" i="17"/>
  <c r="G2456" i="17"/>
  <c r="F2456" i="17"/>
  <c r="H2455" i="17"/>
  <c r="G2455" i="17"/>
  <c r="F2455" i="17"/>
  <c r="H2454" i="17"/>
  <c r="G2454" i="17"/>
  <c r="F2454" i="17"/>
  <c r="H2453" i="17"/>
  <c r="G2453" i="17"/>
  <c r="F2453" i="17"/>
  <c r="H2452" i="17"/>
  <c r="G2452" i="17"/>
  <c r="F2452" i="17"/>
  <c r="H2451" i="17"/>
  <c r="G2451" i="17"/>
  <c r="F2451" i="17"/>
  <c r="H2450" i="17"/>
  <c r="G2450" i="17"/>
  <c r="F2450" i="17"/>
  <c r="H2449" i="17"/>
  <c r="G2449" i="17"/>
  <c r="F2449" i="17"/>
  <c r="H2448" i="17"/>
  <c r="G2448" i="17"/>
  <c r="F2448" i="17"/>
  <c r="H2447" i="17"/>
  <c r="G2447" i="17"/>
  <c r="F2447" i="17"/>
  <c r="H2446" i="17"/>
  <c r="G2446" i="17"/>
  <c r="F2446" i="17"/>
  <c r="H2445" i="17"/>
  <c r="G2445" i="17"/>
  <c r="F2445" i="17"/>
  <c r="H2444" i="17"/>
  <c r="G2444" i="17"/>
  <c r="F2444" i="17"/>
  <c r="H2443" i="17"/>
  <c r="G2443" i="17"/>
  <c r="F2443" i="17"/>
  <c r="H2442" i="17"/>
  <c r="G2442" i="17"/>
  <c r="F2442" i="17"/>
  <c r="H2441" i="17"/>
  <c r="G2441" i="17"/>
  <c r="F2441" i="17"/>
  <c r="H2440" i="17"/>
  <c r="G2440" i="17"/>
  <c r="F2440" i="17"/>
  <c r="H2439" i="17"/>
  <c r="G2439" i="17"/>
  <c r="F2439" i="17"/>
  <c r="H2438" i="17"/>
  <c r="G2438" i="17"/>
  <c r="F2438" i="17"/>
  <c r="H2437" i="17"/>
  <c r="G2437" i="17"/>
  <c r="F2437" i="17"/>
  <c r="H2436" i="17"/>
  <c r="G2436" i="17"/>
  <c r="F2436" i="17"/>
  <c r="H2435" i="17"/>
  <c r="G2435" i="17"/>
  <c r="F2435" i="17"/>
  <c r="H2434" i="17"/>
  <c r="G2434" i="17"/>
  <c r="F2434" i="17"/>
  <c r="H2433" i="17"/>
  <c r="G2433" i="17"/>
  <c r="F2433" i="17"/>
  <c r="H2432" i="17"/>
  <c r="G2432" i="17"/>
  <c r="F2432" i="17"/>
  <c r="H2431" i="17"/>
  <c r="G2431" i="17"/>
  <c r="F2431" i="17"/>
  <c r="H2430" i="17"/>
  <c r="G2430" i="17"/>
  <c r="F2430" i="17"/>
  <c r="H2429" i="17"/>
  <c r="G2429" i="17"/>
  <c r="F2429" i="17"/>
  <c r="H2428" i="17"/>
  <c r="G2428" i="17"/>
  <c r="F2428" i="17"/>
  <c r="H2427" i="17"/>
  <c r="G2427" i="17"/>
  <c r="F2427" i="17"/>
  <c r="H2426" i="17"/>
  <c r="G2426" i="17"/>
  <c r="F2426" i="17"/>
  <c r="H2425" i="17"/>
  <c r="G2425" i="17"/>
  <c r="F2425" i="17"/>
  <c r="H2424" i="17"/>
  <c r="G2424" i="17"/>
  <c r="F2424" i="17"/>
  <c r="H2423" i="17"/>
  <c r="G2423" i="17"/>
  <c r="F2423" i="17"/>
  <c r="H2422" i="17"/>
  <c r="G2422" i="17"/>
  <c r="F2422" i="17"/>
  <c r="H2421" i="17"/>
  <c r="G2421" i="17"/>
  <c r="F2421" i="17"/>
  <c r="H2420" i="17"/>
  <c r="G2420" i="17"/>
  <c r="F2420" i="17"/>
  <c r="H2419" i="17"/>
  <c r="G2419" i="17"/>
  <c r="F2419" i="17"/>
  <c r="H2418" i="17"/>
  <c r="G2418" i="17"/>
  <c r="F2418" i="17"/>
  <c r="H2417" i="17"/>
  <c r="G2417" i="17"/>
  <c r="F2417" i="17"/>
  <c r="H2416" i="17"/>
  <c r="G2416" i="17"/>
  <c r="F2416" i="17"/>
  <c r="H2415" i="17"/>
  <c r="G2415" i="17"/>
  <c r="F2415" i="17"/>
  <c r="H2414" i="17"/>
  <c r="G2414" i="17"/>
  <c r="F2414" i="17"/>
  <c r="H2413" i="17"/>
  <c r="G2413" i="17"/>
  <c r="F2413" i="17"/>
  <c r="H2412" i="17"/>
  <c r="G2412" i="17"/>
  <c r="F2412" i="17"/>
  <c r="H2411" i="17"/>
  <c r="G2411" i="17"/>
  <c r="F2411" i="17"/>
  <c r="H2410" i="17"/>
  <c r="G2410" i="17"/>
  <c r="F2410" i="17"/>
  <c r="H2409" i="17"/>
  <c r="G2409" i="17"/>
  <c r="F2409" i="17"/>
  <c r="H2408" i="17"/>
  <c r="G2408" i="17"/>
  <c r="F2408" i="17"/>
  <c r="H2407" i="17"/>
  <c r="G2407" i="17"/>
  <c r="F2407" i="17"/>
  <c r="H2406" i="17"/>
  <c r="G2406" i="17"/>
  <c r="F2406" i="17"/>
  <c r="H2405" i="17"/>
  <c r="G2405" i="17"/>
  <c r="F2405" i="17"/>
  <c r="H2404" i="17"/>
  <c r="G2404" i="17"/>
  <c r="F2404" i="17"/>
  <c r="H2403" i="17"/>
  <c r="G2403" i="17"/>
  <c r="F2403" i="17"/>
  <c r="H2402" i="17"/>
  <c r="G2402" i="17"/>
  <c r="F2402" i="17"/>
  <c r="H2401" i="17"/>
  <c r="G2401" i="17"/>
  <c r="F2401" i="17"/>
  <c r="H2400" i="17"/>
  <c r="G2400" i="17"/>
  <c r="F2400" i="17"/>
  <c r="H2399" i="17"/>
  <c r="G2399" i="17"/>
  <c r="F2399" i="17"/>
  <c r="H2398" i="17"/>
  <c r="G2398" i="17"/>
  <c r="F2398" i="17"/>
  <c r="H2397" i="17"/>
  <c r="G2397" i="17"/>
  <c r="F2397" i="17"/>
  <c r="H2396" i="17"/>
  <c r="G2396" i="17"/>
  <c r="F2396" i="17"/>
  <c r="H2395" i="17"/>
  <c r="G2395" i="17"/>
  <c r="F2395" i="17"/>
  <c r="H2394" i="17"/>
  <c r="G2394" i="17"/>
  <c r="F2394" i="17"/>
  <c r="H2393" i="17"/>
  <c r="G2393" i="17"/>
  <c r="F2393" i="17"/>
  <c r="H2392" i="17"/>
  <c r="G2392" i="17"/>
  <c r="F2392" i="17"/>
  <c r="H2391" i="17"/>
  <c r="G2391" i="17"/>
  <c r="F2391" i="17"/>
  <c r="H2390" i="17"/>
  <c r="G2390" i="17"/>
  <c r="F2390" i="17"/>
  <c r="H2389" i="17"/>
  <c r="G2389" i="17"/>
  <c r="F2389" i="17"/>
  <c r="H2388" i="17"/>
  <c r="G2388" i="17"/>
  <c r="F2388" i="17"/>
  <c r="H2387" i="17"/>
  <c r="G2387" i="17"/>
  <c r="F2387" i="17"/>
  <c r="H2386" i="17"/>
  <c r="G2386" i="17"/>
  <c r="F2386" i="17"/>
  <c r="H2385" i="17"/>
  <c r="G2385" i="17"/>
  <c r="F2385" i="17"/>
  <c r="H2384" i="17"/>
  <c r="G2384" i="17"/>
  <c r="F2384" i="17"/>
  <c r="H2383" i="17"/>
  <c r="G2383" i="17"/>
  <c r="F2383" i="17"/>
  <c r="H2382" i="17"/>
  <c r="G2382" i="17"/>
  <c r="F2382" i="17"/>
  <c r="H2381" i="17"/>
  <c r="G2381" i="17"/>
  <c r="F2381" i="17"/>
  <c r="H2380" i="17"/>
  <c r="G2380" i="17"/>
  <c r="F2380" i="17"/>
  <c r="H2379" i="17"/>
  <c r="G2379" i="17"/>
  <c r="F2379" i="17"/>
  <c r="H2378" i="17"/>
  <c r="G2378" i="17"/>
  <c r="F2378" i="17"/>
  <c r="H2377" i="17"/>
  <c r="G2377" i="17"/>
  <c r="F2377" i="17"/>
  <c r="H2376" i="17"/>
  <c r="G2376" i="17"/>
  <c r="F2376" i="17"/>
  <c r="H2375" i="17"/>
  <c r="G2375" i="17"/>
  <c r="F2375" i="17"/>
  <c r="H2374" i="17"/>
  <c r="G2374" i="17"/>
  <c r="F2374" i="17"/>
  <c r="H2373" i="17"/>
  <c r="G2373" i="17"/>
  <c r="F2373" i="17"/>
  <c r="H2372" i="17"/>
  <c r="G2372" i="17"/>
  <c r="F2372" i="17"/>
  <c r="H2371" i="17"/>
  <c r="G2371" i="17"/>
  <c r="F2371" i="17"/>
  <c r="H2370" i="17"/>
  <c r="G2370" i="17"/>
  <c r="F2370" i="17"/>
  <c r="H2369" i="17"/>
  <c r="G2369" i="17"/>
  <c r="F2369" i="17"/>
  <c r="H2368" i="17"/>
  <c r="G2368" i="17"/>
  <c r="F2368" i="17"/>
  <c r="H2367" i="17"/>
  <c r="G2367" i="17"/>
  <c r="F2367" i="17"/>
  <c r="H2366" i="17"/>
  <c r="G2366" i="17"/>
  <c r="F2366" i="17"/>
  <c r="H2365" i="17"/>
  <c r="G2365" i="17"/>
  <c r="F2365" i="17"/>
  <c r="H2364" i="17"/>
  <c r="G2364" i="17"/>
  <c r="F2364" i="17"/>
  <c r="H2363" i="17"/>
  <c r="G2363" i="17"/>
  <c r="F2363" i="17"/>
  <c r="H2362" i="17"/>
  <c r="G2362" i="17"/>
  <c r="F2362" i="17"/>
  <c r="H2361" i="17"/>
  <c r="G2361" i="17"/>
  <c r="F2361" i="17"/>
  <c r="H2360" i="17"/>
  <c r="G2360" i="17"/>
  <c r="F2360" i="17"/>
  <c r="H2359" i="17"/>
  <c r="G2359" i="17"/>
  <c r="F2359" i="17"/>
  <c r="H2358" i="17"/>
  <c r="G2358" i="17"/>
  <c r="F2358" i="17"/>
  <c r="H2357" i="17"/>
  <c r="G2357" i="17"/>
  <c r="F2357" i="17"/>
  <c r="H2356" i="17"/>
  <c r="G2356" i="17"/>
  <c r="F2356" i="17"/>
  <c r="H2355" i="17"/>
  <c r="G2355" i="17"/>
  <c r="F2355" i="17"/>
  <c r="H2354" i="17"/>
  <c r="G2354" i="17"/>
  <c r="F2354" i="17"/>
  <c r="H2353" i="17"/>
  <c r="G2353" i="17"/>
  <c r="F2353" i="17"/>
  <c r="H2352" i="17"/>
  <c r="G2352" i="17"/>
  <c r="F2352" i="17"/>
  <c r="H2351" i="17"/>
  <c r="G2351" i="17"/>
  <c r="F2351" i="17"/>
  <c r="H2350" i="17"/>
  <c r="G2350" i="17"/>
  <c r="F2350" i="17"/>
  <c r="H2349" i="17"/>
  <c r="G2349" i="17"/>
  <c r="F2349" i="17"/>
  <c r="H2348" i="17"/>
  <c r="G2348" i="17"/>
  <c r="F2348" i="17"/>
  <c r="H2347" i="17"/>
  <c r="G2347" i="17"/>
  <c r="F2347" i="17"/>
  <c r="H2346" i="17"/>
  <c r="G2346" i="17"/>
  <c r="F2346" i="17"/>
  <c r="H2345" i="17"/>
  <c r="G2345" i="17"/>
  <c r="F2345" i="17"/>
  <c r="H2344" i="17"/>
  <c r="G2344" i="17"/>
  <c r="F2344" i="17"/>
  <c r="H2343" i="17"/>
  <c r="G2343" i="17"/>
  <c r="F2343" i="17"/>
  <c r="H2342" i="17"/>
  <c r="G2342" i="17"/>
  <c r="F2342" i="17"/>
  <c r="H2341" i="17"/>
  <c r="G2341" i="17"/>
  <c r="F2341" i="17"/>
  <c r="H2340" i="17"/>
  <c r="G2340" i="17"/>
  <c r="F2340" i="17"/>
  <c r="H2339" i="17"/>
  <c r="G2339" i="17"/>
  <c r="F2339" i="17"/>
  <c r="H2338" i="17"/>
  <c r="G2338" i="17"/>
  <c r="F2338" i="17"/>
  <c r="H2337" i="17"/>
  <c r="G2337" i="17"/>
  <c r="F2337" i="17"/>
  <c r="H2336" i="17"/>
  <c r="G2336" i="17"/>
  <c r="F2336" i="17"/>
  <c r="H2335" i="17"/>
  <c r="G2335" i="17"/>
  <c r="F2335" i="17"/>
  <c r="H2334" i="17"/>
  <c r="G2334" i="17"/>
  <c r="F2334" i="17"/>
  <c r="H2333" i="17"/>
  <c r="G2333" i="17"/>
  <c r="F2333" i="17"/>
  <c r="H2332" i="17"/>
  <c r="G2332" i="17"/>
  <c r="F2332" i="17"/>
  <c r="H2331" i="17"/>
  <c r="G2331" i="17"/>
  <c r="F2331" i="17"/>
  <c r="H2330" i="17"/>
  <c r="G2330" i="17"/>
  <c r="F2330" i="17"/>
  <c r="H2329" i="17"/>
  <c r="G2329" i="17"/>
  <c r="F2329" i="17"/>
  <c r="H2328" i="17"/>
  <c r="G2328" i="17"/>
  <c r="F2328" i="17"/>
  <c r="H2327" i="17"/>
  <c r="G2327" i="17"/>
  <c r="F2327" i="17"/>
  <c r="H2326" i="17"/>
  <c r="G2326" i="17"/>
  <c r="F2326" i="17"/>
  <c r="H2325" i="17"/>
  <c r="G2325" i="17"/>
  <c r="F2325" i="17"/>
  <c r="H2324" i="17"/>
  <c r="G2324" i="17"/>
  <c r="F2324" i="17"/>
  <c r="H2323" i="17"/>
  <c r="G2323" i="17"/>
  <c r="F2323" i="17"/>
  <c r="H2322" i="17"/>
  <c r="G2322" i="17"/>
  <c r="F2322" i="17"/>
  <c r="H2321" i="17"/>
  <c r="G2321" i="17"/>
  <c r="F2321" i="17"/>
  <c r="H2320" i="17"/>
  <c r="G2320" i="17"/>
  <c r="F2320" i="17"/>
  <c r="H2319" i="17"/>
  <c r="G2319" i="17"/>
  <c r="F2319" i="17"/>
  <c r="H2318" i="17"/>
  <c r="G2318" i="17"/>
  <c r="F2318" i="17"/>
  <c r="H2317" i="17"/>
  <c r="G2317" i="17"/>
  <c r="F2317" i="17"/>
  <c r="H2316" i="17"/>
  <c r="G2316" i="17"/>
  <c r="F2316" i="17"/>
  <c r="H2315" i="17"/>
  <c r="G2315" i="17"/>
  <c r="F2315" i="17"/>
  <c r="H2314" i="17"/>
  <c r="G2314" i="17"/>
  <c r="F2314" i="17"/>
  <c r="H2313" i="17"/>
  <c r="G2313" i="17"/>
  <c r="F2313" i="17"/>
  <c r="H2312" i="17"/>
  <c r="G2312" i="17"/>
  <c r="F2312" i="17"/>
  <c r="H2311" i="17"/>
  <c r="G2311" i="17"/>
  <c r="F2311" i="17"/>
  <c r="H2310" i="17"/>
  <c r="G2310" i="17"/>
  <c r="F2310" i="17"/>
  <c r="H2309" i="17"/>
  <c r="G2309" i="17"/>
  <c r="F2309" i="17"/>
  <c r="H2308" i="17"/>
  <c r="G2308" i="17"/>
  <c r="F2308" i="17"/>
  <c r="H2307" i="17"/>
  <c r="G2307" i="17"/>
  <c r="F2307" i="17"/>
  <c r="H2306" i="17"/>
  <c r="G2306" i="17"/>
  <c r="F2306" i="17"/>
  <c r="H2305" i="17"/>
  <c r="G2305" i="17"/>
  <c r="F2305" i="17"/>
  <c r="H2304" i="17"/>
  <c r="G2304" i="17"/>
  <c r="F2304" i="17"/>
  <c r="H2303" i="17"/>
  <c r="G2303" i="17"/>
  <c r="F2303" i="17"/>
  <c r="H2302" i="17"/>
  <c r="G2302" i="17"/>
  <c r="F2302" i="17"/>
  <c r="H2301" i="17"/>
  <c r="G2301" i="17"/>
  <c r="F2301" i="17"/>
  <c r="H2300" i="17"/>
  <c r="G2300" i="17"/>
  <c r="F2300" i="17"/>
  <c r="H2299" i="17"/>
  <c r="G2299" i="17"/>
  <c r="F2299" i="17"/>
  <c r="H2298" i="17"/>
  <c r="G2298" i="17"/>
  <c r="F2298" i="17"/>
  <c r="H2297" i="17"/>
  <c r="G2297" i="17"/>
  <c r="F2297" i="17"/>
  <c r="H2296" i="17"/>
  <c r="G2296" i="17"/>
  <c r="F2296" i="17"/>
  <c r="H2295" i="17"/>
  <c r="G2295" i="17"/>
  <c r="F2295" i="17"/>
  <c r="H2294" i="17"/>
  <c r="G2294" i="17"/>
  <c r="F2294" i="17"/>
  <c r="H2293" i="17"/>
  <c r="G2293" i="17"/>
  <c r="F2293" i="17"/>
  <c r="H2292" i="17"/>
  <c r="G2292" i="17"/>
  <c r="F2292" i="17"/>
  <c r="H2291" i="17"/>
  <c r="G2291" i="17"/>
  <c r="F2291" i="17"/>
  <c r="H2290" i="17"/>
  <c r="G2290" i="17"/>
  <c r="F2290" i="17"/>
  <c r="H2289" i="17"/>
  <c r="G2289" i="17"/>
  <c r="F2289" i="17"/>
  <c r="H2288" i="17"/>
  <c r="G2288" i="17"/>
  <c r="F2288" i="17"/>
  <c r="H2287" i="17"/>
  <c r="G2287" i="17"/>
  <c r="F2287" i="17"/>
  <c r="H2286" i="17"/>
  <c r="G2286" i="17"/>
  <c r="F2286" i="17"/>
  <c r="H2285" i="17"/>
  <c r="G2285" i="17"/>
  <c r="F2285" i="17"/>
  <c r="H2284" i="17"/>
  <c r="G2284" i="17"/>
  <c r="F2284" i="17"/>
  <c r="H2283" i="17"/>
  <c r="G2283" i="17"/>
  <c r="F2283" i="17"/>
  <c r="H2282" i="17"/>
  <c r="G2282" i="17"/>
  <c r="F2282" i="17"/>
  <c r="H2281" i="17"/>
  <c r="G2281" i="17"/>
  <c r="F2281" i="17"/>
  <c r="H2280" i="17"/>
  <c r="G2280" i="17"/>
  <c r="F2280" i="17"/>
  <c r="H2279" i="17"/>
  <c r="G2279" i="17"/>
  <c r="F2279" i="17"/>
  <c r="H2278" i="17"/>
  <c r="G2278" i="17"/>
  <c r="F2278" i="17"/>
  <c r="H2277" i="17"/>
  <c r="G2277" i="17"/>
  <c r="F2277" i="17"/>
  <c r="H2276" i="17"/>
  <c r="G2276" i="17"/>
  <c r="F2276" i="17"/>
  <c r="H2275" i="17"/>
  <c r="G2275" i="17"/>
  <c r="F2275" i="17"/>
  <c r="H2274" i="17"/>
  <c r="G2274" i="17"/>
  <c r="F2274" i="17"/>
  <c r="H2273" i="17"/>
  <c r="G2273" i="17"/>
  <c r="F2273" i="17"/>
  <c r="H2272" i="17"/>
  <c r="G2272" i="17"/>
  <c r="F2272" i="17"/>
  <c r="H2271" i="17"/>
  <c r="G2271" i="17"/>
  <c r="F2271" i="17"/>
  <c r="H2270" i="17"/>
  <c r="G2270" i="17"/>
  <c r="F2270" i="17"/>
  <c r="H2269" i="17"/>
  <c r="G2269" i="17"/>
  <c r="F2269" i="17"/>
  <c r="H2268" i="17"/>
  <c r="G2268" i="17"/>
  <c r="F2268" i="17"/>
  <c r="H2267" i="17"/>
  <c r="G2267" i="17"/>
  <c r="F2267" i="17"/>
  <c r="H2266" i="17"/>
  <c r="G2266" i="17"/>
  <c r="F2266" i="17"/>
  <c r="H2265" i="17"/>
  <c r="G2265" i="17"/>
  <c r="F2265" i="17"/>
  <c r="H2264" i="17"/>
  <c r="G2264" i="17"/>
  <c r="F2264" i="17"/>
  <c r="H2263" i="17"/>
  <c r="G2263" i="17"/>
  <c r="F2263" i="17"/>
  <c r="H2262" i="17"/>
  <c r="G2262" i="17"/>
  <c r="F2262" i="17"/>
  <c r="H2261" i="17"/>
  <c r="G2261" i="17"/>
  <c r="F2261" i="17"/>
  <c r="H2260" i="17"/>
  <c r="G2260" i="17"/>
  <c r="F2260" i="17"/>
  <c r="H2259" i="17"/>
  <c r="G2259" i="17"/>
  <c r="F2259" i="17"/>
  <c r="H2258" i="17"/>
  <c r="G2258" i="17"/>
  <c r="F2258" i="17"/>
  <c r="H2257" i="17"/>
  <c r="G2257" i="17"/>
  <c r="F2257" i="17"/>
  <c r="H2256" i="17"/>
  <c r="G2256" i="17"/>
  <c r="F2256" i="17"/>
  <c r="H2255" i="17"/>
  <c r="G2255" i="17"/>
  <c r="F2255" i="17"/>
  <c r="H2254" i="17"/>
  <c r="G2254" i="17"/>
  <c r="F2254" i="17"/>
  <c r="H2253" i="17"/>
  <c r="G2253" i="17"/>
  <c r="F2253" i="17"/>
  <c r="H2252" i="17"/>
  <c r="G2252" i="17"/>
  <c r="F2252" i="17"/>
  <c r="H2251" i="17"/>
  <c r="G2251" i="17"/>
  <c r="F2251" i="17"/>
  <c r="H2250" i="17"/>
  <c r="G2250" i="17"/>
  <c r="F2250" i="17"/>
  <c r="H2249" i="17"/>
  <c r="G2249" i="17"/>
  <c r="F2249" i="17"/>
  <c r="H2248" i="17"/>
  <c r="G2248" i="17"/>
  <c r="F2248" i="17"/>
  <c r="H2247" i="17"/>
  <c r="G2247" i="17"/>
  <c r="F2247" i="17"/>
  <c r="H2246" i="17"/>
  <c r="G2246" i="17"/>
  <c r="F2246" i="17"/>
  <c r="H2245" i="17"/>
  <c r="G2245" i="17"/>
  <c r="F2245" i="17"/>
  <c r="H2244" i="17"/>
  <c r="G2244" i="17"/>
  <c r="F2244" i="17"/>
  <c r="H2243" i="17"/>
  <c r="G2243" i="17"/>
  <c r="F2243" i="17"/>
  <c r="H2242" i="17"/>
  <c r="G2242" i="17"/>
  <c r="F2242" i="17"/>
  <c r="H2241" i="17"/>
  <c r="G2241" i="17"/>
  <c r="F2241" i="17"/>
  <c r="H2240" i="17"/>
  <c r="G2240" i="17"/>
  <c r="F2240" i="17"/>
  <c r="H2239" i="17"/>
  <c r="G2239" i="17"/>
  <c r="F2239" i="17"/>
  <c r="H2238" i="17"/>
  <c r="G2238" i="17"/>
  <c r="F2238" i="17"/>
  <c r="H2237" i="17"/>
  <c r="G2237" i="17"/>
  <c r="F2237" i="17"/>
  <c r="H2236" i="17"/>
  <c r="G2236" i="17"/>
  <c r="F2236" i="17"/>
  <c r="H2235" i="17"/>
  <c r="G2235" i="17"/>
  <c r="F2235" i="17"/>
  <c r="H2234" i="17"/>
  <c r="G2234" i="17"/>
  <c r="F2234" i="17"/>
  <c r="H2233" i="17"/>
  <c r="G2233" i="17"/>
  <c r="F2233" i="17"/>
  <c r="H2232" i="17"/>
  <c r="G2232" i="17"/>
  <c r="F2232" i="17"/>
  <c r="H2231" i="17"/>
  <c r="G2231" i="17"/>
  <c r="F2231" i="17"/>
  <c r="H2230" i="17"/>
  <c r="G2230" i="17"/>
  <c r="F2230" i="17"/>
  <c r="H2229" i="17"/>
  <c r="G2229" i="17"/>
  <c r="F2229" i="17"/>
  <c r="H2228" i="17"/>
  <c r="G2228" i="17"/>
  <c r="F2228" i="17"/>
  <c r="H2227" i="17"/>
  <c r="G2227" i="17"/>
  <c r="F2227" i="17"/>
  <c r="H2226" i="17"/>
  <c r="G2226" i="17"/>
  <c r="F2226" i="17"/>
  <c r="H2225" i="17"/>
  <c r="G2225" i="17"/>
  <c r="F2225" i="17"/>
  <c r="H2224" i="17"/>
  <c r="G2224" i="17"/>
  <c r="F2224" i="17"/>
  <c r="H2223" i="17"/>
  <c r="G2223" i="17"/>
  <c r="F2223" i="17"/>
  <c r="H2222" i="17"/>
  <c r="G2222" i="17"/>
  <c r="F2222" i="17"/>
  <c r="H2221" i="17"/>
  <c r="G2221" i="17"/>
  <c r="F2221" i="17"/>
  <c r="H2220" i="17"/>
  <c r="G2220" i="17"/>
  <c r="F2220" i="17"/>
  <c r="H2219" i="17"/>
  <c r="G2219" i="17"/>
  <c r="F2219" i="17"/>
  <c r="H2218" i="17"/>
  <c r="G2218" i="17"/>
  <c r="F2218" i="17"/>
  <c r="H2217" i="17"/>
  <c r="G2217" i="17"/>
  <c r="F2217" i="17"/>
  <c r="H2216" i="17"/>
  <c r="G2216" i="17"/>
  <c r="F2216" i="17"/>
  <c r="H2215" i="17"/>
  <c r="G2215" i="17"/>
  <c r="F2215" i="17"/>
  <c r="H2214" i="17"/>
  <c r="G2214" i="17"/>
  <c r="F2214" i="17"/>
  <c r="H2213" i="17"/>
  <c r="G2213" i="17"/>
  <c r="F2213" i="17"/>
  <c r="H2212" i="17"/>
  <c r="G2212" i="17"/>
  <c r="F2212" i="17"/>
  <c r="H2211" i="17"/>
  <c r="G2211" i="17"/>
  <c r="F2211" i="17"/>
  <c r="H2210" i="17"/>
  <c r="G2210" i="17"/>
  <c r="F2210" i="17"/>
  <c r="H2209" i="17"/>
  <c r="G2209" i="17"/>
  <c r="F2209" i="17"/>
  <c r="H2208" i="17"/>
  <c r="G2208" i="17"/>
  <c r="F2208" i="17"/>
  <c r="H2207" i="17"/>
  <c r="G2207" i="17"/>
  <c r="F2207" i="17"/>
  <c r="H2206" i="17"/>
  <c r="G2206" i="17"/>
  <c r="F2206" i="17"/>
  <c r="H2205" i="17"/>
  <c r="G2205" i="17"/>
  <c r="F2205" i="17"/>
  <c r="H2204" i="17"/>
  <c r="G2204" i="17"/>
  <c r="F2204" i="17"/>
  <c r="H2203" i="17"/>
  <c r="G2203" i="17"/>
  <c r="F2203" i="17"/>
  <c r="H2202" i="17"/>
  <c r="G2202" i="17"/>
  <c r="F2202" i="17"/>
  <c r="H2201" i="17"/>
  <c r="G2201" i="17"/>
  <c r="F2201" i="17"/>
  <c r="H2200" i="17"/>
  <c r="G2200" i="17"/>
  <c r="F2200" i="17"/>
  <c r="H2199" i="17"/>
  <c r="G2199" i="17"/>
  <c r="F2199" i="17"/>
  <c r="H2198" i="17"/>
  <c r="G2198" i="17"/>
  <c r="F2198" i="17"/>
  <c r="H2197" i="17"/>
  <c r="G2197" i="17"/>
  <c r="F2197" i="17"/>
  <c r="H2196" i="17"/>
  <c r="G2196" i="17"/>
  <c r="F2196" i="17"/>
  <c r="H2195" i="17"/>
  <c r="G2195" i="17"/>
  <c r="F2195" i="17"/>
  <c r="H2194" i="17"/>
  <c r="G2194" i="17"/>
  <c r="F2194" i="17"/>
  <c r="H2193" i="17"/>
  <c r="G2193" i="17"/>
  <c r="F2193" i="17"/>
  <c r="H2192" i="17"/>
  <c r="G2192" i="17"/>
  <c r="F2192" i="17"/>
  <c r="H2191" i="17"/>
  <c r="G2191" i="17"/>
  <c r="F2191" i="17"/>
  <c r="H2190" i="17"/>
  <c r="G2190" i="17"/>
  <c r="F2190" i="17"/>
  <c r="H2189" i="17"/>
  <c r="G2189" i="17"/>
  <c r="F2189" i="17"/>
  <c r="H2188" i="17"/>
  <c r="G2188" i="17"/>
  <c r="F2188" i="17"/>
  <c r="H2187" i="17"/>
  <c r="G2187" i="17"/>
  <c r="F2187" i="17"/>
  <c r="H2186" i="17"/>
  <c r="G2186" i="17"/>
  <c r="F2186" i="17"/>
  <c r="H2185" i="17"/>
  <c r="G2185" i="17"/>
  <c r="F2185" i="17"/>
  <c r="H2184" i="17"/>
  <c r="G2184" i="17"/>
  <c r="F2184" i="17"/>
  <c r="H2183" i="17"/>
  <c r="G2183" i="17"/>
  <c r="F2183" i="17"/>
  <c r="H2182" i="17"/>
  <c r="G2182" i="17"/>
  <c r="F2182" i="17"/>
  <c r="H2181" i="17"/>
  <c r="G2181" i="17"/>
  <c r="F2181" i="17"/>
  <c r="H2180" i="17"/>
  <c r="G2180" i="17"/>
  <c r="F2180" i="17"/>
  <c r="H2179" i="17"/>
  <c r="G2179" i="17"/>
  <c r="F2179" i="17"/>
  <c r="H2178" i="17"/>
  <c r="G2178" i="17"/>
  <c r="F2178" i="17"/>
  <c r="H2177" i="17"/>
  <c r="G2177" i="17"/>
  <c r="F2177" i="17"/>
  <c r="H2176" i="17"/>
  <c r="G2176" i="17"/>
  <c r="F2176" i="17"/>
  <c r="H2175" i="17"/>
  <c r="G2175" i="17"/>
  <c r="F2175" i="17"/>
  <c r="H2174" i="17"/>
  <c r="G2174" i="17"/>
  <c r="F2174" i="17"/>
  <c r="H2173" i="17"/>
  <c r="G2173" i="17"/>
  <c r="F2173" i="17"/>
  <c r="H2172" i="17"/>
  <c r="G2172" i="17"/>
  <c r="F2172" i="17"/>
  <c r="H2171" i="17"/>
  <c r="G2171" i="17"/>
  <c r="F2171" i="17"/>
  <c r="H2170" i="17"/>
  <c r="G2170" i="17"/>
  <c r="F2170" i="17"/>
  <c r="H2169" i="17"/>
  <c r="G2169" i="17"/>
  <c r="F2169" i="17"/>
  <c r="H2168" i="17"/>
  <c r="G2168" i="17"/>
  <c r="F2168" i="17"/>
  <c r="H2167" i="17"/>
  <c r="G2167" i="17"/>
  <c r="F2167" i="17"/>
  <c r="H2166" i="17"/>
  <c r="G2166" i="17"/>
  <c r="F2166" i="17"/>
  <c r="H2165" i="17"/>
  <c r="G2165" i="17"/>
  <c r="F2165" i="17"/>
  <c r="H2164" i="17"/>
  <c r="G2164" i="17"/>
  <c r="F2164" i="17"/>
  <c r="H2163" i="17"/>
  <c r="G2163" i="17"/>
  <c r="F2163" i="17"/>
  <c r="H2162" i="17"/>
  <c r="G2162" i="17"/>
  <c r="F2162" i="17"/>
  <c r="H2161" i="17"/>
  <c r="G2161" i="17"/>
  <c r="F2161" i="17"/>
  <c r="H2160" i="17"/>
  <c r="G2160" i="17"/>
  <c r="F2160" i="17"/>
  <c r="H2159" i="17"/>
  <c r="G2159" i="17"/>
  <c r="F2159" i="17"/>
  <c r="H2158" i="17"/>
  <c r="G2158" i="17"/>
  <c r="F2158" i="17"/>
  <c r="H2157" i="17"/>
  <c r="G2157" i="17"/>
  <c r="F2157" i="17"/>
  <c r="H2156" i="17"/>
  <c r="G2156" i="17"/>
  <c r="F2156" i="17"/>
  <c r="H2155" i="17"/>
  <c r="G2155" i="17"/>
  <c r="F2155" i="17"/>
  <c r="H2154" i="17"/>
  <c r="G2154" i="17"/>
  <c r="F2154" i="17"/>
  <c r="H2153" i="17"/>
  <c r="G2153" i="17"/>
  <c r="F2153" i="17"/>
  <c r="H2152" i="17"/>
  <c r="G2152" i="17"/>
  <c r="F2152" i="17"/>
  <c r="H2151" i="17"/>
  <c r="G2151" i="17"/>
  <c r="F2151" i="17"/>
  <c r="H2150" i="17"/>
  <c r="G2150" i="17"/>
  <c r="F2150" i="17"/>
  <c r="H2149" i="17"/>
  <c r="G2149" i="17"/>
  <c r="F2149" i="17"/>
  <c r="H2148" i="17"/>
  <c r="G2148" i="17"/>
  <c r="F2148" i="17"/>
  <c r="H2147" i="17"/>
  <c r="G2147" i="17"/>
  <c r="F2147" i="17"/>
  <c r="H2146" i="17"/>
  <c r="G2146" i="17"/>
  <c r="F2146" i="17"/>
  <c r="H2145" i="17"/>
  <c r="G2145" i="17"/>
  <c r="F2145" i="17"/>
  <c r="H2144" i="17"/>
  <c r="G2144" i="17"/>
  <c r="F2144" i="17"/>
  <c r="H2143" i="17"/>
  <c r="G2143" i="17"/>
  <c r="F2143" i="17"/>
  <c r="H2142" i="17"/>
  <c r="G2142" i="17"/>
  <c r="F2142" i="17"/>
  <c r="H2141" i="17"/>
  <c r="G2141" i="17"/>
  <c r="F2141" i="17"/>
  <c r="H2140" i="17"/>
  <c r="G2140" i="17"/>
  <c r="F2140" i="17"/>
  <c r="H2139" i="17"/>
  <c r="G2139" i="17"/>
  <c r="F2139" i="17"/>
  <c r="H2138" i="17"/>
  <c r="G2138" i="17"/>
  <c r="F2138" i="17"/>
  <c r="H2137" i="17"/>
  <c r="G2137" i="17"/>
  <c r="F2137" i="17"/>
  <c r="H2136" i="17"/>
  <c r="G2136" i="17"/>
  <c r="F2136" i="17"/>
  <c r="H2135" i="17"/>
  <c r="G2135" i="17"/>
  <c r="F2135" i="17"/>
  <c r="H2134" i="17"/>
  <c r="G2134" i="17"/>
  <c r="F2134" i="17"/>
  <c r="H2133" i="17"/>
  <c r="G2133" i="17"/>
  <c r="F2133" i="17"/>
  <c r="H2132" i="17"/>
  <c r="G2132" i="17"/>
  <c r="F2132" i="17"/>
  <c r="H2131" i="17"/>
  <c r="G2131" i="17"/>
  <c r="F2131" i="17"/>
  <c r="H2130" i="17"/>
  <c r="G2130" i="17"/>
  <c r="F2130" i="17"/>
  <c r="H2129" i="17"/>
  <c r="G2129" i="17"/>
  <c r="F2129" i="17"/>
  <c r="H2128" i="17"/>
  <c r="G2128" i="17"/>
  <c r="F2128" i="17"/>
  <c r="H2127" i="17"/>
  <c r="G2127" i="17"/>
  <c r="F2127" i="17"/>
  <c r="H2126" i="17"/>
  <c r="G2126" i="17"/>
  <c r="F2126" i="17"/>
  <c r="H2125" i="17"/>
  <c r="G2125" i="17"/>
  <c r="F2125" i="17"/>
  <c r="H2124" i="17"/>
  <c r="G2124" i="17"/>
  <c r="F2124" i="17"/>
  <c r="H2123" i="17"/>
  <c r="G2123" i="17"/>
  <c r="F2123" i="17"/>
  <c r="H2122" i="17"/>
  <c r="G2122" i="17"/>
  <c r="F2122" i="17"/>
  <c r="H2121" i="17"/>
  <c r="G2121" i="17"/>
  <c r="F2121" i="17"/>
  <c r="H2120" i="17"/>
  <c r="G2120" i="17"/>
  <c r="F2120" i="17"/>
  <c r="H2119" i="17"/>
  <c r="G2119" i="17"/>
  <c r="F2119" i="17"/>
  <c r="H2118" i="17"/>
  <c r="G2118" i="17"/>
  <c r="F2118" i="17"/>
  <c r="H2117" i="17"/>
  <c r="G2117" i="17"/>
  <c r="F2117" i="17"/>
  <c r="H2116" i="17"/>
  <c r="G2116" i="17"/>
  <c r="F2116" i="17"/>
  <c r="H2115" i="17"/>
  <c r="G2115" i="17"/>
  <c r="F2115" i="17"/>
  <c r="H2114" i="17"/>
  <c r="G2114" i="17"/>
  <c r="F2114" i="17"/>
  <c r="H2113" i="17"/>
  <c r="G2113" i="17"/>
  <c r="F2113" i="17"/>
  <c r="H2112" i="17"/>
  <c r="G2112" i="17"/>
  <c r="F2112" i="17"/>
  <c r="H2111" i="17"/>
  <c r="G2111" i="17"/>
  <c r="F2111" i="17"/>
  <c r="H2110" i="17"/>
  <c r="G2110" i="17"/>
  <c r="F2110" i="17"/>
  <c r="H2109" i="17"/>
  <c r="G2109" i="17"/>
  <c r="F2109" i="17"/>
  <c r="H2108" i="17"/>
  <c r="G2108" i="17"/>
  <c r="F2108" i="17"/>
  <c r="H2107" i="17"/>
  <c r="G2107" i="17"/>
  <c r="F2107" i="17"/>
  <c r="H2106" i="17"/>
  <c r="G2106" i="17"/>
  <c r="F2106" i="17"/>
  <c r="H2105" i="17"/>
  <c r="G2105" i="17"/>
  <c r="F2105" i="17"/>
  <c r="H2104" i="17"/>
  <c r="G2104" i="17"/>
  <c r="F2104" i="17"/>
  <c r="H2103" i="17"/>
  <c r="G2103" i="17"/>
  <c r="F2103" i="17"/>
  <c r="H2102" i="17"/>
  <c r="G2102" i="17"/>
  <c r="F2102" i="17"/>
  <c r="H2101" i="17"/>
  <c r="G2101" i="17"/>
  <c r="F2101" i="17"/>
  <c r="H2100" i="17"/>
  <c r="G2100" i="17"/>
  <c r="F2100" i="17"/>
  <c r="H2099" i="17"/>
  <c r="G2099" i="17"/>
  <c r="F2099" i="17"/>
  <c r="H2098" i="17"/>
  <c r="G2098" i="17"/>
  <c r="F2098" i="17"/>
  <c r="H2097" i="17"/>
  <c r="G2097" i="17"/>
  <c r="F2097" i="17"/>
  <c r="H2096" i="17"/>
  <c r="G2096" i="17"/>
  <c r="F2096" i="17"/>
  <c r="H2095" i="17"/>
  <c r="G2095" i="17"/>
  <c r="F2095" i="17"/>
  <c r="H2094" i="17"/>
  <c r="G2094" i="17"/>
  <c r="F2094" i="17"/>
  <c r="H2093" i="17"/>
  <c r="G2093" i="17"/>
  <c r="F2093" i="17"/>
  <c r="H2092" i="17"/>
  <c r="G2092" i="17"/>
  <c r="F2092" i="17"/>
  <c r="H2091" i="17"/>
  <c r="G2091" i="17"/>
  <c r="F2091" i="17"/>
  <c r="H2090" i="17"/>
  <c r="G2090" i="17"/>
  <c r="F2090" i="17"/>
  <c r="H2089" i="17"/>
  <c r="G2089" i="17"/>
  <c r="F2089" i="17"/>
  <c r="H2088" i="17"/>
  <c r="G2088" i="17"/>
  <c r="F2088" i="17"/>
  <c r="H2087" i="17"/>
  <c r="G2087" i="17"/>
  <c r="F2087" i="17"/>
  <c r="H2086" i="17"/>
  <c r="G2086" i="17"/>
  <c r="F2086" i="17"/>
  <c r="H2085" i="17"/>
  <c r="G2085" i="17"/>
  <c r="F2085" i="17"/>
  <c r="H2084" i="17"/>
  <c r="G2084" i="17"/>
  <c r="F2084" i="17"/>
  <c r="H2083" i="17"/>
  <c r="G2083" i="17"/>
  <c r="F2083" i="17"/>
  <c r="H2082" i="17"/>
  <c r="G2082" i="17"/>
  <c r="F2082" i="17"/>
  <c r="H2081" i="17"/>
  <c r="G2081" i="17"/>
  <c r="F2081" i="17"/>
  <c r="H2080" i="17"/>
  <c r="G2080" i="17"/>
  <c r="F2080" i="17"/>
  <c r="H2079" i="17"/>
  <c r="G2079" i="17"/>
  <c r="F2079" i="17"/>
  <c r="H2078" i="17"/>
  <c r="G2078" i="17"/>
  <c r="F2078" i="17"/>
  <c r="H2077" i="17"/>
  <c r="G2077" i="17"/>
  <c r="F2077" i="17"/>
  <c r="H2076" i="17"/>
  <c r="G2076" i="17"/>
  <c r="F2076" i="17"/>
  <c r="H2075" i="17"/>
  <c r="G2075" i="17"/>
  <c r="F2075" i="17"/>
  <c r="H2074" i="17"/>
  <c r="G2074" i="17"/>
  <c r="F2074" i="17"/>
  <c r="H2073" i="17"/>
  <c r="G2073" i="17"/>
  <c r="F2073" i="17"/>
  <c r="H2072" i="17"/>
  <c r="G2072" i="17"/>
  <c r="F2072" i="17"/>
  <c r="H2071" i="17"/>
  <c r="G2071" i="17"/>
  <c r="F2071" i="17"/>
  <c r="H2070" i="17"/>
  <c r="G2070" i="17"/>
  <c r="F2070" i="17"/>
  <c r="H2069" i="17"/>
  <c r="G2069" i="17"/>
  <c r="F2069" i="17"/>
  <c r="H2068" i="17"/>
  <c r="G2068" i="17"/>
  <c r="F2068" i="17"/>
  <c r="H2067" i="17"/>
  <c r="G2067" i="17"/>
  <c r="F2067" i="17"/>
  <c r="H2066" i="17"/>
  <c r="G2066" i="17"/>
  <c r="F2066" i="17"/>
  <c r="H2065" i="17"/>
  <c r="G2065" i="17"/>
  <c r="F2065" i="17"/>
  <c r="H2064" i="17"/>
  <c r="G2064" i="17"/>
  <c r="F2064" i="17"/>
  <c r="H2063" i="17"/>
  <c r="G2063" i="17"/>
  <c r="F2063" i="17"/>
  <c r="H2062" i="17"/>
  <c r="G2062" i="17"/>
  <c r="F2062" i="17"/>
  <c r="H2061" i="17"/>
  <c r="G2061" i="17"/>
  <c r="F2061" i="17"/>
  <c r="H2060" i="17"/>
  <c r="G2060" i="17"/>
  <c r="F2060" i="17"/>
  <c r="H2059" i="17"/>
  <c r="G2059" i="17"/>
  <c r="F2059" i="17"/>
  <c r="H2058" i="17"/>
  <c r="G2058" i="17"/>
  <c r="F2058" i="17"/>
  <c r="H2057" i="17"/>
  <c r="G2057" i="17"/>
  <c r="F2057" i="17"/>
  <c r="H2056" i="17"/>
  <c r="G2056" i="17"/>
  <c r="F2056" i="17"/>
  <c r="H2055" i="17"/>
  <c r="G2055" i="17"/>
  <c r="F2055" i="17"/>
  <c r="H2054" i="17"/>
  <c r="G2054" i="17"/>
  <c r="F2054" i="17"/>
  <c r="H2053" i="17"/>
  <c r="G2053" i="17"/>
  <c r="F2053" i="17"/>
  <c r="H2052" i="17"/>
  <c r="G2052" i="17"/>
  <c r="F2052" i="17"/>
  <c r="H2051" i="17"/>
  <c r="G2051" i="17"/>
  <c r="F2051" i="17"/>
  <c r="H2050" i="17"/>
  <c r="G2050" i="17"/>
  <c r="F2050" i="17"/>
  <c r="H2049" i="17"/>
  <c r="G2049" i="17"/>
  <c r="F2049" i="17"/>
  <c r="H2048" i="17"/>
  <c r="G2048" i="17"/>
  <c r="F2048" i="17"/>
  <c r="H2047" i="17"/>
  <c r="G2047" i="17"/>
  <c r="F2047" i="17"/>
  <c r="H2046" i="17"/>
  <c r="G2046" i="17"/>
  <c r="F2046" i="17"/>
  <c r="H2045" i="17"/>
  <c r="G2045" i="17"/>
  <c r="F2045" i="17"/>
  <c r="H2044" i="17"/>
  <c r="G2044" i="17"/>
  <c r="F2044" i="17"/>
  <c r="H2043" i="17"/>
  <c r="G2043" i="17"/>
  <c r="F2043" i="17"/>
  <c r="H2042" i="17"/>
  <c r="G2042" i="17"/>
  <c r="F2042" i="17"/>
  <c r="H2041" i="17"/>
  <c r="G2041" i="17"/>
  <c r="F2041" i="17"/>
  <c r="H2040" i="17"/>
  <c r="G2040" i="17"/>
  <c r="F2040" i="17"/>
  <c r="H2039" i="17"/>
  <c r="G2039" i="17"/>
  <c r="F2039" i="17"/>
  <c r="H2038" i="17"/>
  <c r="G2038" i="17"/>
  <c r="F2038" i="17"/>
  <c r="H2037" i="17"/>
  <c r="G2037" i="17"/>
  <c r="F2037" i="17"/>
  <c r="H2036" i="17"/>
  <c r="G2036" i="17"/>
  <c r="F2036" i="17"/>
  <c r="H2035" i="17"/>
  <c r="G2035" i="17"/>
  <c r="F2035" i="17"/>
  <c r="H2034" i="17"/>
  <c r="G2034" i="17"/>
  <c r="F2034" i="17"/>
  <c r="H2033" i="17"/>
  <c r="G2033" i="17"/>
  <c r="F2033" i="17"/>
  <c r="H2032" i="17"/>
  <c r="G2032" i="17"/>
  <c r="F2032" i="17"/>
  <c r="H2031" i="17"/>
  <c r="G2031" i="17"/>
  <c r="F2031" i="17"/>
  <c r="H2030" i="17"/>
  <c r="G2030" i="17"/>
  <c r="F2030" i="17"/>
  <c r="H2029" i="17"/>
  <c r="G2029" i="17"/>
  <c r="F2029" i="17"/>
  <c r="H2028" i="17"/>
  <c r="G2028" i="17"/>
  <c r="F2028" i="17"/>
  <c r="H2027" i="17"/>
  <c r="G2027" i="17"/>
  <c r="F2027" i="17"/>
  <c r="H2026" i="17"/>
  <c r="G2026" i="17"/>
  <c r="F2026" i="17"/>
  <c r="H2025" i="17"/>
  <c r="G2025" i="17"/>
  <c r="F2025" i="17"/>
  <c r="H2024" i="17"/>
  <c r="G2024" i="17"/>
  <c r="F2024" i="17"/>
  <c r="H2023" i="17"/>
  <c r="G2023" i="17"/>
  <c r="F2023" i="17"/>
  <c r="H2022" i="17"/>
  <c r="G2022" i="17"/>
  <c r="F2022" i="17"/>
  <c r="H2021" i="17"/>
  <c r="G2021" i="17"/>
  <c r="F2021" i="17"/>
  <c r="H2020" i="17"/>
  <c r="G2020" i="17"/>
  <c r="F2020" i="17"/>
  <c r="H2019" i="17"/>
  <c r="G2019" i="17"/>
  <c r="F2019" i="17"/>
  <c r="H2018" i="17"/>
  <c r="G2018" i="17"/>
  <c r="F2018" i="17"/>
  <c r="H2017" i="17"/>
  <c r="G2017" i="17"/>
  <c r="F2017" i="17"/>
  <c r="H2016" i="17"/>
  <c r="G2016" i="17"/>
  <c r="F2016" i="17"/>
  <c r="H2015" i="17"/>
  <c r="G2015" i="17"/>
  <c r="F2015" i="17"/>
  <c r="H2014" i="17"/>
  <c r="G2014" i="17"/>
  <c r="F2014" i="17"/>
  <c r="H2013" i="17"/>
  <c r="G2013" i="17"/>
  <c r="F2013" i="17"/>
  <c r="H2012" i="17"/>
  <c r="G2012" i="17"/>
  <c r="F2012" i="17"/>
  <c r="H2011" i="17"/>
  <c r="G2011" i="17"/>
  <c r="F2011" i="17"/>
  <c r="H2010" i="17"/>
  <c r="G2010" i="17"/>
  <c r="F2010" i="17"/>
  <c r="H2009" i="17"/>
  <c r="G2009" i="17"/>
  <c r="F2009" i="17"/>
  <c r="H2008" i="17"/>
  <c r="G2008" i="17"/>
  <c r="F2008" i="17"/>
  <c r="H2007" i="17"/>
  <c r="G2007" i="17"/>
  <c r="F2007" i="17"/>
  <c r="H2006" i="17"/>
  <c r="G2006" i="17"/>
  <c r="F2006" i="17"/>
  <c r="H2005" i="17"/>
  <c r="G2005" i="17"/>
  <c r="F2005" i="17"/>
  <c r="H2004" i="17"/>
  <c r="G2004" i="17"/>
  <c r="F2004" i="17"/>
  <c r="H2003" i="17"/>
  <c r="G2003" i="17"/>
  <c r="F2003" i="17"/>
  <c r="H2002" i="17"/>
  <c r="G2002" i="17"/>
  <c r="F2002" i="17"/>
  <c r="H2001" i="17"/>
  <c r="G2001" i="17"/>
  <c r="F2001" i="17"/>
  <c r="H2000" i="17"/>
  <c r="G2000" i="17"/>
  <c r="F2000" i="17"/>
  <c r="H1999" i="17"/>
  <c r="G1999" i="17"/>
  <c r="F1999" i="17"/>
  <c r="H1998" i="17"/>
  <c r="G1998" i="17"/>
  <c r="F1998" i="17"/>
  <c r="H1997" i="17"/>
  <c r="G1997" i="17"/>
  <c r="F1997" i="17"/>
  <c r="H1996" i="17"/>
  <c r="G1996" i="17"/>
  <c r="F1996" i="17"/>
  <c r="H1995" i="17"/>
  <c r="G1995" i="17"/>
  <c r="F1995" i="17"/>
  <c r="H1994" i="17"/>
  <c r="G1994" i="17"/>
  <c r="F1994" i="17"/>
  <c r="H1993" i="17"/>
  <c r="G1993" i="17"/>
  <c r="F1993" i="17"/>
  <c r="H1992" i="17"/>
  <c r="G1992" i="17"/>
  <c r="F1992" i="17"/>
  <c r="H1991" i="17"/>
  <c r="G1991" i="17"/>
  <c r="F1991" i="17"/>
  <c r="H1990" i="17"/>
  <c r="G1990" i="17"/>
  <c r="F1990" i="17"/>
  <c r="H1989" i="17"/>
  <c r="G1989" i="17"/>
  <c r="F1989" i="17"/>
  <c r="H1988" i="17"/>
  <c r="G1988" i="17"/>
  <c r="F1988" i="17"/>
  <c r="H1987" i="17"/>
  <c r="G1987" i="17"/>
  <c r="F1987" i="17"/>
  <c r="H1986" i="17"/>
  <c r="G1986" i="17"/>
  <c r="F1986" i="17"/>
  <c r="H1985" i="17"/>
  <c r="G1985" i="17"/>
  <c r="F1985" i="17"/>
  <c r="H1984" i="17"/>
  <c r="G1984" i="17"/>
  <c r="F1984" i="17"/>
  <c r="H1983" i="17"/>
  <c r="G1983" i="17"/>
  <c r="F1983" i="17"/>
  <c r="H1982" i="17"/>
  <c r="G1982" i="17"/>
  <c r="F1982" i="17"/>
  <c r="H1981" i="17"/>
  <c r="G1981" i="17"/>
  <c r="F1981" i="17"/>
  <c r="H1980" i="17"/>
  <c r="G1980" i="17"/>
  <c r="F1980" i="17"/>
  <c r="H1979" i="17"/>
  <c r="G1979" i="17"/>
  <c r="F1979" i="17"/>
  <c r="H1978" i="17"/>
  <c r="G1978" i="17"/>
  <c r="F1978" i="17"/>
  <c r="H1977" i="17"/>
  <c r="G1977" i="17"/>
  <c r="F1977" i="17"/>
  <c r="H1976" i="17"/>
  <c r="G1976" i="17"/>
  <c r="F1976" i="17"/>
  <c r="H1975" i="17"/>
  <c r="G1975" i="17"/>
  <c r="F1975" i="17"/>
  <c r="H1974" i="17"/>
  <c r="G1974" i="17"/>
  <c r="F1974" i="17"/>
  <c r="H1973" i="17"/>
  <c r="G1973" i="17"/>
  <c r="F1973" i="17"/>
  <c r="H1972" i="17"/>
  <c r="G1972" i="17"/>
  <c r="F1972" i="17"/>
  <c r="H1971" i="17"/>
  <c r="G1971" i="17"/>
  <c r="F1971" i="17"/>
  <c r="H1970" i="17"/>
  <c r="G1970" i="17"/>
  <c r="F1970" i="17"/>
  <c r="H1969" i="17"/>
  <c r="G1969" i="17"/>
  <c r="F1969" i="17"/>
  <c r="H1968" i="17"/>
  <c r="G1968" i="17"/>
  <c r="F1968" i="17"/>
  <c r="H1967" i="17"/>
  <c r="G1967" i="17"/>
  <c r="F1967" i="17"/>
  <c r="H1966" i="17"/>
  <c r="G1966" i="17"/>
  <c r="F1966" i="17"/>
  <c r="H1965" i="17"/>
  <c r="G1965" i="17"/>
  <c r="F1965" i="17"/>
  <c r="H1964" i="17"/>
  <c r="G1964" i="17"/>
  <c r="F1964" i="17"/>
  <c r="H1963" i="17"/>
  <c r="G1963" i="17"/>
  <c r="F1963" i="17"/>
  <c r="H1962" i="17"/>
  <c r="G1962" i="17"/>
  <c r="F1962" i="17"/>
  <c r="H1961" i="17"/>
  <c r="G1961" i="17"/>
  <c r="F1961" i="17"/>
  <c r="H1960" i="17"/>
  <c r="G1960" i="17"/>
  <c r="F1960" i="17"/>
  <c r="H1959" i="17"/>
  <c r="G1959" i="17"/>
  <c r="F1959" i="17"/>
  <c r="H1958" i="17"/>
  <c r="G1958" i="17"/>
  <c r="F1958" i="17"/>
  <c r="H1957" i="17"/>
  <c r="G1957" i="17"/>
  <c r="F1957" i="17"/>
  <c r="H1956" i="17"/>
  <c r="G1956" i="17"/>
  <c r="F1956" i="17"/>
  <c r="H1955" i="17"/>
  <c r="G1955" i="17"/>
  <c r="F1955" i="17"/>
  <c r="H1954" i="17"/>
  <c r="G1954" i="17"/>
  <c r="F1954" i="17"/>
  <c r="H1953" i="17"/>
  <c r="G1953" i="17"/>
  <c r="F1953" i="17"/>
  <c r="H1952" i="17"/>
  <c r="G1952" i="17"/>
  <c r="F1952" i="17"/>
  <c r="H1951" i="17"/>
  <c r="G1951" i="17"/>
  <c r="F1951" i="17"/>
  <c r="H1950" i="17"/>
  <c r="G1950" i="17"/>
  <c r="F1950" i="17"/>
  <c r="H1949" i="17"/>
  <c r="G1949" i="17"/>
  <c r="F1949" i="17"/>
  <c r="H1948" i="17"/>
  <c r="G1948" i="17"/>
  <c r="F1948" i="17"/>
  <c r="H1947" i="17"/>
  <c r="G1947" i="17"/>
  <c r="F1947" i="17"/>
  <c r="H1946" i="17"/>
  <c r="G1946" i="17"/>
  <c r="F1946" i="17"/>
  <c r="H1945" i="17"/>
  <c r="G1945" i="17"/>
  <c r="F1945" i="17"/>
  <c r="H1944" i="17"/>
  <c r="G1944" i="17"/>
  <c r="F1944" i="17"/>
  <c r="H1943" i="17"/>
  <c r="G1943" i="17"/>
  <c r="F1943" i="17"/>
  <c r="H1942" i="17"/>
  <c r="G1942" i="17"/>
  <c r="F1942" i="17"/>
  <c r="H1941" i="17"/>
  <c r="G1941" i="17"/>
  <c r="F1941" i="17"/>
  <c r="H1940" i="17"/>
  <c r="G1940" i="17"/>
  <c r="F1940" i="17"/>
  <c r="H1939" i="17"/>
  <c r="G1939" i="17"/>
  <c r="F1939" i="17"/>
  <c r="H1938" i="17"/>
  <c r="G1938" i="17"/>
  <c r="F1938" i="17"/>
  <c r="H1937" i="17"/>
  <c r="G1937" i="17"/>
  <c r="F1937" i="17"/>
  <c r="H1936" i="17"/>
  <c r="G1936" i="17"/>
  <c r="F1936" i="17"/>
  <c r="H1935" i="17"/>
  <c r="G1935" i="17"/>
  <c r="F1935" i="17"/>
  <c r="H1934" i="17"/>
  <c r="G1934" i="17"/>
  <c r="F1934" i="17"/>
  <c r="H1933" i="17"/>
  <c r="G1933" i="17"/>
  <c r="F1933" i="17"/>
  <c r="H1932" i="17"/>
  <c r="G1932" i="17"/>
  <c r="F1932" i="17"/>
  <c r="H1931" i="17"/>
  <c r="G1931" i="17"/>
  <c r="F1931" i="17"/>
  <c r="H1930" i="17"/>
  <c r="G1930" i="17"/>
  <c r="F1930" i="17"/>
  <c r="H1929" i="17"/>
  <c r="G1929" i="17"/>
  <c r="F1929" i="17"/>
  <c r="H1928" i="17"/>
  <c r="G1928" i="17"/>
  <c r="F1928" i="17"/>
  <c r="H1927" i="17"/>
  <c r="G1927" i="17"/>
  <c r="F1927" i="17"/>
  <c r="H1926" i="17"/>
  <c r="G1926" i="17"/>
  <c r="F1926" i="17"/>
  <c r="H1925" i="17"/>
  <c r="G1925" i="17"/>
  <c r="F1925" i="17"/>
  <c r="H1924" i="17"/>
  <c r="G1924" i="17"/>
  <c r="F1924" i="17"/>
  <c r="H1923" i="17"/>
  <c r="G1923" i="17"/>
  <c r="F1923" i="17"/>
  <c r="H1922" i="17"/>
  <c r="G1922" i="17"/>
  <c r="F1922" i="17"/>
  <c r="H1921" i="17"/>
  <c r="G1921" i="17"/>
  <c r="F1921" i="17"/>
  <c r="H1920" i="17"/>
  <c r="G1920" i="17"/>
  <c r="F1920" i="17"/>
  <c r="H1919" i="17"/>
  <c r="G1919" i="17"/>
  <c r="F1919" i="17"/>
  <c r="H1918" i="17"/>
  <c r="G1918" i="17"/>
  <c r="F1918" i="17"/>
  <c r="H1917" i="17"/>
  <c r="G1917" i="17"/>
  <c r="F1917" i="17"/>
  <c r="H1916" i="17"/>
  <c r="G1916" i="17"/>
  <c r="F1916" i="17"/>
  <c r="H1915" i="17"/>
  <c r="G1915" i="17"/>
  <c r="F1915" i="17"/>
  <c r="H1914" i="17"/>
  <c r="G1914" i="17"/>
  <c r="F1914" i="17"/>
  <c r="H1913" i="17"/>
  <c r="G1913" i="17"/>
  <c r="F1913" i="17"/>
  <c r="H1912" i="17"/>
  <c r="G1912" i="17"/>
  <c r="F1912" i="17"/>
  <c r="H1911" i="17"/>
  <c r="G1911" i="17"/>
  <c r="F1911" i="17"/>
  <c r="H1910" i="17"/>
  <c r="G1910" i="17"/>
  <c r="F1910" i="17"/>
  <c r="H1909" i="17"/>
  <c r="G1909" i="17"/>
  <c r="F1909" i="17"/>
  <c r="H1908" i="17"/>
  <c r="G1908" i="17"/>
  <c r="F1908" i="17"/>
  <c r="H1907" i="17"/>
  <c r="G1907" i="17"/>
  <c r="F1907" i="17"/>
  <c r="H1906" i="17"/>
  <c r="G1906" i="17"/>
  <c r="F1906" i="17"/>
  <c r="H1905" i="17"/>
  <c r="G1905" i="17"/>
  <c r="F1905" i="17"/>
  <c r="H1904" i="17"/>
  <c r="G1904" i="17"/>
  <c r="F1904" i="17"/>
  <c r="H1903" i="17"/>
  <c r="G1903" i="17"/>
  <c r="F1903" i="17"/>
  <c r="H1902" i="17"/>
  <c r="G1902" i="17"/>
  <c r="F1902" i="17"/>
  <c r="H1901" i="17"/>
  <c r="G1901" i="17"/>
  <c r="F1901" i="17"/>
  <c r="H1900" i="17"/>
  <c r="G1900" i="17"/>
  <c r="F1900" i="17"/>
  <c r="H1899" i="17"/>
  <c r="G1899" i="17"/>
  <c r="F1899" i="17"/>
  <c r="H1898" i="17"/>
  <c r="G1898" i="17"/>
  <c r="F1898" i="17"/>
  <c r="H1897" i="17"/>
  <c r="G1897" i="17"/>
  <c r="F1897" i="17"/>
  <c r="H1896" i="17"/>
  <c r="G1896" i="17"/>
  <c r="F1896" i="17"/>
  <c r="H1895" i="17"/>
  <c r="G1895" i="17"/>
  <c r="F1895" i="17"/>
  <c r="H1894" i="17"/>
  <c r="G1894" i="17"/>
  <c r="F1894" i="17"/>
  <c r="H1893" i="17"/>
  <c r="G1893" i="17"/>
  <c r="F1893" i="17"/>
  <c r="H1892" i="17"/>
  <c r="G1892" i="17"/>
  <c r="F1892" i="17"/>
  <c r="H1891" i="17"/>
  <c r="G1891" i="17"/>
  <c r="F1891" i="17"/>
  <c r="H1890" i="17"/>
  <c r="G1890" i="17"/>
  <c r="F1890" i="17"/>
  <c r="H1889" i="17"/>
  <c r="G1889" i="17"/>
  <c r="F1889" i="17"/>
  <c r="H1888" i="17"/>
  <c r="G1888" i="17"/>
  <c r="F1888" i="17"/>
  <c r="H1887" i="17"/>
  <c r="G1887" i="17"/>
  <c r="F1887" i="17"/>
  <c r="H1886" i="17"/>
  <c r="G1886" i="17"/>
  <c r="F1886" i="17"/>
  <c r="H1885" i="17"/>
  <c r="G1885" i="17"/>
  <c r="F1885" i="17"/>
  <c r="H1884" i="17"/>
  <c r="G1884" i="17"/>
  <c r="F1884" i="17"/>
  <c r="H1883" i="17"/>
  <c r="G1883" i="17"/>
  <c r="F1883" i="17"/>
  <c r="H1882" i="17"/>
  <c r="G1882" i="17"/>
  <c r="F1882" i="17"/>
  <c r="H1881" i="17"/>
  <c r="G1881" i="17"/>
  <c r="F1881" i="17"/>
  <c r="H1880" i="17"/>
  <c r="G1880" i="17"/>
  <c r="F1880" i="17"/>
  <c r="H1879" i="17"/>
  <c r="G1879" i="17"/>
  <c r="F1879" i="17"/>
  <c r="H1878" i="17"/>
  <c r="G1878" i="17"/>
  <c r="F1878" i="17"/>
  <c r="H1877" i="17"/>
  <c r="G1877" i="17"/>
  <c r="F1877" i="17"/>
  <c r="H1876" i="17"/>
  <c r="G1876" i="17"/>
  <c r="F1876" i="17"/>
  <c r="H1875" i="17"/>
  <c r="G1875" i="17"/>
  <c r="F1875" i="17"/>
  <c r="H1874" i="17"/>
  <c r="G1874" i="17"/>
  <c r="F1874" i="17"/>
  <c r="H1873" i="17"/>
  <c r="G1873" i="17"/>
  <c r="F1873" i="17"/>
  <c r="H1872" i="17"/>
  <c r="G1872" i="17"/>
  <c r="F1872" i="17"/>
  <c r="H1871" i="17"/>
  <c r="G1871" i="17"/>
  <c r="F1871" i="17"/>
  <c r="H1870" i="17"/>
  <c r="G1870" i="17"/>
  <c r="F1870" i="17"/>
  <c r="H1869" i="17"/>
  <c r="G1869" i="17"/>
  <c r="F1869" i="17"/>
  <c r="H1868" i="17"/>
  <c r="G1868" i="17"/>
  <c r="F1868" i="17"/>
  <c r="H1867" i="17"/>
  <c r="G1867" i="17"/>
  <c r="F1867" i="17"/>
  <c r="H1866" i="17"/>
  <c r="G1866" i="17"/>
  <c r="F1866" i="17"/>
  <c r="H1865" i="17"/>
  <c r="G1865" i="17"/>
  <c r="F1865" i="17"/>
  <c r="H1864" i="17"/>
  <c r="G1864" i="17"/>
  <c r="F1864" i="17"/>
  <c r="H1863" i="17"/>
  <c r="G1863" i="17"/>
  <c r="F1863" i="17"/>
  <c r="H1862" i="17"/>
  <c r="G1862" i="17"/>
  <c r="F1862" i="17"/>
  <c r="H1861" i="17"/>
  <c r="G1861" i="17"/>
  <c r="F1861" i="17"/>
  <c r="H1860" i="17"/>
  <c r="G1860" i="17"/>
  <c r="F1860" i="17"/>
  <c r="H1859" i="17"/>
  <c r="G1859" i="17"/>
  <c r="F1859" i="17"/>
  <c r="H1858" i="17"/>
  <c r="G1858" i="17"/>
  <c r="F1858" i="17"/>
  <c r="H1857" i="17"/>
  <c r="G1857" i="17"/>
  <c r="F1857" i="17"/>
  <c r="H1856" i="17"/>
  <c r="G1856" i="17"/>
  <c r="F1856" i="17"/>
  <c r="H1855" i="17"/>
  <c r="G1855" i="17"/>
  <c r="F1855" i="17"/>
  <c r="H1854" i="17"/>
  <c r="G1854" i="17"/>
  <c r="F1854" i="17"/>
  <c r="H1853" i="17"/>
  <c r="G1853" i="17"/>
  <c r="F1853" i="17"/>
  <c r="H1852" i="17"/>
  <c r="G1852" i="17"/>
  <c r="F1852" i="17"/>
  <c r="H1851" i="17"/>
  <c r="G1851" i="17"/>
  <c r="F1851" i="17"/>
  <c r="H1850" i="17"/>
  <c r="G1850" i="17"/>
  <c r="F1850" i="17"/>
  <c r="H1849" i="17"/>
  <c r="G1849" i="17"/>
  <c r="F1849" i="17"/>
  <c r="H1848" i="17"/>
  <c r="G1848" i="17"/>
  <c r="F1848" i="17"/>
  <c r="H1847" i="17"/>
  <c r="G1847" i="17"/>
  <c r="F1847" i="17"/>
  <c r="H1846" i="17"/>
  <c r="G1846" i="17"/>
  <c r="F1846" i="17"/>
  <c r="H1845" i="17"/>
  <c r="G1845" i="17"/>
  <c r="F1845" i="17"/>
  <c r="H1844" i="17"/>
  <c r="G1844" i="17"/>
  <c r="F1844" i="17"/>
  <c r="H1843" i="17"/>
  <c r="G1843" i="17"/>
  <c r="F1843" i="17"/>
  <c r="H1842" i="17"/>
  <c r="G1842" i="17"/>
  <c r="F1842" i="17"/>
  <c r="H1841" i="17"/>
  <c r="G1841" i="17"/>
  <c r="F1841" i="17"/>
  <c r="H1840" i="17"/>
  <c r="G1840" i="17"/>
  <c r="F1840" i="17"/>
  <c r="H1839" i="17"/>
  <c r="G1839" i="17"/>
  <c r="F1839" i="17"/>
  <c r="H1838" i="17"/>
  <c r="G1838" i="17"/>
  <c r="F1838" i="17"/>
  <c r="H1837" i="17"/>
  <c r="G1837" i="17"/>
  <c r="F1837" i="17"/>
  <c r="H1836" i="17"/>
  <c r="G1836" i="17"/>
  <c r="F1836" i="17"/>
  <c r="H1835" i="17"/>
  <c r="G1835" i="17"/>
  <c r="F1835" i="17"/>
  <c r="H1834" i="17"/>
  <c r="G1834" i="17"/>
  <c r="F1834" i="17"/>
  <c r="H1833" i="17"/>
  <c r="G1833" i="17"/>
  <c r="F1833" i="17"/>
  <c r="H1832" i="17"/>
  <c r="G1832" i="17"/>
  <c r="F1832" i="17"/>
  <c r="H1831" i="17"/>
  <c r="G1831" i="17"/>
  <c r="F1831" i="17"/>
  <c r="H1830" i="17"/>
  <c r="G1830" i="17"/>
  <c r="F1830" i="17"/>
  <c r="H1829" i="17"/>
  <c r="G1829" i="17"/>
  <c r="F1829" i="17"/>
  <c r="H1828" i="17"/>
  <c r="G1828" i="17"/>
  <c r="F1828" i="17"/>
  <c r="H1827" i="17"/>
  <c r="G1827" i="17"/>
  <c r="F1827" i="17"/>
  <c r="H1826" i="17"/>
  <c r="G1826" i="17"/>
  <c r="F1826" i="17"/>
  <c r="H1825" i="17"/>
  <c r="G1825" i="17"/>
  <c r="F1825" i="17"/>
  <c r="H1824" i="17"/>
  <c r="G1824" i="17"/>
  <c r="F1824" i="17"/>
  <c r="H1823" i="17"/>
  <c r="G1823" i="17"/>
  <c r="F1823" i="17"/>
  <c r="H1822" i="17"/>
  <c r="G1822" i="17"/>
  <c r="F1822" i="17"/>
  <c r="H1821" i="17"/>
  <c r="G1821" i="17"/>
  <c r="F1821" i="17"/>
  <c r="H1820" i="17"/>
  <c r="G1820" i="17"/>
  <c r="F1820" i="17"/>
  <c r="H1819" i="17"/>
  <c r="G1819" i="17"/>
  <c r="F1819" i="17"/>
  <c r="H1818" i="17"/>
  <c r="G1818" i="17"/>
  <c r="F1818" i="17"/>
  <c r="H1817" i="17"/>
  <c r="G1817" i="17"/>
  <c r="F1817" i="17"/>
  <c r="H1816" i="17"/>
  <c r="G1816" i="17"/>
  <c r="F1816" i="17"/>
  <c r="H1815" i="17"/>
  <c r="G1815" i="17"/>
  <c r="F1815" i="17"/>
  <c r="H1814" i="17"/>
  <c r="G1814" i="17"/>
  <c r="F1814" i="17"/>
  <c r="H1813" i="17"/>
  <c r="G1813" i="17"/>
  <c r="F1813" i="17"/>
  <c r="H1812" i="17"/>
  <c r="G1812" i="17"/>
  <c r="F1812" i="17"/>
  <c r="H1811" i="17"/>
  <c r="G1811" i="17"/>
  <c r="F1811" i="17"/>
  <c r="H1810" i="17"/>
  <c r="G1810" i="17"/>
  <c r="F1810" i="17"/>
  <c r="H1809" i="17"/>
  <c r="G1809" i="17"/>
  <c r="F1809" i="17"/>
  <c r="H1808" i="17"/>
  <c r="G1808" i="17"/>
  <c r="F1808" i="17"/>
  <c r="H1807" i="17"/>
  <c r="G1807" i="17"/>
  <c r="F1807" i="17"/>
  <c r="H1806" i="17"/>
  <c r="G1806" i="17"/>
  <c r="F1806" i="17"/>
  <c r="H1805" i="17"/>
  <c r="G1805" i="17"/>
  <c r="F1805" i="17"/>
  <c r="H1804" i="17"/>
  <c r="G1804" i="17"/>
  <c r="F1804" i="17"/>
  <c r="H1803" i="17"/>
  <c r="G1803" i="17"/>
  <c r="F1803" i="17"/>
  <c r="H1802" i="17"/>
  <c r="G1802" i="17"/>
  <c r="F1802" i="17"/>
  <c r="H1801" i="17"/>
  <c r="G1801" i="17"/>
  <c r="F1801" i="17"/>
  <c r="H1800" i="17"/>
  <c r="G1800" i="17"/>
  <c r="F1800" i="17"/>
  <c r="H1799" i="17"/>
  <c r="G1799" i="17"/>
  <c r="F1799" i="17"/>
  <c r="H1798" i="17"/>
  <c r="G1798" i="17"/>
  <c r="F1798" i="17"/>
  <c r="H1797" i="17"/>
  <c r="G1797" i="17"/>
  <c r="F1797" i="17"/>
  <c r="H1796" i="17"/>
  <c r="G1796" i="17"/>
  <c r="F1796" i="17"/>
  <c r="H1795" i="17"/>
  <c r="G1795" i="17"/>
  <c r="F1795" i="17"/>
  <c r="H1794" i="17"/>
  <c r="G1794" i="17"/>
  <c r="F1794" i="17"/>
  <c r="H1793" i="17"/>
  <c r="G1793" i="17"/>
  <c r="F1793" i="17"/>
  <c r="H1792" i="17"/>
  <c r="G1792" i="17"/>
  <c r="F1792" i="17"/>
  <c r="H1791" i="17"/>
  <c r="G1791" i="17"/>
  <c r="F1791" i="17"/>
  <c r="H1790" i="17"/>
  <c r="G1790" i="17"/>
  <c r="F1790" i="17"/>
  <c r="H1789" i="17"/>
  <c r="G1789" i="17"/>
  <c r="F1789" i="17"/>
  <c r="H1788" i="17"/>
  <c r="G1788" i="17"/>
  <c r="F1788" i="17"/>
  <c r="H1787" i="17"/>
  <c r="G1787" i="17"/>
  <c r="F1787" i="17"/>
  <c r="H1786" i="17"/>
  <c r="G1786" i="17"/>
  <c r="F1786" i="17"/>
  <c r="H1785" i="17"/>
  <c r="G1785" i="17"/>
  <c r="F1785" i="17"/>
  <c r="H1784" i="17"/>
  <c r="G1784" i="17"/>
  <c r="F1784" i="17"/>
  <c r="H1783" i="17"/>
  <c r="G1783" i="17"/>
  <c r="F1783" i="17"/>
  <c r="H1782" i="17"/>
  <c r="G1782" i="17"/>
  <c r="F1782" i="17"/>
  <c r="H1781" i="17"/>
  <c r="G1781" i="17"/>
  <c r="F1781" i="17"/>
  <c r="H1780" i="17"/>
  <c r="G1780" i="17"/>
  <c r="F1780" i="17"/>
  <c r="H1779" i="17"/>
  <c r="G1779" i="17"/>
  <c r="F1779" i="17"/>
  <c r="H1778" i="17"/>
  <c r="G1778" i="17"/>
  <c r="F1778" i="17"/>
  <c r="H1777" i="17"/>
  <c r="G1777" i="17"/>
  <c r="F1777" i="17"/>
  <c r="H1776" i="17"/>
  <c r="G1776" i="17"/>
  <c r="F1776" i="17"/>
  <c r="H1775" i="17"/>
  <c r="G1775" i="17"/>
  <c r="F1775" i="17"/>
  <c r="H1774" i="17"/>
  <c r="G1774" i="17"/>
  <c r="F1774" i="17"/>
  <c r="H1773" i="17"/>
  <c r="G1773" i="17"/>
  <c r="F1773" i="17"/>
  <c r="H1772" i="17"/>
  <c r="G1772" i="17"/>
  <c r="F1772" i="17"/>
  <c r="H1771" i="17"/>
  <c r="G1771" i="17"/>
  <c r="F1771" i="17"/>
  <c r="H1770" i="17"/>
  <c r="G1770" i="17"/>
  <c r="F1770" i="17"/>
  <c r="H1769" i="17"/>
  <c r="G1769" i="17"/>
  <c r="F1769" i="17"/>
  <c r="H1768" i="17"/>
  <c r="G1768" i="17"/>
  <c r="F1768" i="17"/>
  <c r="H1767" i="17"/>
  <c r="G1767" i="17"/>
  <c r="F1767" i="17"/>
  <c r="H1766" i="17"/>
  <c r="G1766" i="17"/>
  <c r="F1766" i="17"/>
  <c r="H1765" i="17"/>
  <c r="G1765" i="17"/>
  <c r="F1765" i="17"/>
  <c r="H1764" i="17"/>
  <c r="G1764" i="17"/>
  <c r="F1764" i="17"/>
  <c r="H1763" i="17"/>
  <c r="G1763" i="17"/>
  <c r="F1763" i="17"/>
  <c r="H1762" i="17"/>
  <c r="G1762" i="17"/>
  <c r="F1762" i="17"/>
  <c r="H1761" i="17"/>
  <c r="G1761" i="17"/>
  <c r="F1761" i="17"/>
  <c r="H1760" i="17"/>
  <c r="G1760" i="17"/>
  <c r="F1760" i="17"/>
  <c r="H1759" i="17"/>
  <c r="G1759" i="17"/>
  <c r="F1759" i="17"/>
  <c r="H1758" i="17"/>
  <c r="G1758" i="17"/>
  <c r="F1758" i="17"/>
  <c r="H1757" i="17"/>
  <c r="G1757" i="17"/>
  <c r="F1757" i="17"/>
  <c r="H1756" i="17"/>
  <c r="G1756" i="17"/>
  <c r="F1756" i="17"/>
  <c r="H1755" i="17"/>
  <c r="G1755" i="17"/>
  <c r="F1755" i="17"/>
  <c r="H1754" i="17"/>
  <c r="G1754" i="17"/>
  <c r="F1754" i="17"/>
  <c r="H1753" i="17"/>
  <c r="G1753" i="17"/>
  <c r="F1753" i="17"/>
  <c r="H1752" i="17"/>
  <c r="G1752" i="17"/>
  <c r="F1752" i="17"/>
  <c r="H1751" i="17"/>
  <c r="G1751" i="17"/>
  <c r="F1751" i="17"/>
  <c r="H1750" i="17"/>
  <c r="G1750" i="17"/>
  <c r="F1750" i="17"/>
  <c r="H1749" i="17"/>
  <c r="G1749" i="17"/>
  <c r="F1749" i="17"/>
  <c r="H1748" i="17"/>
  <c r="G1748" i="17"/>
  <c r="F1748" i="17"/>
  <c r="H1747" i="17"/>
  <c r="G1747" i="17"/>
  <c r="F1747" i="17"/>
  <c r="H1746" i="17"/>
  <c r="G1746" i="17"/>
  <c r="F1746" i="17"/>
  <c r="H1745" i="17"/>
  <c r="G1745" i="17"/>
  <c r="F1745" i="17"/>
  <c r="H1744" i="17"/>
  <c r="G1744" i="17"/>
  <c r="F1744" i="17"/>
  <c r="H1743" i="17"/>
  <c r="G1743" i="17"/>
  <c r="F1743" i="17"/>
  <c r="H1742" i="17"/>
  <c r="G1742" i="17"/>
  <c r="F1742" i="17"/>
  <c r="H1741" i="17"/>
  <c r="G1741" i="17"/>
  <c r="F1741" i="17"/>
  <c r="H1740" i="17"/>
  <c r="G1740" i="17"/>
  <c r="F1740" i="17"/>
  <c r="H1739" i="17"/>
  <c r="G1739" i="17"/>
  <c r="F1739" i="17"/>
  <c r="H1738" i="17"/>
  <c r="G1738" i="17"/>
  <c r="F1738" i="17"/>
  <c r="H1737" i="17"/>
  <c r="G1737" i="17"/>
  <c r="F1737" i="17"/>
  <c r="H1736" i="17"/>
  <c r="G1736" i="17"/>
  <c r="F1736" i="17"/>
  <c r="H1735" i="17"/>
  <c r="G1735" i="17"/>
  <c r="F1735" i="17"/>
  <c r="H1734" i="17"/>
  <c r="G1734" i="17"/>
  <c r="F1734" i="17"/>
  <c r="H1733" i="17"/>
  <c r="G1733" i="17"/>
  <c r="F1733" i="17"/>
  <c r="H1732" i="17"/>
  <c r="G1732" i="17"/>
  <c r="F1732" i="17"/>
  <c r="H1731" i="17"/>
  <c r="G1731" i="17"/>
  <c r="F1731" i="17"/>
  <c r="H1730" i="17"/>
  <c r="G1730" i="17"/>
  <c r="F1730" i="17"/>
  <c r="H1729" i="17"/>
  <c r="G1729" i="17"/>
  <c r="F1729" i="17"/>
  <c r="H1728" i="17"/>
  <c r="G1728" i="17"/>
  <c r="F1728" i="17"/>
  <c r="H1727" i="17"/>
  <c r="G1727" i="17"/>
  <c r="F1727" i="17"/>
  <c r="H1726" i="17"/>
  <c r="G1726" i="17"/>
  <c r="F1726" i="17"/>
  <c r="H1725" i="17"/>
  <c r="G1725" i="17"/>
  <c r="F1725" i="17"/>
  <c r="H1724" i="17"/>
  <c r="G1724" i="17"/>
  <c r="F1724" i="17"/>
  <c r="H1723" i="17"/>
  <c r="G1723" i="17"/>
  <c r="F1723" i="17"/>
  <c r="H1722" i="17"/>
  <c r="G1722" i="17"/>
  <c r="F1722" i="17"/>
  <c r="H1721" i="17"/>
  <c r="G1721" i="17"/>
  <c r="F1721" i="17"/>
  <c r="H1720" i="17"/>
  <c r="G1720" i="17"/>
  <c r="F1720" i="17"/>
  <c r="H1719" i="17"/>
  <c r="G1719" i="17"/>
  <c r="F1719" i="17"/>
  <c r="H1718" i="17"/>
  <c r="G1718" i="17"/>
  <c r="F1718" i="17"/>
  <c r="H1717" i="17"/>
  <c r="G1717" i="17"/>
  <c r="F1717" i="17"/>
  <c r="H1716" i="17"/>
  <c r="G1716" i="17"/>
  <c r="F1716" i="17"/>
  <c r="H1715" i="17"/>
  <c r="G1715" i="17"/>
  <c r="F1715" i="17"/>
  <c r="H1714" i="17"/>
  <c r="G1714" i="17"/>
  <c r="F1714" i="17"/>
  <c r="H1713" i="17"/>
  <c r="G1713" i="17"/>
  <c r="F1713" i="17"/>
  <c r="H1712" i="17"/>
  <c r="G1712" i="17"/>
  <c r="F1712" i="17"/>
  <c r="H1711" i="17"/>
  <c r="G1711" i="17"/>
  <c r="F1711" i="17"/>
  <c r="H1710" i="17"/>
  <c r="G1710" i="17"/>
  <c r="F1710" i="17"/>
  <c r="H1709" i="17"/>
  <c r="G1709" i="17"/>
  <c r="F1709" i="17"/>
  <c r="H1708" i="17"/>
  <c r="G1708" i="17"/>
  <c r="F1708" i="17"/>
  <c r="H1707" i="17"/>
  <c r="G1707" i="17"/>
  <c r="F1707" i="17"/>
  <c r="H1706" i="17"/>
  <c r="G1706" i="17"/>
  <c r="F1706" i="17"/>
  <c r="H1705" i="17"/>
  <c r="G1705" i="17"/>
  <c r="F1705" i="17"/>
  <c r="H1704" i="17"/>
  <c r="G1704" i="17"/>
  <c r="F1704" i="17"/>
  <c r="H1703" i="17"/>
  <c r="G1703" i="17"/>
  <c r="F1703" i="17"/>
  <c r="H1702" i="17"/>
  <c r="G1702" i="17"/>
  <c r="F1702" i="17"/>
  <c r="H1701" i="17"/>
  <c r="G1701" i="17"/>
  <c r="F1701" i="17"/>
  <c r="H1700" i="17"/>
  <c r="G1700" i="17"/>
  <c r="F1700" i="17"/>
  <c r="H1699" i="17"/>
  <c r="G1699" i="17"/>
  <c r="F1699" i="17"/>
  <c r="H1698" i="17"/>
  <c r="G1698" i="17"/>
  <c r="F1698" i="17"/>
  <c r="H1697" i="17"/>
  <c r="G1697" i="17"/>
  <c r="F1697" i="17"/>
  <c r="H1696" i="17"/>
  <c r="G1696" i="17"/>
  <c r="F1696" i="17"/>
  <c r="H1695" i="17"/>
  <c r="G1695" i="17"/>
  <c r="F1695" i="17"/>
  <c r="H1694" i="17"/>
  <c r="G1694" i="17"/>
  <c r="F1694" i="17"/>
  <c r="H1693" i="17"/>
  <c r="G1693" i="17"/>
  <c r="F1693" i="17"/>
  <c r="H1692" i="17"/>
  <c r="G1692" i="17"/>
  <c r="F1692" i="17"/>
  <c r="H1691" i="17"/>
  <c r="G1691" i="17"/>
  <c r="F1691" i="17"/>
  <c r="H1690" i="17"/>
  <c r="G1690" i="17"/>
  <c r="F1690" i="17"/>
  <c r="H1689" i="17"/>
  <c r="G1689" i="17"/>
  <c r="F1689" i="17"/>
  <c r="H1688" i="17"/>
  <c r="G1688" i="17"/>
  <c r="F1688" i="17"/>
  <c r="H1687" i="17"/>
  <c r="G1687" i="17"/>
  <c r="F1687" i="17"/>
  <c r="H1686" i="17"/>
  <c r="G1686" i="17"/>
  <c r="F1686" i="17"/>
  <c r="H1685" i="17"/>
  <c r="G1685" i="17"/>
  <c r="F1685" i="17"/>
  <c r="H1684" i="17"/>
  <c r="G1684" i="17"/>
  <c r="F1684" i="17"/>
  <c r="H1683" i="17"/>
  <c r="G1683" i="17"/>
  <c r="F1683" i="17"/>
  <c r="H1682" i="17"/>
  <c r="G1682" i="17"/>
  <c r="F1682" i="17"/>
  <c r="H1681" i="17"/>
  <c r="G1681" i="17"/>
  <c r="F1681" i="17"/>
  <c r="H1680" i="17"/>
  <c r="G1680" i="17"/>
  <c r="F1680" i="17"/>
  <c r="H1679" i="17"/>
  <c r="G1679" i="17"/>
  <c r="F1679" i="17"/>
  <c r="H1678" i="17"/>
  <c r="G1678" i="17"/>
  <c r="F1678" i="17"/>
  <c r="H1677" i="17"/>
  <c r="G1677" i="17"/>
  <c r="F1677" i="17"/>
  <c r="H1676" i="17"/>
  <c r="G1676" i="17"/>
  <c r="F1676" i="17"/>
  <c r="H1675" i="17"/>
  <c r="G1675" i="17"/>
  <c r="F1675" i="17"/>
  <c r="H1674" i="17"/>
  <c r="G1674" i="17"/>
  <c r="F1674" i="17"/>
  <c r="H1673" i="17"/>
  <c r="G1673" i="17"/>
  <c r="F1673" i="17"/>
  <c r="H1672" i="17"/>
  <c r="G1672" i="17"/>
  <c r="F1672" i="17"/>
  <c r="H1671" i="17"/>
  <c r="G1671" i="17"/>
  <c r="F1671" i="17"/>
  <c r="H1670" i="17"/>
  <c r="G1670" i="17"/>
  <c r="F1670" i="17"/>
  <c r="H1669" i="17"/>
  <c r="G1669" i="17"/>
  <c r="F1669" i="17"/>
  <c r="H1668" i="17"/>
  <c r="G1668" i="17"/>
  <c r="F1668" i="17"/>
  <c r="H1667" i="17"/>
  <c r="G1667" i="17"/>
  <c r="F1667" i="17"/>
  <c r="H1666" i="17"/>
  <c r="G1666" i="17"/>
  <c r="F1666" i="17"/>
  <c r="H1665" i="17"/>
  <c r="G1665" i="17"/>
  <c r="F1665" i="17"/>
  <c r="H1664" i="17"/>
  <c r="G1664" i="17"/>
  <c r="F1664" i="17"/>
  <c r="H1663" i="17"/>
  <c r="G1663" i="17"/>
  <c r="F1663" i="17"/>
  <c r="H1662" i="17"/>
  <c r="G1662" i="17"/>
  <c r="F1662" i="17"/>
  <c r="H1661" i="17"/>
  <c r="G1661" i="17"/>
  <c r="F1661" i="17"/>
  <c r="H1660" i="17"/>
  <c r="G1660" i="17"/>
  <c r="F1660" i="17"/>
  <c r="H1659" i="17"/>
  <c r="G1659" i="17"/>
  <c r="F1659" i="17"/>
  <c r="H1658" i="17"/>
  <c r="G1658" i="17"/>
  <c r="F1658" i="17"/>
  <c r="H1657" i="17"/>
  <c r="G1657" i="17"/>
  <c r="F1657" i="17"/>
  <c r="H1656" i="17"/>
  <c r="G1656" i="17"/>
  <c r="F1656" i="17"/>
  <c r="H1655" i="17"/>
  <c r="G1655" i="17"/>
  <c r="F1655" i="17"/>
  <c r="H1654" i="17"/>
  <c r="G1654" i="17"/>
  <c r="F1654" i="17"/>
  <c r="H1653" i="17"/>
  <c r="G1653" i="17"/>
  <c r="F1653" i="17"/>
  <c r="H1652" i="17"/>
  <c r="G1652" i="17"/>
  <c r="F1652" i="17"/>
  <c r="H1651" i="17"/>
  <c r="G1651" i="17"/>
  <c r="F1651" i="17"/>
  <c r="H1650" i="17"/>
  <c r="G1650" i="17"/>
  <c r="F1650" i="17"/>
  <c r="H1649" i="17"/>
  <c r="G1649" i="17"/>
  <c r="F1649" i="17"/>
  <c r="H1648" i="17"/>
  <c r="G1648" i="17"/>
  <c r="F1648" i="17"/>
  <c r="H1647" i="17"/>
  <c r="G1647" i="17"/>
  <c r="F1647" i="17"/>
  <c r="H1646" i="17"/>
  <c r="G1646" i="17"/>
  <c r="F1646" i="17"/>
  <c r="H1645" i="17"/>
  <c r="G1645" i="17"/>
  <c r="F1645" i="17"/>
  <c r="H1644" i="17"/>
  <c r="G1644" i="17"/>
  <c r="F1644" i="17"/>
  <c r="H1643" i="17"/>
  <c r="G1643" i="17"/>
  <c r="F1643" i="17"/>
  <c r="H1642" i="17"/>
  <c r="G1642" i="17"/>
  <c r="F1642" i="17"/>
  <c r="H1641" i="17"/>
  <c r="G1641" i="17"/>
  <c r="F1641" i="17"/>
  <c r="H1640" i="17"/>
  <c r="G1640" i="17"/>
  <c r="F1640" i="17"/>
  <c r="H1639" i="17"/>
  <c r="G1639" i="17"/>
  <c r="F1639" i="17"/>
  <c r="H1638" i="17"/>
  <c r="G1638" i="17"/>
  <c r="F1638" i="17"/>
  <c r="H1637" i="17"/>
  <c r="G1637" i="17"/>
  <c r="F1637" i="17"/>
  <c r="H1636" i="17"/>
  <c r="G1636" i="17"/>
  <c r="F1636" i="17"/>
  <c r="H1635" i="17"/>
  <c r="G1635" i="17"/>
  <c r="F1635" i="17"/>
  <c r="H1634" i="17"/>
  <c r="G1634" i="17"/>
  <c r="F1634" i="17"/>
  <c r="H1633" i="17"/>
  <c r="G1633" i="17"/>
  <c r="F1633" i="17"/>
  <c r="H1632" i="17"/>
  <c r="G1632" i="17"/>
  <c r="F1632" i="17"/>
  <c r="H1631" i="17"/>
  <c r="G1631" i="17"/>
  <c r="F1631" i="17"/>
  <c r="H1630" i="17"/>
  <c r="G1630" i="17"/>
  <c r="F1630" i="17"/>
  <c r="H1629" i="17"/>
  <c r="G1629" i="17"/>
  <c r="F1629" i="17"/>
  <c r="H1628" i="17"/>
  <c r="G1628" i="17"/>
  <c r="F1628" i="17"/>
  <c r="H1627" i="17"/>
  <c r="G1627" i="17"/>
  <c r="F1627" i="17"/>
  <c r="H1626" i="17"/>
  <c r="G1626" i="17"/>
  <c r="F1626" i="17"/>
  <c r="H1625" i="17"/>
  <c r="G1625" i="17"/>
  <c r="F1625" i="17"/>
  <c r="H1624" i="17"/>
  <c r="G1624" i="17"/>
  <c r="F1624" i="17"/>
  <c r="H1623" i="17"/>
  <c r="G1623" i="17"/>
  <c r="F1623" i="17"/>
  <c r="H1622" i="17"/>
  <c r="G1622" i="17"/>
  <c r="F1622" i="17"/>
  <c r="H1621" i="17"/>
  <c r="G1621" i="17"/>
  <c r="F1621" i="17"/>
  <c r="H1620" i="17"/>
  <c r="G1620" i="17"/>
  <c r="F1620" i="17"/>
  <c r="H1619" i="17"/>
  <c r="G1619" i="17"/>
  <c r="F1619" i="17"/>
  <c r="H1618" i="17"/>
  <c r="G1618" i="17"/>
  <c r="F1618" i="17"/>
  <c r="H1617" i="17"/>
  <c r="G1617" i="17"/>
  <c r="F1617" i="17"/>
  <c r="H1616" i="17"/>
  <c r="G1616" i="17"/>
  <c r="F1616" i="17"/>
  <c r="H1615" i="17"/>
  <c r="G1615" i="17"/>
  <c r="F1615" i="17"/>
  <c r="H1614" i="17"/>
  <c r="G1614" i="17"/>
  <c r="F1614" i="17"/>
  <c r="H1613" i="17"/>
  <c r="G1613" i="17"/>
  <c r="F1613" i="17"/>
  <c r="H1612" i="17"/>
  <c r="G1612" i="17"/>
  <c r="F1612" i="17"/>
  <c r="H1611" i="17"/>
  <c r="G1611" i="17"/>
  <c r="F1611" i="17"/>
  <c r="H1610" i="17"/>
  <c r="G1610" i="17"/>
  <c r="F1610" i="17"/>
  <c r="H1609" i="17"/>
  <c r="G1609" i="17"/>
  <c r="F1609" i="17"/>
  <c r="H1608" i="17"/>
  <c r="G1608" i="17"/>
  <c r="F1608" i="17"/>
  <c r="H1607" i="17"/>
  <c r="G1607" i="17"/>
  <c r="F1607" i="17"/>
  <c r="H1606" i="17"/>
  <c r="G1606" i="17"/>
  <c r="F1606" i="17"/>
  <c r="H1605" i="17"/>
  <c r="G1605" i="17"/>
  <c r="F1605" i="17"/>
  <c r="H1604" i="17"/>
  <c r="G1604" i="17"/>
  <c r="F1604" i="17"/>
  <c r="H1603" i="17"/>
  <c r="G1603" i="17"/>
  <c r="F1603" i="17"/>
  <c r="H1602" i="17"/>
  <c r="G1602" i="17"/>
  <c r="F1602" i="17"/>
  <c r="H1601" i="17"/>
  <c r="G1601" i="17"/>
  <c r="F1601" i="17"/>
  <c r="H1600" i="17"/>
  <c r="G1600" i="17"/>
  <c r="F1600" i="17"/>
  <c r="H1599" i="17"/>
  <c r="G1599" i="17"/>
  <c r="F1599" i="17"/>
  <c r="H1598" i="17"/>
  <c r="G1598" i="17"/>
  <c r="F1598" i="17"/>
  <c r="H1597" i="17"/>
  <c r="G1597" i="17"/>
  <c r="F1597" i="17"/>
  <c r="H1596" i="17"/>
  <c r="G1596" i="17"/>
  <c r="F1596" i="17"/>
  <c r="H1595" i="17"/>
  <c r="G1595" i="17"/>
  <c r="F1595" i="17"/>
  <c r="H1594" i="17"/>
  <c r="G1594" i="17"/>
  <c r="F1594" i="17"/>
  <c r="H1593" i="17"/>
  <c r="G1593" i="17"/>
  <c r="F1593" i="17"/>
  <c r="H1592" i="17"/>
  <c r="G1592" i="17"/>
  <c r="F1592" i="17"/>
  <c r="H1591" i="17"/>
  <c r="G1591" i="17"/>
  <c r="F1591" i="17"/>
  <c r="H1590" i="17"/>
  <c r="G1590" i="17"/>
  <c r="F1590" i="17"/>
  <c r="H1589" i="17"/>
  <c r="G1589" i="17"/>
  <c r="F1589" i="17"/>
  <c r="H1588" i="17"/>
  <c r="G1588" i="17"/>
  <c r="F1588" i="17"/>
  <c r="H1587" i="17"/>
  <c r="G1587" i="17"/>
  <c r="F1587" i="17"/>
  <c r="H1586" i="17"/>
  <c r="G1586" i="17"/>
  <c r="F1586" i="17"/>
  <c r="H1585" i="17"/>
  <c r="G1585" i="17"/>
  <c r="F1585" i="17"/>
  <c r="H1584" i="17"/>
  <c r="G1584" i="17"/>
  <c r="F1584" i="17"/>
  <c r="H1583" i="17"/>
  <c r="G1583" i="17"/>
  <c r="F1583" i="17"/>
  <c r="H1582" i="17"/>
  <c r="G1582" i="17"/>
  <c r="F1582" i="17"/>
  <c r="H1581" i="17"/>
  <c r="G1581" i="17"/>
  <c r="F1581" i="17"/>
  <c r="H1580" i="17"/>
  <c r="G1580" i="17"/>
  <c r="F1580" i="17"/>
  <c r="H1579" i="17"/>
  <c r="G1579" i="17"/>
  <c r="F1579" i="17"/>
  <c r="H1578" i="17"/>
  <c r="G1578" i="17"/>
  <c r="F1578" i="17"/>
  <c r="H1577" i="17"/>
  <c r="G1577" i="17"/>
  <c r="F1577" i="17"/>
  <c r="H1576" i="17"/>
  <c r="G1576" i="17"/>
  <c r="F1576" i="17"/>
  <c r="H1575" i="17"/>
  <c r="G1575" i="17"/>
  <c r="F1575" i="17"/>
  <c r="H1574" i="17"/>
  <c r="G1574" i="17"/>
  <c r="F1574" i="17"/>
  <c r="H1573" i="17"/>
  <c r="G1573" i="17"/>
  <c r="F1573" i="17"/>
  <c r="H1572" i="17"/>
  <c r="G1572" i="17"/>
  <c r="F1572" i="17"/>
  <c r="H1571" i="17"/>
  <c r="G1571" i="17"/>
  <c r="F1571" i="17"/>
  <c r="H1570" i="17"/>
  <c r="G1570" i="17"/>
  <c r="F1570" i="17"/>
  <c r="H1569" i="17"/>
  <c r="G1569" i="17"/>
  <c r="F1569" i="17"/>
  <c r="H1568" i="17"/>
  <c r="G1568" i="17"/>
  <c r="F1568" i="17"/>
  <c r="H1567" i="17"/>
  <c r="G1567" i="17"/>
  <c r="F1567" i="17"/>
  <c r="H1566" i="17"/>
  <c r="G1566" i="17"/>
  <c r="F1566" i="17"/>
  <c r="H1565" i="17"/>
  <c r="G1565" i="17"/>
  <c r="F1565" i="17"/>
  <c r="H1564" i="17"/>
  <c r="G1564" i="17"/>
  <c r="F1564" i="17"/>
  <c r="H1563" i="17"/>
  <c r="G1563" i="17"/>
  <c r="F1563" i="17"/>
  <c r="H1562" i="17"/>
  <c r="G1562" i="17"/>
  <c r="F1562" i="17"/>
  <c r="H1561" i="17"/>
  <c r="G1561" i="17"/>
  <c r="F1561" i="17"/>
  <c r="H1560" i="17"/>
  <c r="G1560" i="17"/>
  <c r="F1560" i="17"/>
  <c r="H1559" i="17"/>
  <c r="G1559" i="17"/>
  <c r="F1559" i="17"/>
  <c r="H1558" i="17"/>
  <c r="G1558" i="17"/>
  <c r="F1558" i="17"/>
  <c r="H1557" i="17"/>
  <c r="G1557" i="17"/>
  <c r="F1557" i="17"/>
  <c r="H1556" i="17"/>
  <c r="G1556" i="17"/>
  <c r="F1556" i="17"/>
  <c r="H1555" i="17"/>
  <c r="G1555" i="17"/>
  <c r="F1555" i="17"/>
  <c r="H1554" i="17"/>
  <c r="G1554" i="17"/>
  <c r="F1554" i="17"/>
  <c r="H1553" i="17"/>
  <c r="G1553" i="17"/>
  <c r="F1553" i="17"/>
  <c r="H1552" i="17"/>
  <c r="G1552" i="17"/>
  <c r="F1552" i="17"/>
  <c r="H1551" i="17"/>
  <c r="G1551" i="17"/>
  <c r="F1551" i="17"/>
  <c r="H1550" i="17"/>
  <c r="G1550" i="17"/>
  <c r="F1550" i="17"/>
  <c r="H1549" i="17"/>
  <c r="G1549" i="17"/>
  <c r="F1549" i="17"/>
  <c r="H1548" i="17"/>
  <c r="G1548" i="17"/>
  <c r="F1548" i="17"/>
  <c r="H1547" i="17"/>
  <c r="G1547" i="17"/>
  <c r="F1547" i="17"/>
  <c r="H1546" i="17"/>
  <c r="G1546" i="17"/>
  <c r="F1546" i="17"/>
  <c r="H1545" i="17"/>
  <c r="G1545" i="17"/>
  <c r="F1545" i="17"/>
  <c r="H1544" i="17"/>
  <c r="G1544" i="17"/>
  <c r="F1544" i="17"/>
  <c r="H1543" i="17"/>
  <c r="G1543" i="17"/>
  <c r="F1543" i="17"/>
  <c r="H1542" i="17"/>
  <c r="G1542" i="17"/>
  <c r="F1542" i="17"/>
  <c r="H1541" i="17"/>
  <c r="G1541" i="17"/>
  <c r="F1541" i="17"/>
  <c r="H1540" i="17"/>
  <c r="G1540" i="17"/>
  <c r="F1540" i="17"/>
  <c r="H1539" i="17"/>
  <c r="G1539" i="17"/>
  <c r="F1539" i="17"/>
  <c r="H1538" i="17"/>
  <c r="G1538" i="17"/>
  <c r="F1538" i="17"/>
  <c r="H1537" i="17"/>
  <c r="G1537" i="17"/>
  <c r="F1537" i="17"/>
  <c r="H1536" i="17"/>
  <c r="G1536" i="17"/>
  <c r="F1536" i="17"/>
  <c r="H1535" i="17"/>
  <c r="G1535" i="17"/>
  <c r="F1535" i="17"/>
  <c r="H1534" i="17"/>
  <c r="G1534" i="17"/>
  <c r="F1534" i="17"/>
  <c r="H1533" i="17"/>
  <c r="G1533" i="17"/>
  <c r="F1533" i="17"/>
  <c r="H1532" i="17"/>
  <c r="G1532" i="17"/>
  <c r="F1532" i="17"/>
  <c r="H1531" i="17"/>
  <c r="G1531" i="17"/>
  <c r="F1531" i="17"/>
  <c r="H1530" i="17"/>
  <c r="G1530" i="17"/>
  <c r="F1530" i="17"/>
  <c r="H1529" i="17"/>
  <c r="G1529" i="17"/>
  <c r="F1529" i="17"/>
  <c r="H1528" i="17"/>
  <c r="G1528" i="17"/>
  <c r="F1528" i="17"/>
  <c r="H1527" i="17"/>
  <c r="G1527" i="17"/>
  <c r="F1527" i="17"/>
  <c r="H1526" i="17"/>
  <c r="G1526" i="17"/>
  <c r="F1526" i="17"/>
  <c r="H1525" i="17"/>
  <c r="G1525" i="17"/>
  <c r="F1525" i="17"/>
  <c r="H1524" i="17"/>
  <c r="G1524" i="17"/>
  <c r="F1524" i="17"/>
  <c r="H1523" i="17"/>
  <c r="G1523" i="17"/>
  <c r="F1523" i="17"/>
  <c r="H1522" i="17"/>
  <c r="G1522" i="17"/>
  <c r="F1522" i="17"/>
  <c r="H1521" i="17"/>
  <c r="G1521" i="17"/>
  <c r="F1521" i="17"/>
  <c r="H1520" i="17"/>
  <c r="G1520" i="17"/>
  <c r="F1520" i="17"/>
  <c r="H1519" i="17"/>
  <c r="G1519" i="17"/>
  <c r="F1519" i="17"/>
  <c r="H1518" i="17"/>
  <c r="G1518" i="17"/>
  <c r="F1518" i="17"/>
  <c r="H1517" i="17"/>
  <c r="G1517" i="17"/>
  <c r="F1517" i="17"/>
  <c r="H1516" i="17"/>
  <c r="G1516" i="17"/>
  <c r="F1516" i="17"/>
  <c r="H1515" i="17"/>
  <c r="G1515" i="17"/>
  <c r="F1515" i="17"/>
  <c r="H1514" i="17"/>
  <c r="G1514" i="17"/>
  <c r="F1514" i="17"/>
  <c r="H1513" i="17"/>
  <c r="G1513" i="17"/>
  <c r="F1513" i="17"/>
  <c r="H1512" i="17"/>
  <c r="G1512" i="17"/>
  <c r="F1512" i="17"/>
  <c r="H1511" i="17"/>
  <c r="G1511" i="17"/>
  <c r="F1511" i="17"/>
  <c r="H1510" i="17"/>
  <c r="G1510" i="17"/>
  <c r="F1510" i="17"/>
  <c r="H1509" i="17"/>
  <c r="G1509" i="17"/>
  <c r="F1509" i="17"/>
  <c r="H1508" i="17"/>
  <c r="G1508" i="17"/>
  <c r="F1508" i="17"/>
  <c r="H1507" i="17"/>
  <c r="G1507" i="17"/>
  <c r="F1507" i="17"/>
  <c r="H1506" i="17"/>
  <c r="G1506" i="17"/>
  <c r="F1506" i="17"/>
  <c r="H1505" i="17"/>
  <c r="G1505" i="17"/>
  <c r="F1505" i="17"/>
  <c r="H1504" i="17"/>
  <c r="G1504" i="17"/>
  <c r="F1504" i="17"/>
  <c r="H1503" i="17"/>
  <c r="G1503" i="17"/>
  <c r="F1503" i="17"/>
  <c r="H1502" i="17"/>
  <c r="G1502" i="17"/>
  <c r="F1502" i="17"/>
  <c r="H1501" i="17"/>
  <c r="G1501" i="17"/>
  <c r="F1501" i="17"/>
  <c r="H1500" i="17"/>
  <c r="G1500" i="17"/>
  <c r="F1500" i="17"/>
  <c r="H1499" i="17"/>
  <c r="G1499" i="17"/>
  <c r="F1499" i="17"/>
  <c r="H1498" i="17"/>
  <c r="G1498" i="17"/>
  <c r="F1498" i="17"/>
  <c r="H1497" i="17"/>
  <c r="G1497" i="17"/>
  <c r="F1497" i="17"/>
  <c r="H1496" i="17"/>
  <c r="G1496" i="17"/>
  <c r="F1496" i="17"/>
  <c r="H1495" i="17"/>
  <c r="G1495" i="17"/>
  <c r="F1495" i="17"/>
  <c r="H1494" i="17"/>
  <c r="G1494" i="17"/>
  <c r="F1494" i="17"/>
  <c r="H1493" i="17"/>
  <c r="G1493" i="17"/>
  <c r="F1493" i="17"/>
  <c r="H1492" i="17"/>
  <c r="G1492" i="17"/>
  <c r="F1492" i="17"/>
  <c r="H1491" i="17"/>
  <c r="G1491" i="17"/>
  <c r="F1491" i="17"/>
  <c r="H1490" i="17"/>
  <c r="G1490" i="17"/>
  <c r="F1490" i="17"/>
  <c r="H1489" i="17"/>
  <c r="G1489" i="17"/>
  <c r="F1489" i="17"/>
  <c r="H1488" i="17"/>
  <c r="G1488" i="17"/>
  <c r="F1488" i="17"/>
  <c r="H1487" i="17"/>
  <c r="G1487" i="17"/>
  <c r="F1487" i="17"/>
  <c r="H1486" i="17"/>
  <c r="G1486" i="17"/>
  <c r="F1486" i="17"/>
  <c r="H1485" i="17"/>
  <c r="G1485" i="17"/>
  <c r="F1485" i="17"/>
  <c r="H1484" i="17"/>
  <c r="G1484" i="17"/>
  <c r="F1484" i="17"/>
  <c r="H1483" i="17"/>
  <c r="G1483" i="17"/>
  <c r="F1483" i="17"/>
  <c r="H1482" i="17"/>
  <c r="G1482" i="17"/>
  <c r="F1482" i="17"/>
  <c r="H1481" i="17"/>
  <c r="G1481" i="17"/>
  <c r="F1481" i="17"/>
  <c r="H1480" i="17"/>
  <c r="G1480" i="17"/>
  <c r="F1480" i="17"/>
  <c r="H1479" i="17"/>
  <c r="G1479" i="17"/>
  <c r="F1479" i="17"/>
  <c r="H1478" i="17"/>
  <c r="G1478" i="17"/>
  <c r="F1478" i="17"/>
  <c r="H1477" i="17"/>
  <c r="G1477" i="17"/>
  <c r="F1477" i="17"/>
  <c r="H1476" i="17"/>
  <c r="G1476" i="17"/>
  <c r="F1476" i="17"/>
  <c r="H1475" i="17"/>
  <c r="G1475" i="17"/>
  <c r="F1475" i="17"/>
  <c r="H1474" i="17"/>
  <c r="G1474" i="17"/>
  <c r="F1474" i="17"/>
  <c r="H1473" i="17"/>
  <c r="G1473" i="17"/>
  <c r="F1473" i="17"/>
  <c r="H1472" i="17"/>
  <c r="G1472" i="17"/>
  <c r="F1472" i="17"/>
  <c r="H1471" i="17"/>
  <c r="G1471" i="17"/>
  <c r="F1471" i="17"/>
  <c r="H1470" i="17"/>
  <c r="G1470" i="17"/>
  <c r="F1470" i="17"/>
  <c r="H1469" i="17"/>
  <c r="G1469" i="17"/>
  <c r="F1469" i="17"/>
  <c r="H1468" i="17"/>
  <c r="G1468" i="17"/>
  <c r="F1468" i="17"/>
  <c r="H1467" i="17"/>
  <c r="G1467" i="17"/>
  <c r="F1467" i="17"/>
  <c r="H1466" i="17"/>
  <c r="G1466" i="17"/>
  <c r="F1466" i="17"/>
  <c r="H1465" i="17"/>
  <c r="G1465" i="17"/>
  <c r="F1465" i="17"/>
  <c r="H1464" i="17"/>
  <c r="G1464" i="17"/>
  <c r="F1464" i="17"/>
  <c r="H1463" i="17"/>
  <c r="G1463" i="17"/>
  <c r="F1463" i="17"/>
  <c r="H1462" i="17"/>
  <c r="G1462" i="17"/>
  <c r="F1462" i="17"/>
  <c r="H1461" i="17"/>
  <c r="G1461" i="17"/>
  <c r="F1461" i="17"/>
  <c r="H1460" i="17"/>
  <c r="G1460" i="17"/>
  <c r="F1460" i="17"/>
  <c r="H1459" i="17"/>
  <c r="G1459" i="17"/>
  <c r="F1459" i="17"/>
  <c r="H1458" i="17"/>
  <c r="G1458" i="17"/>
  <c r="F1458" i="17"/>
  <c r="H1457" i="17"/>
  <c r="G1457" i="17"/>
  <c r="F1457" i="17"/>
  <c r="H1456" i="17"/>
  <c r="G1456" i="17"/>
  <c r="F1456" i="17"/>
  <c r="H1455" i="17"/>
  <c r="G1455" i="17"/>
  <c r="F1455" i="17"/>
  <c r="H1454" i="17"/>
  <c r="G1454" i="17"/>
  <c r="F1454" i="17"/>
  <c r="H1453" i="17"/>
  <c r="G1453" i="17"/>
  <c r="F1453" i="17"/>
  <c r="H1452" i="17"/>
  <c r="G1452" i="17"/>
  <c r="F1452" i="17"/>
  <c r="H1451" i="17"/>
  <c r="G1451" i="17"/>
  <c r="F1451" i="17"/>
  <c r="H1450" i="17"/>
  <c r="G1450" i="17"/>
  <c r="F1450" i="17"/>
  <c r="H1449" i="17"/>
  <c r="G1449" i="17"/>
  <c r="F1449" i="17"/>
  <c r="H1448" i="17"/>
  <c r="G1448" i="17"/>
  <c r="F1448" i="17"/>
  <c r="H1447" i="17"/>
  <c r="G1447" i="17"/>
  <c r="F1447" i="17"/>
  <c r="H1446" i="17"/>
  <c r="G1446" i="17"/>
  <c r="F1446" i="17"/>
  <c r="H1445" i="17"/>
  <c r="G1445" i="17"/>
  <c r="F1445" i="17"/>
  <c r="H1444" i="17"/>
  <c r="G1444" i="17"/>
  <c r="F1444" i="17"/>
  <c r="H1443" i="17"/>
  <c r="G1443" i="17"/>
  <c r="F1443" i="17"/>
  <c r="H1442" i="17"/>
  <c r="G1442" i="17"/>
  <c r="F1442" i="17"/>
  <c r="H1441" i="17"/>
  <c r="G1441" i="17"/>
  <c r="F1441" i="17"/>
  <c r="H1440" i="17"/>
  <c r="G1440" i="17"/>
  <c r="F1440" i="17"/>
  <c r="H1439" i="17"/>
  <c r="G1439" i="17"/>
  <c r="F1439" i="17"/>
  <c r="H1438" i="17"/>
  <c r="G1438" i="17"/>
  <c r="F1438" i="17"/>
  <c r="H1437" i="17"/>
  <c r="G1437" i="17"/>
  <c r="F1437" i="17"/>
  <c r="H1436" i="17"/>
  <c r="G1436" i="17"/>
  <c r="F1436" i="17"/>
  <c r="H1435" i="17"/>
  <c r="G1435" i="17"/>
  <c r="F1435" i="17"/>
  <c r="H1434" i="17"/>
  <c r="G1434" i="17"/>
  <c r="F1434" i="17"/>
  <c r="H1433" i="17"/>
  <c r="G1433" i="17"/>
  <c r="F1433" i="17"/>
  <c r="H1432" i="17"/>
  <c r="G1432" i="17"/>
  <c r="F1432" i="17"/>
  <c r="H1431" i="17"/>
  <c r="G1431" i="17"/>
  <c r="F1431" i="17"/>
  <c r="H1430" i="17"/>
  <c r="G1430" i="17"/>
  <c r="F1430" i="17"/>
  <c r="H1429" i="17"/>
  <c r="G1429" i="17"/>
  <c r="F1429" i="17"/>
  <c r="H1428" i="17"/>
  <c r="G1428" i="17"/>
  <c r="F1428" i="17"/>
  <c r="H1427" i="17"/>
  <c r="G1427" i="17"/>
  <c r="F1427" i="17"/>
  <c r="H1426" i="17"/>
  <c r="G1426" i="17"/>
  <c r="F1426" i="17"/>
  <c r="H1425" i="17"/>
  <c r="G1425" i="17"/>
  <c r="F1425" i="17"/>
  <c r="H1424" i="17"/>
  <c r="G1424" i="17"/>
  <c r="F1424" i="17"/>
  <c r="H1423" i="17"/>
  <c r="G1423" i="17"/>
  <c r="F1423" i="17"/>
  <c r="H1422" i="17"/>
  <c r="G1422" i="17"/>
  <c r="F1422" i="17"/>
  <c r="H1421" i="17"/>
  <c r="G1421" i="17"/>
  <c r="F1421" i="17"/>
  <c r="H1420" i="17"/>
  <c r="G1420" i="17"/>
  <c r="F1420" i="17"/>
  <c r="H1419" i="17"/>
  <c r="G1419" i="17"/>
  <c r="F1419" i="17"/>
  <c r="H1418" i="17"/>
  <c r="G1418" i="17"/>
  <c r="F1418" i="17"/>
  <c r="H1417" i="17"/>
  <c r="G1417" i="17"/>
  <c r="F1417" i="17"/>
  <c r="H1416" i="17"/>
  <c r="G1416" i="17"/>
  <c r="F1416" i="17"/>
  <c r="H1415" i="17"/>
  <c r="G1415" i="17"/>
  <c r="F1415" i="17"/>
  <c r="H1414" i="17"/>
  <c r="G1414" i="17"/>
  <c r="F1414" i="17"/>
  <c r="H1413" i="17"/>
  <c r="G1413" i="17"/>
  <c r="F1413" i="17"/>
  <c r="H1412" i="17"/>
  <c r="G1412" i="17"/>
  <c r="F1412" i="17"/>
  <c r="H1411" i="17"/>
  <c r="G1411" i="17"/>
  <c r="F1411" i="17"/>
  <c r="H1410" i="17"/>
  <c r="G1410" i="17"/>
  <c r="F1410" i="17"/>
  <c r="H1409" i="17"/>
  <c r="G1409" i="17"/>
  <c r="F1409" i="17"/>
  <c r="H1408" i="17"/>
  <c r="G1408" i="17"/>
  <c r="F1408" i="17"/>
  <c r="H1407" i="17"/>
  <c r="G1407" i="17"/>
  <c r="F1407" i="17"/>
  <c r="H1406" i="17"/>
  <c r="G1406" i="17"/>
  <c r="F1406" i="17"/>
  <c r="H1405" i="17"/>
  <c r="G1405" i="17"/>
  <c r="F1405" i="17"/>
  <c r="H1404" i="17"/>
  <c r="G1404" i="17"/>
  <c r="F1404" i="17"/>
  <c r="H1403" i="17"/>
  <c r="G1403" i="17"/>
  <c r="F1403" i="17"/>
  <c r="H1402" i="17"/>
  <c r="G1402" i="17"/>
  <c r="F1402" i="17"/>
  <c r="H1401" i="17"/>
  <c r="G1401" i="17"/>
  <c r="F1401" i="17"/>
  <c r="H1400" i="17"/>
  <c r="G1400" i="17"/>
  <c r="F1400" i="17"/>
  <c r="H1399" i="17"/>
  <c r="G1399" i="17"/>
  <c r="F1399" i="17"/>
  <c r="H1398" i="17"/>
  <c r="G1398" i="17"/>
  <c r="F1398" i="17"/>
  <c r="H1397" i="17"/>
  <c r="G1397" i="17"/>
  <c r="F1397" i="17"/>
  <c r="H1396" i="17"/>
  <c r="G1396" i="17"/>
  <c r="F1396" i="17"/>
  <c r="H1395" i="17"/>
  <c r="G1395" i="17"/>
  <c r="F1395" i="17"/>
  <c r="H1394" i="17"/>
  <c r="G1394" i="17"/>
  <c r="F1394" i="17"/>
  <c r="H1393" i="17"/>
  <c r="G1393" i="17"/>
  <c r="F1393" i="17"/>
  <c r="H1392" i="17"/>
  <c r="G1392" i="17"/>
  <c r="F1392" i="17"/>
  <c r="H1391" i="17"/>
  <c r="G1391" i="17"/>
  <c r="F1391" i="17"/>
  <c r="H1390" i="17"/>
  <c r="G1390" i="17"/>
  <c r="F1390" i="17"/>
  <c r="H1389" i="17"/>
  <c r="G1389" i="17"/>
  <c r="F1389" i="17"/>
  <c r="H1388" i="17"/>
  <c r="G1388" i="17"/>
  <c r="F1388" i="17"/>
  <c r="H1387" i="17"/>
  <c r="G1387" i="17"/>
  <c r="F1387" i="17"/>
  <c r="H1386" i="17"/>
  <c r="G1386" i="17"/>
  <c r="F1386" i="17"/>
  <c r="H1385" i="17"/>
  <c r="G1385" i="17"/>
  <c r="F1385" i="17"/>
  <c r="H1384" i="17"/>
  <c r="G1384" i="17"/>
  <c r="F1384" i="17"/>
  <c r="H1383" i="17"/>
  <c r="G1383" i="17"/>
  <c r="F1383" i="17"/>
  <c r="H1382" i="17"/>
  <c r="G1382" i="17"/>
  <c r="F1382" i="17"/>
  <c r="H1381" i="17"/>
  <c r="G1381" i="17"/>
  <c r="F1381" i="17"/>
  <c r="H1380" i="17"/>
  <c r="G1380" i="17"/>
  <c r="F1380" i="17"/>
  <c r="H1379" i="17"/>
  <c r="G1379" i="17"/>
  <c r="F1379" i="17"/>
  <c r="H1378" i="17"/>
  <c r="G1378" i="17"/>
  <c r="F1378" i="17"/>
  <c r="H1377" i="17"/>
  <c r="G1377" i="17"/>
  <c r="F1377" i="17"/>
  <c r="H1376" i="17"/>
  <c r="G1376" i="17"/>
  <c r="F1376" i="17"/>
  <c r="H1375" i="17"/>
  <c r="G1375" i="17"/>
  <c r="F1375" i="17"/>
  <c r="H1374" i="17"/>
  <c r="G1374" i="17"/>
  <c r="F1374" i="17"/>
  <c r="H1373" i="17"/>
  <c r="G1373" i="17"/>
  <c r="F1373" i="17"/>
  <c r="H1372" i="17"/>
  <c r="G1372" i="17"/>
  <c r="F1372" i="17"/>
  <c r="H1371" i="17"/>
  <c r="G1371" i="17"/>
  <c r="F1371" i="17"/>
  <c r="H1370" i="17"/>
  <c r="G1370" i="17"/>
  <c r="F1370" i="17"/>
  <c r="H1369" i="17"/>
  <c r="G1369" i="17"/>
  <c r="F1369" i="17"/>
  <c r="H1368" i="17"/>
  <c r="G1368" i="17"/>
  <c r="F1368" i="17"/>
  <c r="H1367" i="17"/>
  <c r="G1367" i="17"/>
  <c r="F1367" i="17"/>
  <c r="H1366" i="17"/>
  <c r="G1366" i="17"/>
  <c r="F1366" i="17"/>
  <c r="H1365" i="17"/>
  <c r="G1365" i="17"/>
  <c r="F1365" i="17"/>
  <c r="H1364" i="17"/>
  <c r="G1364" i="17"/>
  <c r="F1364" i="17"/>
  <c r="H1363" i="17"/>
  <c r="G1363" i="17"/>
  <c r="F1363" i="17"/>
  <c r="H1362" i="17"/>
  <c r="G1362" i="17"/>
  <c r="F1362" i="17"/>
  <c r="H1361" i="17"/>
  <c r="G1361" i="17"/>
  <c r="F1361" i="17"/>
  <c r="H1360" i="17"/>
  <c r="G1360" i="17"/>
  <c r="F1360" i="17"/>
  <c r="H1359" i="17"/>
  <c r="G1359" i="17"/>
  <c r="F1359" i="17"/>
  <c r="H1358" i="17"/>
  <c r="G1358" i="17"/>
  <c r="F1358" i="17"/>
  <c r="H1357" i="17"/>
  <c r="G1357" i="17"/>
  <c r="F1357" i="17"/>
  <c r="H1356" i="17"/>
  <c r="G1356" i="17"/>
  <c r="F1356" i="17"/>
  <c r="H1355" i="17"/>
  <c r="G1355" i="17"/>
  <c r="F1355" i="17"/>
  <c r="H1354" i="17"/>
  <c r="G1354" i="17"/>
  <c r="F1354" i="17"/>
  <c r="H1353" i="17"/>
  <c r="G1353" i="17"/>
  <c r="F1353" i="17"/>
  <c r="H1352" i="17"/>
  <c r="G1352" i="17"/>
  <c r="F1352" i="17"/>
  <c r="H1351" i="17"/>
  <c r="G1351" i="17"/>
  <c r="F1351" i="17"/>
  <c r="H1350" i="17"/>
  <c r="G1350" i="17"/>
  <c r="F1350" i="17"/>
  <c r="H1349" i="17"/>
  <c r="G1349" i="17"/>
  <c r="F1349" i="17"/>
  <c r="H1348" i="17"/>
  <c r="G1348" i="17"/>
  <c r="F1348" i="17"/>
  <c r="H1347" i="17"/>
  <c r="G1347" i="17"/>
  <c r="F1347" i="17"/>
  <c r="H1346" i="17"/>
  <c r="G1346" i="17"/>
  <c r="F1346" i="17"/>
  <c r="H1345" i="17"/>
  <c r="G1345" i="17"/>
  <c r="F1345" i="17"/>
  <c r="H1344" i="17"/>
  <c r="G1344" i="17"/>
  <c r="F1344" i="17"/>
  <c r="H1343" i="17"/>
  <c r="G1343" i="17"/>
  <c r="F1343" i="17"/>
  <c r="H1342" i="17"/>
  <c r="G1342" i="17"/>
  <c r="F1342" i="17"/>
  <c r="H1341" i="17"/>
  <c r="G1341" i="17"/>
  <c r="F1341" i="17"/>
  <c r="H1340" i="17"/>
  <c r="G1340" i="17"/>
  <c r="F1340" i="17"/>
  <c r="H1339" i="17"/>
  <c r="G1339" i="17"/>
  <c r="F1339" i="17"/>
  <c r="H1338" i="17"/>
  <c r="G1338" i="17"/>
  <c r="F1338" i="17"/>
  <c r="H1337" i="17"/>
  <c r="G1337" i="17"/>
  <c r="F1337" i="17"/>
  <c r="H1336" i="17"/>
  <c r="G1336" i="17"/>
  <c r="F1336" i="17"/>
  <c r="H1335" i="17"/>
  <c r="G1335" i="17"/>
  <c r="F1335" i="17"/>
  <c r="H1334" i="17"/>
  <c r="G1334" i="17"/>
  <c r="F1334" i="17"/>
  <c r="H1333" i="17"/>
  <c r="G1333" i="17"/>
  <c r="F1333" i="17"/>
  <c r="H1332" i="17"/>
  <c r="G1332" i="17"/>
  <c r="F1332" i="17"/>
  <c r="H1331" i="17"/>
  <c r="G1331" i="17"/>
  <c r="F1331" i="17"/>
  <c r="H1330" i="17"/>
  <c r="G1330" i="17"/>
  <c r="F1330" i="17"/>
  <c r="H1329" i="17"/>
  <c r="G1329" i="17"/>
  <c r="F1329" i="17"/>
  <c r="H1328" i="17"/>
  <c r="G1328" i="17"/>
  <c r="F1328" i="17"/>
  <c r="H1327" i="17"/>
  <c r="G1327" i="17"/>
  <c r="F1327" i="17"/>
  <c r="H1326" i="17"/>
  <c r="G1326" i="17"/>
  <c r="F1326" i="17"/>
  <c r="H1325" i="17"/>
  <c r="G1325" i="17"/>
  <c r="F1325" i="17"/>
  <c r="H1324" i="17"/>
  <c r="G1324" i="17"/>
  <c r="F1324" i="17"/>
  <c r="H1323" i="17"/>
  <c r="G1323" i="17"/>
  <c r="F1323" i="17"/>
  <c r="H1322" i="17"/>
  <c r="G1322" i="17"/>
  <c r="F1322" i="17"/>
  <c r="H1321" i="17"/>
  <c r="G1321" i="17"/>
  <c r="F1321" i="17"/>
  <c r="H1320" i="17"/>
  <c r="G1320" i="17"/>
  <c r="F1320" i="17"/>
  <c r="H1319" i="17"/>
  <c r="G1319" i="17"/>
  <c r="F1319" i="17"/>
  <c r="H1318" i="17"/>
  <c r="G1318" i="17"/>
  <c r="F1318" i="17"/>
  <c r="H1317" i="17"/>
  <c r="G1317" i="17"/>
  <c r="F1317" i="17"/>
  <c r="H1316" i="17"/>
  <c r="G1316" i="17"/>
  <c r="F1316" i="17"/>
  <c r="H1315" i="17"/>
  <c r="G1315" i="17"/>
  <c r="F1315" i="17"/>
  <c r="H1314" i="17"/>
  <c r="G1314" i="17"/>
  <c r="F1314" i="17"/>
  <c r="H1313" i="17"/>
  <c r="G1313" i="17"/>
  <c r="F1313" i="17"/>
  <c r="H1312" i="17"/>
  <c r="G1312" i="17"/>
  <c r="F1312" i="17"/>
  <c r="H1311" i="17"/>
  <c r="G1311" i="17"/>
  <c r="F1311" i="17"/>
  <c r="H1310" i="17"/>
  <c r="G1310" i="17"/>
  <c r="F1310" i="17"/>
  <c r="H1309" i="17"/>
  <c r="G1309" i="17"/>
  <c r="F1309" i="17"/>
  <c r="H1308" i="17"/>
  <c r="G1308" i="17"/>
  <c r="F1308" i="17"/>
  <c r="H1307" i="17"/>
  <c r="G1307" i="17"/>
  <c r="F1307" i="17"/>
  <c r="H1306" i="17"/>
  <c r="G1306" i="17"/>
  <c r="F1306" i="17"/>
  <c r="H1305" i="17"/>
  <c r="G1305" i="17"/>
  <c r="F1305" i="17"/>
  <c r="H1304" i="17"/>
  <c r="G1304" i="17"/>
  <c r="F1304" i="17"/>
  <c r="H1303" i="17"/>
  <c r="G1303" i="17"/>
  <c r="F1303" i="17"/>
  <c r="H1302" i="17"/>
  <c r="G1302" i="17"/>
  <c r="F1302" i="17"/>
  <c r="H1301" i="17"/>
  <c r="G1301" i="17"/>
  <c r="F1301" i="17"/>
  <c r="H1300" i="17"/>
  <c r="G1300" i="17"/>
  <c r="F1300" i="17"/>
  <c r="H1299" i="17"/>
  <c r="G1299" i="17"/>
  <c r="F1299" i="17"/>
  <c r="H1298" i="17"/>
  <c r="G1298" i="17"/>
  <c r="F1298" i="17"/>
  <c r="H1297" i="17"/>
  <c r="G1297" i="17"/>
  <c r="F1297" i="17"/>
  <c r="H1296" i="17"/>
  <c r="G1296" i="17"/>
  <c r="F1296" i="17"/>
  <c r="H1295" i="17"/>
  <c r="G1295" i="17"/>
  <c r="F1295" i="17"/>
  <c r="H1294" i="17"/>
  <c r="G1294" i="17"/>
  <c r="F1294" i="17"/>
  <c r="H1293" i="17"/>
  <c r="G1293" i="17"/>
  <c r="F1293" i="17"/>
  <c r="H1292" i="17"/>
  <c r="G1292" i="17"/>
  <c r="F1292" i="17"/>
  <c r="H1291" i="17"/>
  <c r="G1291" i="17"/>
  <c r="F1291" i="17"/>
  <c r="H1290" i="17"/>
  <c r="G1290" i="17"/>
  <c r="F1290" i="17"/>
  <c r="H1289" i="17"/>
  <c r="G1289" i="17"/>
  <c r="F1289" i="17"/>
  <c r="H1288" i="17"/>
  <c r="G1288" i="17"/>
  <c r="F1288" i="17"/>
  <c r="H1287" i="17"/>
  <c r="G1287" i="17"/>
  <c r="F1287" i="17"/>
  <c r="H1286" i="17"/>
  <c r="G1286" i="17"/>
  <c r="F1286" i="17"/>
  <c r="H1285" i="17"/>
  <c r="G1285" i="17"/>
  <c r="F1285" i="17"/>
  <c r="H1284" i="17"/>
  <c r="G1284" i="17"/>
  <c r="F1284" i="17"/>
  <c r="H1283" i="17"/>
  <c r="G1283" i="17"/>
  <c r="F1283" i="17"/>
  <c r="H1282" i="17"/>
  <c r="G1282" i="17"/>
  <c r="F1282" i="17"/>
  <c r="H1281" i="17"/>
  <c r="G1281" i="17"/>
  <c r="F1281" i="17"/>
  <c r="H1280" i="17"/>
  <c r="G1280" i="17"/>
  <c r="F1280" i="17"/>
  <c r="H1279" i="17"/>
  <c r="G1279" i="17"/>
  <c r="F1279" i="17"/>
  <c r="H1278" i="17"/>
  <c r="G1278" i="17"/>
  <c r="F1278" i="17"/>
  <c r="H1277" i="17"/>
  <c r="G1277" i="17"/>
  <c r="F1277" i="17"/>
  <c r="H1276" i="17"/>
  <c r="G1276" i="17"/>
  <c r="F1276" i="17"/>
  <c r="H1275" i="17"/>
  <c r="G1275" i="17"/>
  <c r="F1275" i="17"/>
  <c r="H1274" i="17"/>
  <c r="G1274" i="17"/>
  <c r="F1274" i="17"/>
  <c r="H1273" i="17"/>
  <c r="G1273" i="17"/>
  <c r="F1273" i="17"/>
  <c r="H1272" i="17"/>
  <c r="G1272" i="17"/>
  <c r="F1272" i="17"/>
  <c r="H1271" i="17"/>
  <c r="G1271" i="17"/>
  <c r="F1271" i="17"/>
  <c r="H1270" i="17"/>
  <c r="G1270" i="17"/>
  <c r="F1270" i="17"/>
  <c r="H1269" i="17"/>
  <c r="G1269" i="17"/>
  <c r="F1269" i="17"/>
  <c r="H1268" i="17"/>
  <c r="G1268" i="17"/>
  <c r="F1268" i="17"/>
  <c r="H1267" i="17"/>
  <c r="G1267" i="17"/>
  <c r="F1267" i="17"/>
  <c r="H1266" i="17"/>
  <c r="G1266" i="17"/>
  <c r="F1266" i="17"/>
  <c r="H1265" i="17"/>
  <c r="G1265" i="17"/>
  <c r="F1265" i="17"/>
  <c r="H1264" i="17"/>
  <c r="G1264" i="17"/>
  <c r="F1264" i="17"/>
  <c r="H1263" i="17"/>
  <c r="G1263" i="17"/>
  <c r="F1263" i="17"/>
  <c r="H1262" i="17"/>
  <c r="G1262" i="17"/>
  <c r="F1262" i="17"/>
  <c r="H1261" i="17"/>
  <c r="G1261" i="17"/>
  <c r="F1261" i="17"/>
  <c r="H1260" i="17"/>
  <c r="G1260" i="17"/>
  <c r="F1260" i="17"/>
  <c r="H1259" i="17"/>
  <c r="G1259" i="17"/>
  <c r="F1259" i="17"/>
  <c r="H1258" i="17"/>
  <c r="G1258" i="17"/>
  <c r="F1258" i="17"/>
  <c r="H1257" i="17"/>
  <c r="G1257" i="17"/>
  <c r="F1257" i="17"/>
  <c r="H1256" i="17"/>
  <c r="G1256" i="17"/>
  <c r="F1256" i="17"/>
  <c r="H1255" i="17"/>
  <c r="G1255" i="17"/>
  <c r="F1255" i="17"/>
  <c r="H1254" i="17"/>
  <c r="G1254" i="17"/>
  <c r="F1254" i="17"/>
  <c r="H1253" i="17"/>
  <c r="G1253" i="17"/>
  <c r="F1253" i="17"/>
  <c r="H1252" i="17"/>
  <c r="G1252" i="17"/>
  <c r="F1252" i="17"/>
  <c r="H1251" i="17"/>
  <c r="G1251" i="17"/>
  <c r="F1251" i="17"/>
  <c r="H1250" i="17"/>
  <c r="G1250" i="17"/>
  <c r="F1250" i="17"/>
  <c r="H1249" i="17"/>
  <c r="G1249" i="17"/>
  <c r="F1249" i="17"/>
  <c r="H1248" i="17"/>
  <c r="G1248" i="17"/>
  <c r="F1248" i="17"/>
  <c r="H1247" i="17"/>
  <c r="G1247" i="17"/>
  <c r="F1247" i="17"/>
  <c r="H1246" i="17"/>
  <c r="G1246" i="17"/>
  <c r="F1246" i="17"/>
  <c r="H1245" i="17"/>
  <c r="G1245" i="17"/>
  <c r="F1245" i="17"/>
  <c r="H1244" i="17"/>
  <c r="G1244" i="17"/>
  <c r="F1244" i="17"/>
  <c r="H1243" i="17"/>
  <c r="G1243" i="17"/>
  <c r="F1243" i="17"/>
  <c r="H1242" i="17"/>
  <c r="G1242" i="17"/>
  <c r="F1242" i="17"/>
  <c r="H1241" i="17"/>
  <c r="G1241" i="17"/>
  <c r="F1241" i="17"/>
  <c r="H1240" i="17"/>
  <c r="G1240" i="17"/>
  <c r="F1240" i="17"/>
  <c r="H1239" i="17"/>
  <c r="G1239" i="17"/>
  <c r="F1239" i="17"/>
  <c r="H1238" i="17"/>
  <c r="G1238" i="17"/>
  <c r="F1238" i="17"/>
  <c r="H1237" i="17"/>
  <c r="G1237" i="17"/>
  <c r="F1237" i="17"/>
  <c r="H1236" i="17"/>
  <c r="G1236" i="17"/>
  <c r="F1236" i="17"/>
  <c r="H1235" i="17"/>
  <c r="G1235" i="17"/>
  <c r="F1235" i="17"/>
  <c r="H1234" i="17"/>
  <c r="G1234" i="17"/>
  <c r="F1234" i="17"/>
  <c r="H1233" i="17"/>
  <c r="G1233" i="17"/>
  <c r="F1233" i="17"/>
  <c r="H1232" i="17"/>
  <c r="G1232" i="17"/>
  <c r="F1232" i="17"/>
  <c r="H1231" i="17"/>
  <c r="G1231" i="17"/>
  <c r="F1231" i="17"/>
  <c r="H1230" i="17"/>
  <c r="G1230" i="17"/>
  <c r="F1230" i="17"/>
  <c r="H1229" i="17"/>
  <c r="G1229" i="17"/>
  <c r="F1229" i="17"/>
  <c r="H1228" i="17"/>
  <c r="G1228" i="17"/>
  <c r="F1228" i="17"/>
  <c r="H1227" i="17"/>
  <c r="G1227" i="17"/>
  <c r="F1227" i="17"/>
  <c r="H1226" i="17"/>
  <c r="G1226" i="17"/>
  <c r="F1226" i="17"/>
  <c r="H1225" i="17"/>
  <c r="G1225" i="17"/>
  <c r="F1225" i="17"/>
  <c r="H1224" i="17"/>
  <c r="G1224" i="17"/>
  <c r="F1224" i="17"/>
  <c r="H1223" i="17"/>
  <c r="G1223" i="17"/>
  <c r="F1223" i="17"/>
  <c r="H1222" i="17"/>
  <c r="G1222" i="17"/>
  <c r="F1222" i="17"/>
  <c r="H1221" i="17"/>
  <c r="G1221" i="17"/>
  <c r="F1221" i="17"/>
  <c r="H1220" i="17"/>
  <c r="G1220" i="17"/>
  <c r="F1220" i="17"/>
  <c r="H1219" i="17"/>
  <c r="G1219" i="17"/>
  <c r="F1219" i="17"/>
  <c r="H1218" i="17"/>
  <c r="G1218" i="17"/>
  <c r="F1218" i="17"/>
  <c r="H1217" i="17"/>
  <c r="G1217" i="17"/>
  <c r="F1217" i="17"/>
  <c r="H1216" i="17"/>
  <c r="G1216" i="17"/>
  <c r="F1216" i="17"/>
  <c r="H1215" i="17"/>
  <c r="G1215" i="17"/>
  <c r="F1215" i="17"/>
  <c r="H1214" i="17"/>
  <c r="G1214" i="17"/>
  <c r="F1214" i="17"/>
  <c r="H1213" i="17"/>
  <c r="G1213" i="17"/>
  <c r="F1213" i="17"/>
  <c r="H1212" i="17"/>
  <c r="G1212" i="17"/>
  <c r="F1212" i="17"/>
  <c r="H1211" i="17"/>
  <c r="G1211" i="17"/>
  <c r="F1211" i="17"/>
  <c r="H1210" i="17"/>
  <c r="G1210" i="17"/>
  <c r="F1210" i="17"/>
  <c r="H1209" i="17"/>
  <c r="G1209" i="17"/>
  <c r="F1209" i="17"/>
  <c r="H1208" i="17"/>
  <c r="G1208" i="17"/>
  <c r="F1208" i="17"/>
  <c r="H1207" i="17"/>
  <c r="G1207" i="17"/>
  <c r="F1207" i="17"/>
  <c r="H1206" i="17"/>
  <c r="G1206" i="17"/>
  <c r="F1206" i="17"/>
  <c r="H1205" i="17"/>
  <c r="G1205" i="17"/>
  <c r="F1205" i="17"/>
  <c r="H1204" i="17"/>
  <c r="G1204" i="17"/>
  <c r="F1204" i="17"/>
  <c r="H1203" i="17"/>
  <c r="G1203" i="17"/>
  <c r="F1203" i="17"/>
  <c r="H1202" i="17"/>
  <c r="G1202" i="17"/>
  <c r="F1202" i="17"/>
  <c r="H1201" i="17"/>
  <c r="G1201" i="17"/>
  <c r="F1201" i="17"/>
  <c r="H1200" i="17"/>
  <c r="G1200" i="17"/>
  <c r="F1200" i="17"/>
  <c r="H1199" i="17"/>
  <c r="G1199" i="17"/>
  <c r="F1199" i="17"/>
  <c r="H1198" i="17"/>
  <c r="G1198" i="17"/>
  <c r="F1198" i="17"/>
  <c r="H1197" i="17"/>
  <c r="G1197" i="17"/>
  <c r="F1197" i="17"/>
  <c r="H1196" i="17"/>
  <c r="G1196" i="17"/>
  <c r="F1196" i="17"/>
  <c r="H1195" i="17"/>
  <c r="G1195" i="17"/>
  <c r="F1195" i="17"/>
  <c r="H1194" i="17"/>
  <c r="G1194" i="17"/>
  <c r="F1194" i="17"/>
  <c r="H1193" i="17"/>
  <c r="G1193" i="17"/>
  <c r="F1193" i="17"/>
  <c r="H1192" i="17"/>
  <c r="G1192" i="17"/>
  <c r="F1192" i="17"/>
  <c r="H1191" i="17"/>
  <c r="G1191" i="17"/>
  <c r="F1191" i="17"/>
  <c r="H1190" i="17"/>
  <c r="G1190" i="17"/>
  <c r="F1190" i="17"/>
  <c r="H1189" i="17"/>
  <c r="G1189" i="17"/>
  <c r="F1189" i="17"/>
  <c r="H1188" i="17"/>
  <c r="G1188" i="17"/>
  <c r="F1188" i="17"/>
  <c r="H1187" i="17"/>
  <c r="G1187" i="17"/>
  <c r="F1187" i="17"/>
  <c r="H1186" i="17"/>
  <c r="G1186" i="17"/>
  <c r="F1186" i="17"/>
  <c r="H1185" i="17"/>
  <c r="G1185" i="17"/>
  <c r="F1185" i="17"/>
  <c r="H1184" i="17"/>
  <c r="G1184" i="17"/>
  <c r="F1184" i="17"/>
  <c r="H1183" i="17"/>
  <c r="G1183" i="17"/>
  <c r="F1183" i="17"/>
  <c r="H1182" i="17"/>
  <c r="G1182" i="17"/>
  <c r="F1182" i="17"/>
  <c r="H1181" i="17"/>
  <c r="G1181" i="17"/>
  <c r="F1181" i="17"/>
  <c r="H1180" i="17"/>
  <c r="G1180" i="17"/>
  <c r="F1180" i="17"/>
  <c r="H1179" i="17"/>
  <c r="G1179" i="17"/>
  <c r="F1179" i="17"/>
  <c r="H1178" i="17"/>
  <c r="G1178" i="17"/>
  <c r="F1178" i="17"/>
  <c r="H1177" i="17"/>
  <c r="G1177" i="17"/>
  <c r="F1177" i="17"/>
  <c r="H1176" i="17"/>
  <c r="G1176" i="17"/>
  <c r="F1176" i="17"/>
  <c r="H1175" i="17"/>
  <c r="G1175" i="17"/>
  <c r="F1175" i="17"/>
  <c r="H1174" i="17"/>
  <c r="G1174" i="17"/>
  <c r="F1174" i="17"/>
  <c r="H1173" i="17"/>
  <c r="G1173" i="17"/>
  <c r="F1173" i="17"/>
  <c r="H1172" i="17"/>
  <c r="G1172" i="17"/>
  <c r="F1172" i="17"/>
  <c r="H1171" i="17"/>
  <c r="G1171" i="17"/>
  <c r="F1171" i="17"/>
  <c r="H1170" i="17"/>
  <c r="G1170" i="17"/>
  <c r="F1170" i="17"/>
  <c r="H1169" i="17"/>
  <c r="G1169" i="17"/>
  <c r="F1169" i="17"/>
  <c r="H1168" i="17"/>
  <c r="G1168" i="17"/>
  <c r="F1168" i="17"/>
  <c r="H1167" i="17"/>
  <c r="G1167" i="17"/>
  <c r="F1167" i="17"/>
  <c r="H1166" i="17"/>
  <c r="G1166" i="17"/>
  <c r="F1166" i="17"/>
  <c r="H1165" i="17"/>
  <c r="G1165" i="17"/>
  <c r="F1165" i="17"/>
  <c r="H1164" i="17"/>
  <c r="G1164" i="17"/>
  <c r="F1164" i="17"/>
  <c r="H1163" i="17"/>
  <c r="G1163" i="17"/>
  <c r="F1163" i="17"/>
  <c r="H1162" i="17"/>
  <c r="G1162" i="17"/>
  <c r="F1162" i="17"/>
  <c r="H1161" i="17"/>
  <c r="G1161" i="17"/>
  <c r="F1161" i="17"/>
  <c r="H1160" i="17"/>
  <c r="G1160" i="17"/>
  <c r="F1160" i="17"/>
  <c r="H1159" i="17"/>
  <c r="G1159" i="17"/>
  <c r="F1159" i="17"/>
  <c r="H1158" i="17"/>
  <c r="G1158" i="17"/>
  <c r="F1158" i="17"/>
  <c r="H1157" i="17"/>
  <c r="G1157" i="17"/>
  <c r="F1157" i="17"/>
  <c r="H1156" i="17"/>
  <c r="G1156" i="17"/>
  <c r="F1156" i="17"/>
  <c r="H1155" i="17"/>
  <c r="G1155" i="17"/>
  <c r="F1155" i="17"/>
  <c r="H1154" i="17"/>
  <c r="G1154" i="17"/>
  <c r="F1154" i="17"/>
  <c r="H1153" i="17"/>
  <c r="G1153" i="17"/>
  <c r="F1153" i="17"/>
  <c r="H1152" i="17"/>
  <c r="G1152" i="17"/>
  <c r="F1152" i="17"/>
  <c r="H1151" i="17"/>
  <c r="G1151" i="17"/>
  <c r="F1151" i="17"/>
  <c r="H1150" i="17"/>
  <c r="G1150" i="17"/>
  <c r="F1150" i="17"/>
  <c r="H1149" i="17"/>
  <c r="G1149" i="17"/>
  <c r="F1149" i="17"/>
  <c r="H1148" i="17"/>
  <c r="G1148" i="17"/>
  <c r="F1148" i="17"/>
  <c r="H1147" i="17"/>
  <c r="G1147" i="17"/>
  <c r="F1147" i="17"/>
  <c r="H1146" i="17"/>
  <c r="G1146" i="17"/>
  <c r="F1146" i="17"/>
  <c r="H1145" i="17"/>
  <c r="G1145" i="17"/>
  <c r="F1145" i="17"/>
  <c r="H1144" i="17"/>
  <c r="G1144" i="17"/>
  <c r="F1144" i="17"/>
  <c r="H1143" i="17"/>
  <c r="G1143" i="17"/>
  <c r="F1143" i="17"/>
  <c r="H1142" i="17"/>
  <c r="G1142" i="17"/>
  <c r="F1142" i="17"/>
  <c r="H1141" i="17"/>
  <c r="G1141" i="17"/>
  <c r="F1141" i="17"/>
  <c r="H1140" i="17"/>
  <c r="G1140" i="17"/>
  <c r="F1140" i="17"/>
  <c r="H1139" i="17"/>
  <c r="G1139" i="17"/>
  <c r="F1139" i="17"/>
  <c r="H1138" i="17"/>
  <c r="G1138" i="17"/>
  <c r="F1138" i="17"/>
  <c r="H1137" i="17"/>
  <c r="G1137" i="17"/>
  <c r="F1137" i="17"/>
  <c r="H1136" i="17"/>
  <c r="G1136" i="17"/>
  <c r="F1136" i="17"/>
  <c r="H1135" i="17"/>
  <c r="G1135" i="17"/>
  <c r="F1135" i="17"/>
  <c r="H1134" i="17"/>
  <c r="G1134" i="17"/>
  <c r="F1134" i="17"/>
  <c r="H1133" i="17"/>
  <c r="G1133" i="17"/>
  <c r="F1133" i="17"/>
  <c r="H1132" i="17"/>
  <c r="G1132" i="17"/>
  <c r="F1132" i="17"/>
  <c r="H1131" i="17"/>
  <c r="G1131" i="17"/>
  <c r="F1131" i="17"/>
  <c r="H1130" i="17"/>
  <c r="G1130" i="17"/>
  <c r="F1130" i="17"/>
  <c r="H1129" i="17"/>
  <c r="G1129" i="17"/>
  <c r="F1129" i="17"/>
  <c r="H1128" i="17"/>
  <c r="G1128" i="17"/>
  <c r="F1128" i="17"/>
  <c r="H1127" i="17"/>
  <c r="G1127" i="17"/>
  <c r="F1127" i="17"/>
  <c r="H1126" i="17"/>
  <c r="G1126" i="17"/>
  <c r="F1126" i="17"/>
  <c r="H1125" i="17"/>
  <c r="G1125" i="17"/>
  <c r="F1125" i="17"/>
  <c r="H1124" i="17"/>
  <c r="G1124" i="17"/>
  <c r="F1124" i="17"/>
  <c r="H1123" i="17"/>
  <c r="G1123" i="17"/>
  <c r="F1123" i="17"/>
  <c r="H1122" i="17"/>
  <c r="G1122" i="17"/>
  <c r="F1122" i="17"/>
  <c r="H1121" i="17"/>
  <c r="G1121" i="17"/>
  <c r="F1121" i="17"/>
  <c r="H1120" i="17"/>
  <c r="G1120" i="17"/>
  <c r="F1120" i="17"/>
  <c r="H1119" i="17"/>
  <c r="G1119" i="17"/>
  <c r="F1119" i="17"/>
  <c r="H1118" i="17"/>
  <c r="G1118" i="17"/>
  <c r="F1118" i="17"/>
  <c r="H1117" i="17"/>
  <c r="G1117" i="17"/>
  <c r="F1117" i="17"/>
  <c r="H1116" i="17"/>
  <c r="G1116" i="17"/>
  <c r="F1116" i="17"/>
  <c r="H1115" i="17"/>
  <c r="G1115" i="17"/>
  <c r="F1115" i="17"/>
  <c r="H1114" i="17"/>
  <c r="G1114" i="17"/>
  <c r="F1114" i="17"/>
  <c r="H1113" i="17"/>
  <c r="G1113" i="17"/>
  <c r="F1113" i="17"/>
  <c r="H1112" i="17"/>
  <c r="G1112" i="17"/>
  <c r="F1112" i="17"/>
  <c r="H1111" i="17"/>
  <c r="G1111" i="17"/>
  <c r="F1111" i="17"/>
  <c r="H1110" i="17"/>
  <c r="G1110" i="17"/>
  <c r="F1110" i="17"/>
  <c r="H1109" i="17"/>
  <c r="G1109" i="17"/>
  <c r="F1109" i="17"/>
  <c r="H1108" i="17"/>
  <c r="G1108" i="17"/>
  <c r="F1108" i="17"/>
  <c r="H1107" i="17"/>
  <c r="G1107" i="17"/>
  <c r="F1107" i="17"/>
  <c r="H1106" i="17"/>
  <c r="G1106" i="17"/>
  <c r="F1106" i="17"/>
  <c r="H1105" i="17"/>
  <c r="G1105" i="17"/>
  <c r="F1105" i="17"/>
  <c r="H1104" i="17"/>
  <c r="G1104" i="17"/>
  <c r="F1104" i="17"/>
  <c r="H1103" i="17"/>
  <c r="G1103" i="17"/>
  <c r="F1103" i="17"/>
  <c r="H1102" i="17"/>
  <c r="G1102" i="17"/>
  <c r="F1102" i="17"/>
  <c r="H1101" i="17"/>
  <c r="G1101" i="17"/>
  <c r="F1101" i="17"/>
  <c r="H1100" i="17"/>
  <c r="G1100" i="17"/>
  <c r="F1100" i="17"/>
  <c r="H1099" i="17"/>
  <c r="G1099" i="17"/>
  <c r="F1099" i="17"/>
  <c r="H1098" i="17"/>
  <c r="G1098" i="17"/>
  <c r="F1098" i="17"/>
  <c r="H1097" i="17"/>
  <c r="G1097" i="17"/>
  <c r="F1097" i="17"/>
  <c r="H1096" i="17"/>
  <c r="G1096" i="17"/>
  <c r="F1096" i="17"/>
  <c r="H1095" i="17"/>
  <c r="G1095" i="17"/>
  <c r="F1095" i="17"/>
  <c r="H1094" i="17"/>
  <c r="G1094" i="17"/>
  <c r="F1094" i="17"/>
  <c r="H1093" i="17"/>
  <c r="G1093" i="17"/>
  <c r="F1093" i="17"/>
  <c r="H1092" i="17"/>
  <c r="G1092" i="17"/>
  <c r="F1092" i="17"/>
  <c r="H1091" i="17"/>
  <c r="G1091" i="17"/>
  <c r="F1091" i="17"/>
  <c r="H1090" i="17"/>
  <c r="G1090" i="17"/>
  <c r="F1090" i="17"/>
  <c r="H1089" i="17"/>
  <c r="G1089" i="17"/>
  <c r="F1089" i="17"/>
  <c r="H1088" i="17"/>
  <c r="G1088" i="17"/>
  <c r="F1088" i="17"/>
  <c r="H1087" i="17"/>
  <c r="G1087" i="17"/>
  <c r="F1087" i="17"/>
  <c r="H1086" i="17"/>
  <c r="G1086" i="17"/>
  <c r="F1086" i="17"/>
  <c r="H1085" i="17"/>
  <c r="G1085" i="17"/>
  <c r="F1085" i="17"/>
  <c r="H1084" i="17"/>
  <c r="G1084" i="17"/>
  <c r="F1084" i="17"/>
  <c r="H1083" i="17"/>
  <c r="G1083" i="17"/>
  <c r="F1083" i="17"/>
  <c r="H1082" i="17"/>
  <c r="G1082" i="17"/>
  <c r="F1082" i="17"/>
  <c r="H1081" i="17"/>
  <c r="G1081" i="17"/>
  <c r="F1081" i="17"/>
  <c r="H1080" i="17"/>
  <c r="G1080" i="17"/>
  <c r="F1080" i="17"/>
  <c r="H1079" i="17"/>
  <c r="G1079" i="17"/>
  <c r="F1079" i="17"/>
  <c r="H1078" i="17"/>
  <c r="G1078" i="17"/>
  <c r="F1078" i="17"/>
  <c r="H1077" i="17"/>
  <c r="G1077" i="17"/>
  <c r="F1077" i="17"/>
  <c r="H1076" i="17"/>
  <c r="G1076" i="17"/>
  <c r="F1076" i="17"/>
  <c r="H1075" i="17"/>
  <c r="G1075" i="17"/>
  <c r="F1075" i="17"/>
  <c r="H1074" i="17"/>
  <c r="G1074" i="17"/>
  <c r="F1074" i="17"/>
  <c r="H1073" i="17"/>
  <c r="G1073" i="17"/>
  <c r="F1073" i="17"/>
  <c r="H1072" i="17"/>
  <c r="G1072" i="17"/>
  <c r="F1072" i="17"/>
  <c r="H1071" i="17"/>
  <c r="G1071" i="17"/>
  <c r="F1071" i="17"/>
  <c r="H1070" i="17"/>
  <c r="G1070" i="17"/>
  <c r="F1070" i="17"/>
  <c r="H1069" i="17"/>
  <c r="G1069" i="17"/>
  <c r="F1069" i="17"/>
  <c r="H1068" i="17"/>
  <c r="G1068" i="17"/>
  <c r="F1068" i="17"/>
  <c r="H1067" i="17"/>
  <c r="G1067" i="17"/>
  <c r="F1067" i="17"/>
  <c r="H1066" i="17"/>
  <c r="G1066" i="17"/>
  <c r="F1066" i="17"/>
  <c r="H1065" i="17"/>
  <c r="G1065" i="17"/>
  <c r="F1065" i="17"/>
  <c r="H1064" i="17"/>
  <c r="G1064" i="17"/>
  <c r="F1064" i="17"/>
  <c r="H1063" i="17"/>
  <c r="G1063" i="17"/>
  <c r="F1063" i="17"/>
  <c r="H1062" i="17"/>
  <c r="G1062" i="17"/>
  <c r="F1062" i="17"/>
  <c r="H1061" i="17"/>
  <c r="G1061" i="17"/>
  <c r="F1061" i="17"/>
  <c r="H1060" i="17"/>
  <c r="G1060" i="17"/>
  <c r="F1060" i="17"/>
  <c r="H1059" i="17"/>
  <c r="G1059" i="17"/>
  <c r="F1059" i="17"/>
  <c r="H1058" i="17"/>
  <c r="G1058" i="17"/>
  <c r="F1058" i="17"/>
  <c r="H1057" i="17"/>
  <c r="G1057" i="17"/>
  <c r="F1057" i="17"/>
  <c r="H1056" i="17"/>
  <c r="G1056" i="17"/>
  <c r="F1056" i="17"/>
  <c r="H1055" i="17"/>
  <c r="G1055" i="17"/>
  <c r="F1055" i="17"/>
  <c r="H1054" i="17"/>
  <c r="G1054" i="17"/>
  <c r="F1054" i="17"/>
  <c r="H1053" i="17"/>
  <c r="G1053" i="17"/>
  <c r="F1053" i="17"/>
  <c r="H1052" i="17"/>
  <c r="G1052" i="17"/>
  <c r="F1052" i="17"/>
  <c r="H1051" i="17"/>
  <c r="G1051" i="17"/>
  <c r="F1051" i="17"/>
  <c r="H1050" i="17"/>
  <c r="G1050" i="17"/>
  <c r="F1050" i="17"/>
  <c r="H1049" i="17"/>
  <c r="G1049" i="17"/>
  <c r="F1049" i="17"/>
  <c r="H1048" i="17"/>
  <c r="G1048" i="17"/>
  <c r="F1048" i="17"/>
  <c r="H1047" i="17"/>
  <c r="G1047" i="17"/>
  <c r="F1047" i="17"/>
  <c r="H1046" i="17"/>
  <c r="G1046" i="17"/>
  <c r="F1046" i="17"/>
  <c r="H1045" i="17"/>
  <c r="G1045" i="17"/>
  <c r="F1045" i="17"/>
  <c r="H1044" i="17"/>
  <c r="G1044" i="17"/>
  <c r="F1044" i="17"/>
  <c r="H1043" i="17"/>
  <c r="G1043" i="17"/>
  <c r="F1043" i="17"/>
  <c r="H1042" i="17"/>
  <c r="G1042" i="17"/>
  <c r="F1042" i="17"/>
  <c r="H1041" i="17"/>
  <c r="G1041" i="17"/>
  <c r="F1041" i="17"/>
  <c r="H1040" i="17"/>
  <c r="G1040" i="17"/>
  <c r="F1040" i="17"/>
  <c r="H1039" i="17"/>
  <c r="G1039" i="17"/>
  <c r="F1039" i="17"/>
  <c r="H1038" i="17"/>
  <c r="G1038" i="17"/>
  <c r="F1038" i="17"/>
  <c r="H1037" i="17"/>
  <c r="G1037" i="17"/>
  <c r="F1037" i="17"/>
  <c r="H1036" i="17"/>
  <c r="G1036" i="17"/>
  <c r="F1036" i="17"/>
  <c r="H1035" i="17"/>
  <c r="G1035" i="17"/>
  <c r="F1035" i="17"/>
  <c r="H1034" i="17"/>
  <c r="G1034" i="17"/>
  <c r="F1034" i="17"/>
  <c r="H1033" i="17"/>
  <c r="G1033" i="17"/>
  <c r="F1033" i="17"/>
  <c r="H1032" i="17"/>
  <c r="G1032" i="17"/>
  <c r="F1032" i="17"/>
  <c r="H1031" i="17"/>
  <c r="G1031" i="17"/>
  <c r="F1031" i="17"/>
  <c r="H1030" i="17"/>
  <c r="G1030" i="17"/>
  <c r="F1030" i="17"/>
  <c r="H1029" i="17"/>
  <c r="G1029" i="17"/>
  <c r="F1029" i="17"/>
  <c r="H1028" i="17"/>
  <c r="G1028" i="17"/>
  <c r="F1028" i="17"/>
  <c r="H1027" i="17"/>
  <c r="G1027" i="17"/>
  <c r="F1027" i="17"/>
  <c r="H1026" i="17"/>
  <c r="G1026" i="17"/>
  <c r="F1026" i="17"/>
  <c r="H1025" i="17"/>
  <c r="G1025" i="17"/>
  <c r="F1025" i="17"/>
  <c r="H1024" i="17"/>
  <c r="G1024" i="17"/>
  <c r="F1024" i="17"/>
  <c r="H1023" i="17"/>
  <c r="G1023" i="17"/>
  <c r="F1023" i="17"/>
  <c r="H1022" i="17"/>
  <c r="G1022" i="17"/>
  <c r="F1022" i="17"/>
  <c r="H1021" i="17"/>
  <c r="G1021" i="17"/>
  <c r="F1021" i="17"/>
  <c r="H1020" i="17"/>
  <c r="G1020" i="17"/>
  <c r="F1020" i="17"/>
  <c r="H1019" i="17"/>
  <c r="G1019" i="17"/>
  <c r="F1019" i="17"/>
  <c r="H1018" i="17"/>
  <c r="G1018" i="17"/>
  <c r="F1018" i="17"/>
  <c r="H1017" i="17"/>
  <c r="G1017" i="17"/>
  <c r="F1017" i="17"/>
  <c r="H1016" i="17"/>
  <c r="G1016" i="17"/>
  <c r="F1016" i="17"/>
  <c r="H1015" i="17"/>
  <c r="G1015" i="17"/>
  <c r="F1015" i="17"/>
  <c r="H1014" i="17"/>
  <c r="G1014" i="17"/>
  <c r="F1014" i="17"/>
  <c r="H1013" i="17"/>
  <c r="G1013" i="17"/>
  <c r="F1013" i="17"/>
  <c r="H1012" i="17"/>
  <c r="G1012" i="17"/>
  <c r="F1012" i="17"/>
  <c r="H1011" i="17"/>
  <c r="G1011" i="17"/>
  <c r="F1011" i="17"/>
  <c r="H1010" i="17"/>
  <c r="G1010" i="17"/>
  <c r="F1010" i="17"/>
  <c r="H1009" i="17"/>
  <c r="G1009" i="17"/>
  <c r="F1009" i="17"/>
  <c r="H1008" i="17"/>
  <c r="G1008" i="17"/>
  <c r="F1008" i="17"/>
  <c r="H1007" i="17"/>
  <c r="G1007" i="17"/>
  <c r="F1007" i="17"/>
  <c r="H1006" i="17"/>
  <c r="G1006" i="17"/>
  <c r="F1006" i="17"/>
  <c r="H1005" i="17"/>
  <c r="G1005" i="17"/>
  <c r="F1005" i="17"/>
  <c r="H1004" i="17"/>
  <c r="G1004" i="17"/>
  <c r="F1004" i="17"/>
  <c r="H1003" i="17"/>
  <c r="G1003" i="17"/>
  <c r="F1003" i="17"/>
  <c r="H1002" i="17"/>
  <c r="G1002" i="17"/>
  <c r="F1002" i="17"/>
  <c r="H1001" i="17"/>
  <c r="G1001" i="17"/>
  <c r="F1001" i="17"/>
  <c r="H1000" i="17"/>
  <c r="G1000" i="17"/>
  <c r="F1000" i="17"/>
  <c r="H999" i="17"/>
  <c r="G999" i="17"/>
  <c r="F999" i="17"/>
  <c r="H998" i="17"/>
  <c r="G998" i="17"/>
  <c r="F998" i="17"/>
  <c r="H997" i="17"/>
  <c r="G997" i="17"/>
  <c r="F997" i="17"/>
  <c r="H996" i="17"/>
  <c r="G996" i="17"/>
  <c r="F996" i="17"/>
  <c r="H995" i="17"/>
  <c r="G995" i="17"/>
  <c r="F995" i="17"/>
  <c r="H994" i="17"/>
  <c r="G994" i="17"/>
  <c r="F994" i="17"/>
  <c r="H993" i="17"/>
  <c r="G993" i="17"/>
  <c r="F993" i="17"/>
  <c r="H992" i="17"/>
  <c r="G992" i="17"/>
  <c r="F992" i="17"/>
  <c r="H991" i="17"/>
  <c r="G991" i="17"/>
  <c r="F991" i="17"/>
  <c r="H990" i="17"/>
  <c r="G990" i="17"/>
  <c r="F990" i="17"/>
  <c r="H989" i="17"/>
  <c r="G989" i="17"/>
  <c r="F989" i="17"/>
  <c r="H988" i="17"/>
  <c r="G988" i="17"/>
  <c r="F988" i="17"/>
  <c r="H987" i="17"/>
  <c r="G987" i="17"/>
  <c r="F987" i="17"/>
  <c r="H986" i="17"/>
  <c r="G986" i="17"/>
  <c r="F986" i="17"/>
  <c r="H985" i="17"/>
  <c r="G985" i="17"/>
  <c r="F985" i="17"/>
  <c r="H984" i="17"/>
  <c r="G984" i="17"/>
  <c r="F984" i="17"/>
  <c r="H983" i="17"/>
  <c r="G983" i="17"/>
  <c r="F983" i="17"/>
  <c r="H982" i="17"/>
  <c r="G982" i="17"/>
  <c r="F982" i="17"/>
  <c r="H981" i="17"/>
  <c r="G981" i="17"/>
  <c r="F981" i="17"/>
  <c r="H980" i="17"/>
  <c r="G980" i="17"/>
  <c r="F980" i="17"/>
  <c r="H979" i="17"/>
  <c r="G979" i="17"/>
  <c r="F979" i="17"/>
  <c r="H978" i="17"/>
  <c r="G978" i="17"/>
  <c r="F978" i="17"/>
  <c r="H977" i="17"/>
  <c r="G977" i="17"/>
  <c r="F977" i="17"/>
  <c r="H976" i="17"/>
  <c r="G976" i="17"/>
  <c r="F976" i="17"/>
  <c r="H975" i="17"/>
  <c r="G975" i="17"/>
  <c r="F975" i="17"/>
  <c r="H974" i="17"/>
  <c r="G974" i="17"/>
  <c r="F974" i="17"/>
  <c r="H973" i="17"/>
  <c r="G973" i="17"/>
  <c r="F973" i="17"/>
  <c r="H972" i="17"/>
  <c r="G972" i="17"/>
  <c r="F972" i="17"/>
  <c r="H971" i="17"/>
  <c r="G971" i="17"/>
  <c r="F971" i="17"/>
  <c r="H970" i="17"/>
  <c r="G970" i="17"/>
  <c r="F970" i="17"/>
  <c r="H969" i="17"/>
  <c r="G969" i="17"/>
  <c r="F969" i="17"/>
  <c r="H968" i="17"/>
  <c r="G968" i="17"/>
  <c r="F968" i="17"/>
  <c r="H967" i="17"/>
  <c r="G967" i="17"/>
  <c r="F967" i="17"/>
  <c r="H966" i="17"/>
  <c r="G966" i="17"/>
  <c r="F966" i="17"/>
  <c r="H965" i="17"/>
  <c r="G965" i="17"/>
  <c r="F965" i="17"/>
  <c r="H964" i="17"/>
  <c r="G964" i="17"/>
  <c r="F964" i="17"/>
  <c r="H963" i="17"/>
  <c r="G963" i="17"/>
  <c r="F963" i="17"/>
  <c r="H962" i="17"/>
  <c r="G962" i="17"/>
  <c r="F962" i="17"/>
  <c r="H961" i="17"/>
  <c r="G961" i="17"/>
  <c r="F961" i="17"/>
  <c r="H960" i="17"/>
  <c r="G960" i="17"/>
  <c r="F960" i="17"/>
  <c r="H959" i="17"/>
  <c r="G959" i="17"/>
  <c r="F959" i="17"/>
  <c r="H958" i="17"/>
  <c r="G958" i="17"/>
  <c r="F958" i="17"/>
  <c r="H957" i="17"/>
  <c r="G957" i="17"/>
  <c r="F957" i="17"/>
  <c r="H956" i="17"/>
  <c r="G956" i="17"/>
  <c r="F956" i="17"/>
  <c r="H955" i="17"/>
  <c r="G955" i="17"/>
  <c r="F955" i="17"/>
  <c r="H954" i="17"/>
  <c r="G954" i="17"/>
  <c r="F954" i="17"/>
  <c r="H953" i="17"/>
  <c r="G953" i="17"/>
  <c r="F953" i="17"/>
  <c r="H952" i="17"/>
  <c r="G952" i="17"/>
  <c r="F952" i="17"/>
  <c r="H951" i="17"/>
  <c r="G951" i="17"/>
  <c r="F951" i="17"/>
  <c r="H950" i="17"/>
  <c r="G950" i="17"/>
  <c r="F950" i="17"/>
  <c r="H949" i="17"/>
  <c r="G949" i="17"/>
  <c r="F949" i="17"/>
  <c r="H948" i="17"/>
  <c r="G948" i="17"/>
  <c r="F948" i="17"/>
  <c r="H947" i="17"/>
  <c r="G947" i="17"/>
  <c r="F947" i="17"/>
  <c r="H946" i="17"/>
  <c r="G946" i="17"/>
  <c r="F946" i="17"/>
  <c r="H945" i="17"/>
  <c r="G945" i="17"/>
  <c r="F945" i="17"/>
  <c r="H944" i="17"/>
  <c r="G944" i="17"/>
  <c r="F944" i="17"/>
  <c r="H943" i="17"/>
  <c r="G943" i="17"/>
  <c r="F943" i="17"/>
  <c r="H942" i="17"/>
  <c r="G942" i="17"/>
  <c r="F942" i="17"/>
  <c r="H941" i="17"/>
  <c r="G941" i="17"/>
  <c r="F941" i="17"/>
  <c r="H940" i="17"/>
  <c r="G940" i="17"/>
  <c r="F940" i="17"/>
  <c r="H939" i="17"/>
  <c r="G939" i="17"/>
  <c r="F939" i="17"/>
  <c r="H938" i="17"/>
  <c r="G938" i="17"/>
  <c r="F938" i="17"/>
  <c r="H937" i="17"/>
  <c r="G937" i="17"/>
  <c r="F937" i="17"/>
  <c r="H936" i="17"/>
  <c r="G936" i="17"/>
  <c r="F936" i="17"/>
  <c r="H935" i="17"/>
  <c r="G935" i="17"/>
  <c r="F935" i="17"/>
  <c r="H934" i="17"/>
  <c r="G934" i="17"/>
  <c r="F934" i="17"/>
  <c r="H933" i="17"/>
  <c r="G933" i="17"/>
  <c r="F933" i="17"/>
  <c r="H932" i="17"/>
  <c r="G932" i="17"/>
  <c r="F932" i="17"/>
  <c r="H931" i="17"/>
  <c r="G931" i="17"/>
  <c r="F931" i="17"/>
  <c r="H930" i="17"/>
  <c r="G930" i="17"/>
  <c r="F930" i="17"/>
  <c r="H929" i="17"/>
  <c r="G929" i="17"/>
  <c r="F929" i="17"/>
  <c r="H928" i="17"/>
  <c r="G928" i="17"/>
  <c r="F928" i="17"/>
  <c r="H927" i="17"/>
  <c r="G927" i="17"/>
  <c r="F927" i="17"/>
  <c r="H926" i="17"/>
  <c r="G926" i="17"/>
  <c r="F926" i="17"/>
  <c r="H925" i="17"/>
  <c r="G925" i="17"/>
  <c r="F925" i="17"/>
  <c r="H924" i="17"/>
  <c r="G924" i="17"/>
  <c r="F924" i="17"/>
  <c r="H923" i="17"/>
  <c r="G923" i="17"/>
  <c r="F923" i="17"/>
  <c r="H922" i="17"/>
  <c r="G922" i="17"/>
  <c r="F922" i="17"/>
  <c r="H921" i="17"/>
  <c r="G921" i="17"/>
  <c r="F921" i="17"/>
  <c r="H920" i="17"/>
  <c r="G920" i="17"/>
  <c r="F920" i="17"/>
  <c r="H919" i="17"/>
  <c r="G919" i="17"/>
  <c r="F919" i="17"/>
  <c r="H918" i="17"/>
  <c r="G918" i="17"/>
  <c r="F918" i="17"/>
  <c r="H917" i="17"/>
  <c r="G917" i="17"/>
  <c r="F917" i="17"/>
  <c r="H916" i="17"/>
  <c r="G916" i="17"/>
  <c r="F916" i="17"/>
  <c r="H915" i="17"/>
  <c r="G915" i="17"/>
  <c r="F915" i="17"/>
  <c r="H914" i="17"/>
  <c r="G914" i="17"/>
  <c r="F914" i="17"/>
  <c r="H913" i="17"/>
  <c r="G913" i="17"/>
  <c r="F913" i="17"/>
  <c r="H912" i="17"/>
  <c r="G912" i="17"/>
  <c r="F912" i="17"/>
  <c r="H911" i="17"/>
  <c r="G911" i="17"/>
  <c r="F911" i="17"/>
  <c r="H910" i="17"/>
  <c r="G910" i="17"/>
  <c r="F910" i="17"/>
  <c r="H909" i="17"/>
  <c r="G909" i="17"/>
  <c r="F909" i="17"/>
  <c r="H908" i="17"/>
  <c r="G908" i="17"/>
  <c r="F908" i="17"/>
  <c r="H907" i="17"/>
  <c r="G907" i="17"/>
  <c r="F907" i="17"/>
  <c r="H906" i="17"/>
  <c r="G906" i="17"/>
  <c r="F906" i="17"/>
  <c r="H905" i="17"/>
  <c r="G905" i="17"/>
  <c r="F905" i="17"/>
  <c r="H904" i="17"/>
  <c r="G904" i="17"/>
  <c r="F904" i="17"/>
  <c r="H903" i="17"/>
  <c r="G903" i="17"/>
  <c r="F903" i="17"/>
  <c r="H902" i="17"/>
  <c r="G902" i="17"/>
  <c r="F902" i="17"/>
  <c r="H901" i="17"/>
  <c r="G901" i="17"/>
  <c r="F901" i="17"/>
  <c r="H900" i="17"/>
  <c r="G900" i="17"/>
  <c r="F900" i="17"/>
  <c r="H899" i="17"/>
  <c r="G899" i="17"/>
  <c r="F899" i="17"/>
  <c r="H898" i="17"/>
  <c r="G898" i="17"/>
  <c r="F898" i="17"/>
  <c r="H897" i="17"/>
  <c r="G897" i="17"/>
  <c r="F897" i="17"/>
  <c r="H896" i="17"/>
  <c r="G896" i="17"/>
  <c r="F896" i="17"/>
  <c r="H895" i="17"/>
  <c r="G895" i="17"/>
  <c r="F895" i="17"/>
  <c r="H894" i="17"/>
  <c r="G894" i="17"/>
  <c r="F894" i="17"/>
  <c r="H893" i="17"/>
  <c r="G893" i="17"/>
  <c r="F893" i="17"/>
  <c r="H892" i="17"/>
  <c r="G892" i="17"/>
  <c r="F892" i="17"/>
  <c r="H891" i="17"/>
  <c r="G891" i="17"/>
  <c r="F891" i="17"/>
  <c r="H890" i="17"/>
  <c r="G890" i="17"/>
  <c r="F890" i="17"/>
  <c r="H889" i="17"/>
  <c r="G889" i="17"/>
  <c r="F889" i="17"/>
  <c r="H888" i="17"/>
  <c r="G888" i="17"/>
  <c r="F888" i="17"/>
  <c r="H887" i="17"/>
  <c r="G887" i="17"/>
  <c r="F887" i="17"/>
  <c r="H886" i="17"/>
  <c r="G886" i="17"/>
  <c r="F886" i="17"/>
  <c r="H885" i="17"/>
  <c r="G885" i="17"/>
  <c r="F885" i="17"/>
  <c r="H884" i="17"/>
  <c r="G884" i="17"/>
  <c r="F884" i="17"/>
  <c r="H883" i="17"/>
  <c r="G883" i="17"/>
  <c r="F883" i="17"/>
  <c r="H882" i="17"/>
  <c r="G882" i="17"/>
  <c r="F882" i="17"/>
  <c r="H881" i="17"/>
  <c r="G881" i="17"/>
  <c r="F881" i="17"/>
  <c r="H880" i="17"/>
  <c r="G880" i="17"/>
  <c r="F880" i="17"/>
  <c r="H879" i="17"/>
  <c r="G879" i="17"/>
  <c r="F879" i="17"/>
  <c r="H878" i="17"/>
  <c r="G878" i="17"/>
  <c r="F878" i="17"/>
  <c r="H877" i="17"/>
  <c r="G877" i="17"/>
  <c r="F877" i="17"/>
  <c r="H876" i="17"/>
  <c r="G876" i="17"/>
  <c r="F876" i="17"/>
  <c r="H875" i="17"/>
  <c r="G875" i="17"/>
  <c r="F875" i="17"/>
  <c r="H874" i="17"/>
  <c r="G874" i="17"/>
  <c r="F874" i="17"/>
  <c r="H873" i="17"/>
  <c r="G873" i="17"/>
  <c r="F873" i="17"/>
  <c r="H872" i="17"/>
  <c r="G872" i="17"/>
  <c r="F872" i="17"/>
  <c r="H871" i="17"/>
  <c r="G871" i="17"/>
  <c r="F871" i="17"/>
  <c r="H870" i="17"/>
  <c r="G870" i="17"/>
  <c r="F870" i="17"/>
  <c r="H869" i="17"/>
  <c r="G869" i="17"/>
  <c r="F869" i="17"/>
  <c r="H868" i="17"/>
  <c r="G868" i="17"/>
  <c r="F868" i="17"/>
  <c r="H867" i="17"/>
  <c r="G867" i="17"/>
  <c r="F867" i="17"/>
  <c r="H866" i="17"/>
  <c r="G866" i="17"/>
  <c r="F866" i="17"/>
  <c r="H865" i="17"/>
  <c r="G865" i="17"/>
  <c r="F865" i="17"/>
  <c r="H864" i="17"/>
  <c r="G864" i="17"/>
  <c r="F864" i="17"/>
  <c r="H863" i="17"/>
  <c r="G863" i="17"/>
  <c r="F863" i="17"/>
  <c r="H862" i="17"/>
  <c r="G862" i="17"/>
  <c r="F862" i="17"/>
  <c r="H861" i="17"/>
  <c r="G861" i="17"/>
  <c r="F861" i="17"/>
  <c r="H860" i="17"/>
  <c r="G860" i="17"/>
  <c r="F860" i="17"/>
  <c r="H859" i="17"/>
  <c r="G859" i="17"/>
  <c r="F859" i="17"/>
  <c r="H858" i="17"/>
  <c r="G858" i="17"/>
  <c r="F858" i="17"/>
  <c r="H857" i="17"/>
  <c r="G857" i="17"/>
  <c r="F857" i="17"/>
  <c r="H856" i="17"/>
  <c r="G856" i="17"/>
  <c r="F856" i="17"/>
  <c r="H855" i="17"/>
  <c r="G855" i="17"/>
  <c r="F855" i="17"/>
  <c r="H854" i="17"/>
  <c r="G854" i="17"/>
  <c r="F854" i="17"/>
  <c r="H853" i="17"/>
  <c r="G853" i="17"/>
  <c r="F853" i="17"/>
  <c r="H852" i="17"/>
  <c r="G852" i="17"/>
  <c r="F852" i="17"/>
  <c r="H851" i="17"/>
  <c r="G851" i="17"/>
  <c r="F851" i="17"/>
  <c r="H850" i="17"/>
  <c r="G850" i="17"/>
  <c r="F850" i="17"/>
  <c r="H849" i="17"/>
  <c r="G849" i="17"/>
  <c r="F849" i="17"/>
  <c r="H848" i="17"/>
  <c r="G848" i="17"/>
  <c r="F848" i="17"/>
  <c r="H847" i="17"/>
  <c r="G847" i="17"/>
  <c r="F847" i="17"/>
  <c r="H846" i="17"/>
  <c r="G846" i="17"/>
  <c r="F846" i="17"/>
  <c r="H845" i="17"/>
  <c r="G845" i="17"/>
  <c r="F845" i="17"/>
  <c r="H844" i="17"/>
  <c r="G844" i="17"/>
  <c r="F844" i="17"/>
  <c r="H843" i="17"/>
  <c r="G843" i="17"/>
  <c r="F843" i="17"/>
  <c r="H842" i="17"/>
  <c r="G842" i="17"/>
  <c r="F842" i="17"/>
  <c r="H841" i="17"/>
  <c r="G841" i="17"/>
  <c r="F841" i="17"/>
  <c r="H840" i="17"/>
  <c r="G840" i="17"/>
  <c r="F840" i="17"/>
  <c r="H839" i="17"/>
  <c r="G839" i="17"/>
  <c r="F839" i="17"/>
  <c r="H838" i="17"/>
  <c r="G838" i="17"/>
  <c r="F838" i="17"/>
  <c r="H837" i="17"/>
  <c r="G837" i="17"/>
  <c r="F837" i="17"/>
  <c r="H836" i="17"/>
  <c r="G836" i="17"/>
  <c r="F836" i="17"/>
  <c r="H835" i="17"/>
  <c r="G835" i="17"/>
  <c r="F835" i="17"/>
  <c r="H834" i="17"/>
  <c r="G834" i="17"/>
  <c r="F834" i="17"/>
  <c r="H833" i="17"/>
  <c r="G833" i="17"/>
  <c r="F833" i="17"/>
  <c r="H832" i="17"/>
  <c r="G832" i="17"/>
  <c r="F832" i="17"/>
  <c r="H831" i="17"/>
  <c r="G831" i="17"/>
  <c r="F831" i="17"/>
  <c r="H830" i="17"/>
  <c r="G830" i="17"/>
  <c r="F830" i="17"/>
  <c r="H829" i="17"/>
  <c r="G829" i="17"/>
  <c r="F829" i="17"/>
  <c r="H828" i="17"/>
  <c r="G828" i="17"/>
  <c r="F828" i="17"/>
  <c r="H827" i="17"/>
  <c r="G827" i="17"/>
  <c r="F827" i="17"/>
  <c r="H826" i="17"/>
  <c r="G826" i="17"/>
  <c r="F826" i="17"/>
  <c r="H825" i="17"/>
  <c r="G825" i="17"/>
  <c r="F825" i="17"/>
  <c r="H824" i="17"/>
  <c r="G824" i="17"/>
  <c r="F824" i="17"/>
  <c r="H823" i="17"/>
  <c r="G823" i="17"/>
  <c r="F823" i="17"/>
  <c r="H822" i="17"/>
  <c r="G822" i="17"/>
  <c r="F822" i="17"/>
  <c r="H821" i="17"/>
  <c r="G821" i="17"/>
  <c r="F821" i="17"/>
  <c r="H820" i="17"/>
  <c r="G820" i="17"/>
  <c r="F820" i="17"/>
  <c r="H819" i="17"/>
  <c r="G819" i="17"/>
  <c r="F819" i="17"/>
  <c r="H818" i="17"/>
  <c r="G818" i="17"/>
  <c r="F818" i="17"/>
  <c r="H817" i="17"/>
  <c r="G817" i="17"/>
  <c r="F817" i="17"/>
  <c r="H816" i="17"/>
  <c r="G816" i="17"/>
  <c r="F816" i="17"/>
  <c r="H815" i="17"/>
  <c r="G815" i="17"/>
  <c r="F815" i="17"/>
  <c r="H814" i="17"/>
  <c r="G814" i="17"/>
  <c r="F814" i="17"/>
  <c r="H813" i="17"/>
  <c r="G813" i="17"/>
  <c r="F813" i="17"/>
  <c r="H812" i="17"/>
  <c r="G812" i="17"/>
  <c r="F812" i="17"/>
  <c r="H811" i="17"/>
  <c r="G811" i="17"/>
  <c r="F811" i="17"/>
  <c r="H810" i="17"/>
  <c r="G810" i="17"/>
  <c r="F810" i="17"/>
  <c r="H809" i="17"/>
  <c r="G809" i="17"/>
  <c r="F809" i="17"/>
  <c r="H808" i="17"/>
  <c r="G808" i="17"/>
  <c r="F808" i="17"/>
  <c r="H807" i="17"/>
  <c r="G807" i="17"/>
  <c r="F807" i="17"/>
  <c r="H806" i="17"/>
  <c r="G806" i="17"/>
  <c r="F806" i="17"/>
  <c r="H805" i="17"/>
  <c r="G805" i="17"/>
  <c r="F805" i="17"/>
  <c r="H804" i="17"/>
  <c r="G804" i="17"/>
  <c r="F804" i="17"/>
  <c r="H803" i="17"/>
  <c r="G803" i="17"/>
  <c r="F803" i="17"/>
  <c r="H802" i="17"/>
  <c r="G802" i="17"/>
  <c r="F802" i="17"/>
  <c r="H801" i="17"/>
  <c r="G801" i="17"/>
  <c r="F801" i="17"/>
  <c r="H800" i="17"/>
  <c r="G800" i="17"/>
  <c r="F800" i="17"/>
  <c r="H799" i="17"/>
  <c r="G799" i="17"/>
  <c r="F799" i="17"/>
  <c r="H798" i="17"/>
  <c r="G798" i="17"/>
  <c r="F798" i="17"/>
  <c r="H797" i="17"/>
  <c r="G797" i="17"/>
  <c r="F797" i="17"/>
  <c r="H796" i="17"/>
  <c r="G796" i="17"/>
  <c r="F796" i="17"/>
  <c r="H795" i="17"/>
  <c r="G795" i="17"/>
  <c r="F795" i="17"/>
  <c r="H794" i="17"/>
  <c r="G794" i="17"/>
  <c r="F794" i="17"/>
  <c r="H793" i="17"/>
  <c r="G793" i="17"/>
  <c r="F793" i="17"/>
  <c r="H792" i="17"/>
  <c r="G792" i="17"/>
  <c r="F792" i="17"/>
  <c r="H791" i="17"/>
  <c r="G791" i="17"/>
  <c r="F791" i="17"/>
  <c r="H790" i="17"/>
  <c r="G790" i="17"/>
  <c r="F790" i="17"/>
  <c r="H789" i="17"/>
  <c r="G789" i="17"/>
  <c r="F789" i="17"/>
  <c r="H788" i="17"/>
  <c r="G788" i="17"/>
  <c r="F788" i="17"/>
  <c r="H787" i="17"/>
  <c r="G787" i="17"/>
  <c r="F787" i="17"/>
  <c r="H786" i="17"/>
  <c r="G786" i="17"/>
  <c r="F786" i="17"/>
  <c r="H785" i="17"/>
  <c r="G785" i="17"/>
  <c r="F785" i="17"/>
  <c r="H784" i="17"/>
  <c r="G784" i="17"/>
  <c r="F784" i="17"/>
  <c r="H783" i="17"/>
  <c r="G783" i="17"/>
  <c r="F783" i="17"/>
  <c r="H782" i="17"/>
  <c r="G782" i="17"/>
  <c r="F782" i="17"/>
  <c r="H781" i="17"/>
  <c r="G781" i="17"/>
  <c r="F781" i="17"/>
  <c r="H780" i="17"/>
  <c r="G780" i="17"/>
  <c r="F780" i="17"/>
  <c r="H779" i="17"/>
  <c r="G779" i="17"/>
  <c r="F779" i="17"/>
  <c r="H778" i="17"/>
  <c r="G778" i="17"/>
  <c r="F778" i="17"/>
  <c r="H777" i="17"/>
  <c r="G777" i="17"/>
  <c r="F777" i="17"/>
  <c r="H776" i="17"/>
  <c r="G776" i="17"/>
  <c r="F776" i="17"/>
  <c r="H775" i="17"/>
  <c r="G775" i="17"/>
  <c r="F775" i="17"/>
  <c r="H774" i="17"/>
  <c r="G774" i="17"/>
  <c r="F774" i="17"/>
  <c r="H773" i="17"/>
  <c r="G773" i="17"/>
  <c r="F773" i="17"/>
  <c r="H772" i="17"/>
  <c r="G772" i="17"/>
  <c r="F772" i="17"/>
  <c r="H771" i="17"/>
  <c r="G771" i="17"/>
  <c r="F771" i="17"/>
  <c r="H770" i="17"/>
  <c r="G770" i="17"/>
  <c r="F770" i="17"/>
  <c r="H769" i="17"/>
  <c r="G769" i="17"/>
  <c r="F769" i="17"/>
  <c r="H768" i="17"/>
  <c r="G768" i="17"/>
  <c r="F768" i="17"/>
  <c r="H767" i="17"/>
  <c r="G767" i="17"/>
  <c r="F767" i="17"/>
  <c r="H766" i="17"/>
  <c r="G766" i="17"/>
  <c r="F766" i="17"/>
  <c r="H765" i="17"/>
  <c r="G765" i="17"/>
  <c r="F765" i="17"/>
  <c r="H764" i="17"/>
  <c r="G764" i="17"/>
  <c r="F764" i="17"/>
  <c r="H763" i="17"/>
  <c r="G763" i="17"/>
  <c r="F763" i="17"/>
  <c r="H762" i="17"/>
  <c r="G762" i="17"/>
  <c r="F762" i="17"/>
  <c r="H761" i="17"/>
  <c r="G761" i="17"/>
  <c r="F761" i="17"/>
  <c r="H760" i="17"/>
  <c r="G760" i="17"/>
  <c r="F760" i="17"/>
  <c r="H759" i="17"/>
  <c r="G759" i="17"/>
  <c r="F759" i="17"/>
  <c r="H758" i="17"/>
  <c r="G758" i="17"/>
  <c r="F758" i="17"/>
  <c r="H757" i="17"/>
  <c r="G757" i="17"/>
  <c r="F757" i="17"/>
  <c r="H756" i="17"/>
  <c r="G756" i="17"/>
  <c r="F756" i="17"/>
  <c r="H755" i="17"/>
  <c r="G755" i="17"/>
  <c r="F755" i="17"/>
  <c r="H754" i="17"/>
  <c r="G754" i="17"/>
  <c r="F754" i="17"/>
  <c r="H753" i="17"/>
  <c r="G753" i="17"/>
  <c r="F753" i="17"/>
  <c r="H752" i="17"/>
  <c r="G752" i="17"/>
  <c r="F752" i="17"/>
  <c r="H751" i="17"/>
  <c r="G751" i="17"/>
  <c r="F751" i="17"/>
  <c r="H750" i="17"/>
  <c r="G750" i="17"/>
  <c r="F750" i="17"/>
  <c r="H749" i="17"/>
  <c r="G749" i="17"/>
  <c r="F749" i="17"/>
  <c r="H748" i="17"/>
  <c r="G748" i="17"/>
  <c r="F748" i="17"/>
  <c r="H747" i="17"/>
  <c r="G747" i="17"/>
  <c r="F747" i="17"/>
  <c r="H746" i="17"/>
  <c r="G746" i="17"/>
  <c r="F746" i="17"/>
  <c r="H745" i="17"/>
  <c r="G745" i="17"/>
  <c r="F745" i="17"/>
  <c r="H744" i="17"/>
  <c r="G744" i="17"/>
  <c r="F744" i="17"/>
  <c r="H743" i="17"/>
  <c r="G743" i="17"/>
  <c r="F743" i="17"/>
  <c r="H742" i="17"/>
  <c r="G742" i="17"/>
  <c r="F742" i="17"/>
  <c r="H741" i="17"/>
  <c r="G741" i="17"/>
  <c r="F741" i="17"/>
  <c r="H740" i="17"/>
  <c r="G740" i="17"/>
  <c r="F740" i="17"/>
  <c r="H739" i="17"/>
  <c r="G739" i="17"/>
  <c r="F739" i="17"/>
  <c r="H738" i="17"/>
  <c r="G738" i="17"/>
  <c r="F738" i="17"/>
  <c r="H737" i="17"/>
  <c r="G737" i="17"/>
  <c r="F737" i="17"/>
  <c r="H736" i="17"/>
  <c r="G736" i="17"/>
  <c r="F736" i="17"/>
  <c r="H735" i="17"/>
  <c r="G735" i="17"/>
  <c r="F735" i="17"/>
  <c r="H734" i="17"/>
  <c r="G734" i="17"/>
  <c r="F734" i="17"/>
  <c r="H733" i="17"/>
  <c r="G733" i="17"/>
  <c r="F733" i="17"/>
  <c r="H732" i="17"/>
  <c r="G732" i="17"/>
  <c r="F732" i="17"/>
  <c r="H731" i="17"/>
  <c r="G731" i="17"/>
  <c r="F731" i="17"/>
  <c r="H730" i="17"/>
  <c r="G730" i="17"/>
  <c r="F730" i="17"/>
  <c r="H729" i="17"/>
  <c r="G729" i="17"/>
  <c r="F729" i="17"/>
  <c r="H728" i="17"/>
  <c r="G728" i="17"/>
  <c r="F728" i="17"/>
  <c r="H727" i="17"/>
  <c r="G727" i="17"/>
  <c r="F727" i="17"/>
  <c r="H726" i="17"/>
  <c r="G726" i="17"/>
  <c r="F726" i="17"/>
  <c r="H725" i="17"/>
  <c r="G725" i="17"/>
  <c r="F725" i="17"/>
  <c r="H724" i="17"/>
  <c r="G724" i="17"/>
  <c r="F724" i="17"/>
  <c r="H723" i="17"/>
  <c r="G723" i="17"/>
  <c r="F723" i="17"/>
  <c r="H722" i="17"/>
  <c r="G722" i="17"/>
  <c r="F722" i="17"/>
  <c r="H721" i="17"/>
  <c r="G721" i="17"/>
  <c r="F721" i="17"/>
  <c r="H720" i="17"/>
  <c r="G720" i="17"/>
  <c r="F720" i="17"/>
  <c r="H719" i="17"/>
  <c r="G719" i="17"/>
  <c r="F719" i="17"/>
  <c r="H718" i="17"/>
  <c r="G718" i="17"/>
  <c r="F718" i="17"/>
  <c r="H717" i="17"/>
  <c r="G717" i="17"/>
  <c r="F717" i="17"/>
  <c r="H716" i="17"/>
  <c r="G716" i="17"/>
  <c r="F716" i="17"/>
  <c r="H715" i="17"/>
  <c r="G715" i="17"/>
  <c r="F715" i="17"/>
  <c r="H714" i="17"/>
  <c r="G714" i="17"/>
  <c r="F714" i="17"/>
  <c r="H713" i="17"/>
  <c r="G713" i="17"/>
  <c r="F713" i="17"/>
  <c r="H712" i="17"/>
  <c r="G712" i="17"/>
  <c r="F712" i="17"/>
  <c r="H711" i="17"/>
  <c r="G711" i="17"/>
  <c r="F711" i="17"/>
  <c r="H710" i="17"/>
  <c r="G710" i="17"/>
  <c r="F710" i="17"/>
  <c r="H709" i="17"/>
  <c r="G709" i="17"/>
  <c r="F709" i="17"/>
  <c r="H708" i="17"/>
  <c r="G708" i="17"/>
  <c r="F708" i="17"/>
  <c r="H707" i="17"/>
  <c r="G707" i="17"/>
  <c r="F707" i="17"/>
  <c r="H706" i="17"/>
  <c r="G706" i="17"/>
  <c r="F706" i="17"/>
  <c r="H705" i="17"/>
  <c r="G705" i="17"/>
  <c r="F705" i="17"/>
  <c r="H704" i="17"/>
  <c r="G704" i="17"/>
  <c r="F704" i="17"/>
  <c r="H703" i="17"/>
  <c r="G703" i="17"/>
  <c r="F703" i="17"/>
  <c r="H702" i="17"/>
  <c r="G702" i="17"/>
  <c r="F702" i="17"/>
  <c r="H701" i="17"/>
  <c r="G701" i="17"/>
  <c r="F701" i="17"/>
  <c r="H700" i="17"/>
  <c r="G700" i="17"/>
  <c r="F700" i="17"/>
  <c r="H699" i="17"/>
  <c r="G699" i="17"/>
  <c r="F699" i="17"/>
  <c r="H698" i="17"/>
  <c r="G698" i="17"/>
  <c r="F698" i="17"/>
  <c r="H697" i="17"/>
  <c r="G697" i="17"/>
  <c r="F697" i="17"/>
  <c r="H696" i="17"/>
  <c r="G696" i="17"/>
  <c r="F696" i="17"/>
  <c r="H695" i="17"/>
  <c r="G695" i="17"/>
  <c r="F695" i="17"/>
  <c r="H694" i="17"/>
  <c r="G694" i="17"/>
  <c r="F694" i="17"/>
  <c r="H693" i="17"/>
  <c r="G693" i="17"/>
  <c r="F693" i="17"/>
  <c r="H692" i="17"/>
  <c r="G692" i="17"/>
  <c r="F692" i="17"/>
  <c r="H691" i="17"/>
  <c r="G691" i="17"/>
  <c r="F691" i="17"/>
  <c r="H690" i="17"/>
  <c r="G690" i="17"/>
  <c r="F690" i="17"/>
  <c r="H689" i="17"/>
  <c r="G689" i="17"/>
  <c r="F689" i="17"/>
  <c r="H688" i="17"/>
  <c r="G688" i="17"/>
  <c r="F688" i="17"/>
  <c r="H687" i="17"/>
  <c r="G687" i="17"/>
  <c r="F687" i="17"/>
  <c r="H686" i="17"/>
  <c r="G686" i="17"/>
  <c r="F686" i="17"/>
  <c r="H685" i="17"/>
  <c r="G685" i="17"/>
  <c r="F685" i="17"/>
  <c r="H684" i="17"/>
  <c r="G684" i="17"/>
  <c r="F684" i="17"/>
  <c r="H683" i="17"/>
  <c r="G683" i="17"/>
  <c r="F683" i="17"/>
  <c r="H682" i="17"/>
  <c r="G682" i="17"/>
  <c r="F682" i="17"/>
  <c r="H681" i="17"/>
  <c r="G681" i="17"/>
  <c r="F681" i="17"/>
  <c r="H680" i="17"/>
  <c r="G680" i="17"/>
  <c r="F680" i="17"/>
  <c r="H679" i="17"/>
  <c r="G679" i="17"/>
  <c r="F679" i="17"/>
  <c r="H678" i="17"/>
  <c r="G678" i="17"/>
  <c r="F678" i="17"/>
  <c r="H677" i="17"/>
  <c r="G677" i="17"/>
  <c r="F677" i="17"/>
  <c r="H676" i="17"/>
  <c r="G676" i="17"/>
  <c r="F676" i="17"/>
  <c r="H675" i="17"/>
  <c r="G675" i="17"/>
  <c r="F675" i="17"/>
  <c r="H674" i="17"/>
  <c r="G674" i="17"/>
  <c r="F674" i="17"/>
  <c r="H673" i="17"/>
  <c r="G673" i="17"/>
  <c r="F673" i="17"/>
  <c r="H672" i="17"/>
  <c r="G672" i="17"/>
  <c r="F672" i="17"/>
  <c r="H671" i="17"/>
  <c r="G671" i="17"/>
  <c r="F671" i="17"/>
  <c r="H670" i="17"/>
  <c r="G670" i="17"/>
  <c r="F670" i="17"/>
  <c r="H669" i="17"/>
  <c r="G669" i="17"/>
  <c r="F669" i="17"/>
  <c r="H668" i="17"/>
  <c r="G668" i="17"/>
  <c r="F668" i="17"/>
  <c r="H667" i="17"/>
  <c r="G667" i="17"/>
  <c r="F667" i="17"/>
  <c r="H666" i="17"/>
  <c r="G666" i="17"/>
  <c r="F666" i="17"/>
  <c r="H665" i="17"/>
  <c r="G665" i="17"/>
  <c r="F665" i="17"/>
  <c r="H664" i="17"/>
  <c r="G664" i="17"/>
  <c r="F664" i="17"/>
  <c r="H663" i="17"/>
  <c r="G663" i="17"/>
  <c r="F663" i="17"/>
  <c r="H662" i="17"/>
  <c r="G662" i="17"/>
  <c r="F662" i="17"/>
  <c r="H661" i="17"/>
  <c r="G661" i="17"/>
  <c r="F661" i="17"/>
  <c r="H660" i="17"/>
  <c r="G660" i="17"/>
  <c r="F660" i="17"/>
  <c r="H659" i="17"/>
  <c r="G659" i="17"/>
  <c r="F659" i="17"/>
  <c r="H658" i="17"/>
  <c r="G658" i="17"/>
  <c r="F658" i="17"/>
  <c r="H657" i="17"/>
  <c r="G657" i="17"/>
  <c r="F657" i="17"/>
  <c r="H656" i="17"/>
  <c r="G656" i="17"/>
  <c r="F656" i="17"/>
  <c r="H655" i="17"/>
  <c r="G655" i="17"/>
  <c r="F655" i="17"/>
  <c r="H654" i="17"/>
  <c r="G654" i="17"/>
  <c r="F654" i="17"/>
  <c r="H653" i="17"/>
  <c r="G653" i="17"/>
  <c r="F653" i="17"/>
  <c r="H652" i="17"/>
  <c r="G652" i="17"/>
  <c r="F652" i="17"/>
  <c r="H651" i="17"/>
  <c r="G651" i="17"/>
  <c r="F651" i="17"/>
  <c r="H650" i="17"/>
  <c r="G650" i="17"/>
  <c r="F650" i="17"/>
  <c r="H649" i="17"/>
  <c r="G649" i="17"/>
  <c r="F649" i="17"/>
  <c r="H648" i="17"/>
  <c r="G648" i="17"/>
  <c r="F648" i="17"/>
  <c r="H647" i="17"/>
  <c r="G647" i="17"/>
  <c r="F647" i="17"/>
  <c r="H646" i="17"/>
  <c r="G646" i="17"/>
  <c r="F646" i="17"/>
  <c r="H645" i="17"/>
  <c r="G645" i="17"/>
  <c r="F645" i="17"/>
  <c r="H644" i="17"/>
  <c r="G644" i="17"/>
  <c r="F644" i="17"/>
  <c r="H643" i="17"/>
  <c r="G643" i="17"/>
  <c r="F643" i="17"/>
  <c r="H642" i="17"/>
  <c r="G642" i="17"/>
  <c r="F642" i="17"/>
  <c r="H641" i="17"/>
  <c r="G641" i="17"/>
  <c r="F641" i="17"/>
  <c r="H640" i="17"/>
  <c r="G640" i="17"/>
  <c r="F640" i="17"/>
  <c r="H639" i="17"/>
  <c r="G639" i="17"/>
  <c r="F639" i="17"/>
  <c r="H638" i="17"/>
  <c r="G638" i="17"/>
  <c r="F638" i="17"/>
  <c r="H637" i="17"/>
  <c r="G637" i="17"/>
  <c r="F637" i="17"/>
  <c r="H636" i="17"/>
  <c r="G636" i="17"/>
  <c r="F636" i="17"/>
  <c r="H635" i="17"/>
  <c r="G635" i="17"/>
  <c r="F635" i="17"/>
  <c r="H634" i="17"/>
  <c r="G634" i="17"/>
  <c r="F634" i="17"/>
  <c r="H633" i="17"/>
  <c r="G633" i="17"/>
  <c r="F633" i="17"/>
  <c r="H632" i="17"/>
  <c r="G632" i="17"/>
  <c r="F632" i="17"/>
  <c r="H631" i="17"/>
  <c r="G631" i="17"/>
  <c r="F631" i="17"/>
  <c r="H630" i="17"/>
  <c r="G630" i="17"/>
  <c r="F630" i="17"/>
  <c r="H629" i="17"/>
  <c r="G629" i="17"/>
  <c r="F629" i="17"/>
  <c r="H628" i="17"/>
  <c r="G628" i="17"/>
  <c r="F628" i="17"/>
  <c r="H627" i="17"/>
  <c r="G627" i="17"/>
  <c r="F627" i="17"/>
  <c r="H626" i="17"/>
  <c r="G626" i="17"/>
  <c r="F626" i="17"/>
  <c r="H625" i="17"/>
  <c r="G625" i="17"/>
  <c r="F625" i="17"/>
  <c r="H624" i="17"/>
  <c r="G624" i="17"/>
  <c r="F624" i="17"/>
  <c r="H623" i="17"/>
  <c r="G623" i="17"/>
  <c r="F623" i="17"/>
  <c r="H622" i="17"/>
  <c r="G622" i="17"/>
  <c r="F622" i="17"/>
  <c r="H621" i="17"/>
  <c r="G621" i="17"/>
  <c r="F621" i="17"/>
  <c r="H620" i="17"/>
  <c r="G620" i="17"/>
  <c r="F620" i="17"/>
  <c r="H619" i="17"/>
  <c r="G619" i="17"/>
  <c r="F619" i="17"/>
  <c r="H618" i="17"/>
  <c r="G618" i="17"/>
  <c r="F618" i="17"/>
  <c r="H617" i="17"/>
  <c r="G617" i="17"/>
  <c r="F617" i="17"/>
  <c r="H616" i="17"/>
  <c r="G616" i="17"/>
  <c r="F616" i="17"/>
  <c r="H615" i="17"/>
  <c r="G615" i="17"/>
  <c r="F615" i="17"/>
  <c r="H614" i="17"/>
  <c r="G614" i="17"/>
  <c r="F614" i="17"/>
  <c r="H613" i="17"/>
  <c r="G613" i="17"/>
  <c r="F613" i="17"/>
  <c r="H612" i="17"/>
  <c r="G612" i="17"/>
  <c r="F612" i="17"/>
  <c r="H611" i="17"/>
  <c r="G611" i="17"/>
  <c r="F611" i="17"/>
  <c r="H610" i="17"/>
  <c r="G610" i="17"/>
  <c r="F610" i="17"/>
  <c r="H609" i="17"/>
  <c r="G609" i="17"/>
  <c r="F609" i="17"/>
  <c r="H608" i="17"/>
  <c r="G608" i="17"/>
  <c r="F608" i="17"/>
  <c r="H607" i="17"/>
  <c r="G607" i="17"/>
  <c r="F607" i="17"/>
  <c r="H606" i="17"/>
  <c r="G606" i="17"/>
  <c r="F606" i="17"/>
  <c r="H605" i="17"/>
  <c r="G605" i="17"/>
  <c r="F605" i="17"/>
  <c r="H604" i="17"/>
  <c r="G604" i="17"/>
  <c r="F604" i="17"/>
  <c r="H603" i="17"/>
  <c r="G603" i="17"/>
  <c r="F603" i="17"/>
  <c r="H602" i="17"/>
  <c r="G602" i="17"/>
  <c r="F602" i="17"/>
  <c r="H601" i="17"/>
  <c r="G601" i="17"/>
  <c r="F601" i="17"/>
  <c r="H600" i="17"/>
  <c r="G600" i="17"/>
  <c r="F600" i="17"/>
  <c r="H599" i="17"/>
  <c r="G599" i="17"/>
  <c r="F599" i="17"/>
  <c r="H598" i="17"/>
  <c r="G598" i="17"/>
  <c r="F598" i="17"/>
  <c r="H597" i="17"/>
  <c r="G597" i="17"/>
  <c r="F597" i="17"/>
  <c r="H596" i="17"/>
  <c r="G596" i="17"/>
  <c r="F596" i="17"/>
  <c r="H595" i="17"/>
  <c r="G595" i="17"/>
  <c r="F595" i="17"/>
  <c r="H594" i="17"/>
  <c r="G594" i="17"/>
  <c r="F594" i="17"/>
  <c r="H593" i="17"/>
  <c r="G593" i="17"/>
  <c r="F593" i="17"/>
  <c r="H592" i="17"/>
  <c r="G592" i="17"/>
  <c r="F592" i="17"/>
  <c r="H591" i="17"/>
  <c r="G591" i="17"/>
  <c r="F591" i="17"/>
  <c r="H590" i="17"/>
  <c r="G590" i="17"/>
  <c r="F590" i="17"/>
  <c r="H589" i="17"/>
  <c r="G589" i="17"/>
  <c r="F589" i="17"/>
  <c r="H588" i="17"/>
  <c r="G588" i="17"/>
  <c r="F588" i="17"/>
  <c r="H587" i="17"/>
  <c r="G587" i="17"/>
  <c r="F587" i="17"/>
  <c r="H586" i="17"/>
  <c r="G586" i="17"/>
  <c r="F586" i="17"/>
  <c r="H585" i="17"/>
  <c r="G585" i="17"/>
  <c r="F585" i="17"/>
  <c r="H584" i="17"/>
  <c r="G584" i="17"/>
  <c r="F584" i="17"/>
  <c r="H583" i="17"/>
  <c r="G583" i="17"/>
  <c r="F583" i="17"/>
  <c r="H582" i="17"/>
  <c r="G582" i="17"/>
  <c r="F582" i="17"/>
  <c r="H581" i="17"/>
  <c r="G581" i="17"/>
  <c r="F581" i="17"/>
  <c r="H580" i="17"/>
  <c r="G580" i="17"/>
  <c r="F580" i="17"/>
  <c r="H579" i="17"/>
  <c r="G579" i="17"/>
  <c r="F579" i="17"/>
  <c r="H578" i="17"/>
  <c r="G578" i="17"/>
  <c r="F578" i="17"/>
  <c r="H577" i="17"/>
  <c r="G577" i="17"/>
  <c r="F577" i="17"/>
  <c r="H576" i="17"/>
  <c r="G576" i="17"/>
  <c r="F576" i="17"/>
  <c r="H575" i="17"/>
  <c r="G575" i="17"/>
  <c r="F575" i="17"/>
  <c r="H574" i="17"/>
  <c r="G574" i="17"/>
  <c r="F574" i="17"/>
  <c r="H573" i="17"/>
  <c r="G573" i="17"/>
  <c r="F573" i="17"/>
  <c r="H572" i="17"/>
  <c r="G572" i="17"/>
  <c r="F572" i="17"/>
  <c r="H571" i="17"/>
  <c r="G571" i="17"/>
  <c r="F571" i="17"/>
  <c r="H570" i="17"/>
  <c r="G570" i="17"/>
  <c r="F570" i="17"/>
  <c r="H569" i="17"/>
  <c r="G569" i="17"/>
  <c r="F569" i="17"/>
  <c r="H568" i="17"/>
  <c r="G568" i="17"/>
  <c r="F568" i="17"/>
  <c r="H567" i="17"/>
  <c r="G567" i="17"/>
  <c r="F567" i="17"/>
  <c r="H566" i="17"/>
  <c r="G566" i="17"/>
  <c r="F566" i="17"/>
  <c r="H565" i="17"/>
  <c r="G565" i="17"/>
  <c r="F565" i="17"/>
  <c r="H564" i="17"/>
  <c r="G564" i="17"/>
  <c r="F564" i="17"/>
  <c r="H563" i="17"/>
  <c r="G563" i="17"/>
  <c r="F563" i="17"/>
  <c r="H562" i="17"/>
  <c r="G562" i="17"/>
  <c r="F562" i="17"/>
  <c r="H561" i="17"/>
  <c r="G561" i="17"/>
  <c r="F561" i="17"/>
  <c r="H560" i="17"/>
  <c r="G560" i="17"/>
  <c r="F560" i="17"/>
  <c r="H559" i="17"/>
  <c r="G559" i="17"/>
  <c r="F559" i="17"/>
  <c r="H558" i="17"/>
  <c r="G558" i="17"/>
  <c r="F558" i="17"/>
  <c r="H557" i="17"/>
  <c r="G557" i="17"/>
  <c r="F557" i="17"/>
  <c r="H556" i="17"/>
  <c r="G556" i="17"/>
  <c r="F556" i="17"/>
  <c r="H555" i="17"/>
  <c r="G555" i="17"/>
  <c r="F555" i="17"/>
  <c r="H554" i="17"/>
  <c r="G554" i="17"/>
  <c r="F554" i="17"/>
  <c r="H553" i="17"/>
  <c r="G553" i="17"/>
  <c r="F553" i="17"/>
  <c r="H552" i="17"/>
  <c r="G552" i="17"/>
  <c r="F552" i="17"/>
  <c r="H551" i="17"/>
  <c r="G551" i="17"/>
  <c r="F551" i="17"/>
  <c r="H550" i="17"/>
  <c r="G550" i="17"/>
  <c r="F550" i="17"/>
  <c r="H549" i="17"/>
  <c r="G549" i="17"/>
  <c r="F549" i="17"/>
  <c r="H548" i="17"/>
  <c r="G548" i="17"/>
  <c r="F548" i="17"/>
  <c r="H547" i="17"/>
  <c r="G547" i="17"/>
  <c r="F547" i="17"/>
  <c r="H546" i="17"/>
  <c r="G546" i="17"/>
  <c r="F546" i="17"/>
  <c r="H545" i="17"/>
  <c r="G545" i="17"/>
  <c r="F545" i="17"/>
  <c r="H544" i="17"/>
  <c r="G544" i="17"/>
  <c r="F544" i="17"/>
  <c r="H543" i="17"/>
  <c r="G543" i="17"/>
  <c r="F543" i="17"/>
  <c r="H542" i="17"/>
  <c r="G542" i="17"/>
  <c r="F542" i="17"/>
  <c r="H541" i="17"/>
  <c r="G541" i="17"/>
  <c r="F541" i="17"/>
  <c r="H540" i="17"/>
  <c r="G540" i="17"/>
  <c r="F540" i="17"/>
  <c r="H539" i="17"/>
  <c r="G539" i="17"/>
  <c r="F539" i="17"/>
  <c r="H538" i="17"/>
  <c r="G538" i="17"/>
  <c r="F538" i="17"/>
  <c r="H537" i="17"/>
  <c r="G537" i="17"/>
  <c r="F537" i="17"/>
  <c r="H536" i="17"/>
  <c r="G536" i="17"/>
  <c r="F536" i="17"/>
  <c r="H535" i="17"/>
  <c r="G535" i="17"/>
  <c r="F535" i="17"/>
  <c r="H534" i="17"/>
  <c r="G534" i="17"/>
  <c r="F534" i="17"/>
  <c r="H533" i="17"/>
  <c r="G533" i="17"/>
  <c r="F533" i="17"/>
  <c r="H532" i="17"/>
  <c r="G532" i="17"/>
  <c r="F532" i="17"/>
  <c r="H531" i="17"/>
  <c r="G531" i="17"/>
  <c r="F531" i="17"/>
  <c r="H530" i="17"/>
  <c r="G530" i="17"/>
  <c r="F530" i="17"/>
  <c r="H529" i="17"/>
  <c r="G529" i="17"/>
  <c r="F529" i="17"/>
  <c r="H528" i="17"/>
  <c r="G528" i="17"/>
  <c r="F528" i="17"/>
  <c r="H527" i="17"/>
  <c r="G527" i="17"/>
  <c r="F527" i="17"/>
  <c r="H526" i="17"/>
  <c r="G526" i="17"/>
  <c r="F526" i="17"/>
  <c r="H525" i="17"/>
  <c r="G525" i="17"/>
  <c r="F525" i="17"/>
  <c r="H524" i="17"/>
  <c r="G524" i="17"/>
  <c r="F524" i="17"/>
  <c r="H523" i="17"/>
  <c r="G523" i="17"/>
  <c r="F523" i="17"/>
  <c r="H522" i="17"/>
  <c r="G522" i="17"/>
  <c r="F522" i="17"/>
  <c r="H521" i="17"/>
  <c r="G521" i="17"/>
  <c r="F521" i="17"/>
  <c r="H520" i="17"/>
  <c r="G520" i="17"/>
  <c r="F520" i="17"/>
  <c r="H519" i="17"/>
  <c r="G519" i="17"/>
  <c r="F519" i="17"/>
  <c r="H518" i="17"/>
  <c r="G518" i="17"/>
  <c r="F518" i="17"/>
  <c r="H517" i="17"/>
  <c r="G517" i="17"/>
  <c r="F517" i="17"/>
  <c r="H516" i="17"/>
  <c r="G516" i="17"/>
  <c r="F516" i="17"/>
  <c r="H515" i="17"/>
  <c r="G515" i="17"/>
  <c r="F515" i="17"/>
  <c r="H514" i="17"/>
  <c r="G514" i="17"/>
  <c r="F514" i="17"/>
  <c r="H513" i="17"/>
  <c r="G513" i="17"/>
  <c r="F513" i="17"/>
  <c r="H512" i="17"/>
  <c r="G512" i="17"/>
  <c r="F512" i="17"/>
  <c r="H511" i="17"/>
  <c r="G511" i="17"/>
  <c r="F511" i="17"/>
  <c r="H510" i="17"/>
  <c r="G510" i="17"/>
  <c r="F510" i="17"/>
  <c r="H509" i="17"/>
  <c r="G509" i="17"/>
  <c r="F509" i="17"/>
  <c r="H508" i="17"/>
  <c r="G508" i="17"/>
  <c r="F508" i="17"/>
  <c r="H507" i="17"/>
  <c r="G507" i="17"/>
  <c r="F507" i="17"/>
  <c r="H506" i="17"/>
  <c r="G506" i="17"/>
  <c r="F506" i="17"/>
  <c r="H505" i="17"/>
  <c r="G505" i="17"/>
  <c r="F505" i="17"/>
  <c r="H504" i="17"/>
  <c r="G504" i="17"/>
  <c r="F504" i="17"/>
  <c r="H503" i="17"/>
  <c r="G503" i="17"/>
  <c r="F503" i="17"/>
  <c r="H502" i="17"/>
  <c r="G502" i="17"/>
  <c r="F502" i="17"/>
  <c r="H501" i="17"/>
  <c r="G501" i="17"/>
  <c r="F501" i="17"/>
  <c r="H500" i="17"/>
  <c r="G500" i="17"/>
  <c r="F500" i="17"/>
  <c r="H499" i="17"/>
  <c r="G499" i="17"/>
  <c r="F499" i="17"/>
  <c r="H498" i="17"/>
  <c r="G498" i="17"/>
  <c r="F498" i="17"/>
  <c r="H497" i="17"/>
  <c r="G497" i="17"/>
  <c r="F497" i="17"/>
  <c r="H496" i="17"/>
  <c r="G496" i="17"/>
  <c r="F496" i="17"/>
  <c r="H495" i="17"/>
  <c r="G495" i="17"/>
  <c r="F495" i="17"/>
  <c r="H494" i="17"/>
  <c r="G494" i="17"/>
  <c r="F494" i="17"/>
  <c r="H493" i="17"/>
  <c r="G493" i="17"/>
  <c r="F493" i="17"/>
  <c r="H492" i="17"/>
  <c r="G492" i="17"/>
  <c r="F492" i="17"/>
  <c r="H491" i="17"/>
  <c r="G491" i="17"/>
  <c r="F491" i="17"/>
  <c r="H490" i="17"/>
  <c r="G490" i="17"/>
  <c r="F490" i="17"/>
  <c r="H489" i="17"/>
  <c r="G489" i="17"/>
  <c r="F489" i="17"/>
  <c r="H488" i="17"/>
  <c r="G488" i="17"/>
  <c r="F488" i="17"/>
  <c r="H487" i="17"/>
  <c r="G487" i="17"/>
  <c r="F487" i="17"/>
  <c r="H486" i="17"/>
  <c r="G486" i="17"/>
  <c r="F486" i="17"/>
  <c r="H485" i="17"/>
  <c r="G485" i="17"/>
  <c r="F485" i="17"/>
  <c r="H484" i="17"/>
  <c r="G484" i="17"/>
  <c r="F484" i="17"/>
  <c r="H483" i="17"/>
  <c r="G483" i="17"/>
  <c r="F483" i="17"/>
  <c r="H482" i="17"/>
  <c r="G482" i="17"/>
  <c r="F482" i="17"/>
  <c r="H481" i="17"/>
  <c r="G481" i="17"/>
  <c r="F481" i="17"/>
  <c r="H480" i="17"/>
  <c r="G480" i="17"/>
  <c r="F480" i="17"/>
  <c r="H479" i="17"/>
  <c r="G479" i="17"/>
  <c r="F479" i="17"/>
  <c r="H478" i="17"/>
  <c r="G478" i="17"/>
  <c r="F478" i="17"/>
  <c r="H477" i="17"/>
  <c r="G477" i="17"/>
  <c r="F477" i="17"/>
  <c r="H476" i="17"/>
  <c r="G476" i="17"/>
  <c r="F476" i="17"/>
  <c r="H475" i="17"/>
  <c r="G475" i="17"/>
  <c r="F475" i="17"/>
  <c r="H474" i="17"/>
  <c r="G474" i="17"/>
  <c r="F474" i="17"/>
  <c r="H473" i="17"/>
  <c r="G473" i="17"/>
  <c r="F473" i="17"/>
  <c r="H472" i="17"/>
  <c r="G472" i="17"/>
  <c r="F472" i="17"/>
  <c r="H471" i="17"/>
  <c r="G471" i="17"/>
  <c r="F471" i="17"/>
  <c r="H470" i="17"/>
  <c r="G470" i="17"/>
  <c r="F470" i="17"/>
  <c r="H469" i="17"/>
  <c r="G469" i="17"/>
  <c r="F469" i="17"/>
  <c r="H468" i="17"/>
  <c r="G468" i="17"/>
  <c r="F468" i="17"/>
  <c r="H467" i="17"/>
  <c r="G467" i="17"/>
  <c r="F467" i="17"/>
  <c r="H466" i="17"/>
  <c r="G466" i="17"/>
  <c r="F466" i="17"/>
  <c r="H465" i="17"/>
  <c r="G465" i="17"/>
  <c r="F465" i="17"/>
  <c r="H464" i="17"/>
  <c r="G464" i="17"/>
  <c r="F464" i="17"/>
  <c r="H463" i="17"/>
  <c r="G463" i="17"/>
  <c r="F463" i="17"/>
  <c r="H462" i="17"/>
  <c r="G462" i="17"/>
  <c r="F462" i="17"/>
  <c r="H461" i="17"/>
  <c r="G461" i="17"/>
  <c r="F461" i="17"/>
  <c r="H460" i="17"/>
  <c r="G460" i="17"/>
  <c r="F460" i="17"/>
  <c r="H459" i="17"/>
  <c r="G459" i="17"/>
  <c r="F459" i="17"/>
  <c r="H458" i="17"/>
  <c r="G458" i="17"/>
  <c r="F458" i="17"/>
  <c r="H457" i="17"/>
  <c r="G457" i="17"/>
  <c r="F457" i="17"/>
  <c r="H456" i="17"/>
  <c r="G456" i="17"/>
  <c r="F456" i="17"/>
  <c r="H455" i="17"/>
  <c r="G455" i="17"/>
  <c r="F455" i="17"/>
  <c r="H454" i="17"/>
  <c r="G454" i="17"/>
  <c r="F454" i="17"/>
  <c r="H453" i="17"/>
  <c r="G453" i="17"/>
  <c r="F453" i="17"/>
  <c r="H452" i="17"/>
  <c r="G452" i="17"/>
  <c r="F452" i="17"/>
  <c r="H451" i="17"/>
  <c r="G451" i="17"/>
  <c r="F451" i="17"/>
  <c r="H450" i="17"/>
  <c r="G450" i="17"/>
  <c r="F450" i="17"/>
  <c r="H449" i="17"/>
  <c r="G449" i="17"/>
  <c r="F449" i="17"/>
  <c r="H448" i="17"/>
  <c r="G448" i="17"/>
  <c r="F448" i="17"/>
  <c r="H447" i="17"/>
  <c r="G447" i="17"/>
  <c r="F447" i="17"/>
  <c r="H446" i="17"/>
  <c r="G446" i="17"/>
  <c r="F446" i="17"/>
  <c r="H445" i="17"/>
  <c r="G445" i="17"/>
  <c r="F445" i="17"/>
  <c r="H444" i="17"/>
  <c r="G444" i="17"/>
  <c r="F444" i="17"/>
  <c r="H443" i="17"/>
  <c r="G443" i="17"/>
  <c r="F443" i="17"/>
  <c r="H442" i="17"/>
  <c r="G442" i="17"/>
  <c r="F442" i="17"/>
  <c r="H441" i="17"/>
  <c r="G441" i="17"/>
  <c r="F441" i="17"/>
  <c r="H440" i="17"/>
  <c r="G440" i="17"/>
  <c r="F440" i="17"/>
  <c r="H439" i="17"/>
  <c r="G439" i="17"/>
  <c r="F439" i="17"/>
  <c r="H438" i="17"/>
  <c r="G438" i="17"/>
  <c r="F438" i="17"/>
  <c r="H437" i="17"/>
  <c r="G437" i="17"/>
  <c r="F437" i="17"/>
  <c r="H436" i="17"/>
  <c r="G436" i="17"/>
  <c r="F436" i="17"/>
  <c r="H435" i="17"/>
  <c r="G435" i="17"/>
  <c r="F435" i="17"/>
  <c r="H434" i="17"/>
  <c r="G434" i="17"/>
  <c r="F434" i="17"/>
  <c r="H433" i="17"/>
  <c r="G433" i="17"/>
  <c r="F433" i="17"/>
  <c r="H432" i="17"/>
  <c r="G432" i="17"/>
  <c r="F432" i="17"/>
  <c r="H431" i="17"/>
  <c r="G431" i="17"/>
  <c r="F431" i="17"/>
  <c r="H430" i="17"/>
  <c r="G430" i="17"/>
  <c r="F430" i="17"/>
  <c r="H429" i="17"/>
  <c r="G429" i="17"/>
  <c r="F429" i="17"/>
  <c r="H428" i="17"/>
  <c r="G428" i="17"/>
  <c r="F428" i="17"/>
  <c r="H427" i="17"/>
  <c r="G427" i="17"/>
  <c r="F427" i="17"/>
  <c r="H426" i="17"/>
  <c r="G426" i="17"/>
  <c r="F426" i="17"/>
  <c r="H425" i="17"/>
  <c r="G425" i="17"/>
  <c r="F425" i="17"/>
  <c r="H424" i="17"/>
  <c r="G424" i="17"/>
  <c r="F424" i="17"/>
  <c r="H423" i="17"/>
  <c r="G423" i="17"/>
  <c r="F423" i="17"/>
  <c r="H422" i="17"/>
  <c r="G422" i="17"/>
  <c r="F422" i="17"/>
  <c r="H421" i="17"/>
  <c r="G421" i="17"/>
  <c r="F421" i="17"/>
  <c r="H420" i="17"/>
  <c r="G420" i="17"/>
  <c r="F420" i="17"/>
  <c r="H419" i="17"/>
  <c r="G419" i="17"/>
  <c r="F419" i="17"/>
  <c r="H418" i="17"/>
  <c r="G418" i="17"/>
  <c r="F418" i="17"/>
  <c r="H417" i="17"/>
  <c r="G417" i="17"/>
  <c r="F417" i="17"/>
  <c r="H416" i="17"/>
  <c r="G416" i="17"/>
  <c r="F416" i="17"/>
  <c r="H415" i="17"/>
  <c r="G415" i="17"/>
  <c r="F415" i="17"/>
  <c r="H414" i="17"/>
  <c r="G414" i="17"/>
  <c r="F414" i="17"/>
  <c r="H413" i="17"/>
  <c r="G413" i="17"/>
  <c r="F413" i="17"/>
  <c r="H412" i="17"/>
  <c r="G412" i="17"/>
  <c r="F412" i="17"/>
  <c r="H411" i="17"/>
  <c r="G411" i="17"/>
  <c r="F411" i="17"/>
  <c r="H410" i="17"/>
  <c r="G410" i="17"/>
  <c r="F410" i="17"/>
  <c r="H409" i="17"/>
  <c r="G409" i="17"/>
  <c r="F409" i="17"/>
  <c r="H408" i="17"/>
  <c r="G408" i="17"/>
  <c r="F408" i="17"/>
  <c r="H407" i="17"/>
  <c r="G407" i="17"/>
  <c r="F407" i="17"/>
  <c r="H406" i="17"/>
  <c r="G406" i="17"/>
  <c r="F406" i="17"/>
  <c r="H405" i="17"/>
  <c r="G405" i="17"/>
  <c r="F405" i="17"/>
  <c r="H404" i="17"/>
  <c r="G404" i="17"/>
  <c r="F404" i="17"/>
  <c r="H403" i="17"/>
  <c r="G403" i="17"/>
  <c r="F403" i="17"/>
  <c r="H402" i="17"/>
  <c r="G402" i="17"/>
  <c r="F402" i="17"/>
  <c r="H401" i="17"/>
  <c r="G401" i="17"/>
  <c r="F401" i="17"/>
  <c r="H400" i="17"/>
  <c r="G400" i="17"/>
  <c r="F400" i="17"/>
  <c r="H399" i="17"/>
  <c r="G399" i="17"/>
  <c r="F399" i="17"/>
  <c r="H398" i="17"/>
  <c r="G398" i="17"/>
  <c r="F398" i="17"/>
  <c r="H397" i="17"/>
  <c r="G397" i="17"/>
  <c r="F397" i="17"/>
  <c r="H396" i="17"/>
  <c r="G396" i="17"/>
  <c r="F396" i="17"/>
  <c r="H395" i="17"/>
  <c r="G395" i="17"/>
  <c r="F395" i="17"/>
  <c r="H394" i="17"/>
  <c r="G394" i="17"/>
  <c r="F394" i="17"/>
  <c r="H393" i="17"/>
  <c r="G393" i="17"/>
  <c r="F393" i="17"/>
  <c r="H392" i="17"/>
  <c r="G392" i="17"/>
  <c r="F392" i="17"/>
  <c r="H391" i="17"/>
  <c r="G391" i="17"/>
  <c r="F391" i="17"/>
  <c r="H390" i="17"/>
  <c r="G390" i="17"/>
  <c r="F390" i="17"/>
  <c r="H389" i="17"/>
  <c r="G389" i="17"/>
  <c r="F389" i="17"/>
  <c r="H388" i="17"/>
  <c r="G388" i="17"/>
  <c r="F388" i="17"/>
  <c r="H387" i="17"/>
  <c r="G387" i="17"/>
  <c r="F387" i="17"/>
  <c r="H386" i="17"/>
  <c r="G386" i="17"/>
  <c r="F386" i="17"/>
  <c r="H385" i="17"/>
  <c r="G385" i="17"/>
  <c r="F385" i="17"/>
  <c r="H384" i="17"/>
  <c r="G384" i="17"/>
  <c r="F384" i="17"/>
  <c r="H383" i="17"/>
  <c r="G383" i="17"/>
  <c r="F383" i="17"/>
  <c r="H382" i="17"/>
  <c r="G382" i="17"/>
  <c r="F382" i="17"/>
  <c r="H381" i="17"/>
  <c r="G381" i="17"/>
  <c r="F381" i="17"/>
  <c r="H380" i="17"/>
  <c r="G380" i="17"/>
  <c r="F380" i="17"/>
  <c r="H379" i="17"/>
  <c r="G379" i="17"/>
  <c r="F379" i="17"/>
  <c r="H378" i="17"/>
  <c r="G378" i="17"/>
  <c r="F378" i="17"/>
  <c r="H377" i="17"/>
  <c r="G377" i="17"/>
  <c r="F377" i="17"/>
  <c r="H376" i="17"/>
  <c r="G376" i="17"/>
  <c r="F376" i="17"/>
  <c r="H375" i="17"/>
  <c r="G375" i="17"/>
  <c r="F375" i="17"/>
  <c r="H374" i="17"/>
  <c r="G374" i="17"/>
  <c r="F374" i="17"/>
  <c r="H373" i="17"/>
  <c r="G373" i="17"/>
  <c r="F373" i="17"/>
  <c r="H372" i="17"/>
  <c r="G372" i="17"/>
  <c r="F372" i="17"/>
  <c r="H371" i="17"/>
  <c r="G371" i="17"/>
  <c r="F371" i="17"/>
  <c r="H370" i="17"/>
  <c r="G370" i="17"/>
  <c r="F370" i="17"/>
  <c r="H369" i="17"/>
  <c r="G369" i="17"/>
  <c r="F369" i="17"/>
  <c r="H368" i="17"/>
  <c r="G368" i="17"/>
  <c r="F368" i="17"/>
  <c r="H367" i="17"/>
  <c r="G367" i="17"/>
  <c r="F367" i="17"/>
  <c r="H366" i="17"/>
  <c r="G366" i="17"/>
  <c r="F366" i="17"/>
  <c r="H365" i="17"/>
  <c r="G365" i="17"/>
  <c r="F365" i="17"/>
  <c r="H364" i="17"/>
  <c r="G364" i="17"/>
  <c r="F364" i="17"/>
  <c r="H363" i="17"/>
  <c r="G363" i="17"/>
  <c r="F363" i="17"/>
  <c r="H362" i="17"/>
  <c r="G362" i="17"/>
  <c r="F362" i="17"/>
  <c r="H361" i="17"/>
  <c r="G361" i="17"/>
  <c r="F361" i="17"/>
  <c r="H360" i="17"/>
  <c r="G360" i="17"/>
  <c r="F360" i="17"/>
  <c r="H359" i="17"/>
  <c r="G359" i="17"/>
  <c r="F359" i="17"/>
  <c r="H358" i="17"/>
  <c r="G358" i="17"/>
  <c r="F358" i="17"/>
  <c r="H357" i="17"/>
  <c r="G357" i="17"/>
  <c r="F357" i="17"/>
  <c r="H356" i="17"/>
  <c r="G356" i="17"/>
  <c r="F356" i="17"/>
  <c r="H355" i="17"/>
  <c r="G355" i="17"/>
  <c r="F355" i="17"/>
  <c r="H354" i="17"/>
  <c r="G354" i="17"/>
  <c r="F354" i="17"/>
  <c r="H353" i="17"/>
  <c r="G353" i="17"/>
  <c r="F353" i="17"/>
  <c r="H352" i="17"/>
  <c r="G352" i="17"/>
  <c r="F352" i="17"/>
  <c r="H351" i="17"/>
  <c r="G351" i="17"/>
  <c r="F351" i="17"/>
  <c r="H350" i="17"/>
  <c r="G350" i="17"/>
  <c r="F350" i="17"/>
  <c r="H349" i="17"/>
  <c r="G349" i="17"/>
  <c r="F349" i="17"/>
  <c r="H348" i="17"/>
  <c r="G348" i="17"/>
  <c r="F348" i="17"/>
  <c r="H347" i="17"/>
  <c r="G347" i="17"/>
  <c r="F347" i="17"/>
  <c r="H346" i="17"/>
  <c r="G346" i="17"/>
  <c r="F346" i="17"/>
  <c r="H345" i="17"/>
  <c r="G345" i="17"/>
  <c r="F345" i="17"/>
  <c r="H344" i="17"/>
  <c r="G344" i="17"/>
  <c r="F344" i="17"/>
  <c r="H343" i="17"/>
  <c r="G343" i="17"/>
  <c r="F343" i="17"/>
  <c r="H342" i="17"/>
  <c r="G342" i="17"/>
  <c r="F342" i="17"/>
  <c r="H341" i="17"/>
  <c r="G341" i="17"/>
  <c r="F341" i="17"/>
  <c r="H340" i="17"/>
  <c r="G340" i="17"/>
  <c r="F340" i="17"/>
  <c r="H339" i="17"/>
  <c r="G339" i="17"/>
  <c r="F339" i="17"/>
  <c r="H338" i="17"/>
  <c r="G338" i="17"/>
  <c r="F338" i="17"/>
  <c r="H337" i="17"/>
  <c r="G337" i="17"/>
  <c r="F337" i="17"/>
  <c r="H336" i="17"/>
  <c r="G336" i="17"/>
  <c r="F336" i="17"/>
  <c r="H335" i="17"/>
  <c r="G335" i="17"/>
  <c r="F335" i="17"/>
  <c r="H334" i="17"/>
  <c r="G334" i="17"/>
  <c r="F334" i="17"/>
  <c r="H333" i="17"/>
  <c r="G333" i="17"/>
  <c r="F333" i="17"/>
  <c r="H332" i="17"/>
  <c r="G332" i="17"/>
  <c r="F332" i="17"/>
  <c r="H331" i="17"/>
  <c r="G331" i="17"/>
  <c r="F331" i="17"/>
  <c r="H330" i="17"/>
  <c r="G330" i="17"/>
  <c r="F330" i="17"/>
  <c r="H329" i="17"/>
  <c r="G329" i="17"/>
  <c r="F329" i="17"/>
  <c r="H328" i="17"/>
  <c r="G328" i="17"/>
  <c r="F328" i="17"/>
  <c r="H327" i="17"/>
  <c r="G327" i="17"/>
  <c r="F327" i="17"/>
  <c r="H326" i="17"/>
  <c r="G326" i="17"/>
  <c r="F326" i="17"/>
  <c r="H325" i="17"/>
  <c r="G325" i="17"/>
  <c r="F325" i="17"/>
  <c r="H324" i="17"/>
  <c r="G324" i="17"/>
  <c r="F324" i="17"/>
  <c r="H323" i="17"/>
  <c r="G323" i="17"/>
  <c r="F323" i="17"/>
  <c r="H322" i="17"/>
  <c r="G322" i="17"/>
  <c r="F322" i="17"/>
  <c r="H321" i="17"/>
  <c r="G321" i="17"/>
  <c r="F321" i="17"/>
  <c r="H320" i="17"/>
  <c r="G320" i="17"/>
  <c r="F320" i="17"/>
  <c r="H319" i="17"/>
  <c r="G319" i="17"/>
  <c r="F319" i="17"/>
  <c r="H318" i="17"/>
  <c r="G318" i="17"/>
  <c r="F318" i="17"/>
  <c r="H317" i="17"/>
  <c r="G317" i="17"/>
  <c r="F317" i="17"/>
  <c r="H316" i="17"/>
  <c r="G316" i="17"/>
  <c r="F316" i="17"/>
  <c r="H315" i="17"/>
  <c r="G315" i="17"/>
  <c r="F315" i="17"/>
  <c r="H314" i="17"/>
  <c r="G314" i="17"/>
  <c r="F314" i="17"/>
  <c r="H313" i="17"/>
  <c r="G313" i="17"/>
  <c r="F313" i="17"/>
  <c r="H312" i="17"/>
  <c r="G312" i="17"/>
  <c r="F312" i="17"/>
  <c r="H311" i="17"/>
  <c r="G311" i="17"/>
  <c r="F311" i="17"/>
  <c r="H310" i="17"/>
  <c r="G310" i="17"/>
  <c r="F310" i="17"/>
  <c r="H309" i="17"/>
  <c r="G309" i="17"/>
  <c r="F309" i="17"/>
  <c r="H308" i="17"/>
  <c r="G308" i="17"/>
  <c r="F308" i="17"/>
  <c r="H307" i="17"/>
  <c r="G307" i="17"/>
  <c r="F307" i="17"/>
  <c r="H306" i="17"/>
  <c r="G306" i="17"/>
  <c r="F306" i="17"/>
  <c r="H305" i="17"/>
  <c r="G305" i="17"/>
  <c r="F305" i="17"/>
  <c r="H304" i="17"/>
  <c r="G304" i="17"/>
  <c r="F304" i="17"/>
  <c r="H303" i="17"/>
  <c r="G303" i="17"/>
  <c r="F303" i="17"/>
  <c r="H302" i="17"/>
  <c r="G302" i="17"/>
  <c r="F302" i="17"/>
  <c r="H301" i="17"/>
  <c r="G301" i="17"/>
  <c r="F301" i="17"/>
  <c r="H300" i="17"/>
  <c r="G300" i="17"/>
  <c r="F300" i="17"/>
  <c r="H299" i="17"/>
  <c r="G299" i="17"/>
  <c r="F299" i="17"/>
  <c r="H298" i="17"/>
  <c r="G298" i="17"/>
  <c r="F298" i="17"/>
  <c r="H297" i="17"/>
  <c r="G297" i="17"/>
  <c r="F297" i="17"/>
  <c r="H296" i="17"/>
  <c r="G296" i="17"/>
  <c r="F296" i="17"/>
  <c r="H295" i="17"/>
  <c r="G295" i="17"/>
  <c r="F295" i="17"/>
  <c r="H294" i="17"/>
  <c r="G294" i="17"/>
  <c r="F294" i="17"/>
  <c r="H293" i="17"/>
  <c r="G293" i="17"/>
  <c r="F293" i="17"/>
  <c r="H292" i="17"/>
  <c r="G292" i="17"/>
  <c r="F292" i="17"/>
  <c r="H291" i="17"/>
  <c r="G291" i="17"/>
  <c r="F291" i="17"/>
  <c r="H290" i="17"/>
  <c r="G290" i="17"/>
  <c r="F290" i="17"/>
  <c r="H289" i="17"/>
  <c r="G289" i="17"/>
  <c r="F289" i="17"/>
  <c r="H288" i="17"/>
  <c r="G288" i="17"/>
  <c r="F288" i="17"/>
  <c r="H287" i="17"/>
  <c r="G287" i="17"/>
  <c r="F287" i="17"/>
  <c r="H286" i="17"/>
  <c r="G286" i="17"/>
  <c r="F286" i="17"/>
  <c r="H285" i="17"/>
  <c r="G285" i="17"/>
  <c r="F285" i="17"/>
  <c r="H284" i="17"/>
  <c r="G284" i="17"/>
  <c r="F284" i="17"/>
  <c r="H283" i="17"/>
  <c r="G283" i="17"/>
  <c r="F283" i="17"/>
  <c r="H282" i="17"/>
  <c r="G282" i="17"/>
  <c r="F282" i="17"/>
  <c r="H281" i="17"/>
  <c r="G281" i="17"/>
  <c r="F281" i="17"/>
  <c r="H280" i="17"/>
  <c r="G280" i="17"/>
  <c r="F280" i="17"/>
  <c r="H279" i="17"/>
  <c r="G279" i="17"/>
  <c r="F279" i="17"/>
  <c r="H278" i="17"/>
  <c r="G278" i="17"/>
  <c r="F278" i="17"/>
  <c r="H277" i="17"/>
  <c r="G277" i="17"/>
  <c r="F277" i="17"/>
  <c r="H276" i="17"/>
  <c r="G276" i="17"/>
  <c r="F276" i="17"/>
  <c r="H275" i="17"/>
  <c r="G275" i="17"/>
  <c r="F275" i="17"/>
  <c r="H274" i="17"/>
  <c r="G274" i="17"/>
  <c r="F274" i="17"/>
  <c r="H273" i="17"/>
  <c r="G273" i="17"/>
  <c r="F273" i="17"/>
  <c r="H272" i="17"/>
  <c r="G272" i="17"/>
  <c r="F272" i="17"/>
  <c r="H271" i="17"/>
  <c r="G271" i="17"/>
  <c r="F271" i="17"/>
  <c r="H270" i="17"/>
  <c r="G270" i="17"/>
  <c r="F270" i="17"/>
  <c r="H269" i="17"/>
  <c r="G269" i="17"/>
  <c r="F269" i="17"/>
  <c r="H268" i="17"/>
  <c r="G268" i="17"/>
  <c r="F268" i="17"/>
  <c r="H267" i="17"/>
  <c r="G267" i="17"/>
  <c r="F267" i="17"/>
  <c r="H266" i="17"/>
  <c r="G266" i="17"/>
  <c r="F266" i="17"/>
  <c r="H265" i="17"/>
  <c r="G265" i="17"/>
  <c r="F265" i="17"/>
  <c r="H264" i="17"/>
  <c r="G264" i="17"/>
  <c r="F264" i="17"/>
  <c r="H263" i="17"/>
  <c r="G263" i="17"/>
  <c r="F263" i="17"/>
  <c r="H262" i="17"/>
  <c r="G262" i="17"/>
  <c r="F262" i="17"/>
  <c r="H261" i="17"/>
  <c r="G261" i="17"/>
  <c r="F261" i="17"/>
  <c r="H260" i="17"/>
  <c r="G260" i="17"/>
  <c r="F260" i="17"/>
  <c r="H259" i="17"/>
  <c r="G259" i="17"/>
  <c r="F259" i="17"/>
  <c r="H258" i="17"/>
  <c r="G258" i="17"/>
  <c r="F258" i="17"/>
  <c r="H257" i="17"/>
  <c r="G257" i="17"/>
  <c r="F257" i="17"/>
  <c r="H256" i="17"/>
  <c r="G256" i="17"/>
  <c r="F256" i="17"/>
  <c r="H255" i="17"/>
  <c r="G255" i="17"/>
  <c r="F255" i="17"/>
  <c r="H254" i="17"/>
  <c r="G254" i="17"/>
  <c r="F254" i="17"/>
  <c r="H253" i="17"/>
  <c r="G253" i="17"/>
  <c r="F253" i="17"/>
  <c r="H252" i="17"/>
  <c r="G252" i="17"/>
  <c r="F252" i="17"/>
  <c r="H251" i="17"/>
  <c r="G251" i="17"/>
  <c r="F251" i="17"/>
  <c r="H250" i="17"/>
  <c r="G250" i="17"/>
  <c r="F250" i="17"/>
  <c r="H249" i="17"/>
  <c r="G249" i="17"/>
  <c r="F249" i="17"/>
  <c r="H248" i="17"/>
  <c r="G248" i="17"/>
  <c r="F248" i="17"/>
  <c r="H247" i="17"/>
  <c r="G247" i="17"/>
  <c r="F247" i="17"/>
  <c r="H246" i="17"/>
  <c r="G246" i="17"/>
  <c r="F246" i="17"/>
  <c r="H245" i="17"/>
  <c r="G245" i="17"/>
  <c r="F245" i="17"/>
  <c r="H244" i="17"/>
  <c r="G244" i="17"/>
  <c r="F244" i="17"/>
  <c r="H243" i="17"/>
  <c r="G243" i="17"/>
  <c r="F243" i="17"/>
  <c r="H242" i="17"/>
  <c r="G242" i="17"/>
  <c r="F242" i="17"/>
  <c r="H241" i="17"/>
  <c r="G241" i="17"/>
  <c r="F241" i="17"/>
  <c r="H240" i="17"/>
  <c r="G240" i="17"/>
  <c r="F240" i="17"/>
  <c r="H239" i="17"/>
  <c r="G239" i="17"/>
  <c r="F239" i="17"/>
  <c r="H238" i="17"/>
  <c r="G238" i="17"/>
  <c r="F238" i="17"/>
  <c r="H237" i="17"/>
  <c r="G237" i="17"/>
  <c r="F237" i="17"/>
  <c r="H236" i="17"/>
  <c r="G236" i="17"/>
  <c r="F236" i="17"/>
  <c r="H235" i="17"/>
  <c r="G235" i="17"/>
  <c r="F235" i="17"/>
  <c r="H234" i="17"/>
  <c r="G234" i="17"/>
  <c r="F234" i="17"/>
  <c r="H233" i="17"/>
  <c r="G233" i="17"/>
  <c r="F233" i="17"/>
  <c r="H232" i="17"/>
  <c r="G232" i="17"/>
  <c r="F232" i="17"/>
  <c r="H231" i="17"/>
  <c r="G231" i="17"/>
  <c r="F231" i="17"/>
  <c r="H230" i="17"/>
  <c r="G230" i="17"/>
  <c r="F230" i="17"/>
  <c r="H229" i="17"/>
  <c r="G229" i="17"/>
  <c r="F229" i="17"/>
  <c r="H228" i="17"/>
  <c r="G228" i="17"/>
  <c r="F228" i="17"/>
  <c r="H227" i="17"/>
  <c r="G227" i="17"/>
  <c r="F227" i="17"/>
  <c r="H226" i="17"/>
  <c r="G226" i="17"/>
  <c r="F226" i="17"/>
  <c r="H225" i="17"/>
  <c r="G225" i="17"/>
  <c r="F225" i="17"/>
  <c r="H224" i="17"/>
  <c r="G224" i="17"/>
  <c r="F224" i="17"/>
  <c r="H223" i="17"/>
  <c r="G223" i="17"/>
  <c r="F223" i="17"/>
  <c r="H222" i="17"/>
  <c r="G222" i="17"/>
  <c r="F222" i="17"/>
  <c r="H221" i="17"/>
  <c r="G221" i="17"/>
  <c r="F221" i="17"/>
  <c r="H220" i="17"/>
  <c r="G220" i="17"/>
  <c r="F220" i="17"/>
  <c r="H219" i="17"/>
  <c r="G219" i="17"/>
  <c r="F219" i="17"/>
  <c r="H218" i="17"/>
  <c r="G218" i="17"/>
  <c r="F218" i="17"/>
  <c r="H217" i="17"/>
  <c r="G217" i="17"/>
  <c r="F217" i="17"/>
  <c r="H216" i="17"/>
  <c r="G216" i="17"/>
  <c r="F216" i="17"/>
  <c r="H215" i="17"/>
  <c r="G215" i="17"/>
  <c r="F215" i="17"/>
  <c r="H214" i="17"/>
  <c r="G214" i="17"/>
  <c r="F214" i="17"/>
  <c r="H213" i="17"/>
  <c r="G213" i="17"/>
  <c r="F213" i="17"/>
  <c r="H212" i="17"/>
  <c r="G212" i="17"/>
  <c r="F212" i="17"/>
  <c r="H211" i="17"/>
  <c r="G211" i="17"/>
  <c r="F211" i="17"/>
  <c r="H210" i="17"/>
  <c r="G210" i="17"/>
  <c r="F210" i="17"/>
  <c r="H209" i="17"/>
  <c r="G209" i="17"/>
  <c r="F209" i="17"/>
  <c r="H208" i="17"/>
  <c r="G208" i="17"/>
  <c r="F208" i="17"/>
  <c r="H207" i="17"/>
  <c r="G207" i="17"/>
  <c r="F207" i="17"/>
  <c r="H206" i="17"/>
  <c r="G206" i="17"/>
  <c r="F206" i="17"/>
  <c r="H205" i="17"/>
  <c r="G205" i="17"/>
  <c r="F205" i="17"/>
  <c r="H204" i="17"/>
  <c r="G204" i="17"/>
  <c r="F204" i="17"/>
  <c r="H203" i="17"/>
  <c r="G203" i="17"/>
  <c r="F203" i="17"/>
  <c r="H202" i="17"/>
  <c r="G202" i="17"/>
  <c r="F202" i="17"/>
  <c r="H201" i="17"/>
  <c r="G201" i="17"/>
  <c r="F201" i="17"/>
  <c r="H200" i="17"/>
  <c r="G200" i="17"/>
  <c r="F200" i="17"/>
  <c r="H199" i="17"/>
  <c r="G199" i="17"/>
  <c r="F199" i="17"/>
  <c r="H198" i="17"/>
  <c r="G198" i="17"/>
  <c r="F198" i="17"/>
  <c r="H197" i="17"/>
  <c r="G197" i="17"/>
  <c r="F197" i="17"/>
  <c r="H196" i="17"/>
  <c r="G196" i="17"/>
  <c r="F196" i="17"/>
  <c r="H195" i="17"/>
  <c r="G195" i="17"/>
  <c r="F195" i="17"/>
  <c r="H194" i="17"/>
  <c r="G194" i="17"/>
  <c r="F194" i="17"/>
  <c r="H193" i="17"/>
  <c r="G193" i="17"/>
  <c r="F193" i="17"/>
  <c r="H192" i="17"/>
  <c r="G192" i="17"/>
  <c r="F192" i="17"/>
  <c r="H191" i="17"/>
  <c r="G191" i="17"/>
  <c r="F191" i="17"/>
  <c r="H190" i="17"/>
  <c r="G190" i="17"/>
  <c r="F190" i="17"/>
  <c r="H189" i="17"/>
  <c r="G189" i="17"/>
  <c r="F189" i="17"/>
  <c r="H188" i="17"/>
  <c r="G188" i="17"/>
  <c r="F188" i="17"/>
  <c r="H187" i="17"/>
  <c r="G187" i="17"/>
  <c r="F187" i="17"/>
  <c r="H186" i="17"/>
  <c r="G186" i="17"/>
  <c r="F186" i="17"/>
  <c r="H185" i="17"/>
  <c r="G185" i="17"/>
  <c r="F185" i="17"/>
  <c r="H184" i="17"/>
  <c r="G184" i="17"/>
  <c r="F184" i="17"/>
  <c r="H183" i="17"/>
  <c r="G183" i="17"/>
  <c r="F183" i="17"/>
  <c r="H182" i="17"/>
  <c r="G182" i="17"/>
  <c r="F182" i="17"/>
  <c r="H181" i="17"/>
  <c r="G181" i="17"/>
  <c r="F181" i="17"/>
  <c r="H180" i="17"/>
  <c r="G180" i="17"/>
  <c r="F180" i="17"/>
  <c r="H179" i="17"/>
  <c r="G179" i="17"/>
  <c r="F179" i="17"/>
  <c r="H178" i="17"/>
  <c r="G178" i="17"/>
  <c r="F178" i="17"/>
  <c r="H177" i="17"/>
  <c r="G177" i="17"/>
  <c r="F177" i="17"/>
  <c r="H176" i="17"/>
  <c r="G176" i="17"/>
  <c r="F176" i="17"/>
  <c r="H175" i="17"/>
  <c r="G175" i="17"/>
  <c r="F175" i="17"/>
  <c r="H174" i="17"/>
  <c r="G174" i="17"/>
  <c r="F174" i="17"/>
  <c r="H173" i="17"/>
  <c r="G173" i="17"/>
  <c r="F173" i="17"/>
  <c r="H172" i="17"/>
  <c r="G172" i="17"/>
  <c r="F172" i="17"/>
  <c r="H171" i="17"/>
  <c r="G171" i="17"/>
  <c r="F171" i="17"/>
  <c r="H170" i="17"/>
  <c r="G170" i="17"/>
  <c r="F170" i="17"/>
  <c r="H169" i="17"/>
  <c r="G169" i="17"/>
  <c r="F169" i="17"/>
  <c r="H168" i="17"/>
  <c r="G168" i="17"/>
  <c r="F168" i="17"/>
  <c r="H167" i="17"/>
  <c r="G167" i="17"/>
  <c r="F167" i="17"/>
  <c r="H166" i="17"/>
  <c r="G166" i="17"/>
  <c r="F166" i="17"/>
  <c r="H165" i="17"/>
  <c r="G165" i="17"/>
  <c r="F165" i="17"/>
  <c r="H164" i="17"/>
  <c r="G164" i="17"/>
  <c r="F164" i="17"/>
  <c r="H163" i="17"/>
  <c r="G163" i="17"/>
  <c r="F163" i="17"/>
  <c r="H162" i="17"/>
  <c r="G162" i="17"/>
  <c r="F162" i="17"/>
  <c r="H161" i="17"/>
  <c r="G161" i="17"/>
  <c r="F161" i="17"/>
  <c r="H160" i="17"/>
  <c r="G160" i="17"/>
  <c r="F160" i="17"/>
  <c r="H159" i="17"/>
  <c r="G159" i="17"/>
  <c r="F159" i="17"/>
  <c r="H158" i="17"/>
  <c r="G158" i="17"/>
  <c r="F158" i="17"/>
  <c r="H157" i="17"/>
  <c r="G157" i="17"/>
  <c r="F157" i="17"/>
  <c r="H156" i="17"/>
  <c r="G156" i="17"/>
  <c r="F156" i="17"/>
  <c r="H155" i="17"/>
  <c r="G155" i="17"/>
  <c r="F155" i="17"/>
  <c r="H154" i="17"/>
  <c r="G154" i="17"/>
  <c r="F154" i="17"/>
  <c r="H153" i="17"/>
  <c r="G153" i="17"/>
  <c r="F153" i="17"/>
  <c r="H152" i="17"/>
  <c r="G152" i="17"/>
  <c r="F152" i="17"/>
  <c r="H151" i="17"/>
  <c r="G151" i="17"/>
  <c r="F151" i="17"/>
  <c r="H150" i="17"/>
  <c r="G150" i="17"/>
  <c r="F150" i="17"/>
  <c r="H149" i="17"/>
  <c r="G149" i="17"/>
  <c r="F149" i="17"/>
  <c r="H148" i="17"/>
  <c r="G148" i="17"/>
  <c r="F148" i="17"/>
  <c r="H147" i="17"/>
  <c r="G147" i="17"/>
  <c r="F147" i="17"/>
  <c r="H146" i="17"/>
  <c r="G146" i="17"/>
  <c r="F146" i="17"/>
  <c r="H145" i="17"/>
  <c r="G145" i="17"/>
  <c r="F145" i="17"/>
  <c r="H144" i="17"/>
  <c r="G144" i="17"/>
  <c r="F144" i="17"/>
  <c r="H143" i="17"/>
  <c r="G143" i="17"/>
  <c r="F143" i="17"/>
  <c r="H142" i="17"/>
  <c r="G142" i="17"/>
  <c r="F142" i="17"/>
  <c r="H141" i="17"/>
  <c r="G141" i="17"/>
  <c r="F141" i="17"/>
  <c r="H140" i="17"/>
  <c r="G140" i="17"/>
  <c r="F140" i="17"/>
  <c r="H139" i="17"/>
  <c r="G139" i="17"/>
  <c r="F139" i="17"/>
  <c r="H138" i="17"/>
  <c r="G138" i="17"/>
  <c r="F138" i="17"/>
  <c r="H137" i="17"/>
  <c r="G137" i="17"/>
  <c r="F137" i="17"/>
  <c r="H136" i="17"/>
  <c r="G136" i="17"/>
  <c r="F136" i="17"/>
  <c r="H135" i="17"/>
  <c r="G135" i="17"/>
  <c r="F135" i="17"/>
  <c r="H134" i="17"/>
  <c r="G134" i="17"/>
  <c r="F134" i="17"/>
  <c r="H133" i="17"/>
  <c r="G133" i="17"/>
  <c r="F133" i="17"/>
  <c r="H132" i="17"/>
  <c r="G132" i="17"/>
  <c r="F132" i="17"/>
  <c r="H131" i="17"/>
  <c r="G131" i="17"/>
  <c r="F131" i="17"/>
  <c r="H130" i="17"/>
  <c r="G130" i="17"/>
  <c r="F130" i="17"/>
  <c r="H129" i="17"/>
  <c r="G129" i="17"/>
  <c r="F129" i="17"/>
  <c r="H128" i="17"/>
  <c r="G128" i="17"/>
  <c r="F128" i="17"/>
  <c r="H127" i="17"/>
  <c r="G127" i="17"/>
  <c r="F127" i="17"/>
  <c r="H126" i="17"/>
  <c r="G126" i="17"/>
  <c r="F126" i="17"/>
  <c r="H125" i="17"/>
  <c r="G125" i="17"/>
  <c r="F125" i="17"/>
  <c r="H124" i="17"/>
  <c r="G124" i="17"/>
  <c r="F124" i="17"/>
  <c r="H123" i="17"/>
  <c r="G123" i="17"/>
  <c r="F123" i="17"/>
  <c r="H122" i="17"/>
  <c r="G122" i="17"/>
  <c r="F122" i="17"/>
  <c r="H121" i="17"/>
  <c r="G121" i="17"/>
  <c r="F121" i="17"/>
  <c r="H120" i="17"/>
  <c r="G120" i="17"/>
  <c r="F120" i="17"/>
  <c r="H119" i="17"/>
  <c r="G119" i="17"/>
  <c r="F119" i="17"/>
  <c r="H118" i="17"/>
  <c r="G118" i="17"/>
  <c r="F118" i="17"/>
  <c r="H117" i="17"/>
  <c r="G117" i="17"/>
  <c r="F117" i="17"/>
  <c r="H116" i="17"/>
  <c r="G116" i="17"/>
  <c r="F116" i="17"/>
  <c r="H115" i="17"/>
  <c r="G115" i="17"/>
  <c r="F115" i="17"/>
  <c r="H114" i="17"/>
  <c r="G114" i="17"/>
  <c r="F114" i="17"/>
  <c r="H113" i="17"/>
  <c r="G113" i="17"/>
  <c r="F113" i="17"/>
  <c r="H112" i="17"/>
  <c r="G112" i="17"/>
  <c r="F112" i="17"/>
  <c r="H111" i="17"/>
  <c r="G111" i="17"/>
  <c r="F111" i="17"/>
  <c r="H110" i="17"/>
  <c r="G110" i="17"/>
  <c r="F110" i="17"/>
  <c r="H109" i="17"/>
  <c r="G109" i="17"/>
  <c r="F109" i="17"/>
  <c r="H108" i="17"/>
  <c r="G108" i="17"/>
  <c r="F108" i="17"/>
  <c r="H107" i="17"/>
  <c r="G107" i="17"/>
  <c r="F107" i="17"/>
  <c r="H106" i="17"/>
  <c r="G106" i="17"/>
  <c r="F106" i="17"/>
  <c r="H105" i="17"/>
  <c r="G105" i="17"/>
  <c r="F105" i="17"/>
  <c r="H104" i="17"/>
  <c r="G104" i="17"/>
  <c r="F104" i="17"/>
  <c r="H103" i="17"/>
  <c r="G103" i="17"/>
  <c r="F103" i="17"/>
  <c r="H102" i="17"/>
  <c r="G102" i="17"/>
  <c r="F102" i="17"/>
  <c r="H101" i="17"/>
  <c r="G101" i="17"/>
  <c r="F101" i="17"/>
  <c r="H100" i="17"/>
  <c r="G100" i="17"/>
  <c r="F100" i="17"/>
  <c r="H99" i="17"/>
  <c r="G99" i="17"/>
  <c r="F99" i="17"/>
  <c r="H98" i="17"/>
  <c r="G98" i="17"/>
  <c r="F98" i="17"/>
  <c r="H97" i="17"/>
  <c r="G97" i="17"/>
  <c r="F97" i="17"/>
  <c r="H96" i="17"/>
  <c r="G96" i="17"/>
  <c r="F96" i="17"/>
  <c r="H95" i="17"/>
  <c r="G95" i="17"/>
  <c r="F95" i="17"/>
  <c r="H94" i="17"/>
  <c r="G94" i="17"/>
  <c r="F94" i="17"/>
  <c r="H93" i="17"/>
  <c r="G93" i="17"/>
  <c r="F93" i="17"/>
  <c r="H92" i="17"/>
  <c r="G92" i="17"/>
  <c r="F92" i="17"/>
  <c r="H91" i="17"/>
  <c r="G91" i="17"/>
  <c r="F91" i="17"/>
  <c r="H90" i="17"/>
  <c r="G90" i="17"/>
  <c r="F90" i="17"/>
  <c r="H89" i="17"/>
  <c r="G89" i="17"/>
  <c r="F89" i="17"/>
  <c r="H88" i="17"/>
  <c r="G88" i="17"/>
  <c r="F88" i="17"/>
  <c r="H87" i="17"/>
  <c r="G87" i="17"/>
  <c r="F87" i="17"/>
  <c r="H86" i="17"/>
  <c r="G86" i="17"/>
  <c r="F86" i="17"/>
  <c r="H85" i="17"/>
  <c r="G85" i="17"/>
  <c r="F85" i="17"/>
  <c r="H84" i="17"/>
  <c r="G84" i="17"/>
  <c r="F84" i="17"/>
  <c r="H83" i="17"/>
  <c r="G83" i="17"/>
  <c r="F83" i="17"/>
  <c r="H82" i="17"/>
  <c r="G82" i="17"/>
  <c r="F82" i="17"/>
  <c r="H81" i="17"/>
  <c r="G81" i="17"/>
  <c r="F81" i="17"/>
  <c r="H80" i="17"/>
  <c r="G80" i="17"/>
  <c r="F80" i="17"/>
  <c r="H79" i="17"/>
  <c r="G79" i="17"/>
  <c r="F79" i="17"/>
  <c r="H78" i="17"/>
  <c r="G78" i="17"/>
  <c r="F78" i="17"/>
  <c r="H77" i="17"/>
  <c r="G77" i="17"/>
  <c r="F77" i="17"/>
  <c r="H76" i="17"/>
  <c r="G76" i="17"/>
  <c r="F76" i="17"/>
  <c r="H75" i="17"/>
  <c r="G75" i="17"/>
  <c r="F75" i="17"/>
  <c r="H74" i="17"/>
  <c r="G74" i="17"/>
  <c r="F74" i="17"/>
  <c r="H73" i="17"/>
  <c r="G73" i="17"/>
  <c r="F73" i="17"/>
  <c r="H72" i="17"/>
  <c r="G72" i="17"/>
  <c r="F72" i="17"/>
  <c r="H71" i="17"/>
  <c r="G71" i="17"/>
  <c r="F71" i="17"/>
  <c r="H70" i="17"/>
  <c r="G70" i="17"/>
  <c r="F70" i="17"/>
  <c r="H69" i="17"/>
  <c r="G69" i="17"/>
  <c r="F69" i="17"/>
  <c r="H68" i="17"/>
  <c r="G68" i="17"/>
  <c r="F68" i="17"/>
  <c r="H67" i="17"/>
  <c r="G67" i="17"/>
  <c r="F67" i="17"/>
  <c r="H66" i="17"/>
  <c r="G66" i="17"/>
  <c r="F66" i="17"/>
  <c r="H65" i="17"/>
  <c r="G65" i="17"/>
  <c r="F65" i="17"/>
  <c r="H64" i="17"/>
  <c r="G64" i="17"/>
  <c r="F64" i="17"/>
  <c r="H63" i="17"/>
  <c r="G63" i="17"/>
  <c r="F63" i="17"/>
  <c r="H62" i="17"/>
  <c r="G62" i="17"/>
  <c r="F62" i="17"/>
  <c r="H61" i="17"/>
  <c r="G61" i="17"/>
  <c r="F61" i="17"/>
  <c r="H60" i="17"/>
  <c r="G60" i="17"/>
  <c r="F60" i="17"/>
  <c r="H59" i="17"/>
  <c r="G59" i="17"/>
  <c r="F59" i="17"/>
  <c r="H58" i="17"/>
  <c r="G58" i="17"/>
  <c r="F58" i="17"/>
  <c r="H57" i="17"/>
  <c r="G57" i="17"/>
  <c r="F57" i="17"/>
  <c r="H56" i="17"/>
  <c r="G56" i="17"/>
  <c r="F56" i="17"/>
  <c r="H55" i="17"/>
  <c r="G55" i="17"/>
  <c r="F55" i="17"/>
  <c r="H54" i="17"/>
  <c r="G54" i="17"/>
  <c r="F54" i="17"/>
  <c r="H53" i="17"/>
  <c r="G53" i="17"/>
  <c r="F53" i="17"/>
  <c r="H52" i="17"/>
  <c r="G52" i="17"/>
  <c r="F52" i="17"/>
  <c r="H51" i="17"/>
  <c r="G51" i="17"/>
  <c r="F51" i="17"/>
  <c r="H50" i="17"/>
  <c r="G50" i="17"/>
  <c r="F50" i="17"/>
  <c r="H49" i="17"/>
  <c r="G49" i="17"/>
  <c r="F49" i="17"/>
  <c r="H48" i="17"/>
  <c r="G48" i="17"/>
  <c r="F48" i="17"/>
  <c r="H47" i="17"/>
  <c r="G47" i="17"/>
  <c r="F47" i="17"/>
  <c r="H46" i="17"/>
  <c r="G46" i="17"/>
  <c r="F46" i="17"/>
  <c r="H45" i="17"/>
  <c r="G45" i="17"/>
  <c r="F45" i="17"/>
  <c r="H44" i="17"/>
  <c r="G44" i="17"/>
  <c r="F44" i="17"/>
  <c r="H43" i="17"/>
  <c r="G43" i="17"/>
  <c r="F43" i="17"/>
  <c r="H42" i="17"/>
  <c r="G42" i="17"/>
  <c r="F42" i="17"/>
  <c r="H41" i="17"/>
  <c r="G41" i="17"/>
  <c r="F41" i="17"/>
  <c r="H40" i="17"/>
  <c r="G40" i="17"/>
  <c r="F40" i="17"/>
  <c r="H39" i="17"/>
  <c r="G39" i="17"/>
  <c r="F39" i="17"/>
  <c r="H38" i="17"/>
  <c r="G38" i="17"/>
  <c r="F38" i="17"/>
  <c r="H37" i="17"/>
  <c r="G37" i="17"/>
  <c r="F37" i="17"/>
  <c r="H36" i="17"/>
  <c r="G36" i="17"/>
  <c r="F36" i="17"/>
  <c r="H35" i="17"/>
  <c r="G35" i="17"/>
  <c r="F35" i="17"/>
  <c r="H34" i="17"/>
  <c r="G34" i="17"/>
  <c r="F34" i="17"/>
  <c r="H33" i="17"/>
  <c r="G33" i="17"/>
  <c r="F33" i="17"/>
  <c r="H32" i="17"/>
  <c r="G32" i="17"/>
  <c r="F32" i="17"/>
  <c r="H31" i="17"/>
  <c r="G31" i="17"/>
  <c r="F31" i="17"/>
  <c r="H30" i="17"/>
  <c r="G30" i="17"/>
  <c r="F30" i="17"/>
  <c r="H29" i="17"/>
  <c r="G29" i="17"/>
  <c r="F29" i="17"/>
  <c r="H28" i="17"/>
  <c r="G28" i="17"/>
  <c r="F28" i="17"/>
  <c r="H27" i="17"/>
  <c r="G27" i="17"/>
  <c r="F27" i="17"/>
  <c r="H26" i="17"/>
  <c r="G26" i="17"/>
  <c r="F26" i="17"/>
  <c r="H25" i="17"/>
  <c r="G25" i="17"/>
  <c r="F25" i="17"/>
  <c r="H24" i="17"/>
  <c r="G24" i="17"/>
  <c r="F24" i="17"/>
  <c r="H23" i="17"/>
  <c r="G23" i="17"/>
  <c r="F23" i="17"/>
  <c r="H22" i="17"/>
  <c r="G22" i="17"/>
  <c r="F22" i="17"/>
  <c r="H21" i="17"/>
  <c r="G21" i="17"/>
  <c r="F21" i="17"/>
  <c r="H20" i="17"/>
  <c r="G20" i="17"/>
  <c r="F20" i="17"/>
  <c r="H19" i="17"/>
  <c r="G19" i="17"/>
  <c r="F19" i="17"/>
  <c r="H18" i="17"/>
  <c r="G18" i="17"/>
  <c r="F18" i="17"/>
  <c r="H17" i="17"/>
  <c r="G17" i="17"/>
  <c r="F17" i="17"/>
  <c r="H16" i="17"/>
  <c r="G16" i="17"/>
  <c r="F16" i="17"/>
  <c r="H15" i="17"/>
  <c r="G15" i="17"/>
  <c r="F15" i="17"/>
  <c r="H14" i="17"/>
  <c r="G14" i="17"/>
  <c r="F14" i="17"/>
  <c r="H13" i="17"/>
  <c r="G13" i="17"/>
  <c r="F13" i="17"/>
  <c r="H12" i="17"/>
  <c r="G12" i="17"/>
  <c r="F12" i="17"/>
  <c r="H11" i="17"/>
  <c r="G11" i="17"/>
  <c r="F11" i="17"/>
  <c r="H10" i="17"/>
  <c r="G10" i="17"/>
  <c r="F10" i="17"/>
  <c r="H9" i="17"/>
  <c r="G9" i="17"/>
  <c r="F9" i="17"/>
  <c r="H8" i="17"/>
  <c r="G8" i="17"/>
  <c r="F8" i="17"/>
  <c r="H7" i="17"/>
  <c r="G7" i="17"/>
  <c r="F7" i="17"/>
  <c r="H6" i="17"/>
  <c r="G6" i="17"/>
  <c r="F6" i="17"/>
  <c r="H5" i="17"/>
  <c r="G5" i="17"/>
  <c r="F5" i="17"/>
  <c r="H4" i="17"/>
  <c r="G4" i="17"/>
  <c r="F4" i="17"/>
  <c r="H3" i="17"/>
  <c r="G3" i="17"/>
  <c r="F3" i="17"/>
  <c r="H2" i="17"/>
  <c r="G2" i="17"/>
  <c r="J34" i="16"/>
  <c r="K35" i="16" s="1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K5" i="16" l="1"/>
  <c r="H3686" i="17"/>
  <c r="K6" i="16"/>
  <c r="K9" i="16"/>
  <c r="K11" i="16"/>
  <c r="K12" i="16"/>
  <c r="K14" i="16"/>
  <c r="K16" i="16"/>
  <c r="K19" i="16"/>
  <c r="K21" i="16"/>
  <c r="K22" i="16"/>
  <c r="K24" i="16"/>
  <c r="K27" i="16"/>
  <c r="K28" i="16"/>
  <c r="K30" i="16"/>
  <c r="K33" i="16"/>
  <c r="G2822" i="17"/>
  <c r="H2823" i="17"/>
  <c r="G2826" i="17"/>
  <c r="H2827" i="17"/>
  <c r="G2830" i="17"/>
  <c r="H2831" i="17"/>
  <c r="G2834" i="17"/>
  <c r="H2835" i="17"/>
  <c r="G2838" i="17"/>
  <c r="H2839" i="17"/>
  <c r="G2842" i="17"/>
  <c r="H2843" i="17"/>
  <c r="G2846" i="17"/>
  <c r="H2849" i="17"/>
  <c r="G2854" i="17"/>
  <c r="H2857" i="17"/>
  <c r="G2862" i="17"/>
  <c r="H2865" i="17"/>
  <c r="G2870" i="17"/>
  <c r="H2873" i="17"/>
  <c r="G2878" i="17"/>
  <c r="H2881" i="17"/>
  <c r="G2886" i="17"/>
  <c r="H2889" i="17"/>
  <c r="G2894" i="17"/>
  <c r="H2897" i="17"/>
  <c r="G2902" i="17"/>
  <c r="H2905" i="17"/>
  <c r="G2971" i="17"/>
  <c r="G2978" i="17"/>
  <c r="H2980" i="17"/>
  <c r="H2986" i="17"/>
  <c r="H3016" i="17"/>
  <c r="G3019" i="17"/>
  <c r="G3061" i="17"/>
  <c r="H3071" i="17"/>
  <c r="G3085" i="17"/>
  <c r="G3142" i="17"/>
  <c r="G3206" i="17"/>
  <c r="H3279" i="17"/>
  <c r="H3282" i="17"/>
  <c r="G3343" i="17"/>
  <c r="G3461" i="17"/>
  <c r="G3361" i="17"/>
  <c r="G3345" i="17"/>
  <c r="G3329" i="17"/>
  <c r="G3313" i="17"/>
  <c r="H3298" i="17"/>
  <c r="H3292" i="17"/>
  <c r="G3289" i="17"/>
  <c r="G3287" i="17"/>
  <c r="H3284" i="17"/>
  <c r="H3276" i="17"/>
  <c r="G3273" i="17"/>
  <c r="G3271" i="17"/>
  <c r="H3268" i="17"/>
  <c r="H3260" i="17"/>
  <c r="H3255" i="17"/>
  <c r="H3244" i="17"/>
  <c r="H3239" i="17"/>
  <c r="H3228" i="17"/>
  <c r="H3223" i="17"/>
  <c r="H3212" i="17"/>
  <c r="H3207" i="17"/>
  <c r="H3196" i="17"/>
  <c r="H3191" i="17"/>
  <c r="H3180" i="17"/>
  <c r="H3175" i="17"/>
  <c r="H3164" i="17"/>
  <c r="H3159" i="17"/>
  <c r="H3148" i="17"/>
  <c r="H3143" i="17"/>
  <c r="H3132" i="17"/>
  <c r="H3127" i="17"/>
  <c r="H3118" i="17"/>
  <c r="H3114" i="17"/>
  <c r="H3110" i="17"/>
  <c r="H3106" i="17"/>
  <c r="H3102" i="17"/>
  <c r="H3098" i="17"/>
  <c r="H3094" i="17"/>
  <c r="H3090" i="17"/>
  <c r="H3086" i="17"/>
  <c r="H3082" i="17"/>
  <c r="H3078" i="17"/>
  <c r="H3074" i="17"/>
  <c r="H3070" i="17"/>
  <c r="H3066" i="17"/>
  <c r="H3062" i="17"/>
  <c r="H3058" i="17"/>
  <c r="H3054" i="17"/>
  <c r="H3050" i="17"/>
  <c r="H3046" i="17"/>
  <c r="H3042" i="17"/>
  <c r="H3038" i="17"/>
  <c r="G3033" i="17"/>
  <c r="H3031" i="17"/>
  <c r="G3030" i="17"/>
  <c r="H3028" i="17"/>
  <c r="G3025" i="17"/>
  <c r="H3023" i="17"/>
  <c r="G3022" i="17"/>
  <c r="H3020" i="17"/>
  <c r="G3017" i="17"/>
  <c r="H3015" i="17"/>
  <c r="G3014" i="17"/>
  <c r="H3012" i="17"/>
  <c r="G3009" i="17"/>
  <c r="H3007" i="17"/>
  <c r="G3006" i="17"/>
  <c r="H3004" i="17"/>
  <c r="G3001" i="17"/>
  <c r="H2999" i="17"/>
  <c r="G2998" i="17"/>
  <c r="H2995" i="17"/>
  <c r="G2994" i="17"/>
  <c r="H2991" i="17"/>
  <c r="G2990" i="17"/>
  <c r="H2987" i="17"/>
  <c r="G2986" i="17"/>
  <c r="H2983" i="17"/>
  <c r="G2982" i="17"/>
  <c r="G3367" i="17"/>
  <c r="G3351" i="17"/>
  <c r="G3335" i="17"/>
  <c r="G3319" i="17"/>
  <c r="H3303" i="17"/>
  <c r="G3294" i="17"/>
  <c r="G3278" i="17"/>
  <c r="G3262" i="17"/>
  <c r="G3257" i="17"/>
  <c r="G3255" i="17"/>
  <c r="H3250" i="17"/>
  <c r="G3246" i="17"/>
  <c r="G3241" i="17"/>
  <c r="G3239" i="17"/>
  <c r="H3234" i="17"/>
  <c r="G3230" i="17"/>
  <c r="G3225" i="17"/>
  <c r="G3223" i="17"/>
  <c r="H3218" i="17"/>
  <c r="G3214" i="17"/>
  <c r="G3209" i="17"/>
  <c r="G3207" i="17"/>
  <c r="H3202" i="17"/>
  <c r="G3198" i="17"/>
  <c r="G3193" i="17"/>
  <c r="G3191" i="17"/>
  <c r="H3186" i="17"/>
  <c r="G3182" i="17"/>
  <c r="G3177" i="17"/>
  <c r="G3175" i="17"/>
  <c r="H3170" i="17"/>
  <c r="G3166" i="17"/>
  <c r="G3161" i="17"/>
  <c r="G3159" i="17"/>
  <c r="H3154" i="17"/>
  <c r="G3150" i="17"/>
  <c r="G3145" i="17"/>
  <c r="G3143" i="17"/>
  <c r="H3138" i="17"/>
  <c r="G3134" i="17"/>
  <c r="G3129" i="17"/>
  <c r="G3127" i="17"/>
  <c r="H3122" i="17"/>
  <c r="G3118" i="17"/>
  <c r="G3114" i="17"/>
  <c r="G3110" i="17"/>
  <c r="G3106" i="17"/>
  <c r="G3102" i="17"/>
  <c r="G3098" i="17"/>
  <c r="G3094" i="17"/>
  <c r="G3090" i="17"/>
  <c r="G3086" i="17"/>
  <c r="G3082" i="17"/>
  <c r="G3078" i="17"/>
  <c r="G3074" i="17"/>
  <c r="G3070" i="17"/>
  <c r="G3066" i="17"/>
  <c r="G3062" i="17"/>
  <c r="G3058" i="17"/>
  <c r="G3054" i="17"/>
  <c r="G3050" i="17"/>
  <c r="G3046" i="17"/>
  <c r="G3042" i="17"/>
  <c r="G3038" i="17"/>
  <c r="H3034" i="17"/>
  <c r="G3031" i="17"/>
  <c r="H3026" i="17"/>
  <c r="G3023" i="17"/>
  <c r="H3018" i="17"/>
  <c r="G3015" i="17"/>
  <c r="H3010" i="17"/>
  <c r="G3007" i="17"/>
  <c r="H3002" i="17"/>
  <c r="G2999" i="17"/>
  <c r="H2996" i="17"/>
  <c r="G2995" i="17"/>
  <c r="H2992" i="17"/>
  <c r="G2991" i="17"/>
  <c r="H2988" i="17"/>
  <c r="G2987" i="17"/>
  <c r="H2984" i="17"/>
  <c r="G2983" i="17"/>
  <c r="G3359" i="17"/>
  <c r="G3327" i="17"/>
  <c r="G3303" i="17"/>
  <c r="H3271" i="17"/>
  <c r="H3258" i="17"/>
  <c r="H3252" i="17"/>
  <c r="G3249" i="17"/>
  <c r="G3247" i="17"/>
  <c r="H3226" i="17"/>
  <c r="H3220" i="17"/>
  <c r="G3217" i="17"/>
  <c r="G3215" i="17"/>
  <c r="H3194" i="17"/>
  <c r="H3188" i="17"/>
  <c r="G3185" i="17"/>
  <c r="G3183" i="17"/>
  <c r="H3162" i="17"/>
  <c r="H3156" i="17"/>
  <c r="G3153" i="17"/>
  <c r="G3151" i="17"/>
  <c r="H3130" i="17"/>
  <c r="H3124" i="17"/>
  <c r="G3121" i="17"/>
  <c r="G3113" i="17"/>
  <c r="G3105" i="17"/>
  <c r="G3097" i="17"/>
  <c r="G3089" i="17"/>
  <c r="G3081" i="17"/>
  <c r="G3073" i="17"/>
  <c r="G3065" i="17"/>
  <c r="G3057" i="17"/>
  <c r="G3049" i="17"/>
  <c r="G3041" i="17"/>
  <c r="G3034" i="17"/>
  <c r="G3029" i="17"/>
  <c r="G3027" i="17"/>
  <c r="H3022" i="17"/>
  <c r="G3018" i="17"/>
  <c r="G3013" i="17"/>
  <c r="G3011" i="17"/>
  <c r="H3006" i="17"/>
  <c r="G3002" i="17"/>
  <c r="H2997" i="17"/>
  <c r="H2993" i="17"/>
  <c r="H2989" i="17"/>
  <c r="H2985" i="17"/>
  <c r="H2981" i="17"/>
  <c r="G2980" i="17"/>
  <c r="H2977" i="17"/>
  <c r="G2976" i="17"/>
  <c r="H2973" i="17"/>
  <c r="G2972" i="17"/>
  <c r="H2969" i="17"/>
  <c r="G2968" i="17"/>
  <c r="H2965" i="17"/>
  <c r="G2964" i="17"/>
  <c r="H2961" i="17"/>
  <c r="G2960" i="17"/>
  <c r="H2957" i="17"/>
  <c r="G2956" i="17"/>
  <c r="H2953" i="17"/>
  <c r="G2952" i="17"/>
  <c r="H2949" i="17"/>
  <c r="G2948" i="17"/>
  <c r="H2945" i="17"/>
  <c r="G2944" i="17"/>
  <c r="H2941" i="17"/>
  <c r="G2940" i="17"/>
  <c r="H2937" i="17"/>
  <c r="G2936" i="17"/>
  <c r="H2933" i="17"/>
  <c r="G2932" i="17"/>
  <c r="H2929" i="17"/>
  <c r="G2928" i="17"/>
  <c r="H2925" i="17"/>
  <c r="G2924" i="17"/>
  <c r="H2921" i="17"/>
  <c r="G2920" i="17"/>
  <c r="H2917" i="17"/>
  <c r="G2916" i="17"/>
  <c r="H2913" i="17"/>
  <c r="G2912" i="17"/>
  <c r="H2909" i="17"/>
  <c r="G3369" i="17"/>
  <c r="G3337" i="17"/>
  <c r="G3305" i="17"/>
  <c r="H3287" i="17"/>
  <c r="G3254" i="17"/>
  <c r="H3231" i="17"/>
  <c r="G3222" i="17"/>
  <c r="H3199" i="17"/>
  <c r="G3190" i="17"/>
  <c r="H3167" i="17"/>
  <c r="G3158" i="17"/>
  <c r="H3135" i="17"/>
  <c r="G3126" i="17"/>
  <c r="H3115" i="17"/>
  <c r="H3107" i="17"/>
  <c r="H3099" i="17"/>
  <c r="H3091" i="17"/>
  <c r="H3083" i="17"/>
  <c r="H3075" i="17"/>
  <c r="H3067" i="17"/>
  <c r="H3059" i="17"/>
  <c r="H3051" i="17"/>
  <c r="H3043" i="17"/>
  <c r="H3035" i="17"/>
  <c r="H3024" i="17"/>
  <c r="H3019" i="17"/>
  <c r="H3008" i="17"/>
  <c r="H3003" i="17"/>
  <c r="G2997" i="17"/>
  <c r="G2993" i="17"/>
  <c r="G2989" i="17"/>
  <c r="G2985" i="17"/>
  <c r="G2981" i="17"/>
  <c r="H2978" i="17"/>
  <c r="G2977" i="17"/>
  <c r="H2974" i="17"/>
  <c r="G2973" i="17"/>
  <c r="H2970" i="17"/>
  <c r="G2969" i="17"/>
  <c r="G3353" i="17"/>
  <c r="H3242" i="17"/>
  <c r="H3236" i="17"/>
  <c r="G3233" i="17"/>
  <c r="H3215" i="17"/>
  <c r="H3178" i="17"/>
  <c r="H3172" i="17"/>
  <c r="G3169" i="17"/>
  <c r="H3151" i="17"/>
  <c r="H3111" i="17"/>
  <c r="H3095" i="17"/>
  <c r="H3079" i="17"/>
  <c r="H3063" i="17"/>
  <c r="H3047" i="17"/>
  <c r="G3035" i="17"/>
  <c r="H3032" i="17"/>
  <c r="G3003" i="17"/>
  <c r="H3000" i="17"/>
  <c r="G2992" i="17"/>
  <c r="G2984" i="17"/>
  <c r="H2979" i="17"/>
  <c r="H2975" i="17"/>
  <c r="H2971" i="17"/>
  <c r="H2967" i="17"/>
  <c r="G2966" i="17"/>
  <c r="H2964" i="17"/>
  <c r="G2961" i="17"/>
  <c r="H2959" i="17"/>
  <c r="G2958" i="17"/>
  <c r="H2956" i="17"/>
  <c r="G2953" i="17"/>
  <c r="H2951" i="17"/>
  <c r="G2950" i="17"/>
  <c r="H2948" i="17"/>
  <c r="G2945" i="17"/>
  <c r="H2943" i="17"/>
  <c r="G2942" i="17"/>
  <c r="H2940" i="17"/>
  <c r="G2937" i="17"/>
  <c r="H2935" i="17"/>
  <c r="G2934" i="17"/>
  <c r="H2932" i="17"/>
  <c r="G2929" i="17"/>
  <c r="H2927" i="17"/>
  <c r="G2926" i="17"/>
  <c r="H2924" i="17"/>
  <c r="G2921" i="17"/>
  <c r="H2919" i="17"/>
  <c r="G2918" i="17"/>
  <c r="H2916" i="17"/>
  <c r="G2913" i="17"/>
  <c r="H2911" i="17"/>
  <c r="G2910" i="17"/>
  <c r="H2908" i="17"/>
  <c r="G2907" i="17"/>
  <c r="H2904" i="17"/>
  <c r="G2903" i="17"/>
  <c r="H2900" i="17"/>
  <c r="G2899" i="17"/>
  <c r="H2896" i="17"/>
  <c r="G2895" i="17"/>
  <c r="H2892" i="17"/>
  <c r="G2891" i="17"/>
  <c r="H2888" i="17"/>
  <c r="G2887" i="17"/>
  <c r="H2884" i="17"/>
  <c r="G2883" i="17"/>
  <c r="H2880" i="17"/>
  <c r="G2879" i="17"/>
  <c r="H2876" i="17"/>
  <c r="G2875" i="17"/>
  <c r="H2872" i="17"/>
  <c r="G2871" i="17"/>
  <c r="H2868" i="17"/>
  <c r="G2867" i="17"/>
  <c r="H2864" i="17"/>
  <c r="G2863" i="17"/>
  <c r="H2860" i="17"/>
  <c r="G2859" i="17"/>
  <c r="H2856" i="17"/>
  <c r="G2855" i="17"/>
  <c r="H2852" i="17"/>
  <c r="G2851" i="17"/>
  <c r="H2848" i="17"/>
  <c r="G2847" i="17"/>
  <c r="G2700" i="17"/>
  <c r="G3791" i="17" s="1"/>
  <c r="G3792" i="17" s="1"/>
  <c r="F3794" i="17" s="1"/>
  <c r="C17" i="9" s="1"/>
  <c r="H2701" i="17"/>
  <c r="G2704" i="17"/>
  <c r="H2705" i="17"/>
  <c r="G2708" i="17"/>
  <c r="H2709" i="17"/>
  <c r="G2712" i="17"/>
  <c r="H2713" i="17"/>
  <c r="G2716" i="17"/>
  <c r="H2717" i="17"/>
  <c r="G2720" i="17"/>
  <c r="H2721" i="17"/>
  <c r="G2724" i="17"/>
  <c r="H2725" i="17"/>
  <c r="G2728" i="17"/>
  <c r="H2729" i="17"/>
  <c r="G2732" i="17"/>
  <c r="H2733" i="17"/>
  <c r="G2736" i="17"/>
  <c r="H2737" i="17"/>
  <c r="G2740" i="17"/>
  <c r="H2741" i="17"/>
  <c r="G2744" i="17"/>
  <c r="H2745" i="17"/>
  <c r="G2748" i="17"/>
  <c r="H2749" i="17"/>
  <c r="G2752" i="17"/>
  <c r="H2753" i="17"/>
  <c r="G2756" i="17"/>
  <c r="H2757" i="17"/>
  <c r="G2760" i="17"/>
  <c r="H2761" i="17"/>
  <c r="G2764" i="17"/>
  <c r="H2765" i="17"/>
  <c r="G2768" i="17"/>
  <c r="H2769" i="17"/>
  <c r="G2772" i="17"/>
  <c r="H2773" i="17"/>
  <c r="G2776" i="17"/>
  <c r="H2777" i="17"/>
  <c r="G2780" i="17"/>
  <c r="H2781" i="17"/>
  <c r="G2784" i="17"/>
  <c r="H2785" i="17"/>
  <c r="G2788" i="17"/>
  <c r="H2789" i="17"/>
  <c r="G2792" i="17"/>
  <c r="H2793" i="17"/>
  <c r="G2796" i="17"/>
  <c r="H2797" i="17"/>
  <c r="G2800" i="17"/>
  <c r="H2801" i="17"/>
  <c r="G2804" i="17"/>
  <c r="H2805" i="17"/>
  <c r="G2808" i="17"/>
  <c r="H2809" i="17"/>
  <c r="G2812" i="17"/>
  <c r="H2813" i="17"/>
  <c r="G2816" i="17"/>
  <c r="H2817" i="17"/>
  <c r="G2820" i="17"/>
  <c r="H2821" i="17"/>
  <c r="G2824" i="17"/>
  <c r="H2825" i="17"/>
  <c r="G2828" i="17"/>
  <c r="H2829" i="17"/>
  <c r="G2832" i="17"/>
  <c r="H2833" i="17"/>
  <c r="G2836" i="17"/>
  <c r="H2837" i="17"/>
  <c r="G2840" i="17"/>
  <c r="H2841" i="17"/>
  <c r="G2844" i="17"/>
  <c r="H2845" i="17"/>
  <c r="G2850" i="17"/>
  <c r="H2853" i="17"/>
  <c r="G2858" i="17"/>
  <c r="H2861" i="17"/>
  <c r="G2866" i="17"/>
  <c r="H2869" i="17"/>
  <c r="G2874" i="17"/>
  <c r="H2877" i="17"/>
  <c r="G2882" i="17"/>
  <c r="H2885" i="17"/>
  <c r="G2890" i="17"/>
  <c r="H2893" i="17"/>
  <c r="G2898" i="17"/>
  <c r="H2901" i="17"/>
  <c r="G2906" i="17"/>
  <c r="G2914" i="17"/>
  <c r="H2915" i="17"/>
  <c r="G2922" i="17"/>
  <c r="H2923" i="17"/>
  <c r="G2930" i="17"/>
  <c r="H2931" i="17"/>
  <c r="G2938" i="17"/>
  <c r="H2939" i="17"/>
  <c r="G2946" i="17"/>
  <c r="H2947" i="17"/>
  <c r="G2954" i="17"/>
  <c r="H2955" i="17"/>
  <c r="G2962" i="17"/>
  <c r="H2963" i="17"/>
  <c r="G2970" i="17"/>
  <c r="H2972" i="17"/>
  <c r="G2979" i="17"/>
  <c r="H2990" i="17"/>
  <c r="G2996" i="17"/>
  <c r="H3039" i="17"/>
  <c r="G3053" i="17"/>
  <c r="G3093" i="17"/>
  <c r="H3103" i="17"/>
  <c r="G3117" i="17"/>
  <c r="G3135" i="17"/>
  <c r="G3199" i="17"/>
  <c r="H3263" i="17"/>
  <c r="H3266" i="17"/>
  <c r="G3311" i="17"/>
  <c r="G3371" i="17"/>
  <c r="K13" i="16"/>
  <c r="K29" i="16"/>
  <c r="K7" i="16"/>
  <c r="K15" i="16"/>
  <c r="K23" i="16"/>
  <c r="K31" i="16"/>
  <c r="K10" i="16"/>
  <c r="K18" i="16"/>
  <c r="K26" i="16"/>
  <c r="K34" i="16"/>
  <c r="K17" i="16"/>
  <c r="K25" i="16"/>
  <c r="K8" i="16"/>
  <c r="K20" i="16"/>
  <c r="K32" i="16"/>
  <c r="G3263" i="17"/>
  <c r="G3265" i="17"/>
  <c r="G3270" i="17"/>
  <c r="H3274" i="17"/>
  <c r="G3279" i="17"/>
  <c r="G3281" i="17"/>
  <c r="G3286" i="17"/>
  <c r="H3290" i="17"/>
  <c r="G3295" i="17"/>
  <c r="G3297" i="17"/>
  <c r="G3302" i="17"/>
  <c r="G3309" i="17"/>
  <c r="G3317" i="17"/>
  <c r="G3325" i="17"/>
  <c r="G3333" i="17"/>
  <c r="G3341" i="17"/>
  <c r="G3349" i="17"/>
  <c r="G3357" i="17"/>
  <c r="G3365" i="17"/>
  <c r="G3373" i="17"/>
  <c r="H3295" i="17"/>
  <c r="H3300" i="17"/>
  <c r="G3307" i="17"/>
  <c r="G3315" i="17"/>
  <c r="G3323" i="17"/>
  <c r="G3331" i="17"/>
  <c r="G3339" i="17"/>
  <c r="G3347" i="17"/>
  <c r="G3355" i="17"/>
  <c r="G3363" i="17"/>
  <c r="H3625" i="17"/>
  <c r="G3622" i="17"/>
  <c r="H3617" i="17"/>
  <c r="G3614" i="17"/>
  <c r="G3615" i="17" s="1"/>
  <c r="G3616" i="17" s="1"/>
  <c r="G3606" i="17"/>
  <c r="H3601" i="17"/>
  <c r="G3598" i="17"/>
  <c r="H3593" i="17"/>
  <c r="G3590" i="17"/>
  <c r="H3585" i="17"/>
  <c r="G3582" i="17"/>
  <c r="H3577" i="17"/>
  <c r="G3574" i="17"/>
  <c r="H3569" i="17"/>
  <c r="G3566" i="17"/>
  <c r="H3561" i="17"/>
  <c r="H3562" i="17" s="1"/>
  <c r="G3558" i="17"/>
  <c r="H3553" i="17"/>
  <c r="G3550" i="17"/>
  <c r="H3545" i="17"/>
  <c r="G3542" i="17"/>
  <c r="H3537" i="17"/>
  <c r="G3534" i="17"/>
  <c r="H3529" i="17"/>
  <c r="G3526" i="17"/>
  <c r="H3521" i="17"/>
  <c r="G3518" i="17"/>
  <c r="H3513" i="17"/>
  <c r="G3510" i="17"/>
  <c r="H3505" i="17"/>
  <c r="G3502" i="17"/>
  <c r="H3497" i="17"/>
  <c r="G3494" i="17"/>
  <c r="H3489" i="17"/>
  <c r="G3486" i="17"/>
  <c r="H3481" i="17"/>
  <c r="G3478" i="17"/>
  <c r="H3473" i="17"/>
  <c r="G3470" i="17"/>
  <c r="H3465" i="17"/>
  <c r="G3462" i="17"/>
  <c r="G3459" i="17"/>
  <c r="H3456" i="17"/>
  <c r="G3455" i="17"/>
  <c r="H3452" i="17"/>
  <c r="G3451" i="17"/>
  <c r="H3448" i="17"/>
  <c r="G3447" i="17"/>
  <c r="H3444" i="17"/>
  <c r="G3443" i="17"/>
  <c r="H3440" i="17"/>
  <c r="G3439" i="17"/>
  <c r="H3436" i="17"/>
  <c r="G3435" i="17"/>
  <c r="H3432" i="17"/>
  <c r="G3431" i="17"/>
  <c r="H3428" i="17"/>
  <c r="G3427" i="17"/>
  <c r="H3424" i="17"/>
  <c r="G3423" i="17"/>
  <c r="H3420" i="17"/>
  <c r="G3419" i="17"/>
  <c r="H3416" i="17"/>
  <c r="G3415" i="17"/>
  <c r="H3412" i="17"/>
  <c r="G3411" i="17"/>
  <c r="H3408" i="17"/>
  <c r="G3407" i="17"/>
  <c r="H3404" i="17"/>
  <c r="G3403" i="17"/>
  <c r="H3400" i="17"/>
  <c r="G3399" i="17"/>
  <c r="H3396" i="17"/>
  <c r="G3395" i="17"/>
  <c r="H3392" i="17"/>
  <c r="G3391" i="17"/>
  <c r="H3388" i="17"/>
  <c r="G3387" i="17"/>
  <c r="H3384" i="17"/>
  <c r="G3383" i="17"/>
  <c r="H3380" i="17"/>
  <c r="G3379" i="17"/>
  <c r="H3376" i="17"/>
  <c r="H3629" i="17"/>
  <c r="G3626" i="17"/>
  <c r="H3621" i="17"/>
  <c r="G3618" i="17"/>
  <c r="H3613" i="17"/>
  <c r="G3610" i="17"/>
  <c r="H3605" i="17"/>
  <c r="G3602" i="17"/>
  <c r="H3597" i="17"/>
  <c r="G3594" i="17"/>
  <c r="H3589" i="17"/>
  <c r="G3586" i="17"/>
  <c r="H3581" i="17"/>
  <c r="G3578" i="17"/>
  <c r="H3573" i="17"/>
  <c r="G3570" i="17"/>
  <c r="H3565" i="17"/>
  <c r="H3557" i="17"/>
  <c r="G3554" i="17"/>
  <c r="H3549" i="17"/>
  <c r="G3546" i="17"/>
  <c r="H3541" i="17"/>
  <c r="G3538" i="17"/>
  <c r="H3533" i="17"/>
  <c r="G3530" i="17"/>
  <c r="H3525" i="17"/>
  <c r="G3522" i="17"/>
  <c r="H3517" i="17"/>
  <c r="G3514" i="17"/>
  <c r="H3509" i="17"/>
  <c r="G3506" i="17"/>
  <c r="H3501" i="17"/>
  <c r="G3498" i="17"/>
  <c r="H3493" i="17"/>
  <c r="G3490" i="17"/>
  <c r="H3485" i="17"/>
  <c r="G3482" i="17"/>
  <c r="H3477" i="17"/>
  <c r="G3474" i="17"/>
  <c r="H3469" i="17"/>
  <c r="G3466" i="17"/>
  <c r="H3461" i="17"/>
  <c r="H3458" i="17"/>
  <c r="G3457" i="17"/>
  <c r="H3454" i="17"/>
  <c r="G3453" i="17"/>
  <c r="H3450" i="17"/>
  <c r="G3449" i="17"/>
  <c r="H3446" i="17"/>
  <c r="G3445" i="17"/>
  <c r="H3442" i="17"/>
  <c r="G3441" i="17"/>
  <c r="H3438" i="17"/>
  <c r="G3437" i="17"/>
  <c r="H3434" i="17"/>
  <c r="G3433" i="17"/>
  <c r="H3430" i="17"/>
  <c r="G3429" i="17"/>
  <c r="H3426" i="17"/>
  <c r="G3425" i="17"/>
  <c r="H3422" i="17"/>
  <c r="G3421" i="17"/>
  <c r="H3418" i="17"/>
  <c r="G3417" i="17"/>
  <c r="H3414" i="17"/>
  <c r="G3413" i="17"/>
  <c r="H3410" i="17"/>
  <c r="G3409" i="17"/>
  <c r="H3406" i="17"/>
  <c r="G3405" i="17"/>
  <c r="H3402" i="17"/>
  <c r="G3401" i="17"/>
  <c r="H3398" i="17"/>
  <c r="G3397" i="17"/>
  <c r="H3394" i="17"/>
  <c r="G3393" i="17"/>
  <c r="H3390" i="17"/>
  <c r="G3389" i="17"/>
  <c r="H3386" i="17"/>
  <c r="G3385" i="17"/>
  <c r="H3382" i="17"/>
  <c r="G3381" i="17"/>
  <c r="H3378" i="17"/>
  <c r="G3377" i="17"/>
  <c r="G3628" i="17"/>
  <c r="H3626" i="17"/>
  <c r="G3624" i="17"/>
  <c r="H3622" i="17"/>
  <c r="G3620" i="17"/>
  <c r="H3618" i="17"/>
  <c r="H3614" i="17"/>
  <c r="H3615" i="17" s="1"/>
  <c r="H3616" i="17" s="1"/>
  <c r="G3612" i="17"/>
  <c r="H3610" i="17"/>
  <c r="G3608" i="17"/>
  <c r="G3609" i="17" s="1"/>
  <c r="H3606" i="17"/>
  <c r="G3604" i="17"/>
  <c r="H3602" i="17"/>
  <c r="G3600" i="17"/>
  <c r="H3598" i="17"/>
  <c r="G3596" i="17"/>
  <c r="H3594" i="17"/>
  <c r="G3592" i="17"/>
  <c r="H3590" i="17"/>
  <c r="H3586" i="17"/>
  <c r="G3584" i="17"/>
  <c r="H3582" i="17"/>
  <c r="G3580" i="17"/>
  <c r="H3578" i="17"/>
  <c r="G3576" i="17"/>
  <c r="H3574" i="17"/>
  <c r="G3572" i="17"/>
  <c r="H3570" i="17"/>
  <c r="G3568" i="17"/>
  <c r="H3566" i="17"/>
  <c r="G3564" i="17"/>
  <c r="G3560" i="17"/>
  <c r="H3558" i="17"/>
  <c r="G3556" i="17"/>
  <c r="H3554" i="17"/>
  <c r="G3552" i="17"/>
  <c r="H3550" i="17"/>
  <c r="G3548" i="17"/>
  <c r="H3546" i="17"/>
  <c r="G3544" i="17"/>
  <c r="H3542" i="17"/>
  <c r="G3540" i="17"/>
  <c r="H3538" i="17"/>
  <c r="G3536" i="17"/>
  <c r="H3534" i="17"/>
  <c r="G3532" i="17"/>
  <c r="H3530" i="17"/>
  <c r="G3528" i="17"/>
  <c r="H3526" i="17"/>
  <c r="G3524" i="17"/>
  <c r="H3522" i="17"/>
  <c r="G3520" i="17"/>
  <c r="H3518" i="17"/>
  <c r="G3516" i="17"/>
  <c r="H3514" i="17"/>
  <c r="G3512" i="17"/>
  <c r="H3510" i="17"/>
  <c r="G3508" i="17"/>
  <c r="H3506" i="17"/>
  <c r="G3504" i="17"/>
  <c r="H3502" i="17"/>
  <c r="G3500" i="17"/>
  <c r="H3498" i="17"/>
  <c r="G3496" i="17"/>
  <c r="H3494" i="17"/>
  <c r="G3492" i="17"/>
  <c r="H3490" i="17"/>
  <c r="G3488" i="17"/>
  <c r="H3486" i="17"/>
  <c r="G3484" i="17"/>
  <c r="H3482" i="17"/>
  <c r="G3480" i="17"/>
  <c r="H3478" i="17"/>
  <c r="G3476" i="17"/>
  <c r="H3474" i="17"/>
  <c r="G3472" i="17"/>
  <c r="H3470" i="17"/>
  <c r="G3468" i="17"/>
  <c r="H3466" i="17"/>
  <c r="G3464" i="17"/>
  <c r="H3462" i="17"/>
  <c r="G3460" i="17"/>
  <c r="G3629" i="17"/>
  <c r="H3627" i="17"/>
  <c r="G3625" i="17"/>
  <c r="H3623" i="17"/>
  <c r="G3621" i="17"/>
  <c r="H3619" i="17"/>
  <c r="G3617" i="17"/>
  <c r="G3613" i="17"/>
  <c r="H3611" i="17"/>
  <c r="H3607" i="17"/>
  <c r="G3605" i="17"/>
  <c r="H3603" i="17"/>
  <c r="G3601" i="17"/>
  <c r="H3599" i="17"/>
  <c r="G3597" i="17"/>
  <c r="H3595" i="17"/>
  <c r="G3593" i="17"/>
  <c r="H3591" i="17"/>
  <c r="G3589" i="17"/>
  <c r="H3587" i="17"/>
  <c r="H3588" i="17" s="1"/>
  <c r="G3585" i="17"/>
  <c r="H3583" i="17"/>
  <c r="G3581" i="17"/>
  <c r="H3579" i="17"/>
  <c r="G3577" i="17"/>
  <c r="H3575" i="17"/>
  <c r="G3573" i="17"/>
  <c r="H3571" i="17"/>
  <c r="G3569" i="17"/>
  <c r="H3567" i="17"/>
  <c r="G3565" i="17"/>
  <c r="H3563" i="17"/>
  <c r="G3561" i="17"/>
  <c r="G3562" i="17" s="1"/>
  <c r="H3559" i="17"/>
  <c r="G3557" i="17"/>
  <c r="H3555" i="17"/>
  <c r="G3553" i="17"/>
  <c r="H3551" i="17"/>
  <c r="G3549" i="17"/>
  <c r="H3547" i="17"/>
  <c r="G3545" i="17"/>
  <c r="H3543" i="17"/>
  <c r="G3541" i="17"/>
  <c r="H3539" i="17"/>
  <c r="G3537" i="17"/>
  <c r="H3535" i="17"/>
  <c r="G3533" i="17"/>
  <c r="H3531" i="17"/>
  <c r="G3529" i="17"/>
  <c r="H3527" i="17"/>
  <c r="G3525" i="17"/>
  <c r="H3523" i="17"/>
  <c r="G3521" i="17"/>
  <c r="H3519" i="17"/>
  <c r="G3517" i="17"/>
  <c r="H3515" i="17"/>
  <c r="G3513" i="17"/>
  <c r="H3511" i="17"/>
  <c r="G3509" i="17"/>
  <c r="H3507" i="17"/>
  <c r="G3505" i="17"/>
  <c r="H3503" i="17"/>
  <c r="G3501" i="17"/>
  <c r="H3499" i="17"/>
  <c r="G3497" i="17"/>
  <c r="H3495" i="17"/>
  <c r="G3493" i="17"/>
  <c r="H3491" i="17"/>
  <c r="G3489" i="17"/>
  <c r="H3487" i="17"/>
  <c r="G3485" i="17"/>
  <c r="H3483" i="17"/>
  <c r="G3481" i="17"/>
  <c r="H3479" i="17"/>
  <c r="G3477" i="17"/>
  <c r="H3475" i="17"/>
  <c r="G3473" i="17"/>
  <c r="H3471" i="17"/>
  <c r="G3469" i="17"/>
  <c r="H3467" i="17"/>
  <c r="H3459" i="17"/>
  <c r="H3457" i="17"/>
  <c r="H3455" i="17"/>
  <c r="H3453" i="17"/>
  <c r="H3451" i="17"/>
  <c r="H3449" i="17"/>
  <c r="H3447" i="17"/>
  <c r="H3445" i="17"/>
  <c r="H3443" i="17"/>
  <c r="H3441" i="17"/>
  <c r="H3439" i="17"/>
  <c r="H3437" i="17"/>
  <c r="H3435" i="17"/>
  <c r="H3433" i="17"/>
  <c r="H3431" i="17"/>
  <c r="H3429" i="17"/>
  <c r="H3427" i="17"/>
  <c r="H3425" i="17"/>
  <c r="H3423" i="17"/>
  <c r="H3421" i="17"/>
  <c r="H3419" i="17"/>
  <c r="H3417" i="17"/>
  <c r="H3415" i="17"/>
  <c r="H3413" i="17"/>
  <c r="H3411" i="17"/>
  <c r="H3409" i="17"/>
  <c r="H3407" i="17"/>
  <c r="H3405" i="17"/>
  <c r="H3403" i="17"/>
  <c r="H3401" i="17"/>
  <c r="H3399" i="17"/>
  <c r="H3397" i="17"/>
  <c r="H3395" i="17"/>
  <c r="H3393" i="17"/>
  <c r="H3391" i="17"/>
  <c r="H3389" i="17"/>
  <c r="H3387" i="17"/>
  <c r="H3385" i="17"/>
  <c r="H3383" i="17"/>
  <c r="H3381" i="17"/>
  <c r="H3379" i="17"/>
  <c r="H3377" i="17"/>
  <c r="H3375" i="17"/>
  <c r="G3374" i="17"/>
  <c r="H3371" i="17"/>
  <c r="G3370" i="17"/>
  <c r="H3367" i="17"/>
  <c r="G3366" i="17"/>
  <c r="H3363" i="17"/>
  <c r="G3362" i="17"/>
  <c r="H3359" i="17"/>
  <c r="G3358" i="17"/>
  <c r="H3355" i="17"/>
  <c r="G3354" i="17"/>
  <c r="H3351" i="17"/>
  <c r="G3350" i="17"/>
  <c r="H3347" i="17"/>
  <c r="G3346" i="17"/>
  <c r="H3343" i="17"/>
  <c r="G3342" i="17"/>
  <c r="H3339" i="17"/>
  <c r="G3338" i="17"/>
  <c r="H3335" i="17"/>
  <c r="G3334" i="17"/>
  <c r="H3331" i="17"/>
  <c r="G3330" i="17"/>
  <c r="H3327" i="17"/>
  <c r="G3326" i="17"/>
  <c r="H3323" i="17"/>
  <c r="G3322" i="17"/>
  <c r="H3319" i="17"/>
  <c r="G3318" i="17"/>
  <c r="H3315" i="17"/>
  <c r="G3314" i="17"/>
  <c r="H3311" i="17"/>
  <c r="G3310" i="17"/>
  <c r="H3307" i="17"/>
  <c r="G3306" i="17"/>
  <c r="H3463" i="17"/>
  <c r="G3458" i="17"/>
  <c r="G3456" i="17"/>
  <c r="G3454" i="17"/>
  <c r="G3452" i="17"/>
  <c r="G3450" i="17"/>
  <c r="G3448" i="17"/>
  <c r="G3446" i="17"/>
  <c r="G3444" i="17"/>
  <c r="G3442" i="17"/>
  <c r="G3440" i="17"/>
  <c r="G3438" i="17"/>
  <c r="G3436" i="17"/>
  <c r="G3434" i="17"/>
  <c r="G3432" i="17"/>
  <c r="G3430" i="17"/>
  <c r="G3428" i="17"/>
  <c r="G3426" i="17"/>
  <c r="G3424" i="17"/>
  <c r="G3422" i="17"/>
  <c r="G3420" i="17"/>
  <c r="G3418" i="17"/>
  <c r="G3416" i="17"/>
  <c r="G3414" i="17"/>
  <c r="G3412" i="17"/>
  <c r="G3410" i="17"/>
  <c r="G3408" i="17"/>
  <c r="G3406" i="17"/>
  <c r="G3404" i="17"/>
  <c r="G3402" i="17"/>
  <c r="G3400" i="17"/>
  <c r="G3398" i="17"/>
  <c r="G3396" i="17"/>
  <c r="G3394" i="17"/>
  <c r="G3392" i="17"/>
  <c r="G3390" i="17"/>
  <c r="G3388" i="17"/>
  <c r="G3386" i="17"/>
  <c r="G3384" i="17"/>
  <c r="G3382" i="17"/>
  <c r="G3380" i="17"/>
  <c r="G3378" i="17"/>
  <c r="G3376" i="17"/>
  <c r="H3373" i="17"/>
  <c r="G3372" i="17"/>
  <c r="H3369" i="17"/>
  <c r="G3368" i="17"/>
  <c r="H3365" i="17"/>
  <c r="G3364" i="17"/>
  <c r="H3361" i="17"/>
  <c r="G3360" i="17"/>
  <c r="H3357" i="17"/>
  <c r="G3356" i="17"/>
  <c r="H3353" i="17"/>
  <c r="G3352" i="17"/>
  <c r="H3349" i="17"/>
  <c r="G3348" i="17"/>
  <c r="H3345" i="17"/>
  <c r="G3344" i="17"/>
  <c r="H3341" i="17"/>
  <c r="G3340" i="17"/>
  <c r="H3337" i="17"/>
  <c r="G3336" i="17"/>
  <c r="H3333" i="17"/>
  <c r="G3332" i="17"/>
  <c r="H3329" i="17"/>
  <c r="G3328" i="17"/>
  <c r="H3325" i="17"/>
  <c r="G3324" i="17"/>
  <c r="H3321" i="17"/>
  <c r="G3320" i="17"/>
  <c r="H3317" i="17"/>
  <c r="G3316" i="17"/>
  <c r="H3313" i="17"/>
  <c r="G3312" i="17"/>
  <c r="H3309" i="17"/>
  <c r="G3308" i="17"/>
  <c r="H3305" i="17"/>
  <c r="G3304" i="17"/>
  <c r="H3301" i="17"/>
  <c r="G3300" i="17"/>
  <c r="H3297" i="17"/>
  <c r="G3296" i="17"/>
  <c r="H3293" i="17"/>
  <c r="G3292" i="17"/>
  <c r="H3289" i="17"/>
  <c r="G3288" i="17"/>
  <c r="H3285" i="17"/>
  <c r="G3284" i="17"/>
  <c r="H3281" i="17"/>
  <c r="G3280" i="17"/>
  <c r="H3277" i="17"/>
  <c r="G3276" i="17"/>
  <c r="H3273" i="17"/>
  <c r="G3272" i="17"/>
  <c r="H3269" i="17"/>
  <c r="G3268" i="17"/>
  <c r="H3265" i="17"/>
  <c r="G3264" i="17"/>
  <c r="H3261" i="17"/>
  <c r="G3260" i="17"/>
  <c r="H3257" i="17"/>
  <c r="G3256" i="17"/>
  <c r="H3253" i="17"/>
  <c r="G3252" i="17"/>
  <c r="H3249" i="17"/>
  <c r="G3248" i="17"/>
  <c r="H3245" i="17"/>
  <c r="G3244" i="17"/>
  <c r="H3241" i="17"/>
  <c r="G3240" i="17"/>
  <c r="H3237" i="17"/>
  <c r="G3236" i="17"/>
  <c r="H3233" i="17"/>
  <c r="G3232" i="17"/>
  <c r="H3229" i="17"/>
  <c r="G3228" i="17"/>
  <c r="H3225" i="17"/>
  <c r="G3224" i="17"/>
  <c r="H3221" i="17"/>
  <c r="G3220" i="17"/>
  <c r="H3217" i="17"/>
  <c r="G3216" i="17"/>
  <c r="H3213" i="17"/>
  <c r="G3212" i="17"/>
  <c r="H3209" i="17"/>
  <c r="G3208" i="17"/>
  <c r="H3205" i="17"/>
  <c r="G3204" i="17"/>
  <c r="H3201" i="17"/>
  <c r="G3200" i="17"/>
  <c r="H3197" i="17"/>
  <c r="G3196" i="17"/>
  <c r="H3193" i="17"/>
  <c r="G3192" i="17"/>
  <c r="H3189" i="17"/>
  <c r="G3188" i="17"/>
  <c r="H3185" i="17"/>
  <c r="G3184" i="17"/>
  <c r="H3181" i="17"/>
  <c r="G3180" i="17"/>
  <c r="H3177" i="17"/>
  <c r="G3176" i="17"/>
  <c r="H3173" i="17"/>
  <c r="G3172" i="17"/>
  <c r="H3169" i="17"/>
  <c r="G3168" i="17"/>
  <c r="H3165" i="17"/>
  <c r="G3164" i="17"/>
  <c r="H3161" i="17"/>
  <c r="G3160" i="17"/>
  <c r="H3157" i="17"/>
  <c r="G3156" i="17"/>
  <c r="H3153" i="17"/>
  <c r="G3152" i="17"/>
  <c r="H3149" i="17"/>
  <c r="G3148" i="17"/>
  <c r="H3145" i="17"/>
  <c r="G3144" i="17"/>
  <c r="H3141" i="17"/>
  <c r="G3140" i="17"/>
  <c r="H3137" i="17"/>
  <c r="G3136" i="17"/>
  <c r="H3133" i="17"/>
  <c r="G3132" i="17"/>
  <c r="H3129" i="17"/>
  <c r="G3128" i="17"/>
  <c r="H3125" i="17"/>
  <c r="G3124" i="17"/>
  <c r="H3121" i="17"/>
  <c r="H3374" i="17"/>
  <c r="H3372" i="17"/>
  <c r="H3370" i="17"/>
  <c r="H3368" i="17"/>
  <c r="H3366" i="17"/>
  <c r="H3364" i="17"/>
  <c r="H3362" i="17"/>
  <c r="H3360" i="17"/>
  <c r="H3358" i="17"/>
  <c r="H3356" i="17"/>
  <c r="H3354" i="17"/>
  <c r="H3352" i="17"/>
  <c r="H3350" i="17"/>
  <c r="H3348" i="17"/>
  <c r="H3346" i="17"/>
  <c r="H3344" i="17"/>
  <c r="H3342" i="17"/>
  <c r="H3340" i="17"/>
  <c r="H3338" i="17"/>
  <c r="H3336" i="17"/>
  <c r="H3334" i="17"/>
  <c r="H3332" i="17"/>
  <c r="H3330" i="17"/>
  <c r="H3328" i="17"/>
  <c r="H3326" i="17"/>
  <c r="H3324" i="17"/>
  <c r="H3322" i="17"/>
  <c r="H3320" i="17"/>
  <c r="H3318" i="17"/>
  <c r="H3316" i="17"/>
  <c r="H3314" i="17"/>
  <c r="H3312" i="17"/>
  <c r="H3310" i="17"/>
  <c r="H3308" i="17"/>
  <c r="H3306" i="17"/>
  <c r="H3304" i="17"/>
  <c r="G3301" i="17"/>
  <c r="H3299" i="17"/>
  <c r="G3298" i="17"/>
  <c r="H3296" i="17"/>
  <c r="G3293" i="17"/>
  <c r="H3291" i="17"/>
  <c r="G3290" i="17"/>
  <c r="H3288" i="17"/>
  <c r="G3285" i="17"/>
  <c r="H3283" i="17"/>
  <c r="G3282" i="17"/>
  <c r="H3280" i="17"/>
  <c r="G3277" i="17"/>
  <c r="H3275" i="17"/>
  <c r="G3274" i="17"/>
  <c r="H3272" i="17"/>
  <c r="G3269" i="17"/>
  <c r="H3267" i="17"/>
  <c r="G3266" i="17"/>
  <c r="H3264" i="17"/>
  <c r="G3261" i="17"/>
  <c r="H3259" i="17"/>
  <c r="G3258" i="17"/>
  <c r="H3256" i="17"/>
  <c r="G3253" i="17"/>
  <c r="H3251" i="17"/>
  <c r="G3250" i="17"/>
  <c r="H3248" i="17"/>
  <c r="G3245" i="17"/>
  <c r="H3243" i="17"/>
  <c r="G3242" i="17"/>
  <c r="H3240" i="17"/>
  <c r="G3237" i="17"/>
  <c r="H3235" i="17"/>
  <c r="G3234" i="17"/>
  <c r="H3232" i="17"/>
  <c r="G3229" i="17"/>
  <c r="H3227" i="17"/>
  <c r="G3226" i="17"/>
  <c r="H3224" i="17"/>
  <c r="G3221" i="17"/>
  <c r="H3219" i="17"/>
  <c r="G3218" i="17"/>
  <c r="H3216" i="17"/>
  <c r="G3213" i="17"/>
  <c r="H3211" i="17"/>
  <c r="G3210" i="17"/>
  <c r="H3208" i="17"/>
  <c r="G3205" i="17"/>
  <c r="H3203" i="17"/>
  <c r="G3202" i="17"/>
  <c r="H3200" i="17"/>
  <c r="G3197" i="17"/>
  <c r="H3195" i="17"/>
  <c r="G3194" i="17"/>
  <c r="H3192" i="17"/>
  <c r="G3189" i="17"/>
  <c r="H3187" i="17"/>
  <c r="G3186" i="17"/>
  <c r="H3184" i="17"/>
  <c r="G3181" i="17"/>
  <c r="H3179" i="17"/>
  <c r="G3178" i="17"/>
  <c r="H3176" i="17"/>
  <c r="G3173" i="17"/>
  <c r="H3171" i="17"/>
  <c r="G3170" i="17"/>
  <c r="H3168" i="17"/>
  <c r="G3165" i="17"/>
  <c r="H3163" i="17"/>
  <c r="G3162" i="17"/>
  <c r="H3160" i="17"/>
  <c r="G3157" i="17"/>
  <c r="H3155" i="17"/>
  <c r="G3154" i="17"/>
  <c r="H3152" i="17"/>
  <c r="G3149" i="17"/>
  <c r="H3147" i="17"/>
  <c r="G3146" i="17"/>
  <c r="H3144" i="17"/>
  <c r="G3141" i="17"/>
  <c r="H3139" i="17"/>
  <c r="G3138" i="17"/>
  <c r="H3136" i="17"/>
  <c r="G3133" i="17"/>
  <c r="H3131" i="17"/>
  <c r="G3130" i="17"/>
  <c r="H3128" i="17"/>
  <c r="G3125" i="17"/>
  <c r="H3123" i="17"/>
  <c r="G3122" i="17"/>
  <c r="H3120" i="17"/>
  <c r="G3119" i="17"/>
  <c r="H3116" i="17"/>
  <c r="G3115" i="17"/>
  <c r="H3112" i="17"/>
  <c r="G3111" i="17"/>
  <c r="H3108" i="17"/>
  <c r="G3107" i="17"/>
  <c r="H3104" i="17"/>
  <c r="G3103" i="17"/>
  <c r="H3100" i="17"/>
  <c r="G3099" i="17"/>
  <c r="H3096" i="17"/>
  <c r="G3095" i="17"/>
  <c r="H3092" i="17"/>
  <c r="G3091" i="17"/>
  <c r="H3088" i="17"/>
  <c r="G3087" i="17"/>
  <c r="H3084" i="17"/>
  <c r="G3083" i="17"/>
  <c r="H3080" i="17"/>
  <c r="G3079" i="17"/>
  <c r="H3076" i="17"/>
  <c r="G3075" i="17"/>
  <c r="H3072" i="17"/>
  <c r="G3071" i="17"/>
  <c r="H3068" i="17"/>
  <c r="G3067" i="17"/>
  <c r="H3064" i="17"/>
  <c r="G3063" i="17"/>
  <c r="H3060" i="17"/>
  <c r="G3059" i="17"/>
  <c r="H3056" i="17"/>
  <c r="G3055" i="17"/>
  <c r="H3052" i="17"/>
  <c r="G3051" i="17"/>
  <c r="H3048" i="17"/>
  <c r="G3047" i="17"/>
  <c r="H3044" i="17"/>
  <c r="G3043" i="17"/>
  <c r="H3040" i="17"/>
  <c r="G3039" i="17"/>
  <c r="H3036" i="17"/>
  <c r="H3302" i="17"/>
  <c r="G3299" i="17"/>
  <c r="H3294" i="17"/>
  <c r="G3291" i="17"/>
  <c r="H3286" i="17"/>
  <c r="G3283" i="17"/>
  <c r="H3278" i="17"/>
  <c r="G3275" i="17"/>
  <c r="H3270" i="17"/>
  <c r="G3267" i="17"/>
  <c r="H3262" i="17"/>
  <c r="G3259" i="17"/>
  <c r="H3254" i="17"/>
  <c r="G3251" i="17"/>
  <c r="H3246" i="17"/>
  <c r="G3243" i="17"/>
  <c r="H3238" i="17"/>
  <c r="G3235" i="17"/>
  <c r="H3230" i="17"/>
  <c r="G3227" i="17"/>
  <c r="H3222" i="17"/>
  <c r="G3219" i="17"/>
  <c r="H3214" i="17"/>
  <c r="G3211" i="17"/>
  <c r="H3206" i="17"/>
  <c r="G3203" i="17"/>
  <c r="H3198" i="17"/>
  <c r="G3195" i="17"/>
  <c r="H3190" i="17"/>
  <c r="G3187" i="17"/>
  <c r="H3182" i="17"/>
  <c r="G3179" i="17"/>
  <c r="H3174" i="17"/>
  <c r="G3171" i="17"/>
  <c r="H3166" i="17"/>
  <c r="G3163" i="17"/>
  <c r="H3158" i="17"/>
  <c r="G3155" i="17"/>
  <c r="H3150" i="17"/>
  <c r="G3147" i="17"/>
  <c r="H3142" i="17"/>
  <c r="G3139" i="17"/>
  <c r="H3134" i="17"/>
  <c r="G3131" i="17"/>
  <c r="H3126" i="17"/>
  <c r="G3123" i="17"/>
  <c r="G3120" i="17"/>
  <c r="H3117" i="17"/>
  <c r="G3116" i="17"/>
  <c r="H3113" i="17"/>
  <c r="G3112" i="17"/>
  <c r="H3109" i="17"/>
  <c r="G3108" i="17"/>
  <c r="H3105" i="17"/>
  <c r="G3104" i="17"/>
  <c r="H3101" i="17"/>
  <c r="G3100" i="17"/>
  <c r="H3097" i="17"/>
  <c r="G3096" i="17"/>
  <c r="H3093" i="17"/>
  <c r="G3092" i="17"/>
  <c r="H3089" i="17"/>
  <c r="G3088" i="17"/>
  <c r="H3085" i="17"/>
  <c r="G3084" i="17"/>
  <c r="H3081" i="17"/>
  <c r="G3080" i="17"/>
  <c r="H3077" i="17"/>
  <c r="G3076" i="17"/>
  <c r="H3073" i="17"/>
  <c r="G3072" i="17"/>
  <c r="H3069" i="17"/>
  <c r="G3068" i="17"/>
  <c r="H3065" i="17"/>
  <c r="G3064" i="17"/>
  <c r="H3061" i="17"/>
  <c r="G3060" i="17"/>
  <c r="H3057" i="17"/>
  <c r="G3056" i="17"/>
  <c r="H3053" i="17"/>
  <c r="G3052" i="17"/>
  <c r="H3049" i="17"/>
  <c r="G3048" i="17"/>
  <c r="H3045" i="17"/>
  <c r="G3044" i="17"/>
  <c r="H3041" i="17"/>
  <c r="G3040" i="17"/>
  <c r="H3037" i="17"/>
  <c r="G3036" i="17"/>
  <c r="H3033" i="17"/>
  <c r="G3032" i="17"/>
  <c r="H3029" i="17"/>
  <c r="G3028" i="17"/>
  <c r="H3025" i="17"/>
  <c r="G3024" i="17"/>
  <c r="H3021" i="17"/>
  <c r="G3020" i="17"/>
  <c r="H3017" i="17"/>
  <c r="G3016" i="17"/>
  <c r="H3013" i="17"/>
  <c r="G3012" i="17"/>
  <c r="H3009" i="17"/>
  <c r="G3008" i="17"/>
  <c r="H3005" i="17"/>
  <c r="G3004" i="17"/>
  <c r="H3001" i="17"/>
  <c r="G3000" i="17"/>
  <c r="H3628" i="17"/>
  <c r="G3627" i="17"/>
  <c r="H3624" i="17"/>
  <c r="G3623" i="17"/>
  <c r="H3620" i="17"/>
  <c r="G3619" i="17"/>
  <c r="H3612" i="17"/>
  <c r="G3611" i="17"/>
  <c r="H3608" i="17"/>
  <c r="H3609" i="17" s="1"/>
  <c r="G3607" i="17"/>
  <c r="H3604" i="17"/>
  <c r="G3603" i="17"/>
  <c r="H3600" i="17"/>
  <c r="G3599" i="17"/>
  <c r="H3596" i="17"/>
  <c r="G3595" i="17"/>
  <c r="H3592" i="17"/>
  <c r="G3591" i="17"/>
  <c r="G3587" i="17"/>
  <c r="G3588" i="17" s="1"/>
  <c r="H3584" i="17"/>
  <c r="G3583" i="17"/>
  <c r="H3580" i="17"/>
  <c r="G3579" i="17"/>
  <c r="H3576" i="17"/>
  <c r="G3575" i="17"/>
  <c r="H3572" i="17"/>
  <c r="G3571" i="17"/>
  <c r="H3568" i="17"/>
  <c r="G3567" i="17"/>
  <c r="H3564" i="17"/>
  <c r="G3563" i="17"/>
  <c r="H3560" i="17"/>
  <c r="G3559" i="17"/>
  <c r="H3556" i="17"/>
  <c r="G3555" i="17"/>
  <c r="H3552" i="17"/>
  <c r="G3551" i="17"/>
  <c r="H3548" i="17"/>
  <c r="G3547" i="17"/>
  <c r="H3544" i="17"/>
  <c r="G3543" i="17"/>
  <c r="H3540" i="17"/>
  <c r="G3539" i="17"/>
  <c r="H3536" i="17"/>
  <c r="G3535" i="17"/>
  <c r="H3532" i="17"/>
  <c r="G3531" i="17"/>
  <c r="H3528" i="17"/>
  <c r="G3527" i="17"/>
  <c r="H3524" i="17"/>
  <c r="G3523" i="17"/>
  <c r="H3520" i="17"/>
  <c r="G3519" i="17"/>
  <c r="H3516" i="17"/>
  <c r="G3515" i="17"/>
  <c r="H3512" i="17"/>
  <c r="G3511" i="17"/>
  <c r="H3508" i="17"/>
  <c r="G3507" i="17"/>
  <c r="H3504" i="17"/>
  <c r="G3503" i="17"/>
  <c r="H3500" i="17"/>
  <c r="G3499" i="17"/>
  <c r="H3496" i="17"/>
  <c r="G3495" i="17"/>
  <c r="H3492" i="17"/>
  <c r="G3491" i="17"/>
  <c r="H3488" i="17"/>
  <c r="G3487" i="17"/>
  <c r="H3484" i="17"/>
  <c r="G3483" i="17"/>
  <c r="H3480" i="17"/>
  <c r="G3479" i="17"/>
  <c r="H3476" i="17"/>
  <c r="G3475" i="17"/>
  <c r="H3472" i="17"/>
  <c r="G3471" i="17"/>
  <c r="H3468" i="17"/>
  <c r="G3467" i="17"/>
  <c r="H3464" i="17"/>
  <c r="G3463" i="17"/>
  <c r="H3460" i="17"/>
  <c r="I247" i="16" l="1"/>
  <c r="C14" i="9" s="1"/>
  <c r="H3687" i="17"/>
  <c r="H3682" i="17"/>
  <c r="P18" i="1"/>
  <c r="O18" i="1"/>
  <c r="H29" i="9" s="1"/>
  <c r="N18" i="1"/>
  <c r="G29" i="9" s="1"/>
  <c r="M18" i="1"/>
  <c r="L18" i="1"/>
  <c r="K18" i="1"/>
  <c r="I11" i="4"/>
  <c r="H11" i="4"/>
  <c r="G11" i="4"/>
  <c r="H37" i="9" l="1"/>
  <c r="E29" i="9"/>
  <c r="F29" i="9"/>
  <c r="I37" i="9"/>
  <c r="G37" i="9"/>
  <c r="D29" i="9"/>
  <c r="H3688" i="17"/>
  <c r="P34" i="3"/>
  <c r="O34" i="3"/>
  <c r="P27" i="3"/>
  <c r="O27" i="3"/>
  <c r="P9" i="3"/>
  <c r="P35" i="3" s="1"/>
  <c r="O9" i="3"/>
  <c r="O35" i="3" s="1"/>
  <c r="I29" i="4"/>
  <c r="I27" i="4"/>
  <c r="I12" i="4"/>
  <c r="I5" i="4"/>
  <c r="I4" i="4"/>
  <c r="H3689" i="17" l="1"/>
  <c r="I50" i="2"/>
  <c r="I49" i="2"/>
  <c r="I17" i="3"/>
  <c r="I35" i="2"/>
  <c r="H35" i="2"/>
  <c r="I39" i="2"/>
  <c r="I11" i="1"/>
  <c r="H3690" i="17" l="1"/>
  <c r="I39" i="1"/>
  <c r="H39" i="1"/>
  <c r="H27" i="4"/>
  <c r="G27" i="4"/>
  <c r="F27" i="4"/>
  <c r="E27" i="4"/>
  <c r="D27" i="4"/>
  <c r="E12" i="5"/>
  <c r="D12" i="5"/>
  <c r="H3691" i="17" l="1"/>
  <c r="I43" i="1"/>
  <c r="H43" i="1"/>
  <c r="I42" i="1"/>
  <c r="H42" i="1"/>
  <c r="H38" i="1"/>
  <c r="I37" i="1"/>
  <c r="D2" i="9"/>
  <c r="E2" i="9" s="1"/>
  <c r="F2" i="9" s="1"/>
  <c r="G2" i="9" s="1"/>
  <c r="H3692" i="17" l="1"/>
  <c r="C12" i="5"/>
  <c r="H29" i="4"/>
  <c r="H24" i="4"/>
  <c r="H10" i="4"/>
  <c r="H5" i="4"/>
  <c r="H4" i="4"/>
  <c r="N34" i="3"/>
  <c r="N27" i="3"/>
  <c r="N9" i="3"/>
  <c r="N35" i="3" s="1"/>
  <c r="G19" i="2"/>
  <c r="H41" i="1" s="1"/>
  <c r="J10" i="2"/>
  <c r="K10" i="2" s="1"/>
  <c r="H39" i="2"/>
  <c r="H12" i="2"/>
  <c r="H25" i="4" s="1"/>
  <c r="H24" i="1"/>
  <c r="H37" i="1" s="1"/>
  <c r="H11" i="1"/>
  <c r="H3693" i="17" l="1"/>
  <c r="H7" i="3"/>
  <c r="L10" i="2"/>
  <c r="E7" i="9" s="1"/>
  <c r="H12" i="4"/>
  <c r="H3694" i="17" l="1"/>
  <c r="L43" i="1"/>
  <c r="M10" i="2"/>
  <c r="F7" i="9" s="1"/>
  <c r="N10" i="2"/>
  <c r="D17" i="9"/>
  <c r="E17" i="9" s="1"/>
  <c r="F17" i="9" s="1"/>
  <c r="G17" i="9" s="1"/>
  <c r="H17" i="9" s="1"/>
  <c r="I17" i="9" s="1"/>
  <c r="H2" i="9"/>
  <c r="I2" i="9" s="1"/>
  <c r="J2" i="9" s="1"/>
  <c r="G12" i="4"/>
  <c r="J29" i="4"/>
  <c r="K29" i="4" s="1"/>
  <c r="L29" i="4" s="1"/>
  <c r="M29" i="4" s="1"/>
  <c r="N29" i="4" s="1"/>
  <c r="O29" i="4" s="1"/>
  <c r="P29" i="4" s="1"/>
  <c r="H3695" i="17" l="1"/>
  <c r="G7" i="9"/>
  <c r="O10" i="2"/>
  <c r="M43" i="1"/>
  <c r="N43" i="1"/>
  <c r="N33" i="3"/>
  <c r="D14" i="9"/>
  <c r="E14" i="9" s="1"/>
  <c r="F14" i="9" s="1"/>
  <c r="G14" i="9" s="1"/>
  <c r="H14" i="9" s="1"/>
  <c r="I14" i="9" s="1"/>
  <c r="J31" i="2"/>
  <c r="H3696" i="17" l="1"/>
  <c r="I7" i="9"/>
  <c r="H7" i="9"/>
  <c r="P33" i="3"/>
  <c r="P43" i="1"/>
  <c r="O33" i="3"/>
  <c r="O43" i="1"/>
  <c r="K31" i="2"/>
  <c r="H3697" i="17" l="1"/>
  <c r="L31" i="2"/>
  <c r="H3698" i="17" l="1"/>
  <c r="M31" i="2"/>
  <c r="N31" i="2" s="1"/>
  <c r="H3699" i="17" l="1"/>
  <c r="N12" i="3"/>
  <c r="O31" i="2"/>
  <c r="F12" i="4"/>
  <c r="E12" i="4"/>
  <c r="D12" i="4"/>
  <c r="C12" i="4"/>
  <c r="H3700" i="17" l="1"/>
  <c r="P31" i="2"/>
  <c r="P12" i="3" s="1"/>
  <c r="O12" i="3"/>
  <c r="J9" i="2"/>
  <c r="H3701" i="17" l="1"/>
  <c r="C7" i="9"/>
  <c r="D7" i="9"/>
  <c r="K43" i="1"/>
  <c r="J43" i="1"/>
  <c r="E6" i="5"/>
  <c r="D6" i="5"/>
  <c r="C6" i="5"/>
  <c r="E15" i="5"/>
  <c r="E9" i="5"/>
  <c r="E16" i="5" s="1"/>
  <c r="D15" i="5"/>
  <c r="D9" i="5"/>
  <c r="C15" i="5"/>
  <c r="C9" i="5"/>
  <c r="C16" i="5" s="1"/>
  <c r="D16" i="5" l="1"/>
  <c r="H3702" i="17"/>
  <c r="E18" i="5"/>
  <c r="E20" i="5" s="1"/>
  <c r="C18" i="5"/>
  <c r="M34" i="3"/>
  <c r="L34" i="3"/>
  <c r="K34" i="3"/>
  <c r="J34" i="3"/>
  <c r="I34" i="3"/>
  <c r="H34" i="3"/>
  <c r="M27" i="3"/>
  <c r="L27" i="3"/>
  <c r="K27" i="3"/>
  <c r="J27" i="3"/>
  <c r="I27" i="3"/>
  <c r="H27" i="3"/>
  <c r="M9" i="3"/>
  <c r="M35" i="3" s="1"/>
  <c r="L9" i="3"/>
  <c r="L35" i="3" s="1"/>
  <c r="K9" i="3"/>
  <c r="K35" i="3" s="1"/>
  <c r="J9" i="3"/>
  <c r="J35" i="3" s="1"/>
  <c r="I9" i="3"/>
  <c r="I35" i="3" s="1"/>
  <c r="H9" i="3"/>
  <c r="H35" i="3" s="1"/>
  <c r="G29" i="4"/>
  <c r="F29" i="4"/>
  <c r="E29" i="4"/>
  <c r="D29" i="4"/>
  <c r="C29" i="4"/>
  <c r="H5" i="2"/>
  <c r="I5" i="2" s="1"/>
  <c r="J5" i="2" s="1"/>
  <c r="K5" i="2" s="1"/>
  <c r="L5" i="2" s="1"/>
  <c r="M5" i="2" s="1"/>
  <c r="N5" i="2" s="1"/>
  <c r="O5" i="2" s="1"/>
  <c r="P5" i="2" s="1"/>
  <c r="C47" i="4"/>
  <c r="C27" i="4"/>
  <c r="F10" i="4"/>
  <c r="E10" i="4"/>
  <c r="D10" i="4"/>
  <c r="C10" i="4"/>
  <c r="G5" i="4"/>
  <c r="F5" i="4"/>
  <c r="E5" i="4"/>
  <c r="D5" i="4"/>
  <c r="C5" i="4"/>
  <c r="G4" i="4"/>
  <c r="F4" i="4"/>
  <c r="E4" i="4"/>
  <c r="D4" i="4"/>
  <c r="D2" i="4"/>
  <c r="E2" i="4" s="1"/>
  <c r="F2" i="4" s="1"/>
  <c r="G2" i="4" s="1"/>
  <c r="H2" i="4" s="1"/>
  <c r="I2" i="4" s="1"/>
  <c r="J2" i="4" s="1"/>
  <c r="D2" i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G8" i="3"/>
  <c r="F8" i="3"/>
  <c r="E8" i="3"/>
  <c r="G36" i="3"/>
  <c r="F36" i="3"/>
  <c r="E36" i="3"/>
  <c r="D36" i="3"/>
  <c r="D8" i="3"/>
  <c r="H3703" i="17" l="1"/>
  <c r="K2" i="4"/>
  <c r="E24" i="5"/>
  <c r="E27" i="5" s="1"/>
  <c r="C20" i="5"/>
  <c r="D18" i="5"/>
  <c r="D20" i="5" s="1"/>
  <c r="D40" i="3"/>
  <c r="G17" i="3"/>
  <c r="F17" i="3"/>
  <c r="E17" i="3"/>
  <c r="D17" i="3"/>
  <c r="G28" i="3"/>
  <c r="F28" i="3"/>
  <c r="E28" i="3"/>
  <c r="D28" i="3"/>
  <c r="G27" i="3"/>
  <c r="F27" i="3"/>
  <c r="E27" i="3"/>
  <c r="D27" i="3"/>
  <c r="G26" i="3"/>
  <c r="F26" i="3"/>
  <c r="E26" i="3"/>
  <c r="G25" i="3"/>
  <c r="F25" i="3"/>
  <c r="E25" i="3"/>
  <c r="G24" i="3"/>
  <c r="G47" i="4" s="1"/>
  <c r="F24" i="3"/>
  <c r="E24" i="3"/>
  <c r="E47" i="4" s="1"/>
  <c r="D26" i="3"/>
  <c r="D25" i="3"/>
  <c r="D24" i="3"/>
  <c r="G20" i="3"/>
  <c r="F20" i="3"/>
  <c r="E20" i="3"/>
  <c r="D20" i="3"/>
  <c r="G18" i="3"/>
  <c r="F18" i="3"/>
  <c r="E18" i="3"/>
  <c r="D18" i="3"/>
  <c r="F16" i="3"/>
  <c r="E16" i="3"/>
  <c r="D16" i="3"/>
  <c r="F15" i="3"/>
  <c r="E15" i="3"/>
  <c r="D15" i="3"/>
  <c r="G14" i="3"/>
  <c r="F14" i="3"/>
  <c r="E14" i="3"/>
  <c r="D14" i="3"/>
  <c r="G13" i="3"/>
  <c r="F13" i="3"/>
  <c r="E13" i="3"/>
  <c r="D13" i="3"/>
  <c r="G12" i="3"/>
  <c r="F12" i="3"/>
  <c r="E12" i="3"/>
  <c r="D12" i="3"/>
  <c r="G9" i="3"/>
  <c r="G35" i="3" s="1"/>
  <c r="F9" i="3"/>
  <c r="F35" i="3" s="1"/>
  <c r="E9" i="3"/>
  <c r="E35" i="3" s="1"/>
  <c r="D9" i="3"/>
  <c r="D35" i="3" s="1"/>
  <c r="G7" i="3"/>
  <c r="F7" i="3"/>
  <c r="E7" i="3"/>
  <c r="D7" i="3"/>
  <c r="D3" i="3"/>
  <c r="E3" i="3" s="1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G35" i="2"/>
  <c r="G36" i="2" s="1"/>
  <c r="G39" i="2"/>
  <c r="G41" i="2" s="1"/>
  <c r="G20" i="2"/>
  <c r="H20" i="2" s="1"/>
  <c r="G21" i="2"/>
  <c r="G25" i="2" s="1"/>
  <c r="G10" i="4"/>
  <c r="G12" i="2"/>
  <c r="G11" i="1"/>
  <c r="F36" i="2"/>
  <c r="E36" i="2"/>
  <c r="F21" i="2"/>
  <c r="F25" i="2" s="1"/>
  <c r="E21" i="2"/>
  <c r="E25" i="2" s="1"/>
  <c r="F59" i="2"/>
  <c r="E59" i="2"/>
  <c r="F58" i="2"/>
  <c r="F61" i="2" s="1"/>
  <c r="F38" i="2" s="1"/>
  <c r="E58" i="2"/>
  <c r="E61" i="2" s="1"/>
  <c r="E38" i="2" s="1"/>
  <c r="F55" i="2"/>
  <c r="F10" i="2" s="1"/>
  <c r="E55" i="2"/>
  <c r="E10" i="2" s="1"/>
  <c r="F51" i="2"/>
  <c r="F9" i="2" s="1"/>
  <c r="E51" i="2"/>
  <c r="E63" i="2" s="1"/>
  <c r="D3" i="2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G14" i="1"/>
  <c r="F14" i="1"/>
  <c r="E14" i="1"/>
  <c r="G6" i="1"/>
  <c r="G17" i="4" s="1"/>
  <c r="F6" i="1"/>
  <c r="E6" i="1"/>
  <c r="H3704" i="17" l="1"/>
  <c r="I20" i="2"/>
  <c r="I51" i="2" s="1"/>
  <c r="L2" i="4"/>
  <c r="C24" i="5"/>
  <c r="C27" i="5" s="1"/>
  <c r="E11" i="4"/>
  <c r="E41" i="2"/>
  <c r="F34" i="3"/>
  <c r="G33" i="3"/>
  <c r="F12" i="2"/>
  <c r="F25" i="4" s="1"/>
  <c r="F11" i="4"/>
  <c r="G34" i="3"/>
  <c r="F41" i="2"/>
  <c r="F42" i="2" s="1"/>
  <c r="F63" i="2"/>
  <c r="E9" i="2"/>
  <c r="F33" i="3" s="1"/>
  <c r="G25" i="4"/>
  <c r="G24" i="4"/>
  <c r="G15" i="3"/>
  <c r="G16" i="3"/>
  <c r="D24" i="5"/>
  <c r="D27" i="5" s="1"/>
  <c r="H24" i="3"/>
  <c r="G41" i="4"/>
  <c r="G40" i="4"/>
  <c r="G39" i="4"/>
  <c r="G38" i="4"/>
  <c r="G22" i="4"/>
  <c r="G21" i="4"/>
  <c r="G20" i="4"/>
  <c r="G19" i="4"/>
  <c r="G18" i="4"/>
  <c r="G16" i="4"/>
  <c r="G15" i="4"/>
  <c r="G14" i="4"/>
  <c r="G6" i="4"/>
  <c r="G9" i="4"/>
  <c r="G8" i="4"/>
  <c r="G7" i="4"/>
  <c r="I6" i="1"/>
  <c r="E8" i="1"/>
  <c r="E13" i="4" s="1"/>
  <c r="E9" i="4"/>
  <c r="E8" i="4"/>
  <c r="E7" i="4"/>
  <c r="E41" i="4"/>
  <c r="E40" i="4"/>
  <c r="E39" i="4"/>
  <c r="E38" i="4"/>
  <c r="E22" i="4"/>
  <c r="E21" i="4"/>
  <c r="E19" i="4"/>
  <c r="E16" i="4"/>
  <c r="E14" i="4"/>
  <c r="E20" i="4"/>
  <c r="E18" i="4"/>
  <c r="E15" i="4"/>
  <c r="E6" i="4"/>
  <c r="H6" i="1"/>
  <c r="F9" i="4"/>
  <c r="F8" i="4"/>
  <c r="F7" i="4"/>
  <c r="F41" i="4"/>
  <c r="F40" i="4"/>
  <c r="F39" i="4"/>
  <c r="F38" i="4"/>
  <c r="F22" i="4"/>
  <c r="F21" i="4"/>
  <c r="F20" i="4"/>
  <c r="F19" i="4"/>
  <c r="F18" i="4"/>
  <c r="F16" i="4"/>
  <c r="F15" i="4"/>
  <c r="F14" i="4"/>
  <c r="F6" i="4"/>
  <c r="D29" i="3"/>
  <c r="D47" i="4"/>
  <c r="F29" i="3"/>
  <c r="F47" i="4"/>
  <c r="G29" i="3"/>
  <c r="E29" i="3"/>
  <c r="G42" i="2"/>
  <c r="G8" i="1"/>
  <c r="E42" i="2"/>
  <c r="F8" i="1"/>
  <c r="F13" i="4" s="1"/>
  <c r="D36" i="2"/>
  <c r="C36" i="2"/>
  <c r="D21" i="2"/>
  <c r="D25" i="2" s="1"/>
  <c r="C21" i="2"/>
  <c r="C25" i="2" s="1"/>
  <c r="D59" i="2"/>
  <c r="C59" i="2"/>
  <c r="D58" i="2"/>
  <c r="D61" i="2" s="1"/>
  <c r="D38" i="2" s="1"/>
  <c r="C58" i="2"/>
  <c r="C61" i="2" s="1"/>
  <c r="C38" i="2" s="1"/>
  <c r="D55" i="2"/>
  <c r="D10" i="2" s="1"/>
  <c r="C55" i="2"/>
  <c r="C10" i="2" s="1"/>
  <c r="D51" i="2"/>
  <c r="D9" i="2" s="1"/>
  <c r="C51" i="2"/>
  <c r="C9" i="2" s="1"/>
  <c r="C7" i="2"/>
  <c r="D15" i="1"/>
  <c r="D43" i="4" s="1"/>
  <c r="D14" i="1"/>
  <c r="D8" i="1"/>
  <c r="D13" i="4" s="1"/>
  <c r="D6" i="1"/>
  <c r="C14" i="1"/>
  <c r="C6" i="1"/>
  <c r="C8" i="1" s="1"/>
  <c r="C13" i="4" s="1"/>
  <c r="H3705" i="17" l="1"/>
  <c r="D41" i="4"/>
  <c r="D21" i="4"/>
  <c r="D16" i="4"/>
  <c r="D8" i="4"/>
  <c r="D38" i="4"/>
  <c r="D22" i="4"/>
  <c r="D40" i="4"/>
  <c r="D20" i="4"/>
  <c r="D15" i="4"/>
  <c r="D7" i="4"/>
  <c r="D18" i="4"/>
  <c r="D9" i="4"/>
  <c r="D39" i="4"/>
  <c r="D19" i="4"/>
  <c r="D14" i="4"/>
  <c r="D6" i="4"/>
  <c r="D17" i="1"/>
  <c r="D44" i="4" s="1"/>
  <c r="I22" i="4"/>
  <c r="I18" i="4"/>
  <c r="I14" i="4"/>
  <c r="I39" i="4"/>
  <c r="I21" i="4"/>
  <c r="I17" i="4"/>
  <c r="I16" i="4"/>
  <c r="I19" i="4"/>
  <c r="I38" i="4"/>
  <c r="I20" i="4"/>
  <c r="I15" i="4"/>
  <c r="I6" i="4"/>
  <c r="I7" i="4"/>
  <c r="I41" i="4"/>
  <c r="F24" i="4"/>
  <c r="M2" i="4"/>
  <c r="D19" i="1"/>
  <c r="C38" i="4"/>
  <c r="C21" i="4"/>
  <c r="C14" i="4"/>
  <c r="C6" i="4"/>
  <c r="C39" i="4"/>
  <c r="C18" i="4"/>
  <c r="C41" i="4"/>
  <c r="C20" i="4"/>
  <c r="C16" i="4"/>
  <c r="C9" i="4"/>
  <c r="C7" i="4"/>
  <c r="C40" i="4"/>
  <c r="C19" i="4"/>
  <c r="C15" i="4"/>
  <c r="C8" i="4"/>
  <c r="C22" i="4"/>
  <c r="E15" i="1"/>
  <c r="E17" i="1" s="1"/>
  <c r="J6" i="1"/>
  <c r="F37" i="3"/>
  <c r="I41" i="1"/>
  <c r="H21" i="4"/>
  <c r="H17" i="4"/>
  <c r="H8" i="4"/>
  <c r="H16" i="4"/>
  <c r="H7" i="4"/>
  <c r="H19" i="4"/>
  <c r="H15" i="4"/>
  <c r="H6" i="4"/>
  <c r="H22" i="4"/>
  <c r="H18" i="4"/>
  <c r="H14" i="4"/>
  <c r="H9" i="4"/>
  <c r="H20" i="4"/>
  <c r="C11" i="4"/>
  <c r="D34" i="3"/>
  <c r="C41" i="2"/>
  <c r="D33" i="3"/>
  <c r="D12" i="2"/>
  <c r="D25" i="4" s="1"/>
  <c r="D11" i="4"/>
  <c r="E34" i="3"/>
  <c r="D41" i="2"/>
  <c r="D42" i="2" s="1"/>
  <c r="C12" i="2"/>
  <c r="C24" i="4" s="1"/>
  <c r="C42" i="2"/>
  <c r="D63" i="2"/>
  <c r="E24" i="4"/>
  <c r="E33" i="3"/>
  <c r="E12" i="2"/>
  <c r="E25" i="4" s="1"/>
  <c r="C63" i="2"/>
  <c r="G37" i="3"/>
  <c r="I38" i="1"/>
  <c r="H8" i="3"/>
  <c r="I24" i="3"/>
  <c r="I47" i="4" s="1"/>
  <c r="E42" i="4"/>
  <c r="K4" i="1"/>
  <c r="K5" i="1" s="1"/>
  <c r="H41" i="4"/>
  <c r="H38" i="4"/>
  <c r="H39" i="4"/>
  <c r="H8" i="1"/>
  <c r="H13" i="4" s="1"/>
  <c r="F42" i="4"/>
  <c r="G42" i="4"/>
  <c r="E43" i="4"/>
  <c r="G15" i="1"/>
  <c r="G13" i="4"/>
  <c r="I8" i="1"/>
  <c r="I13" i="4" s="1"/>
  <c r="F15" i="1"/>
  <c r="C17" i="1"/>
  <c r="C44" i="4" s="1"/>
  <c r="C15" i="1"/>
  <c r="J13" i="1" l="1"/>
  <c r="J12" i="1"/>
  <c r="J11" i="1"/>
  <c r="H3706" i="17"/>
  <c r="D45" i="4"/>
  <c r="D26" i="4"/>
  <c r="D5" i="3"/>
  <c r="D42" i="4"/>
  <c r="C19" i="1"/>
  <c r="C43" i="4"/>
  <c r="C23" i="1"/>
  <c r="C31" i="1"/>
  <c r="N2" i="4"/>
  <c r="D26" i="1"/>
  <c r="D52" i="4" s="1"/>
  <c r="C26" i="1"/>
  <c r="C52" i="4" s="1"/>
  <c r="C42" i="4"/>
  <c r="D23" i="1"/>
  <c r="J33" i="2"/>
  <c r="J39" i="4" s="1"/>
  <c r="J23" i="2"/>
  <c r="J27" i="2"/>
  <c r="D24" i="4"/>
  <c r="E37" i="3"/>
  <c r="C23" i="4"/>
  <c r="C25" i="4"/>
  <c r="C14" i="2"/>
  <c r="C44" i="2" s="1"/>
  <c r="D37" i="3"/>
  <c r="I8" i="3"/>
  <c r="I52" i="2" s="1"/>
  <c r="J35" i="2"/>
  <c r="J41" i="4" s="1"/>
  <c r="K7" i="1"/>
  <c r="J12" i="3"/>
  <c r="J40" i="2"/>
  <c r="J18" i="3" s="1"/>
  <c r="K19" i="2"/>
  <c r="J39" i="2"/>
  <c r="J16" i="3" s="1"/>
  <c r="L4" i="1"/>
  <c r="L5" i="1" s="1"/>
  <c r="J8" i="1"/>
  <c r="J24" i="2"/>
  <c r="J32" i="2"/>
  <c r="J38" i="4" s="1"/>
  <c r="I14" i="1"/>
  <c r="I16" i="3"/>
  <c r="H16" i="3"/>
  <c r="H41" i="2"/>
  <c r="H18" i="3"/>
  <c r="I18" i="3"/>
  <c r="I25" i="3"/>
  <c r="H25" i="3"/>
  <c r="I14" i="3"/>
  <c r="H14" i="3"/>
  <c r="I26" i="3"/>
  <c r="H26" i="3"/>
  <c r="I13" i="3"/>
  <c r="H13" i="3"/>
  <c r="I41" i="2"/>
  <c r="H28" i="3"/>
  <c r="I28" i="3"/>
  <c r="I12" i="3"/>
  <c r="H12" i="3"/>
  <c r="H15" i="3"/>
  <c r="I15" i="3"/>
  <c r="H21" i="2"/>
  <c r="F17" i="1"/>
  <c r="F44" i="4" s="1"/>
  <c r="F43" i="4"/>
  <c r="G17" i="1"/>
  <c r="G43" i="4"/>
  <c r="H14" i="1"/>
  <c r="H15" i="1" s="1"/>
  <c r="H43" i="4" s="1"/>
  <c r="E19" i="1"/>
  <c r="E44" i="4"/>
  <c r="K6" i="1"/>
  <c r="C5" i="9" l="1"/>
  <c r="C35" i="9" s="1"/>
  <c r="C24" i="9"/>
  <c r="C48" i="9" s="1"/>
  <c r="K11" i="1"/>
  <c r="K12" i="1"/>
  <c r="K13" i="1"/>
  <c r="C10" i="9"/>
  <c r="C40" i="9" s="1"/>
  <c r="H3707" i="17"/>
  <c r="O2" i="4"/>
  <c r="J14" i="3"/>
  <c r="D46" i="4"/>
  <c r="D35" i="4"/>
  <c r="D28" i="4"/>
  <c r="D31" i="1"/>
  <c r="D6" i="2" s="1"/>
  <c r="C28" i="4"/>
  <c r="C46" i="4"/>
  <c r="C35" i="4"/>
  <c r="C32" i="4"/>
  <c r="D10" i="3"/>
  <c r="D19" i="3"/>
  <c r="C45" i="4"/>
  <c r="C26" i="4"/>
  <c r="J28" i="3"/>
  <c r="J37" i="1"/>
  <c r="K23" i="2"/>
  <c r="K27" i="2"/>
  <c r="K24" i="1" s="1"/>
  <c r="D5" i="9" s="1"/>
  <c r="D35" i="9" s="1"/>
  <c r="H25" i="2"/>
  <c r="C36" i="4"/>
  <c r="C37" i="4"/>
  <c r="J26" i="3"/>
  <c r="J14" i="1"/>
  <c r="J15" i="1" s="1"/>
  <c r="J43" i="4" s="1"/>
  <c r="K16" i="1"/>
  <c r="D6" i="9" s="1"/>
  <c r="D36" i="9" s="1"/>
  <c r="F19" i="1"/>
  <c r="F23" i="1" s="1"/>
  <c r="J15" i="3"/>
  <c r="J7" i="3"/>
  <c r="J41" i="2"/>
  <c r="M4" i="1"/>
  <c r="L19" i="2"/>
  <c r="L7" i="1"/>
  <c r="J13" i="3"/>
  <c r="I7" i="3"/>
  <c r="I29" i="3"/>
  <c r="I15" i="1"/>
  <c r="H29" i="3"/>
  <c r="K40" i="2"/>
  <c r="K35" i="2"/>
  <c r="K41" i="4" s="1"/>
  <c r="K32" i="2"/>
  <c r="K38" i="4" s="1"/>
  <c r="K39" i="2"/>
  <c r="K33" i="2"/>
  <c r="K39" i="4" s="1"/>
  <c r="K24" i="2"/>
  <c r="D10" i="9" s="1"/>
  <c r="D40" i="9" s="1"/>
  <c r="G44" i="4"/>
  <c r="G19" i="1"/>
  <c r="K8" i="1"/>
  <c r="L6" i="1"/>
  <c r="I21" i="2"/>
  <c r="I25" i="2" s="1"/>
  <c r="F26" i="4"/>
  <c r="F5" i="3"/>
  <c r="E26" i="4"/>
  <c r="E45" i="4"/>
  <c r="E5" i="3"/>
  <c r="E23" i="1"/>
  <c r="H17" i="1"/>
  <c r="H44" i="4" s="1"/>
  <c r="I43" i="4" l="1"/>
  <c r="M16" i="5"/>
  <c r="L11" i="1"/>
  <c r="L12" i="1"/>
  <c r="L13" i="1"/>
  <c r="C33" i="4"/>
  <c r="H3708" i="17"/>
  <c r="D21" i="3"/>
  <c r="D39" i="3" s="1"/>
  <c r="D41" i="3" s="1"/>
  <c r="E40" i="3" s="1"/>
  <c r="P2" i="4"/>
  <c r="D7" i="2"/>
  <c r="D14" i="2"/>
  <c r="K37" i="1"/>
  <c r="K38" i="1"/>
  <c r="L23" i="2"/>
  <c r="E8" i="9" s="1"/>
  <c r="E38" i="9" s="1"/>
  <c r="L27" i="2"/>
  <c r="L24" i="1" s="1"/>
  <c r="E5" i="9" s="1"/>
  <c r="E35" i="9" s="1"/>
  <c r="L41" i="1"/>
  <c r="F45" i="4"/>
  <c r="M5" i="1"/>
  <c r="M6" i="1" s="1"/>
  <c r="N4" i="1"/>
  <c r="O4" i="1" s="1"/>
  <c r="K8" i="3"/>
  <c r="L16" i="1"/>
  <c r="E6" i="9" s="1"/>
  <c r="E36" i="9" s="1"/>
  <c r="M19" i="2"/>
  <c r="K7" i="3"/>
  <c r="M7" i="1"/>
  <c r="L24" i="3"/>
  <c r="L8" i="1"/>
  <c r="I17" i="1"/>
  <c r="K13" i="3"/>
  <c r="K15" i="3"/>
  <c r="K26" i="3"/>
  <c r="K14" i="3"/>
  <c r="L40" i="2"/>
  <c r="L35" i="2"/>
  <c r="L41" i="4" s="1"/>
  <c r="L32" i="2"/>
  <c r="L38" i="4" s="1"/>
  <c r="L12" i="3"/>
  <c r="L39" i="2"/>
  <c r="L16" i="3" s="1"/>
  <c r="L33" i="2"/>
  <c r="L39" i="4" s="1"/>
  <c r="K18" i="3"/>
  <c r="K28" i="3"/>
  <c r="K41" i="2"/>
  <c r="K16" i="3"/>
  <c r="K12" i="3"/>
  <c r="H19" i="1"/>
  <c r="E26" i="1"/>
  <c r="E35" i="4"/>
  <c r="E28" i="4"/>
  <c r="E46" i="4"/>
  <c r="E10" i="3"/>
  <c r="E19" i="3" s="1"/>
  <c r="F26" i="1"/>
  <c r="F28" i="4"/>
  <c r="F46" i="4"/>
  <c r="F35" i="4"/>
  <c r="L24" i="2"/>
  <c r="E10" i="9" s="1"/>
  <c r="E40" i="9" s="1"/>
  <c r="G23" i="1"/>
  <c r="G45" i="4"/>
  <c r="G26" i="4"/>
  <c r="G5" i="3"/>
  <c r="F10" i="3"/>
  <c r="F19" i="3" s="1"/>
  <c r="F21" i="3" s="1"/>
  <c r="F39" i="3" s="1"/>
  <c r="K14" i="1"/>
  <c r="I44" i="4" l="1"/>
  <c r="M18" i="5"/>
  <c r="M11" i="1"/>
  <c r="M12" i="1"/>
  <c r="M13" i="1"/>
  <c r="I19" i="1"/>
  <c r="H3709" i="17"/>
  <c r="D44" i="2"/>
  <c r="D37" i="4"/>
  <c r="D36" i="4"/>
  <c r="D23" i="4"/>
  <c r="D32" i="4"/>
  <c r="L28" i="3"/>
  <c r="M41" i="1"/>
  <c r="M27" i="2"/>
  <c r="M23" i="2"/>
  <c r="F8" i="9" s="1"/>
  <c r="F38" i="9" s="1"/>
  <c r="L38" i="1"/>
  <c r="L37" i="1"/>
  <c r="O7" i="1"/>
  <c r="O5" i="1"/>
  <c r="O19" i="2"/>
  <c r="P4" i="1"/>
  <c r="M16" i="1"/>
  <c r="F6" i="9" s="1"/>
  <c r="F36" i="9" s="1"/>
  <c r="H45" i="4"/>
  <c r="H26" i="4"/>
  <c r="N7" i="1"/>
  <c r="N19" i="2"/>
  <c r="N5" i="1"/>
  <c r="N6" i="1" s="1"/>
  <c r="L26" i="3"/>
  <c r="L8" i="3"/>
  <c r="M24" i="3"/>
  <c r="F31" i="1"/>
  <c r="F52" i="4"/>
  <c r="E31" i="1"/>
  <c r="E6" i="2" s="1"/>
  <c r="E7" i="2" s="1"/>
  <c r="E52" i="4"/>
  <c r="L7" i="3"/>
  <c r="K15" i="1"/>
  <c r="K43" i="4" s="1"/>
  <c r="L14" i="1"/>
  <c r="M32" i="2"/>
  <c r="M39" i="2"/>
  <c r="M33" i="2"/>
  <c r="M12" i="3"/>
  <c r="M40" i="2"/>
  <c r="M35" i="2"/>
  <c r="L41" i="2"/>
  <c r="H5" i="3"/>
  <c r="H10" i="3" s="1"/>
  <c r="L18" i="3"/>
  <c r="L14" i="3"/>
  <c r="L15" i="3"/>
  <c r="L13" i="3"/>
  <c r="G26" i="1"/>
  <c r="G52" i="4" s="1"/>
  <c r="G46" i="4"/>
  <c r="G35" i="4"/>
  <c r="G28" i="4"/>
  <c r="G10" i="3"/>
  <c r="G19" i="3" s="1"/>
  <c r="G21" i="3" s="1"/>
  <c r="M24" i="2"/>
  <c r="M8" i="1"/>
  <c r="E21" i="3"/>
  <c r="E39" i="3" s="1"/>
  <c r="E41" i="3" s="1"/>
  <c r="F40" i="3" s="1"/>
  <c r="F41" i="3" s="1"/>
  <c r="G40" i="3" s="1"/>
  <c r="I45" i="4" l="1"/>
  <c r="M20" i="5"/>
  <c r="I26" i="4"/>
  <c r="N11" i="1"/>
  <c r="N12" i="1"/>
  <c r="N13" i="1"/>
  <c r="F10" i="9"/>
  <c r="F40" i="9" s="1"/>
  <c r="H3710" i="17"/>
  <c r="D34" i="4"/>
  <c r="D33" i="4"/>
  <c r="O6" i="1"/>
  <c r="M26" i="3"/>
  <c r="N23" i="2"/>
  <c r="G8" i="9" s="1"/>
  <c r="G38" i="9" s="1"/>
  <c r="N27" i="2"/>
  <c r="N28" i="3" s="1"/>
  <c r="P19" i="2"/>
  <c r="P16" i="1" s="1"/>
  <c r="I6" i="9" s="1"/>
  <c r="I36" i="9" s="1"/>
  <c r="P5" i="1"/>
  <c r="P7" i="1"/>
  <c r="M24" i="1"/>
  <c r="N41" i="1"/>
  <c r="O24" i="3"/>
  <c r="O41" i="1"/>
  <c r="M38" i="1"/>
  <c r="O16" i="1"/>
  <c r="H6" i="9" s="1"/>
  <c r="H36" i="9" s="1"/>
  <c r="M8" i="3"/>
  <c r="N33" i="2"/>
  <c r="N24" i="2"/>
  <c r="G10" i="9" s="1"/>
  <c r="G40" i="9" s="1"/>
  <c r="N40" i="2"/>
  <c r="N32" i="2"/>
  <c r="N39" i="2"/>
  <c r="N35" i="2"/>
  <c r="M18" i="3"/>
  <c r="N8" i="1"/>
  <c r="N24" i="3"/>
  <c r="N16" i="1"/>
  <c r="G6" i="9" s="1"/>
  <c r="G36" i="9" s="1"/>
  <c r="F6" i="2"/>
  <c r="G31" i="1"/>
  <c r="I5" i="3"/>
  <c r="I10" i="3" s="1"/>
  <c r="M15" i="3"/>
  <c r="M41" i="4"/>
  <c r="M13" i="3"/>
  <c r="M38" i="4"/>
  <c r="K17" i="1"/>
  <c r="M14" i="3"/>
  <c r="M39" i="4"/>
  <c r="L15" i="1"/>
  <c r="L43" i="4" s="1"/>
  <c r="M41" i="2"/>
  <c r="G6" i="2"/>
  <c r="H20" i="3"/>
  <c r="M28" i="3"/>
  <c r="M16" i="3"/>
  <c r="F7" i="2"/>
  <c r="F14" i="2" s="1"/>
  <c r="E14" i="2"/>
  <c r="E23" i="4"/>
  <c r="E32" i="4"/>
  <c r="M14" i="1"/>
  <c r="G39" i="3"/>
  <c r="G41" i="3" s="1"/>
  <c r="H40" i="3" s="1"/>
  <c r="O11" i="1" l="1"/>
  <c r="O13" i="1"/>
  <c r="O12" i="1"/>
  <c r="O27" i="2"/>
  <c r="O24" i="1" s="1"/>
  <c r="H5" i="9" s="1"/>
  <c r="H35" i="9" s="1"/>
  <c r="O32" i="2"/>
  <c r="O13" i="3" s="1"/>
  <c r="O35" i="2"/>
  <c r="O15" i="3" s="1"/>
  <c r="O40" i="2"/>
  <c r="O18" i="3" s="1"/>
  <c r="O33" i="2"/>
  <c r="O14" i="3" s="1"/>
  <c r="H3711" i="17"/>
  <c r="M7" i="3"/>
  <c r="F5" i="9"/>
  <c r="F35" i="9" s="1"/>
  <c r="O39" i="2"/>
  <c r="O16" i="3" s="1"/>
  <c r="O23" i="2"/>
  <c r="H8" i="9" s="1"/>
  <c r="H38" i="9" s="1"/>
  <c r="O24" i="2"/>
  <c r="H10" i="9" s="1"/>
  <c r="H40" i="9" s="1"/>
  <c r="O8" i="1"/>
  <c r="P41" i="1"/>
  <c r="N41" i="4"/>
  <c r="N26" i="3"/>
  <c r="M37" i="1"/>
  <c r="N38" i="1"/>
  <c r="O38" i="1"/>
  <c r="O8" i="3"/>
  <c r="P38" i="1"/>
  <c r="P8" i="3"/>
  <c r="N38" i="4"/>
  <c r="P24" i="3"/>
  <c r="P6" i="1"/>
  <c r="N18" i="3"/>
  <c r="N24" i="1"/>
  <c r="G5" i="9" s="1"/>
  <c r="G35" i="9" s="1"/>
  <c r="N15" i="3"/>
  <c r="N13" i="3"/>
  <c r="N8" i="3"/>
  <c r="N16" i="3"/>
  <c r="N41" i="2"/>
  <c r="N14" i="3"/>
  <c r="N39" i="4"/>
  <c r="N14" i="1"/>
  <c r="L17" i="1"/>
  <c r="I20" i="3"/>
  <c r="K44" i="4"/>
  <c r="K19" i="1"/>
  <c r="M15" i="1"/>
  <c r="M43" i="4" s="1"/>
  <c r="H28" i="2"/>
  <c r="H47" i="4"/>
  <c r="H23" i="1"/>
  <c r="H28" i="4" s="1"/>
  <c r="G7" i="2"/>
  <c r="E37" i="4"/>
  <c r="E36" i="4"/>
  <c r="E44" i="2"/>
  <c r="E34" i="4"/>
  <c r="E33" i="4"/>
  <c r="F44" i="2"/>
  <c r="F37" i="4"/>
  <c r="F36" i="4"/>
  <c r="F23" i="4"/>
  <c r="F32" i="4"/>
  <c r="P11" i="1" l="1"/>
  <c r="P12" i="1"/>
  <c r="P13" i="1"/>
  <c r="O26" i="3"/>
  <c r="O28" i="3"/>
  <c r="O41" i="4"/>
  <c r="O39" i="4"/>
  <c r="O14" i="1"/>
  <c r="O15" i="1" s="1"/>
  <c r="O43" i="4" s="1"/>
  <c r="O38" i="4"/>
  <c r="H3712" i="17"/>
  <c r="O41" i="2"/>
  <c r="P8" i="1"/>
  <c r="N7" i="3"/>
  <c r="N37" i="1"/>
  <c r="P23" i="2"/>
  <c r="I8" i="9" s="1"/>
  <c r="I38" i="9" s="1"/>
  <c r="P40" i="2"/>
  <c r="P18" i="3" s="1"/>
  <c r="P35" i="2"/>
  <c r="P32" i="2"/>
  <c r="P24" i="2"/>
  <c r="I10" i="9" s="1"/>
  <c r="I40" i="9" s="1"/>
  <c r="P27" i="2"/>
  <c r="P39" i="2"/>
  <c r="P33" i="2"/>
  <c r="O7" i="3"/>
  <c r="O37" i="1"/>
  <c r="N15" i="1"/>
  <c r="N43" i="4" s="1"/>
  <c r="I23" i="1"/>
  <c r="I28" i="4" s="1"/>
  <c r="I28" i="2"/>
  <c r="L19" i="1"/>
  <c r="L44" i="4"/>
  <c r="M17" i="1"/>
  <c r="M44" i="4" s="1"/>
  <c r="K45" i="4"/>
  <c r="K5" i="3"/>
  <c r="K10" i="3" s="1"/>
  <c r="K20" i="1"/>
  <c r="H26" i="1"/>
  <c r="H36" i="1" s="1"/>
  <c r="H46" i="4"/>
  <c r="H35" i="4"/>
  <c r="G32" i="4"/>
  <c r="G33" i="4" s="1"/>
  <c r="G14" i="2"/>
  <c r="G23" i="4"/>
  <c r="F34" i="4"/>
  <c r="F33" i="4"/>
  <c r="H3713" i="17" l="1"/>
  <c r="I35" i="4"/>
  <c r="I46" i="4"/>
  <c r="O17" i="1"/>
  <c r="O44" i="4" s="1"/>
  <c r="P26" i="3"/>
  <c r="P39" i="4"/>
  <c r="P14" i="3"/>
  <c r="P38" i="4"/>
  <c r="P13" i="3"/>
  <c r="P41" i="2"/>
  <c r="P16" i="3"/>
  <c r="P41" i="4"/>
  <c r="P15" i="3"/>
  <c r="P14" i="1"/>
  <c r="P15" i="1" s="1"/>
  <c r="P24" i="1"/>
  <c r="I5" i="9" s="1"/>
  <c r="I35" i="9" s="1"/>
  <c r="P28" i="3"/>
  <c r="N17" i="1"/>
  <c r="N44" i="4" s="1"/>
  <c r="H52" i="4"/>
  <c r="M19" i="1"/>
  <c r="M20" i="1" s="1"/>
  <c r="M22" i="1" s="1"/>
  <c r="L20" i="1"/>
  <c r="L5" i="3"/>
  <c r="L10" i="3" s="1"/>
  <c r="L45" i="4"/>
  <c r="I26" i="1"/>
  <c r="I36" i="1" s="1"/>
  <c r="K20" i="3"/>
  <c r="K22" i="1"/>
  <c r="G34" i="4"/>
  <c r="G37" i="4"/>
  <c r="G36" i="4"/>
  <c r="G44" i="2"/>
  <c r="G45" i="2"/>
  <c r="H3714" i="17" l="1"/>
  <c r="O19" i="1"/>
  <c r="O45" i="4" s="1"/>
  <c r="P43" i="4"/>
  <c r="P17" i="1"/>
  <c r="P37" i="1"/>
  <c r="P7" i="3"/>
  <c r="K23" i="1"/>
  <c r="K39" i="1"/>
  <c r="M47" i="4"/>
  <c r="M39" i="1"/>
  <c r="N19" i="1"/>
  <c r="N5" i="3" s="1"/>
  <c r="I52" i="4"/>
  <c r="M45" i="4"/>
  <c r="M5" i="3"/>
  <c r="M10" i="3" s="1"/>
  <c r="M20" i="3"/>
  <c r="L22" i="1"/>
  <c r="L39" i="1" s="1"/>
  <c r="L20" i="3"/>
  <c r="M23" i="1"/>
  <c r="K35" i="4" l="1"/>
  <c r="H3715" i="17"/>
  <c r="O20" i="1"/>
  <c r="O22" i="1" s="1"/>
  <c r="O5" i="3"/>
  <c r="O10" i="3" s="1"/>
  <c r="P19" i="1"/>
  <c r="P44" i="4"/>
  <c r="K46" i="4"/>
  <c r="K26" i="1"/>
  <c r="K28" i="1" s="1"/>
  <c r="N45" i="4"/>
  <c r="N20" i="1"/>
  <c r="N20" i="3" s="1"/>
  <c r="N10" i="3"/>
  <c r="L47" i="4"/>
  <c r="L23" i="1"/>
  <c r="M26" i="1"/>
  <c r="M36" i="1" s="1"/>
  <c r="M46" i="4"/>
  <c r="M35" i="4"/>
  <c r="H3716" i="17" l="1"/>
  <c r="O20" i="3"/>
  <c r="O39" i="1"/>
  <c r="O47" i="4"/>
  <c r="O23" i="1"/>
  <c r="P5" i="3"/>
  <c r="P10" i="3" s="1"/>
  <c r="P45" i="4"/>
  <c r="P20" i="1"/>
  <c r="K52" i="4"/>
  <c r="K36" i="1"/>
  <c r="N22" i="1"/>
  <c r="M28" i="1"/>
  <c r="M52" i="4"/>
  <c r="L35" i="4"/>
  <c r="L46" i="4"/>
  <c r="L26" i="1"/>
  <c r="L36" i="1" s="1"/>
  <c r="H3717" i="17" l="1"/>
  <c r="O26" i="1"/>
  <c r="O35" i="4"/>
  <c r="O46" i="4"/>
  <c r="P22" i="1"/>
  <c r="P20" i="3"/>
  <c r="N47" i="4"/>
  <c r="N39" i="1"/>
  <c r="N23" i="1"/>
  <c r="N46" i="4" s="1"/>
  <c r="L28" i="1"/>
  <c r="L29" i="1" s="1"/>
  <c r="L36" i="3" s="1"/>
  <c r="L52" i="4"/>
  <c r="H31" i="1"/>
  <c r="H6" i="2" s="1"/>
  <c r="K29" i="1"/>
  <c r="K36" i="3" s="1"/>
  <c r="M29" i="1"/>
  <c r="M36" i="3" s="1"/>
  <c r="I31" i="1"/>
  <c r="H3718" i="17" l="1"/>
  <c r="O52" i="4"/>
  <c r="O28" i="1"/>
  <c r="O36" i="1"/>
  <c r="P47" i="4"/>
  <c r="P39" i="1"/>
  <c r="P23" i="1"/>
  <c r="N26" i="1"/>
  <c r="N35" i="4"/>
  <c r="H36" i="3"/>
  <c r="L31" i="1"/>
  <c r="I36" i="3"/>
  <c r="K31" i="1"/>
  <c r="M31" i="1"/>
  <c r="I6" i="2"/>
  <c r="H7" i="2"/>
  <c r="H23" i="4" s="1"/>
  <c r="H3719" i="17" l="1"/>
  <c r="O29" i="1"/>
  <c r="O31" i="1" s="1"/>
  <c r="P35" i="4"/>
  <c r="P46" i="4"/>
  <c r="P26" i="1"/>
  <c r="N52" i="4"/>
  <c r="N36" i="1"/>
  <c r="N28" i="1"/>
  <c r="N29" i="1" s="1"/>
  <c r="N31" i="1" s="1"/>
  <c r="H32" i="4"/>
  <c r="H33" i="4" s="1"/>
  <c r="I7" i="2"/>
  <c r="I32" i="4" l="1"/>
  <c r="C30" i="9"/>
  <c r="H3720" i="17"/>
  <c r="I34" i="4"/>
  <c r="I33" i="4"/>
  <c r="O36" i="3"/>
  <c r="O37" i="3" s="1"/>
  <c r="P52" i="4"/>
  <c r="P28" i="1"/>
  <c r="P36" i="1"/>
  <c r="I12" i="2"/>
  <c r="N36" i="3"/>
  <c r="N37" i="3" s="1"/>
  <c r="H17" i="3"/>
  <c r="H19" i="3" s="1"/>
  <c r="H21" i="3" s="1"/>
  <c r="H34" i="4"/>
  <c r="H33" i="3"/>
  <c r="H37" i="3" s="1"/>
  <c r="H3721" i="17" l="1"/>
  <c r="I25" i="4"/>
  <c r="I24" i="4"/>
  <c r="I23" i="4"/>
  <c r="P29" i="1"/>
  <c r="P31" i="1" s="1"/>
  <c r="H14" i="2"/>
  <c r="H37" i="4" s="1"/>
  <c r="I19" i="3"/>
  <c r="I21" i="3" s="1"/>
  <c r="H39" i="3"/>
  <c r="H41" i="3" s="1"/>
  <c r="H34" i="2" s="1"/>
  <c r="H40" i="4" s="1"/>
  <c r="H42" i="4" s="1"/>
  <c r="I33" i="3"/>
  <c r="I37" i="3" s="1"/>
  <c r="H3722" i="17" l="1"/>
  <c r="P36" i="3"/>
  <c r="P37" i="3" s="1"/>
  <c r="H36" i="4"/>
  <c r="I14" i="2"/>
  <c r="I40" i="3"/>
  <c r="I39" i="3"/>
  <c r="H36" i="2"/>
  <c r="J33" i="3"/>
  <c r="H3723" i="17" l="1"/>
  <c r="I37" i="4"/>
  <c r="I36" i="4"/>
  <c r="H42" i="2"/>
  <c r="H44" i="2" s="1"/>
  <c r="H40" i="1"/>
  <c r="H44" i="1" s="1"/>
  <c r="H53" i="4" s="1"/>
  <c r="I41" i="3"/>
  <c r="J40" i="3" s="1"/>
  <c r="K33" i="3"/>
  <c r="K37" i="3" s="1"/>
  <c r="H3724" i="17" l="1"/>
  <c r="H45" i="2"/>
  <c r="I34" i="2"/>
  <c r="L33" i="3"/>
  <c r="L37" i="3" s="1"/>
  <c r="I40" i="4" l="1"/>
  <c r="I42" i="4" s="1"/>
  <c r="I48" i="4"/>
  <c r="H3725" i="17"/>
  <c r="I36" i="2"/>
  <c r="M33" i="3"/>
  <c r="M37" i="3" s="1"/>
  <c r="H3726" i="17" l="1"/>
  <c r="I42" i="2"/>
  <c r="I44" i="2" s="1"/>
  <c r="I40" i="1"/>
  <c r="I44" i="1" s="1"/>
  <c r="I53" i="4" s="1"/>
  <c r="H3727" i="17" l="1"/>
  <c r="I45" i="2"/>
  <c r="J42" i="1"/>
  <c r="J25" i="3"/>
  <c r="H3728" i="17" l="1"/>
  <c r="K25" i="3"/>
  <c r="L25" i="3"/>
  <c r="K42" i="1"/>
  <c r="H3729" i="17" l="1"/>
  <c r="L42" i="1"/>
  <c r="L29" i="3"/>
  <c r="M42" i="1"/>
  <c r="H3730" i="17" l="1"/>
  <c r="M25" i="3"/>
  <c r="M29" i="3" s="1"/>
  <c r="N25" i="3"/>
  <c r="N42" i="1"/>
  <c r="H3731" i="17" l="1"/>
  <c r="N29" i="3"/>
  <c r="O25" i="3"/>
  <c r="H3732" i="17" l="1"/>
  <c r="O42" i="1"/>
  <c r="O29" i="3"/>
  <c r="P42" i="1"/>
  <c r="H3733" i="17" l="1"/>
  <c r="P25" i="3"/>
  <c r="H3734" i="17" l="1"/>
  <c r="P29" i="3"/>
  <c r="H3735" i="17" l="1"/>
  <c r="H3736" i="17" l="1"/>
  <c r="H3737" i="17" l="1"/>
  <c r="H3738" i="17" l="1"/>
  <c r="H3739" i="17" l="1"/>
  <c r="H3740" i="17" l="1"/>
  <c r="H3741" i="17" l="1"/>
  <c r="H3742" i="17" l="1"/>
  <c r="H3743" i="17" l="1"/>
  <c r="H3744" i="17" l="1"/>
  <c r="H3745" i="17" l="1"/>
  <c r="H3746" i="17" l="1"/>
  <c r="H3747" i="17" l="1"/>
  <c r="H3748" i="17" l="1"/>
  <c r="H3749" i="17" l="1"/>
  <c r="H3750" i="17" l="1"/>
  <c r="H3751" i="17" l="1"/>
  <c r="H3752" i="17" l="1"/>
  <c r="H3753" i="17" l="1"/>
  <c r="H3754" i="17" l="1"/>
  <c r="H3755" i="17" l="1"/>
  <c r="H3756" i="17" l="1"/>
  <c r="H3757" i="17" l="1"/>
  <c r="H3758" i="17" l="1"/>
  <c r="H3759" i="17" l="1"/>
  <c r="H3760" i="17" l="1"/>
  <c r="H3761" i="17" l="1"/>
  <c r="H3762" i="17" l="1"/>
  <c r="H3763" i="17" l="1"/>
  <c r="H3764" i="17" l="1"/>
  <c r="H3765" i="17" l="1"/>
  <c r="H3766" i="17" l="1"/>
  <c r="H3767" i="17" l="1"/>
  <c r="H3768" i="17" l="1"/>
  <c r="I9" i="5" l="1"/>
  <c r="I16" i="5"/>
  <c r="I6" i="5"/>
  <c r="I18" i="5" l="1"/>
  <c r="J19" i="2" l="1"/>
  <c r="J16" i="1" s="1"/>
  <c r="C6" i="9" l="1"/>
  <c r="C36" i="9" s="1"/>
  <c r="J38" i="1"/>
  <c r="J20" i="2"/>
  <c r="K20" i="2" s="1"/>
  <c r="J8" i="3"/>
  <c r="J17" i="1"/>
  <c r="J44" i="4" s="1"/>
  <c r="C8" i="9"/>
  <c r="C38" i="9" s="1"/>
  <c r="D8" i="9"/>
  <c r="D38" i="9" s="1"/>
  <c r="K41" i="1"/>
  <c r="J41" i="1"/>
  <c r="J24" i="3"/>
  <c r="K24" i="3"/>
  <c r="L20" i="2" l="1"/>
  <c r="K21" i="2"/>
  <c r="K25" i="2" s="1"/>
  <c r="J21" i="2"/>
  <c r="J25" i="2" s="1"/>
  <c r="J19" i="1"/>
  <c r="J29" i="3"/>
  <c r="K47" i="4"/>
  <c r="K29" i="3"/>
  <c r="J5" i="3" l="1"/>
  <c r="J10" i="3" s="1"/>
  <c r="J20" i="1"/>
  <c r="J45" i="4"/>
  <c r="M20" i="2"/>
  <c r="L21" i="2"/>
  <c r="L25" i="2" s="1"/>
  <c r="J22" i="1" l="1"/>
  <c r="J20" i="3"/>
  <c r="N20" i="2"/>
  <c r="M21" i="2"/>
  <c r="M25" i="2" s="1"/>
  <c r="J39" i="1" l="1"/>
  <c r="J28" i="2"/>
  <c r="K28" i="2" s="1"/>
  <c r="L28" i="2" s="1"/>
  <c r="M28" i="2" s="1"/>
  <c r="N28" i="2" s="1"/>
  <c r="O28" i="2" s="1"/>
  <c r="P28" i="2" s="1"/>
  <c r="J47" i="4"/>
  <c r="O20" i="2"/>
  <c r="N21" i="2"/>
  <c r="N25" i="2" s="1"/>
  <c r="J23" i="1"/>
  <c r="J26" i="1" l="1"/>
  <c r="J28" i="1" s="1"/>
  <c r="P20" i="2"/>
  <c r="O21" i="2"/>
  <c r="O25" i="2" s="1"/>
  <c r="J46" i="4"/>
  <c r="J35" i="4"/>
  <c r="J52" i="4" l="1"/>
  <c r="J36" i="1"/>
  <c r="J29" i="1"/>
  <c r="J31" i="1" s="1"/>
  <c r="J6" i="2" s="1"/>
  <c r="P21" i="2"/>
  <c r="P25" i="2" s="1"/>
  <c r="J7" i="2" l="1"/>
  <c r="K6" i="2"/>
  <c r="J36" i="3"/>
  <c r="J37" i="3" s="1"/>
  <c r="J11" i="2" l="1"/>
  <c r="C15" i="9"/>
  <c r="C16" i="9" s="1"/>
  <c r="J32" i="4"/>
  <c r="L6" i="2"/>
  <c r="K7" i="2"/>
  <c r="L7" i="2" l="1"/>
  <c r="M6" i="2"/>
  <c r="J12" i="2"/>
  <c r="J17" i="3"/>
  <c r="J34" i="4"/>
  <c r="J33" i="4"/>
  <c r="K11" i="2"/>
  <c r="K32" i="4"/>
  <c r="D15" i="9"/>
  <c r="D16" i="9" s="1"/>
  <c r="C18" i="9"/>
  <c r="J14" i="2" l="1"/>
  <c r="C31" i="9" s="1"/>
  <c r="C42" i="9" s="1"/>
  <c r="D30" i="9"/>
  <c r="C20" i="9"/>
  <c r="K12" i="2"/>
  <c r="K17" i="3"/>
  <c r="J19" i="3"/>
  <c r="J21" i="3" s="1"/>
  <c r="L11" i="2"/>
  <c r="L32" i="4"/>
  <c r="D18" i="9"/>
  <c r="E15" i="9"/>
  <c r="E16" i="9" s="1"/>
  <c r="K34" i="4"/>
  <c r="K33" i="4"/>
  <c r="N6" i="2"/>
  <c r="M7" i="2"/>
  <c r="J37" i="4" l="1"/>
  <c r="J36" i="4"/>
  <c r="K14" i="2"/>
  <c r="D31" i="9" s="1"/>
  <c r="D42" i="9" s="1"/>
  <c r="E30" i="9"/>
  <c r="D20" i="9"/>
  <c r="J39" i="3"/>
  <c r="J41" i="3" s="1"/>
  <c r="J34" i="2" s="1"/>
  <c r="M11" i="2"/>
  <c r="M32" i="4"/>
  <c r="L12" i="2"/>
  <c r="L17" i="3"/>
  <c r="K19" i="3"/>
  <c r="K21" i="3" s="1"/>
  <c r="K39" i="3" s="1"/>
  <c r="O6" i="2"/>
  <c r="N7" i="2"/>
  <c r="F15" i="9"/>
  <c r="F16" i="9" s="1"/>
  <c r="E18" i="9"/>
  <c r="L34" i="4"/>
  <c r="L33" i="4"/>
  <c r="J48" i="4" l="1"/>
  <c r="J49" i="4"/>
  <c r="C25" i="9" s="1"/>
  <c r="C49" i="9" s="1"/>
  <c r="K36" i="4"/>
  <c r="L14" i="2"/>
  <c r="E31" i="9" s="1"/>
  <c r="E42" i="9" s="1"/>
  <c r="F30" i="9"/>
  <c r="K37" i="4"/>
  <c r="E20" i="9"/>
  <c r="K40" i="3"/>
  <c r="K41" i="3" s="1"/>
  <c r="L40" i="3" s="1"/>
  <c r="G15" i="9"/>
  <c r="G16" i="9" s="1"/>
  <c r="F18" i="9"/>
  <c r="M33" i="4"/>
  <c r="M34" i="4"/>
  <c r="J36" i="2"/>
  <c r="J40" i="4"/>
  <c r="J42" i="4" s="1"/>
  <c r="M12" i="2"/>
  <c r="M17" i="3"/>
  <c r="N11" i="2"/>
  <c r="N32" i="4"/>
  <c r="L19" i="3"/>
  <c r="L21" i="3" s="1"/>
  <c r="O7" i="2"/>
  <c r="P6" i="2"/>
  <c r="L37" i="4" l="1"/>
  <c r="L36" i="4"/>
  <c r="M14" i="2"/>
  <c r="F31" i="9" s="1"/>
  <c r="F42" i="9" s="1"/>
  <c r="G30" i="9"/>
  <c r="F20" i="9"/>
  <c r="K34" i="2"/>
  <c r="O32" i="4"/>
  <c r="O11" i="2"/>
  <c r="N12" i="2"/>
  <c r="N17" i="3"/>
  <c r="J42" i="2"/>
  <c r="J40" i="1"/>
  <c r="J44" i="1" s="1"/>
  <c r="J53" i="4" s="1"/>
  <c r="C9" i="9"/>
  <c r="G18" i="9"/>
  <c r="H15" i="9"/>
  <c r="H16" i="9" s="1"/>
  <c r="L39" i="3"/>
  <c r="L41" i="3" s="1"/>
  <c r="M19" i="3"/>
  <c r="M21" i="3" s="1"/>
  <c r="M39" i="3" s="1"/>
  <c r="P7" i="2"/>
  <c r="N33" i="4"/>
  <c r="N34" i="4"/>
  <c r="K40" i="4" l="1"/>
  <c r="K42" i="4" s="1"/>
  <c r="K48" i="4"/>
  <c r="M37" i="4"/>
  <c r="N14" i="2"/>
  <c r="G31" i="9" s="1"/>
  <c r="G42" i="9" s="1"/>
  <c r="H30" i="9"/>
  <c r="M36" i="4"/>
  <c r="G20" i="9"/>
  <c r="C11" i="9"/>
  <c r="C21" i="9" s="1"/>
  <c r="C39" i="9"/>
  <c r="C41" i="9" s="1"/>
  <c r="C43" i="9" s="1"/>
  <c r="K36" i="2"/>
  <c r="K40" i="1" s="1"/>
  <c r="K44" i="1" s="1"/>
  <c r="K53" i="4" s="1"/>
  <c r="N19" i="3"/>
  <c r="N21" i="3" s="1"/>
  <c r="L34" i="2"/>
  <c r="L48" i="4" s="1"/>
  <c r="M40" i="3"/>
  <c r="M41" i="3" s="1"/>
  <c r="H18" i="9"/>
  <c r="I15" i="9"/>
  <c r="I16" i="9" s="1"/>
  <c r="O17" i="3"/>
  <c r="O12" i="2"/>
  <c r="P11" i="2"/>
  <c r="P32" i="4"/>
  <c r="J44" i="2"/>
  <c r="J45" i="2"/>
  <c r="O33" i="4"/>
  <c r="O34" i="4"/>
  <c r="I18" i="9" l="1"/>
  <c r="N37" i="4"/>
  <c r="N36" i="4"/>
  <c r="O14" i="2"/>
  <c r="H31" i="9" s="1"/>
  <c r="H42" i="9" s="1"/>
  <c r="I30" i="9"/>
  <c r="H20" i="9"/>
  <c r="D9" i="9"/>
  <c r="K42" i="2"/>
  <c r="P33" i="4"/>
  <c r="P34" i="4"/>
  <c r="O19" i="3"/>
  <c r="O21" i="3" s="1"/>
  <c r="O39" i="3" s="1"/>
  <c r="L36" i="2"/>
  <c r="L40" i="4"/>
  <c r="L42" i="4" s="1"/>
  <c r="P12" i="2"/>
  <c r="P14" i="2" s="1"/>
  <c r="P17" i="3"/>
  <c r="N39" i="3"/>
  <c r="M34" i="2"/>
  <c r="M48" i="4" s="1"/>
  <c r="N40" i="3"/>
  <c r="I31" i="9" l="1"/>
  <c r="I42" i="9" s="1"/>
  <c r="O36" i="4"/>
  <c r="O37" i="4"/>
  <c r="I20" i="9"/>
  <c r="D11" i="9"/>
  <c r="D21" i="9" s="1"/>
  <c r="D39" i="9"/>
  <c r="D41" i="9" s="1"/>
  <c r="D43" i="9" s="1"/>
  <c r="K45" i="2"/>
  <c r="K44" i="2"/>
  <c r="N41" i="3"/>
  <c r="N34" i="2" s="1"/>
  <c r="N48" i="4" s="1"/>
  <c r="P36" i="4"/>
  <c r="P37" i="4"/>
  <c r="M36" i="2"/>
  <c r="M42" i="2" s="1"/>
  <c r="M40" i="4"/>
  <c r="M42" i="4" s="1"/>
  <c r="L42" i="2"/>
  <c r="L40" i="1"/>
  <c r="L44" i="1" s="1"/>
  <c r="L53" i="4" s="1"/>
  <c r="E9" i="9"/>
  <c r="P19" i="3"/>
  <c r="P21" i="3" s="1"/>
  <c r="E11" i="9" l="1"/>
  <c r="E21" i="9" s="1"/>
  <c r="E39" i="9"/>
  <c r="E41" i="9" s="1"/>
  <c r="E43" i="9" s="1"/>
  <c r="O40" i="3"/>
  <c r="O41" i="3" s="1"/>
  <c r="P40" i="3" s="1"/>
  <c r="M40" i="1"/>
  <c r="M44" i="1" s="1"/>
  <c r="M53" i="4" s="1"/>
  <c r="P39" i="3"/>
  <c r="M44" i="2"/>
  <c r="M45" i="2"/>
  <c r="N40" i="4"/>
  <c r="N42" i="4" s="1"/>
  <c r="N36" i="2"/>
  <c r="N42" i="2" s="1"/>
  <c r="F9" i="9"/>
  <c r="L44" i="2"/>
  <c r="L45" i="2"/>
  <c r="F11" i="9" l="1"/>
  <c r="F21" i="9" s="1"/>
  <c r="F39" i="9"/>
  <c r="F41" i="9" s="1"/>
  <c r="F43" i="9" s="1"/>
  <c r="N40" i="1"/>
  <c r="N44" i="1" s="1"/>
  <c r="N53" i="4" s="1"/>
  <c r="P41" i="3"/>
  <c r="P34" i="2" s="1"/>
  <c r="O34" i="2"/>
  <c r="N44" i="2"/>
  <c r="N45" i="2"/>
  <c r="G9" i="9"/>
  <c r="P36" i="2" l="1"/>
  <c r="P42" i="2" s="1"/>
  <c r="P44" i="2" s="1"/>
  <c r="P48" i="4"/>
  <c r="O40" i="4"/>
  <c r="O42" i="4" s="1"/>
  <c r="O48" i="4"/>
  <c r="G11" i="9"/>
  <c r="G21" i="9" s="1"/>
  <c r="G39" i="9"/>
  <c r="G41" i="9" s="1"/>
  <c r="G43" i="9" s="1"/>
  <c r="P40" i="4"/>
  <c r="P42" i="4" s="1"/>
  <c r="O36" i="2"/>
  <c r="H9" i="9" s="1"/>
  <c r="P45" i="2" l="1"/>
  <c r="H11" i="9"/>
  <c r="H21" i="9" s="1"/>
  <c r="H39" i="9"/>
  <c r="H41" i="9" s="1"/>
  <c r="H43" i="9" s="1"/>
  <c r="I9" i="9"/>
  <c r="O42" i="2"/>
  <c r="O44" i="2" s="1"/>
  <c r="O40" i="1"/>
  <c r="O44" i="1" s="1"/>
  <c r="O53" i="4" s="1"/>
  <c r="P40" i="1"/>
  <c r="P44" i="1" s="1"/>
  <c r="P53" i="4" s="1"/>
  <c r="I11" i="9" l="1"/>
  <c r="I12" i="9" s="1"/>
  <c r="I39" i="9"/>
  <c r="I41" i="9" s="1"/>
  <c r="O45" i="2"/>
  <c r="J11" i="9" l="1"/>
  <c r="J41" i="9"/>
  <c r="J43" i="9" s="1"/>
  <c r="I43" i="9"/>
  <c r="I21" i="9"/>
  <c r="J12" i="9" l="1"/>
  <c r="J21" i="9" s="1"/>
  <c r="C23" i="9" s="1"/>
  <c r="J4" i="9"/>
  <c r="C45" i="9"/>
  <c r="C47" i="9" s="1"/>
  <c r="C50" i="9" l="1"/>
  <c r="C51" i="9" s="1"/>
  <c r="C26" i="9"/>
  <c r="C27" i="9" s="1"/>
</calcChain>
</file>

<file path=xl/comments1.xml><?xml version="1.0" encoding="utf-8"?>
<comments xmlns="http://schemas.openxmlformats.org/spreadsheetml/2006/main">
  <authors>
    <author>Ramesh Lakshman</author>
  </authors>
  <commentList>
    <comment ref="H22" authorId="0" shapeId="0">
      <text>
        <r>
          <rPr>
            <b/>
            <sz val="9"/>
            <color indexed="81"/>
            <rFont val="Tahoma"/>
            <family val="2"/>
          </rPr>
          <t>Ramesh Lakshman:</t>
        </r>
        <r>
          <rPr>
            <sz val="9"/>
            <color indexed="81"/>
            <rFont val="Tahoma"/>
            <family val="2"/>
          </rPr>
          <t xml:space="preserve">
Impact of write back of excess depreciaiton </t>
        </r>
      </text>
    </comment>
    <comment ref="H24" authorId="0" shapeId="0">
      <text>
        <r>
          <rPr>
            <b/>
            <sz val="9"/>
            <color indexed="81"/>
            <rFont val="Tahoma"/>
            <family val="2"/>
          </rPr>
          <t>Ramesh Lakshman:</t>
        </r>
        <r>
          <rPr>
            <sz val="9"/>
            <color indexed="81"/>
            <rFont val="Tahoma"/>
            <family val="2"/>
          </rPr>
          <t xml:space="preserve">
11492.5 is reversal of depreciation.</t>
        </r>
      </text>
    </comment>
  </commentList>
</comments>
</file>

<file path=xl/comments2.xml><?xml version="1.0" encoding="utf-8"?>
<comments xmlns="http://schemas.openxmlformats.org/spreadsheetml/2006/main">
  <authors>
    <author>Ramesh Lakshman</author>
  </authors>
  <commentList>
    <comment ref="H12" authorId="0" shapeId="0">
      <text>
        <r>
          <rPr>
            <b/>
            <sz val="9"/>
            <color indexed="81"/>
            <rFont val="Tahoma"/>
            <family val="2"/>
          </rPr>
          <t>Ramesh Lakshman:</t>
        </r>
        <r>
          <rPr>
            <sz val="9"/>
            <color indexed="81"/>
            <rFont val="Tahoma"/>
            <family val="2"/>
          </rPr>
          <t xml:space="preserve">
Because adjustment to depreciation is included in this.  </t>
        </r>
      </text>
    </comment>
    <comment ref="I12" authorId="0" shapeId="0">
      <text>
        <r>
          <rPr>
            <b/>
            <sz val="9"/>
            <color indexed="81"/>
            <rFont val="Tahoma"/>
            <family val="2"/>
          </rPr>
          <t>Ramesh Lakshman:</t>
        </r>
        <r>
          <rPr>
            <sz val="9"/>
            <color indexed="81"/>
            <rFont val="Tahoma"/>
            <family val="2"/>
          </rPr>
          <t xml:space="preserve">
Because adjustment to depreciation is included in this.  </t>
        </r>
      </text>
    </comment>
  </commentList>
</comments>
</file>

<file path=xl/sharedStrings.xml><?xml version="1.0" encoding="utf-8"?>
<sst xmlns="http://schemas.openxmlformats.org/spreadsheetml/2006/main" count="333" uniqueCount="246">
  <si>
    <t xml:space="preserve">Sales </t>
  </si>
  <si>
    <t>Other Operating Income</t>
  </si>
  <si>
    <t>Total Revenue</t>
  </si>
  <si>
    <t>Income</t>
  </si>
  <si>
    <t>Expenditure</t>
  </si>
  <si>
    <t>Cost of Goods Sold</t>
  </si>
  <si>
    <t>Employee Cost</t>
  </si>
  <si>
    <t>Selling and Admin Expenses</t>
  </si>
  <si>
    <t>EBITDA</t>
  </si>
  <si>
    <t xml:space="preserve">Depreciation </t>
  </si>
  <si>
    <t>EBIT</t>
  </si>
  <si>
    <t>Interest</t>
  </si>
  <si>
    <t>EBT</t>
  </si>
  <si>
    <t>EAT</t>
  </si>
  <si>
    <t>Less Excise Duty</t>
  </si>
  <si>
    <t>Net Sales</t>
  </si>
  <si>
    <t>Total Expenses</t>
  </si>
  <si>
    <t>Current Tax</t>
  </si>
  <si>
    <t>Deffered Tax</t>
  </si>
  <si>
    <t>Appropriations</t>
  </si>
  <si>
    <t>Dividend</t>
  </si>
  <si>
    <t>Tax on Dividend</t>
  </si>
  <si>
    <t xml:space="preserve">General Reserve </t>
  </si>
  <si>
    <t>Rupees in Lakhs</t>
  </si>
  <si>
    <t>`</t>
  </si>
  <si>
    <t>Sources of Funds</t>
  </si>
  <si>
    <t>Rupees Lakhs</t>
  </si>
  <si>
    <t xml:space="preserve">Share Capital </t>
  </si>
  <si>
    <t>Reserves and Surplus</t>
  </si>
  <si>
    <t>Secured Loans</t>
  </si>
  <si>
    <t>Long Term Loans Secured</t>
  </si>
  <si>
    <t>Long TermLoan Unsecured</t>
  </si>
  <si>
    <t>Break up of Secured and Unsercured loan</t>
  </si>
  <si>
    <t xml:space="preserve">Sales Tax Loan </t>
  </si>
  <si>
    <t xml:space="preserve">Less current portion </t>
  </si>
  <si>
    <t xml:space="preserve">Unsecured Loan </t>
  </si>
  <si>
    <t xml:space="preserve">Sales Tax Deferral </t>
  </si>
  <si>
    <t xml:space="preserve">Less Current Portion </t>
  </si>
  <si>
    <t>Current Loans</t>
  </si>
  <si>
    <t xml:space="preserve">Current portion of secured loan </t>
  </si>
  <si>
    <t xml:space="preserve">Current portion of unsecured loan </t>
  </si>
  <si>
    <t>Working Capital loan</t>
  </si>
  <si>
    <t>Total Loans</t>
  </si>
  <si>
    <t>Total Equity</t>
  </si>
  <si>
    <t xml:space="preserve">Total Liabilities </t>
  </si>
  <si>
    <t>Assets</t>
  </si>
  <si>
    <t xml:space="preserve">Fixed Assets </t>
  </si>
  <si>
    <t>Gross Fixed Assets</t>
  </si>
  <si>
    <t xml:space="preserve">Less Depreciation </t>
  </si>
  <si>
    <t xml:space="preserve">Net Block </t>
  </si>
  <si>
    <t xml:space="preserve">Less Provision for write down </t>
  </si>
  <si>
    <t>Capital Work in progress</t>
  </si>
  <si>
    <t>Capital Advances</t>
  </si>
  <si>
    <t xml:space="preserve">Investments </t>
  </si>
  <si>
    <t>Deferred Tax Assets</t>
  </si>
  <si>
    <t>Current Assets</t>
  </si>
  <si>
    <t xml:space="preserve">Inventories </t>
  </si>
  <si>
    <t>Receivables</t>
  </si>
  <si>
    <t>Cash and Bank</t>
  </si>
  <si>
    <t>Loans and Advances</t>
  </si>
  <si>
    <t xml:space="preserve">Less Current Liabilities </t>
  </si>
  <si>
    <t xml:space="preserve"> Liabilities</t>
  </si>
  <si>
    <t xml:space="preserve">Provisions </t>
  </si>
  <si>
    <t>Total Assets</t>
  </si>
  <si>
    <t>Short Term loans</t>
  </si>
  <si>
    <t xml:space="preserve">Extraordinary Income </t>
  </si>
  <si>
    <t>Less Extra Ordinar Exp</t>
  </si>
  <si>
    <t>EAT after extra ordinary Items</t>
  </si>
  <si>
    <t>FBT/Adjustments of prior year</t>
  </si>
  <si>
    <t>Long Term Provisions</t>
  </si>
  <si>
    <t>Long Term Liabilities</t>
  </si>
  <si>
    <t>Current Investments</t>
  </si>
  <si>
    <t>Cash From Operations</t>
  </si>
  <si>
    <t>Profit Before Tax</t>
  </si>
  <si>
    <t>Add/Less</t>
  </si>
  <si>
    <t>Extra ordinary Income</t>
  </si>
  <si>
    <t xml:space="preserve">Interest </t>
  </si>
  <si>
    <t>Cash From Operation</t>
  </si>
  <si>
    <t>Changes in Working Capital</t>
  </si>
  <si>
    <t>Inventories</t>
  </si>
  <si>
    <t>Liabilities</t>
  </si>
  <si>
    <t>Provisions</t>
  </si>
  <si>
    <t>Cash from operation incl W.Cap</t>
  </si>
  <si>
    <t xml:space="preserve">Taxes </t>
  </si>
  <si>
    <t xml:space="preserve">Net Cash From Operations </t>
  </si>
  <si>
    <t>Fixed Assets</t>
  </si>
  <si>
    <t>Capital Work in process</t>
  </si>
  <si>
    <t>Provision for dimunition in value</t>
  </si>
  <si>
    <t>Investments</t>
  </si>
  <si>
    <t>Cash Flow from investments</t>
  </si>
  <si>
    <t>Financiting Activity</t>
  </si>
  <si>
    <t>Investment Activity</t>
  </si>
  <si>
    <t>Equity Capital</t>
  </si>
  <si>
    <t>Long Term Loans</t>
  </si>
  <si>
    <t>Short Term Loan</t>
  </si>
  <si>
    <t xml:space="preserve">Long term provisions </t>
  </si>
  <si>
    <t xml:space="preserve">Dividends </t>
  </si>
  <si>
    <t>Cash flow from Financing activities</t>
  </si>
  <si>
    <t>Net Cash Flow for the  year</t>
  </si>
  <si>
    <t>Cash at beginning of the year</t>
  </si>
  <si>
    <t>Cash at the end of the year</t>
  </si>
  <si>
    <t xml:space="preserve">Sales Growth </t>
  </si>
  <si>
    <t>COGS to Sales</t>
  </si>
  <si>
    <t xml:space="preserve">Employee Cost to Sales </t>
  </si>
  <si>
    <t xml:space="preserve">Selling and Admin Exp to Sales </t>
  </si>
  <si>
    <t>Depreciation to Gross FA</t>
  </si>
  <si>
    <t>Interest Cost to Loans</t>
  </si>
  <si>
    <t>Fixed Asset Turnover</t>
  </si>
  <si>
    <t>Inventory Turnover</t>
  </si>
  <si>
    <t>Receivable Turnover</t>
  </si>
  <si>
    <t>Long Term Advances turnover</t>
  </si>
  <si>
    <t xml:space="preserve">Investments to Turnover </t>
  </si>
  <si>
    <t>Other Current Assets Turnover</t>
  </si>
  <si>
    <t>Current Liabilities Turnover</t>
  </si>
  <si>
    <t xml:space="preserve">Ratios used in Projections </t>
  </si>
  <si>
    <t>Excise Duty to Sales</t>
  </si>
  <si>
    <t>Operating Income to Net Sales</t>
  </si>
  <si>
    <t>CWIP Turnover</t>
  </si>
  <si>
    <t xml:space="preserve">Provisions Turnover </t>
  </si>
  <si>
    <t>Long Term Liabilities to Equity</t>
  </si>
  <si>
    <t>Resulting Ratios</t>
  </si>
  <si>
    <t>ROE</t>
  </si>
  <si>
    <t xml:space="preserve">Sustainable Growth </t>
  </si>
  <si>
    <t xml:space="preserve">ROE Growth </t>
  </si>
  <si>
    <t>Sales Margin</t>
  </si>
  <si>
    <t>Asset Turnover</t>
  </si>
  <si>
    <t>Leverage</t>
  </si>
  <si>
    <t>No of Days Inventory</t>
  </si>
  <si>
    <t>No of Days Receivables</t>
  </si>
  <si>
    <t>No of Days other Current Assets</t>
  </si>
  <si>
    <t>No of days current liablities</t>
  </si>
  <si>
    <t>Working Capital Cycle</t>
  </si>
  <si>
    <t>EBITDA to Sales</t>
  </si>
  <si>
    <t>Depreciation Charge</t>
  </si>
  <si>
    <t>Interest Charge</t>
  </si>
  <si>
    <t>Tax Charge</t>
  </si>
  <si>
    <t>Current Tax to EBT</t>
  </si>
  <si>
    <t>Deffered Tax to Current Tax</t>
  </si>
  <si>
    <t>Deferred Tax to Additions to Fixed Assets</t>
  </si>
  <si>
    <t>Dividend Payout Ratio</t>
  </si>
  <si>
    <t>Actuals</t>
  </si>
  <si>
    <t>Projected</t>
  </si>
  <si>
    <t>Provisions to Long Term Liability</t>
  </si>
  <si>
    <t>Loans to Long Term Liability</t>
  </si>
  <si>
    <t>Tax on Dividends to Dividends paid</t>
  </si>
  <si>
    <t>Current Investments Turnover</t>
  </si>
  <si>
    <t>Rs. Millions</t>
  </si>
  <si>
    <t>PAT</t>
  </si>
  <si>
    <t>Non Operating Income to Investments</t>
  </si>
  <si>
    <t>Free Cash Flow to Equity</t>
  </si>
  <si>
    <t>Row Labels</t>
  </si>
  <si>
    <t>(All)</t>
  </si>
  <si>
    <t xml:space="preserve">Add Depreciation </t>
  </si>
  <si>
    <t xml:space="preserve">Changes in Borrowings </t>
  </si>
  <si>
    <t>Changes in Fixed Assets</t>
  </si>
  <si>
    <t xml:space="preserve">Changes in Working Capital </t>
  </si>
  <si>
    <t xml:space="preserve">FCF to Equity </t>
  </si>
  <si>
    <t>Changes in Capital Advances</t>
  </si>
  <si>
    <t xml:space="preserve">Risk Free Rate </t>
  </si>
  <si>
    <t>Beta Levered</t>
  </si>
  <si>
    <t>Unlevered Beta</t>
  </si>
  <si>
    <t xml:space="preserve">Revised Beta for computation </t>
  </si>
  <si>
    <t>COE</t>
  </si>
  <si>
    <t>Market Premium</t>
  </si>
  <si>
    <t xml:space="preserve">Date of Computation </t>
  </si>
  <si>
    <t>Discount Factor</t>
  </si>
  <si>
    <t>PV</t>
  </si>
  <si>
    <t>Total PV</t>
  </si>
  <si>
    <t>Other Income not to be considered</t>
  </si>
  <si>
    <t>Less Extraordinary Items</t>
  </si>
  <si>
    <t>Less Working Capital Changes</t>
  </si>
  <si>
    <t>Less Changes CWIP</t>
  </si>
  <si>
    <t xml:space="preserve">Less Changes in Fixed Assets </t>
  </si>
  <si>
    <t>Changes in Loans</t>
  </si>
  <si>
    <t>Net Cash flow to equity</t>
  </si>
  <si>
    <t>Average Price</t>
  </si>
  <si>
    <t>Close Price</t>
  </si>
  <si>
    <t>Last Price</t>
  </si>
  <si>
    <t>Low Price</t>
  </si>
  <si>
    <t>High Price</t>
  </si>
  <si>
    <t>Open Price</t>
  </si>
  <si>
    <t>Prev Close</t>
  </si>
  <si>
    <t>Date</t>
  </si>
  <si>
    <t>Kansai Historical Prices from NSE</t>
  </si>
  <si>
    <t>Close</t>
  </si>
  <si>
    <t>Low</t>
  </si>
  <si>
    <t>High</t>
  </si>
  <si>
    <t>Open</t>
  </si>
  <si>
    <t xml:space="preserve">Add Deferred Tax </t>
  </si>
  <si>
    <t>Return closing</t>
  </si>
  <si>
    <t>CNX Nifty</t>
  </si>
  <si>
    <t>Return nifty</t>
  </si>
  <si>
    <t>YTM</t>
  </si>
  <si>
    <t>Duration</t>
  </si>
  <si>
    <t xml:space="preserve"> TRI</t>
  </si>
  <si>
    <t xml:space="preserve"> PRI</t>
  </si>
  <si>
    <t xml:space="preserve"> Avg.Coupon</t>
  </si>
  <si>
    <t xml:space="preserve"> Avg. Residual Maturity</t>
  </si>
  <si>
    <t xml:space="preserve"> Portfolio YTM</t>
  </si>
  <si>
    <t xml:space="preserve"> Portfolio Duration</t>
  </si>
  <si>
    <t xml:space="preserve"> Portfolio Modified Duration</t>
  </si>
  <si>
    <t xml:space="preserve"> Portfolio Convexity  </t>
  </si>
  <si>
    <t>Beta</t>
  </si>
  <si>
    <t>COGS higher by 5%</t>
  </si>
  <si>
    <t>$J$4:$P$4 by</t>
  </si>
  <si>
    <t>$J$7:$P$7 by</t>
  </si>
  <si>
    <t>$J$52</t>
  </si>
  <si>
    <t>$K$52</t>
  </si>
  <si>
    <t>$L$52</t>
  </si>
  <si>
    <t>$M$52</t>
  </si>
  <si>
    <t>$N$52</t>
  </si>
  <si>
    <t>$O$52</t>
  </si>
  <si>
    <t>$P$52</t>
  </si>
  <si>
    <t>Probability</t>
  </si>
  <si>
    <t>Probability Table</t>
  </si>
  <si>
    <t>FY 14-15</t>
  </si>
  <si>
    <t>Rs. Lakhs'</t>
  </si>
  <si>
    <t>Millions</t>
  </si>
  <si>
    <t>Expected Value</t>
  </si>
  <si>
    <t>Average</t>
  </si>
  <si>
    <t>Annualised</t>
  </si>
  <si>
    <t>Mkt Premium</t>
  </si>
  <si>
    <t>Sales As Budgeted</t>
  </si>
  <si>
    <t>COGS as Budgeted</t>
  </si>
  <si>
    <t>COGS higher by 2.5%</t>
  </si>
  <si>
    <t>Sales lower by 2%</t>
  </si>
  <si>
    <t>Sales Lower by 4%</t>
  </si>
  <si>
    <t xml:space="preserve">Cash Flow to Firm </t>
  </si>
  <si>
    <t xml:space="preserve">Add Interest </t>
  </si>
  <si>
    <t>FCF to Firm</t>
  </si>
  <si>
    <t xml:space="preserve">Cost of Debt </t>
  </si>
  <si>
    <t>Debt Equity Ratio</t>
  </si>
  <si>
    <t>WACC</t>
  </si>
  <si>
    <t>TV</t>
  </si>
  <si>
    <t xml:space="preserve">Present Value </t>
  </si>
  <si>
    <t xml:space="preserve">Total Present Value </t>
  </si>
  <si>
    <t>Less Debt</t>
  </si>
  <si>
    <t xml:space="preserve">Net to Equity </t>
  </si>
  <si>
    <t xml:space="preserve">Add Value of Investment </t>
  </si>
  <si>
    <t xml:space="preserve">Total Value </t>
  </si>
  <si>
    <t>Value per Share</t>
  </si>
  <si>
    <t xml:space="preserve">Cash to Sales </t>
  </si>
  <si>
    <t xml:space="preserve">Excess Cash Holding </t>
  </si>
  <si>
    <t>Excess cash over required amount</t>
  </si>
  <si>
    <t>Add Excess Cash held</t>
  </si>
  <si>
    <t>Reuired ROE for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</si>
</sst>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[$-409]d\-mmm\-yy;@"/>
    <numFmt numFmtId="165" formatCode="0.0000"/>
    <numFmt numFmtId="166" formatCode="0.000"/>
    <numFmt numFmtId="167" formatCode="_(* #,##0.0000_);_(* \(#,##0.0000\);_(* &quot;-&quot;??_);_(@_)"/>
    <numFmt numFmtId="168" formatCode="_(* #,##0.00000_);_(* \(#,##0.00000\);_(* &quot;-&quot;??_);_(@_)"/>
    <numFmt numFmtId="169" formatCode="_(* #,##0.0000000_);_(* \(#,##0.0000000\);_(* &quot;-&quot;??_);_(@_)"/>
  </numFmts>
  <fonts count="25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Rupee Foradian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43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0" applyNumberFormat="0" applyBorder="0" applyAlignment="0" applyProtection="0"/>
    <xf numFmtId="0" fontId="16" fillId="9" borderId="5" applyNumberFormat="0" applyAlignment="0" applyProtection="0"/>
    <xf numFmtId="0" fontId="17" fillId="10" borderId="6" applyNumberFormat="0" applyAlignment="0" applyProtection="0"/>
    <xf numFmtId="0" fontId="18" fillId="10" borderId="5" applyNumberFormat="0" applyAlignment="0" applyProtection="0"/>
    <xf numFmtId="0" fontId="19" fillId="0" borderId="7" applyNumberFormat="0" applyFill="0" applyAlignment="0" applyProtection="0"/>
    <xf numFmtId="0" fontId="20" fillId="11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4" fillId="36" borderId="0" applyNumberFormat="0" applyBorder="0" applyAlignment="0" applyProtection="0"/>
    <xf numFmtId="0" fontId="2" fillId="0" borderId="0"/>
    <xf numFmtId="0" fontId="2" fillId="12" borderId="9" applyNumberFormat="0" applyFont="0" applyAlignment="0" applyProtection="0"/>
    <xf numFmtId="0" fontId="1" fillId="0" borderId="0"/>
    <xf numFmtId="0" fontId="1" fillId="12" borderId="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43">
    <xf numFmtId="0" fontId="0" fillId="0" borderId="0" xfId="0"/>
    <xf numFmtId="43" fontId="0" fillId="0" borderId="0" xfId="1" applyFont="1"/>
    <xf numFmtId="43" fontId="4" fillId="0" borderId="0" xfId="1" applyFont="1" applyAlignment="1">
      <alignment horizontal="center"/>
    </xf>
    <xf numFmtId="15" fontId="0" fillId="0" borderId="0" xfId="1" applyNumberFormat="1" applyFont="1" applyAlignment="1">
      <alignment horizontal="center"/>
    </xf>
    <xf numFmtId="164" fontId="0" fillId="0" borderId="0" xfId="1" applyNumberFormat="1" applyFont="1" applyAlignment="1">
      <alignment horizontal="center"/>
    </xf>
    <xf numFmtId="43" fontId="0" fillId="0" borderId="0" xfId="0" applyNumberFormat="1"/>
    <xf numFmtId="0" fontId="0" fillId="2" borderId="0" xfId="0" applyFill="1"/>
    <xf numFmtId="166" fontId="0" fillId="0" borderId="0" xfId="0" applyNumberFormat="1"/>
    <xf numFmtId="165" fontId="0" fillId="2" borderId="0" xfId="0" applyNumberFormat="1" applyFill="1"/>
    <xf numFmtId="164" fontId="0" fillId="0" borderId="0" xfId="1" applyNumberFormat="1" applyFont="1"/>
    <xf numFmtId="43" fontId="0" fillId="0" borderId="0" xfId="1" applyNumberFormat="1" applyFont="1"/>
    <xf numFmtId="166" fontId="0" fillId="5" borderId="0" xfId="0" applyNumberFormat="1" applyFill="1"/>
    <xf numFmtId="166" fontId="0" fillId="0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5" fontId="0" fillId="0" borderId="0" xfId="0" applyNumberFormat="1"/>
    <xf numFmtId="10" fontId="0" fillId="0" borderId="0" xfId="0" applyNumberFormat="1"/>
    <xf numFmtId="14" fontId="0" fillId="0" borderId="0" xfId="0" applyNumberFormat="1"/>
    <xf numFmtId="0" fontId="6" fillId="0" borderId="1" xfId="0" applyFont="1" applyBorder="1" applyAlignment="1">
      <alignment horizontal="left"/>
    </xf>
    <xf numFmtId="0" fontId="6" fillId="0" borderId="1" xfId="0" applyNumberFormat="1" applyFont="1" applyBorder="1"/>
    <xf numFmtId="15" fontId="0" fillId="0" borderId="0" xfId="1" applyNumberFormat="1" applyFont="1"/>
    <xf numFmtId="43" fontId="0" fillId="3" borderId="0" xfId="1" applyNumberFormat="1" applyFont="1" applyFill="1"/>
    <xf numFmtId="43" fontId="0" fillId="3" borderId="0" xfId="1" applyFont="1" applyFill="1"/>
    <xf numFmtId="166" fontId="0" fillId="3" borderId="0" xfId="0" applyNumberFormat="1" applyFill="1"/>
    <xf numFmtId="43" fontId="0" fillId="0" borderId="0" xfId="1" applyFont="1" applyFill="1"/>
    <xf numFmtId="164" fontId="0" fillId="0" borderId="0" xfId="1" applyNumberFormat="1" applyFont="1" applyFill="1" applyAlignment="1">
      <alignment horizontal="center"/>
    </xf>
    <xf numFmtId="43" fontId="4" fillId="0" borderId="0" xfId="1" applyFont="1" applyFill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42"/>
    <xf numFmtId="15" fontId="2" fillId="0" borderId="0" xfId="42" applyNumberFormat="1"/>
    <xf numFmtId="0" fontId="2" fillId="0" borderId="0" xfId="42"/>
    <xf numFmtId="15" fontId="2" fillId="0" borderId="0" xfId="42" applyNumberFormat="1"/>
    <xf numFmtId="0" fontId="1" fillId="0" borderId="0" xfId="44"/>
    <xf numFmtId="15" fontId="1" fillId="0" borderId="0" xfId="44" applyNumberFormat="1"/>
    <xf numFmtId="167" fontId="0" fillId="0" borderId="0" xfId="1" applyNumberFormat="1" applyFont="1"/>
    <xf numFmtId="168" fontId="0" fillId="0" borderId="0" xfId="0" applyNumberFormat="1"/>
    <xf numFmtId="169" fontId="0" fillId="0" borderId="0" xfId="0" applyNumberFormat="1"/>
    <xf numFmtId="0" fontId="0" fillId="3" borderId="0" xfId="0" applyFill="1" applyAlignment="1">
      <alignment horizontal="center"/>
    </xf>
    <xf numFmtId="0" fontId="5" fillId="4" borderId="0" xfId="0" applyFont="1" applyFill="1" applyAlignment="1">
      <alignment horizontal="center"/>
    </xf>
    <xf numFmtId="43" fontId="0" fillId="0" borderId="0" xfId="1" applyFont="1" applyAlignment="1">
      <alignment horizontal="center"/>
    </xf>
  </cellXfs>
  <cellStyles count="58">
    <cellStyle name="20% - Accent1" xfId="19" builtinId="30" customBuiltin="1"/>
    <cellStyle name="20% - Accent1 2" xfId="46"/>
    <cellStyle name="20% - Accent2" xfId="23" builtinId="34" customBuiltin="1"/>
    <cellStyle name="20% - Accent2 2" xfId="48"/>
    <cellStyle name="20% - Accent3" xfId="27" builtinId="38" customBuiltin="1"/>
    <cellStyle name="20% - Accent3 2" xfId="50"/>
    <cellStyle name="20% - Accent4" xfId="31" builtinId="42" customBuiltin="1"/>
    <cellStyle name="20% - Accent4 2" xfId="52"/>
    <cellStyle name="20% - Accent5" xfId="35" builtinId="46" customBuiltin="1"/>
    <cellStyle name="20% - Accent5 2" xfId="54"/>
    <cellStyle name="20% - Accent6" xfId="39" builtinId="50" customBuiltin="1"/>
    <cellStyle name="20% - Accent6 2" xfId="56"/>
    <cellStyle name="40% - Accent1" xfId="20" builtinId="31" customBuiltin="1"/>
    <cellStyle name="40% - Accent1 2" xfId="47"/>
    <cellStyle name="40% - Accent2" xfId="24" builtinId="35" customBuiltin="1"/>
    <cellStyle name="40% - Accent2 2" xfId="49"/>
    <cellStyle name="40% - Accent3" xfId="28" builtinId="39" customBuiltin="1"/>
    <cellStyle name="40% - Accent3 2" xfId="51"/>
    <cellStyle name="40% - Accent4" xfId="32" builtinId="43" customBuiltin="1"/>
    <cellStyle name="40% - Accent4 2" xfId="53"/>
    <cellStyle name="40% - Accent5" xfId="36" builtinId="47" customBuiltin="1"/>
    <cellStyle name="40% - Accent5 2" xfId="55"/>
    <cellStyle name="40% - Accent6" xfId="40" builtinId="51" customBuiltin="1"/>
    <cellStyle name="40% - Accent6 2" xfId="57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/>
    <cellStyle name="Normal 3" xfId="44"/>
    <cellStyle name="Note 2" xfId="43"/>
    <cellStyle name="Note 3" xfId="45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amesh Lakshman" refreshedDate="41998.518765277775" createdVersion="5" refreshedVersion="5" minRefreshableVersion="3" recordCount="9">
  <cacheSource type="scenario"/>
  <cacheFields count="11">
    <cacheField name="$J$4:$P$4" numFmtId="0">
      <sharedItems containsNonDate="0" count="3">
        <s v="Sales As Budgeted"/>
        <s v="Sales lower by 2%"/>
        <s v="Sales Lower by 4%"/>
      </sharedItems>
    </cacheField>
    <cacheField name="$J$7:$P$7" numFmtId="0">
      <sharedItems containsNonDate="0" count="3">
        <s v="COGS as Budgeted"/>
        <s v="COGS higher by 2.5%"/>
        <s v="COGS higher by 5%"/>
      </sharedItems>
    </cacheField>
    <cacheField name="$J$4:$P$4 by" numFmtId="0">
      <sharedItems containsNonDate="0" count="1">
        <s v="Ramesh Lakshman"/>
      </sharedItems>
    </cacheField>
    <cacheField name="$J$7:$P$7 by" numFmtId="0">
      <sharedItems containsNonDate="0" count="1">
        <s v="Ramesh Lakshman"/>
      </sharedItems>
    </cacheField>
    <cacheField name="res $J$52" numFmtId="0">
      <sharedItems containsSemiMixedTypes="0" containsNonDate="0" containsString="0" containsNumber="1" minValue="24905.611904761859" maxValue="37451.281904761861" count="9">
        <n v="29200.471904761871"/>
        <n v="25089.281904761872"/>
        <n v="37451.281904761861"/>
        <n v="29091.861904761856"/>
        <n v="24997.371904761869"/>
        <n v="37309.131904761845"/>
        <n v="28983.431904761881"/>
        <n v="24905.611904761859"/>
        <n v="37167.241904761875"/>
      </sharedItems>
    </cacheField>
    <cacheField name="res $K$52" numFmtId="0">
      <sharedItems containsSemiMixedTypes="0" containsNonDate="0" containsString="0" containsNumber="1" minValue="27091.932000000037" maxValue="42344.734000000019" count="9">
        <n v="32479.86399999998"/>
        <n v="27547.444000000014"/>
        <n v="42344.734000000019"/>
        <n v="32210.308000000026"/>
        <n v="27319.107999999989"/>
        <n v="41992.688000000046"/>
        <n v="31942.101999999999"/>
        <n v="27091.932000000037"/>
        <n v="41642.462000000007"/>
      </sharedItems>
    </cacheField>
    <cacheField name="res $L$52" numFmtId="0">
      <sharedItems containsSemiMixedTypes="0" containsNonDate="0" containsString="0" containsNumber="1" minValue="37985.782999999996" maxValue="57160.275000000023" count="9">
        <n v="45010.535000000054"/>
        <n v="38935.665000000008"/>
        <n v="57160.275000000023"/>
        <n v="44458.607000000025"/>
        <n v="38458.626999999986"/>
        <n v="56458.576999999983"/>
        <n v="43911.562999999995"/>
        <n v="37985.782999999996"/>
        <n v="55763.092999999993"/>
      </sharedItems>
    </cacheField>
    <cacheField name="res $M$52" numFmtId="0">
      <sharedItems containsSemiMixedTypes="0" containsNonDate="0" containsString="0" containsNumber="1" minValue="50186.255999999943" maxValue="73329.906000000046" count="9">
        <n v="58967.836000000047"/>
        <n v="51786.806000000041"/>
        <n v="73329.906000000046"/>
        <n v="58050.512999999977"/>
        <n v="50981.633000000016"/>
        <n v="72188.263000000006"/>
        <n v="57144.355999999963"/>
        <n v="50186.255999999943"/>
        <n v="71060.545999999958"/>
      </sharedItems>
    </cacheField>
    <cacheField name="res $N$52" numFmtId="0">
      <sharedItems containsSemiMixedTypes="0" containsNonDate="0" containsString="0" containsNumber="1" minValue="62625.515000000087" maxValue="89361.555999999953" count="9">
        <n v="73095.425999999963"/>
        <n v="64962.355999999956"/>
        <n v="89361.555999999953"/>
        <n v="71770.314000000042"/>
        <n v="63785.164000000012"/>
        <n v="87740.634000000078"/>
        <n v="70464.96500000004"/>
        <n v="62625.515000000087"/>
        <n v="86143.865000000107"/>
      </sharedItems>
    </cacheField>
    <cacheField name="res $O$52" numFmtId="0">
      <sharedItems containsSemiMixedTypes="0" containsNonDate="0" containsString="0" containsNumber="1" minValue="68863.927999999971" maxValue="98533.394999999946" count="9">
        <n v="80640.634999999951"/>
        <n v="71694.264999999883"/>
        <n v="98533.394999999946"/>
        <n v="79034.779999999984"/>
        <n v="70267.089999999953"/>
        <n v="96570.1899999999"/>
        <n v="77455.957999999999"/>
        <n v="68863.927999999971"/>
        <n v="94640.037999999986"/>
      </sharedItems>
    </cacheField>
    <cacheField name="res $P$52" numFmtId="0">
      <sharedItems containsSemiMixedTypes="0" containsNonDate="0" containsString="0" containsNumber="1" minValue="72158.184000000008" maxValue="103448.36200000004" count="9">
        <n v="84660.972000000053"/>
        <n v="75267.292000000059"/>
        <n v="103448.36200000004"/>
        <n v="82896.040999999968"/>
        <n v="73698.710999999879"/>
        <n v="101290.68099999998"/>
        <n v="81162.633999999918"/>
        <n v="72158.184000000008"/>
        <n v="99171.54399999996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Result Cells" updatedVersion="5" minRefreshableVersion="3" useAutoFormatting="1" rowGrandTotals="0" colGrandTotals="0" itemPrintTitles="1" createdVersion="5" indent="0" outline="1" outlineData="1" multipleFieldFilters="0" fieldListSortAscending="1">
  <location ref="B4:I16" firstHeaderRow="0" firstDataRow="1" firstDataCol="1" rowPageCount="2" colPageCount="1"/>
  <pivotFields count="11">
    <pivotField axis="axisRow" showAll="0" defaultSubtotal="0">
      <items count="3">
        <item x="0"/>
        <item x="1"/>
        <item x="2"/>
      </items>
    </pivotField>
    <pivotField axis="axisRow" showAll="0" defaultSubtotal="0">
      <items count="3">
        <item x="0"/>
        <item x="1"/>
        <item x="2"/>
      </items>
    </pivotField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0"/>
    <field x="1"/>
  </rowFields>
  <rowItems count="12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2">
    <pageField fld="2" hier="-1"/>
    <pageField fld="3" hier="-1"/>
  </pageFields>
  <dataFields count="7">
    <dataField name="$J$52" fld="4" baseField="0" baseItem="0"/>
    <dataField name="$K$52" fld="5" baseField="0" baseItem="0"/>
    <dataField name="$L$52" fld="6" baseField="0" baseItem="0"/>
    <dataField name="$M$52" fld="7" baseField="0" baseItem="0"/>
    <dataField name="$N$52" fld="8" baseField="0" baseItem="0"/>
    <dataField name="$O$52" fld="9" baseField="0" baseItem="0"/>
    <dataField name="$P$52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44"/>
  <sheetViews>
    <sheetView topLeftCell="B1" workbookViewId="0">
      <pane xSplit="1" ySplit="3" topLeftCell="E22" activePane="bottomRight" state="frozen"/>
      <selection activeCell="B1" sqref="B1"/>
      <selection pane="topRight" activeCell="C1" sqref="C1"/>
      <selection pane="bottomLeft" activeCell="B4" sqref="B4"/>
      <selection pane="bottomRight" activeCell="E32" sqref="E32"/>
    </sheetView>
  </sheetViews>
  <sheetFormatPr defaultRowHeight="15"/>
  <cols>
    <col min="1" max="1" width="8.7265625" style="1"/>
    <col min="2" max="2" width="24.7265625" style="1" bestFit="1" customWidth="1"/>
    <col min="3" max="3" width="11.81640625" style="1" bestFit="1" customWidth="1"/>
    <col min="4" max="4" width="11.81640625" style="1" customWidth="1"/>
    <col min="5" max="6" width="11.81640625" style="1" bestFit="1" customWidth="1"/>
    <col min="7" max="7" width="11.7265625" style="1" customWidth="1"/>
    <col min="8" max="14" width="11.81640625" style="1" bestFit="1" customWidth="1"/>
    <col min="15" max="16" width="12.7265625" style="1" bestFit="1" customWidth="1"/>
    <col min="17" max="17" width="10.1796875" style="1" bestFit="1" customWidth="1"/>
    <col min="18" max="16384" width="8.7265625" style="1"/>
  </cols>
  <sheetData>
    <row r="1" spans="2:16">
      <c r="F1" s="1" t="s">
        <v>23</v>
      </c>
    </row>
    <row r="2" spans="2:16">
      <c r="C2" s="3">
        <v>39538</v>
      </c>
      <c r="D2" s="3">
        <f>EDATE(C2,12)</f>
        <v>39903</v>
      </c>
      <c r="E2" s="3">
        <f t="shared" ref="E2:G2" si="0">EDATE(D2,12)</f>
        <v>40268</v>
      </c>
      <c r="F2" s="3">
        <f t="shared" si="0"/>
        <v>40633</v>
      </c>
      <c r="G2" s="3">
        <f t="shared" si="0"/>
        <v>40999</v>
      </c>
      <c r="H2" s="3">
        <f t="shared" ref="H2" si="1">EDATE(G2,12)</f>
        <v>41364</v>
      </c>
      <c r="I2" s="3">
        <f t="shared" ref="I2" si="2">EDATE(H2,12)</f>
        <v>41729</v>
      </c>
      <c r="J2" s="3">
        <f t="shared" ref="J2" si="3">EDATE(I2,12)</f>
        <v>42094</v>
      </c>
      <c r="K2" s="3">
        <f t="shared" ref="K2" si="4">EDATE(J2,12)</f>
        <v>42460</v>
      </c>
      <c r="L2" s="3">
        <f t="shared" ref="L2" si="5">EDATE(K2,12)</f>
        <v>42825</v>
      </c>
      <c r="M2" s="3">
        <f t="shared" ref="M2:N2" si="6">EDATE(L2,12)</f>
        <v>43190</v>
      </c>
      <c r="N2" s="3">
        <f t="shared" si="6"/>
        <v>43555</v>
      </c>
      <c r="O2" s="3">
        <f t="shared" ref="O2" si="7">EDATE(N2,12)</f>
        <v>43921</v>
      </c>
      <c r="P2" s="3">
        <f t="shared" ref="P2" si="8">EDATE(O2,12)</f>
        <v>44286</v>
      </c>
    </row>
    <row r="3" spans="2:16">
      <c r="B3" s="1" t="s">
        <v>3</v>
      </c>
      <c r="C3" s="2" t="s">
        <v>24</v>
      </c>
      <c r="D3" s="2" t="s">
        <v>24</v>
      </c>
      <c r="E3" s="2" t="s">
        <v>24</v>
      </c>
      <c r="F3" s="2" t="s">
        <v>24</v>
      </c>
      <c r="G3" s="2" t="s">
        <v>24</v>
      </c>
    </row>
    <row r="4" spans="2:16">
      <c r="B4" s="1" t="s">
        <v>0</v>
      </c>
      <c r="C4" s="1">
        <v>152866.81</v>
      </c>
      <c r="D4" s="1">
        <v>156776.73000000001</v>
      </c>
      <c r="E4" s="1">
        <v>185613.14</v>
      </c>
      <c r="F4" s="1">
        <v>236574.64</v>
      </c>
      <c r="G4" s="1">
        <v>286152.2</v>
      </c>
      <c r="H4" s="1">
        <v>320331.8</v>
      </c>
      <c r="I4" s="1">
        <v>354043.5</v>
      </c>
      <c r="J4" s="1">
        <f>ROUND(I4*(1+Ratios!J4),2)</f>
        <v>444112.17</v>
      </c>
      <c r="K4" s="1">
        <f>ROUND(J4*(1+Ratios!K4),2)</f>
        <v>566243.02</v>
      </c>
      <c r="L4" s="1">
        <f>ROUND(K4*(1+Ratios!L4),2)</f>
        <v>707803.78</v>
      </c>
      <c r="M4" s="1">
        <f>ROUND(L4*(1+Ratios!M4),2)</f>
        <v>849364.54</v>
      </c>
      <c r="N4" s="1">
        <f>ROUND(M4*(1+Ratios!N4),2)</f>
        <v>976769.22</v>
      </c>
      <c r="O4" s="1">
        <f>ROUND(N4*(1+Ratios!O4),2)</f>
        <v>1074446.1399999999</v>
      </c>
      <c r="P4" s="1">
        <f>ROUND(O4*(1+Ratios!P4),2)</f>
        <v>1128168.45</v>
      </c>
    </row>
    <row r="5" spans="2:16">
      <c r="B5" s="1" t="s">
        <v>14</v>
      </c>
      <c r="C5" s="1">
        <v>-20891.8</v>
      </c>
      <c r="D5" s="1">
        <v>-19324.810000000001</v>
      </c>
      <c r="E5" s="1">
        <v>-14974.78</v>
      </c>
      <c r="F5" s="1">
        <v>-22701.62</v>
      </c>
      <c r="G5" s="1">
        <v>-27564.3</v>
      </c>
      <c r="H5" s="1">
        <v>-36380.9</v>
      </c>
      <c r="I5" s="1">
        <v>-40433</v>
      </c>
      <c r="J5" s="1">
        <f>-ROUND(J4*Ratios!J5,2)</f>
        <v>-72583.210000000006</v>
      </c>
      <c r="K5" s="1">
        <f>-ROUND(K4*Ratios!K5,2)</f>
        <v>-90598.88</v>
      </c>
      <c r="L5" s="1">
        <f>-ROUND(L4*Ratios!L5,2)</f>
        <v>-113248.6</v>
      </c>
      <c r="M5" s="1">
        <f>-ROUND(M4*Ratios!M5,2)</f>
        <v>-135898.32999999999</v>
      </c>
      <c r="N5" s="1">
        <f>-ROUND(N4*Ratios!N5,2)</f>
        <v>-156283.07999999999</v>
      </c>
      <c r="O5" s="1">
        <f>-ROUND(O4*Ratios!O5,2)</f>
        <v>-171911.38</v>
      </c>
      <c r="P5" s="1">
        <f>-ROUND(P4*Ratios!P5,2)</f>
        <v>-180506.95</v>
      </c>
    </row>
    <row r="6" spans="2:16">
      <c r="B6" s="1" t="s">
        <v>15</v>
      </c>
      <c r="C6" s="1">
        <f>SUBTOTAL(9,C4:C5)</f>
        <v>131975.01</v>
      </c>
      <c r="D6" s="1">
        <f>SUBTOTAL(9,D4:D5)</f>
        <v>137451.92000000001</v>
      </c>
      <c r="E6" s="1">
        <f t="shared" ref="E6:M6" si="9">SUBTOTAL(9,E4:E5)</f>
        <v>170638.36000000002</v>
      </c>
      <c r="F6" s="1">
        <f t="shared" si="9"/>
        <v>213873.02000000002</v>
      </c>
      <c r="G6" s="1">
        <f t="shared" si="9"/>
        <v>258587.90000000002</v>
      </c>
      <c r="H6" s="1">
        <f t="shared" si="9"/>
        <v>283950.89999999997</v>
      </c>
      <c r="I6" s="1">
        <f t="shared" si="9"/>
        <v>313610.5</v>
      </c>
      <c r="J6" s="1">
        <f t="shared" si="9"/>
        <v>371528.95999999996</v>
      </c>
      <c r="K6" s="1">
        <f t="shared" si="9"/>
        <v>475644.14</v>
      </c>
      <c r="L6" s="1">
        <f t="shared" si="9"/>
        <v>594555.18000000005</v>
      </c>
      <c r="M6" s="1">
        <f t="shared" si="9"/>
        <v>713466.21000000008</v>
      </c>
      <c r="N6" s="1">
        <f t="shared" ref="N6:P6" si="10">SUBTOTAL(9,N4:N5)</f>
        <v>820486.14</v>
      </c>
      <c r="O6" s="1">
        <f t="shared" si="10"/>
        <v>902534.75999999989</v>
      </c>
      <c r="P6" s="1">
        <f t="shared" si="10"/>
        <v>947661.5</v>
      </c>
    </row>
    <row r="7" spans="2:16">
      <c r="B7" s="1" t="s">
        <v>1</v>
      </c>
      <c r="C7" s="1">
        <v>2484.59</v>
      </c>
      <c r="D7" s="1">
        <v>2219.5</v>
      </c>
      <c r="E7" s="1">
        <v>2038.21</v>
      </c>
      <c r="F7" s="1">
        <v>2346.09</v>
      </c>
      <c r="G7" s="1">
        <v>1469.3</v>
      </c>
      <c r="H7" s="1">
        <v>1711</v>
      </c>
      <c r="I7" s="1">
        <v>1824.9</v>
      </c>
      <c r="J7" s="1">
        <f>ROUND(J4*Ratios!J6,2)</f>
        <v>2587.81</v>
      </c>
      <c r="K7" s="1">
        <f>ROUND(K4*Ratios!K6,2)</f>
        <v>2264.9699999999998</v>
      </c>
      <c r="L7" s="1">
        <f>ROUND(L4*Ratios!L6,2)</f>
        <v>2831.22</v>
      </c>
      <c r="M7" s="1">
        <f>ROUND(M4*Ratios!M6,2)</f>
        <v>3397.46</v>
      </c>
      <c r="N7" s="1">
        <f>ROUND(N4*Ratios!N6,2)</f>
        <v>3907.08</v>
      </c>
      <c r="O7" s="1">
        <f>ROUND(O4*Ratios!O6,2)</f>
        <v>4297.78</v>
      </c>
      <c r="P7" s="1">
        <f>ROUND(P4*Ratios!P6,2)</f>
        <v>4512.67</v>
      </c>
    </row>
    <row r="8" spans="2:16">
      <c r="B8" s="1" t="s">
        <v>2</v>
      </c>
      <c r="C8" s="1">
        <f>SUBTOTAL(9,C4:C7)</f>
        <v>134459.6</v>
      </c>
      <c r="D8" s="1">
        <f>SUBTOTAL(9,D4:D7)</f>
        <v>139671.42000000001</v>
      </c>
      <c r="E8" s="1">
        <f t="shared" ref="E8:M8" si="11">SUBTOTAL(9,E4:E7)</f>
        <v>172676.57</v>
      </c>
      <c r="F8" s="1">
        <f t="shared" si="11"/>
        <v>216219.11000000002</v>
      </c>
      <c r="G8" s="1">
        <f t="shared" si="11"/>
        <v>260057.2</v>
      </c>
      <c r="H8" s="1">
        <f t="shared" si="11"/>
        <v>285661.89999999997</v>
      </c>
      <c r="I8" s="1">
        <f t="shared" si="11"/>
        <v>315435.40000000002</v>
      </c>
      <c r="J8" s="1">
        <f t="shared" si="11"/>
        <v>374116.76999999996</v>
      </c>
      <c r="K8" s="1">
        <f t="shared" si="11"/>
        <v>477909.11</v>
      </c>
      <c r="L8" s="1">
        <f t="shared" si="11"/>
        <v>597386.4</v>
      </c>
      <c r="M8" s="1">
        <f t="shared" si="11"/>
        <v>716863.67</v>
      </c>
      <c r="N8" s="1">
        <f t="shared" ref="N8:P8" si="12">SUBTOTAL(9,N4:N7)</f>
        <v>824393.22</v>
      </c>
      <c r="O8" s="1">
        <f t="shared" si="12"/>
        <v>906832.53999999992</v>
      </c>
      <c r="P8" s="1">
        <f t="shared" si="12"/>
        <v>952174.17</v>
      </c>
    </row>
    <row r="10" spans="2:16">
      <c r="B10" s="1" t="s">
        <v>4</v>
      </c>
    </row>
    <row r="11" spans="2:16">
      <c r="B11" s="1" t="s">
        <v>5</v>
      </c>
      <c r="C11" s="1">
        <v>-83731.710000000006</v>
      </c>
      <c r="D11" s="1">
        <v>-89958.28</v>
      </c>
      <c r="E11" s="1">
        <v>-107182.23</v>
      </c>
      <c r="F11" s="1">
        <v>-140024.53</v>
      </c>
      <c r="G11" s="1">
        <f>-169689.8-9175+4823.5</f>
        <v>-174041.3</v>
      </c>
      <c r="H11" s="1">
        <f>-189857.4-10228.3+5824</f>
        <v>-194261.69999999998</v>
      </c>
      <c r="I11" s="1">
        <f>-208511.6-12952.6+8069.7</f>
        <v>-213394.5</v>
      </c>
      <c r="J11" s="1">
        <f>-ROUND(J6*Ratios!J7,2)</f>
        <v>-251970.94</v>
      </c>
      <c r="K11" s="1">
        <f>-ROUND(K6*Ratios!K7,2)</f>
        <v>-323438.02</v>
      </c>
      <c r="L11" s="1">
        <f>-ROUND(L6*Ratios!L7,2)</f>
        <v>-398351.97</v>
      </c>
      <c r="M11" s="1">
        <f>-ROUND(M6*Ratios!M7,2)</f>
        <v>-470887.7</v>
      </c>
      <c r="N11" s="1">
        <f>-ROUND(N6*Ratios!N7,2)</f>
        <v>-533315.99</v>
      </c>
      <c r="O11" s="1">
        <f>-ROUND(O6*Ratios!O7,2)</f>
        <v>-586647.59</v>
      </c>
      <c r="P11" s="1">
        <f>-ROUND(P6*Ratios!P7,2)</f>
        <v>-615979.98</v>
      </c>
    </row>
    <row r="12" spans="2:16">
      <c r="B12" s="1" t="s">
        <v>6</v>
      </c>
      <c r="C12" s="1">
        <v>-6913.05</v>
      </c>
      <c r="D12" s="1">
        <v>-7330.3</v>
      </c>
      <c r="E12" s="1">
        <v>-7504.89</v>
      </c>
      <c r="F12" s="1">
        <v>-9164.2000000000007</v>
      </c>
      <c r="G12" s="1">
        <v>-10694.4</v>
      </c>
      <c r="H12" s="1">
        <v>-11814.3</v>
      </c>
      <c r="I12" s="1">
        <v>-13587.7</v>
      </c>
      <c r="J12" s="1">
        <f>-ROUND(J$6*Ratios!J8,2)</f>
        <v>-13846.95</v>
      </c>
      <c r="K12" s="1">
        <f>-ROUND(K$6*Ratios!K8,2)</f>
        <v>-19025.77</v>
      </c>
      <c r="L12" s="1">
        <f>-ROUND(L$6*Ratios!L8,2)</f>
        <v>-23782.21</v>
      </c>
      <c r="M12" s="1">
        <f>-ROUND(M$6*Ratios!M8,2)</f>
        <v>-28538.65</v>
      </c>
      <c r="N12" s="1">
        <f>-ROUND(N$6*Ratios!N8,2)</f>
        <v>-31178.47</v>
      </c>
      <c r="O12" s="1">
        <f>-ROUND(O$6*Ratios!O8,2)</f>
        <v>-32491.25</v>
      </c>
      <c r="P12" s="1">
        <f>-ROUND(P$6*Ratios!P8,2)</f>
        <v>-34115.81</v>
      </c>
    </row>
    <row r="13" spans="2:16">
      <c r="B13" s="1" t="s">
        <v>7</v>
      </c>
      <c r="C13" s="1">
        <v>-22675.17</v>
      </c>
      <c r="D13" s="1">
        <v>-24419.64</v>
      </c>
      <c r="E13" s="1">
        <v>-29582.54</v>
      </c>
      <c r="F13" s="1">
        <v>-35634.04</v>
      </c>
      <c r="G13" s="1">
        <v>-41591.4</v>
      </c>
      <c r="H13" s="1">
        <v>-45976.1</v>
      </c>
      <c r="I13" s="1">
        <v>-52244.5</v>
      </c>
      <c r="J13" s="1">
        <f>-ROUND(J$6*Ratios!J9,2)</f>
        <v>-60386.46</v>
      </c>
      <c r="K13" s="1">
        <f>-ROUND(K$6*Ratios!K9,2)</f>
        <v>-76103.06</v>
      </c>
      <c r="L13" s="1">
        <f>-ROUND(L$6*Ratios!L9,2)</f>
        <v>-89183.28</v>
      </c>
      <c r="M13" s="1">
        <f>-ROUND(M$6*Ratios!M9,2)</f>
        <v>-107019.93</v>
      </c>
      <c r="N13" s="1">
        <f>-ROUND(N$6*Ratios!N9,2)</f>
        <v>-121021.71</v>
      </c>
      <c r="O13" s="1">
        <f>-ROUND(O$6*Ratios!O9,2)</f>
        <v>-133123.88</v>
      </c>
      <c r="P13" s="1">
        <f>-ROUND(P$6*Ratios!P9,2)</f>
        <v>-139780.07</v>
      </c>
    </row>
    <row r="14" spans="2:16">
      <c r="B14" s="1" t="s">
        <v>16</v>
      </c>
      <c r="C14" s="1">
        <f>SUBTOTAL(9,C11:C13)</f>
        <v>-113319.93000000001</v>
      </c>
      <c r="D14" s="1">
        <f>SUBTOTAL(9,D11:D13)</f>
        <v>-121708.22</v>
      </c>
      <c r="E14" s="1">
        <f t="shared" ref="E14:H14" si="13">SUBTOTAL(9,E11:E13)</f>
        <v>-144269.66</v>
      </c>
      <c r="F14" s="1">
        <f t="shared" si="13"/>
        <v>-184822.77000000002</v>
      </c>
      <c r="G14" s="1">
        <f t="shared" si="13"/>
        <v>-226327.09999999998</v>
      </c>
      <c r="H14" s="1">
        <f t="shared" si="13"/>
        <v>-252052.09999999998</v>
      </c>
      <c r="I14" s="1">
        <f t="shared" ref="I14:M14" si="14">SUBTOTAL(9,I11:I13)</f>
        <v>-279226.7</v>
      </c>
      <c r="J14" s="1">
        <f t="shared" si="14"/>
        <v>-326204.35000000003</v>
      </c>
      <c r="K14" s="1">
        <f t="shared" si="14"/>
        <v>-418566.85000000003</v>
      </c>
      <c r="L14" s="1">
        <f t="shared" si="14"/>
        <v>-511317.45999999996</v>
      </c>
      <c r="M14" s="1">
        <f t="shared" si="14"/>
        <v>-606446.28</v>
      </c>
      <c r="N14" s="1">
        <f t="shared" ref="N14:P14" si="15">SUBTOTAL(9,N11:N13)</f>
        <v>-685516.16999999993</v>
      </c>
      <c r="O14" s="1">
        <f t="shared" si="15"/>
        <v>-752262.72</v>
      </c>
      <c r="P14" s="1">
        <f t="shared" si="15"/>
        <v>-789875.8600000001</v>
      </c>
    </row>
    <row r="15" spans="2:16">
      <c r="B15" s="1" t="s">
        <v>8</v>
      </c>
      <c r="C15" s="1">
        <f>SUBTOTAL(9,C4:C14)</f>
        <v>21139.67</v>
      </c>
      <c r="D15" s="1">
        <f>SUBTOTAL(9,D4:D14)</f>
        <v>17963.200000000012</v>
      </c>
      <c r="E15" s="1">
        <f t="shared" ref="E15:M15" si="16">SUBTOTAL(9,E4:E14)</f>
        <v>28406.910000000011</v>
      </c>
      <c r="F15" s="1">
        <f t="shared" si="16"/>
        <v>31396.340000000018</v>
      </c>
      <c r="G15" s="1">
        <f t="shared" si="16"/>
        <v>33730.100000000028</v>
      </c>
      <c r="H15" s="1">
        <f t="shared" si="16"/>
        <v>33609.799999999981</v>
      </c>
      <c r="I15" s="1">
        <f t="shared" si="16"/>
        <v>36208.700000000026</v>
      </c>
      <c r="J15" s="1">
        <f t="shared" si="16"/>
        <v>47912.419999999962</v>
      </c>
      <c r="K15" s="1">
        <f t="shared" si="16"/>
        <v>59342.25999999998</v>
      </c>
      <c r="L15" s="1">
        <f t="shared" si="16"/>
        <v>86068.940000000061</v>
      </c>
      <c r="M15" s="1">
        <f t="shared" si="16"/>
        <v>110417.39000000004</v>
      </c>
      <c r="N15" s="1">
        <f t="shared" ref="N15:P15" si="17">SUBTOTAL(9,N4:N14)</f>
        <v>138877.04999999999</v>
      </c>
      <c r="O15" s="1">
        <f t="shared" si="17"/>
        <v>154569.81999999995</v>
      </c>
      <c r="P15" s="1">
        <f t="shared" si="17"/>
        <v>162298.31000000006</v>
      </c>
    </row>
    <row r="16" spans="2:16">
      <c r="B16" s="1" t="s">
        <v>9</v>
      </c>
      <c r="C16" s="1">
        <v>-3960.05</v>
      </c>
      <c r="D16" s="1">
        <v>-3760.5</v>
      </c>
      <c r="E16" s="1">
        <v>-4425.9799999999996</v>
      </c>
      <c r="F16" s="1">
        <v>-4935.4799999999996</v>
      </c>
      <c r="G16" s="1">
        <v>-5635.3</v>
      </c>
      <c r="H16" s="1">
        <v>-4710.7</v>
      </c>
      <c r="I16" s="1">
        <v>-6497.6</v>
      </c>
      <c r="J16" s="1">
        <f>-ROUND(BS!J19*Ratios!J10,2)</f>
        <v>-7049.4</v>
      </c>
      <c r="K16" s="1">
        <f>-ROUND(BS!K19*Ratios!K10,2)</f>
        <v>-7259.53</v>
      </c>
      <c r="L16" s="1">
        <f>-ROUND(BS!L19*Ratios!L10,2)</f>
        <v>-7693.52</v>
      </c>
      <c r="M16" s="1">
        <f>-ROUND(BS!M19*Ratios!M10,2)</f>
        <v>-8166.97</v>
      </c>
      <c r="N16" s="1">
        <f>-ROUND(BS!N19*Ratios!N10,2)</f>
        <v>-8879.7199999999993</v>
      </c>
      <c r="O16" s="1">
        <f>-ROUND(BS!O19*Ratios!O10,2)</f>
        <v>-9343.01</v>
      </c>
      <c r="P16" s="1">
        <f>-ROUND(BS!P19*Ratios!P10,2)</f>
        <v>-9401.4</v>
      </c>
    </row>
    <row r="17" spans="2:16">
      <c r="B17" s="1" t="s">
        <v>10</v>
      </c>
      <c r="C17" s="1">
        <f>SUBTOTAL(9,C4:C16)</f>
        <v>17179.62</v>
      </c>
      <c r="D17" s="1">
        <f>SUBTOTAL(9,D4:D16)</f>
        <v>14202.700000000012</v>
      </c>
      <c r="E17" s="1">
        <f t="shared" ref="E17:M17" si="18">SUBTOTAL(9,E4:E16)</f>
        <v>23980.930000000011</v>
      </c>
      <c r="F17" s="1">
        <f t="shared" si="18"/>
        <v>26460.860000000019</v>
      </c>
      <c r="G17" s="1">
        <f t="shared" si="18"/>
        <v>28094.800000000028</v>
      </c>
      <c r="H17" s="1">
        <f t="shared" si="18"/>
        <v>28899.09999999998</v>
      </c>
      <c r="I17" s="1">
        <f t="shared" si="18"/>
        <v>29711.100000000028</v>
      </c>
      <c r="J17" s="1">
        <f t="shared" si="18"/>
        <v>40863.01999999996</v>
      </c>
      <c r="K17" s="1">
        <f t="shared" si="18"/>
        <v>52082.729999999981</v>
      </c>
      <c r="L17" s="1">
        <f t="shared" si="18"/>
        <v>78375.420000000056</v>
      </c>
      <c r="M17" s="1">
        <f t="shared" si="18"/>
        <v>102250.42000000004</v>
      </c>
      <c r="N17" s="1">
        <f t="shared" ref="N17:P17" si="19">SUBTOTAL(9,N4:N16)</f>
        <v>129997.32999999999</v>
      </c>
      <c r="O17" s="1">
        <f t="shared" si="19"/>
        <v>145226.80999999994</v>
      </c>
      <c r="P17" s="1">
        <f t="shared" si="19"/>
        <v>152896.91000000006</v>
      </c>
    </row>
    <row r="18" spans="2:16">
      <c r="B18" s="1" t="s">
        <v>11</v>
      </c>
      <c r="C18" s="1">
        <v>-140.6</v>
      </c>
      <c r="D18" s="1">
        <v>-183.8</v>
      </c>
      <c r="E18" s="1">
        <v>-119.99</v>
      </c>
      <c r="F18" s="1">
        <v>-84.28</v>
      </c>
      <c r="G18" s="1">
        <v>-8.6</v>
      </c>
      <c r="H18" s="1">
        <v>-1.6</v>
      </c>
      <c r="I18" s="1">
        <v>-45.1</v>
      </c>
      <c r="J18" s="1">
        <f>-ROUND(BS!J9*Ratios!J23,2)</f>
        <v>-5.71</v>
      </c>
      <c r="K18" s="1">
        <f>ROUND(BS!K9*Ratios!K23,2)</f>
        <v>0</v>
      </c>
      <c r="L18" s="1">
        <f>ROUND(BS!L9*Ratios!L23,2)</f>
        <v>0</v>
      </c>
      <c r="M18" s="1">
        <f>ROUND(BS!M9*Ratios!M23,2)</f>
        <v>0</v>
      </c>
      <c r="N18" s="1">
        <f>ROUND(BS!N9*Ratios!N23,2)</f>
        <v>0</v>
      </c>
      <c r="O18" s="1">
        <f>ROUND(BS!O9*Ratios!O23,2)</f>
        <v>0</v>
      </c>
      <c r="P18" s="1">
        <f>ROUND(BS!P9*Ratios!P23,2)</f>
        <v>0</v>
      </c>
    </row>
    <row r="19" spans="2:16">
      <c r="B19" s="1" t="s">
        <v>12</v>
      </c>
      <c r="C19" s="1">
        <f>SUBTOTAL(9,C4:C18)</f>
        <v>17039.02</v>
      </c>
      <c r="D19" s="1">
        <f>SUBTOTAL(9,D4:D18)</f>
        <v>14018.900000000012</v>
      </c>
      <c r="E19" s="1">
        <f t="shared" ref="E19:M19" si="20">SUBTOTAL(9,E4:E18)</f>
        <v>23860.94000000001</v>
      </c>
      <c r="F19" s="1">
        <f t="shared" si="20"/>
        <v>26376.58000000002</v>
      </c>
      <c r="G19" s="1">
        <f t="shared" si="20"/>
        <v>28086.20000000003</v>
      </c>
      <c r="H19" s="1">
        <f t="shared" si="20"/>
        <v>28897.499999999982</v>
      </c>
      <c r="I19" s="1">
        <f t="shared" si="20"/>
        <v>29666.000000000029</v>
      </c>
      <c r="J19" s="1">
        <f t="shared" si="20"/>
        <v>40857.309999999961</v>
      </c>
      <c r="K19" s="1">
        <f t="shared" si="20"/>
        <v>52082.729999999981</v>
      </c>
      <c r="L19" s="1">
        <f t="shared" si="20"/>
        <v>78375.420000000056</v>
      </c>
      <c r="M19" s="1">
        <f t="shared" si="20"/>
        <v>102250.42000000004</v>
      </c>
      <c r="N19" s="1">
        <f t="shared" ref="N19:P19" si="21">SUBTOTAL(9,N4:N18)</f>
        <v>129997.32999999999</v>
      </c>
      <c r="O19" s="1">
        <f t="shared" si="21"/>
        <v>145226.80999999994</v>
      </c>
      <c r="P19" s="1">
        <f t="shared" si="21"/>
        <v>152896.91000000006</v>
      </c>
    </row>
    <row r="20" spans="2:16">
      <c r="B20" s="1" t="s">
        <v>17</v>
      </c>
      <c r="C20" s="1">
        <v>-5328.35</v>
      </c>
      <c r="D20" s="1">
        <v>-4060.45</v>
      </c>
      <c r="E20" s="1">
        <v>-7488.86</v>
      </c>
      <c r="F20" s="1">
        <v>-8503.7800000000007</v>
      </c>
      <c r="G20" s="1">
        <v>-8605.1</v>
      </c>
      <c r="H20" s="1">
        <v>-7475.1</v>
      </c>
      <c r="I20" s="1">
        <v>-7763.9</v>
      </c>
      <c r="J20" s="1">
        <f>-ROUND(J19*Ratios!J26,2)</f>
        <v>-12997.24</v>
      </c>
      <c r="K20" s="1">
        <f>-ROUND(K19*Ratios!K26,2)</f>
        <v>-15624.82</v>
      </c>
      <c r="L20" s="1">
        <f>-ROUND(L19*Ratios!L26,2)</f>
        <v>-23512.63</v>
      </c>
      <c r="M20" s="1">
        <f>-ROUND(M19*Ratios!M26,2)</f>
        <v>-30675.13</v>
      </c>
      <c r="N20" s="1">
        <f>-ROUND(N19*Ratios!N26,2)</f>
        <v>-38999.199999999997</v>
      </c>
      <c r="O20" s="1">
        <f>-ROUND(O19*Ratios!O26,2)</f>
        <v>-43568.04</v>
      </c>
      <c r="P20" s="1">
        <f>-ROUND(P19*Ratios!P26,2)</f>
        <v>-45869.07</v>
      </c>
    </row>
    <row r="21" spans="2:16">
      <c r="B21" s="1" t="s">
        <v>68</v>
      </c>
      <c r="C21" s="1">
        <v>-120</v>
      </c>
      <c r="D21" s="1">
        <v>-120</v>
      </c>
      <c r="E21" s="1">
        <v>85.25</v>
      </c>
      <c r="F21" s="1">
        <v>0</v>
      </c>
    </row>
    <row r="22" spans="2:16">
      <c r="B22" s="1" t="s">
        <v>18</v>
      </c>
      <c r="C22" s="1">
        <v>388.35</v>
      </c>
      <c r="D22" s="1">
        <v>20.45</v>
      </c>
      <c r="E22" s="1">
        <v>92.72</v>
      </c>
      <c r="F22" s="1">
        <v>189</v>
      </c>
      <c r="G22" s="1">
        <v>-319.2</v>
      </c>
      <c r="H22" s="24">
        <v>-5328.4</v>
      </c>
      <c r="I22" s="1">
        <v>-2278.1</v>
      </c>
      <c r="J22" s="1">
        <f>ROUND(J20*Ratios!J27,2)</f>
        <v>-1131.76</v>
      </c>
      <c r="K22" s="1">
        <f>ROUND(K20*Ratios!K27,2)</f>
        <v>-4687.45</v>
      </c>
      <c r="L22" s="1">
        <f>ROUND(L20*Ratios!L27,2)</f>
        <v>-7053.79</v>
      </c>
      <c r="M22" s="1">
        <f>ROUND(M20*Ratios!M27,2)</f>
        <v>-9202.5400000000009</v>
      </c>
      <c r="N22" s="1">
        <f>ROUND(N20*Ratios!N27,2)</f>
        <v>-11699.76</v>
      </c>
      <c r="O22" s="1">
        <f>ROUND(O20*Ratios!O27,2)</f>
        <v>-13070.41</v>
      </c>
      <c r="P22" s="1">
        <f>ROUND(P20*Ratios!P27,2)</f>
        <v>-13760.72</v>
      </c>
    </row>
    <row r="23" spans="2:16">
      <c r="B23" s="1" t="s">
        <v>13</v>
      </c>
      <c r="C23" s="1">
        <f>SUBTOTAL(9,C4:C22)</f>
        <v>11979.02</v>
      </c>
      <c r="D23" s="1">
        <f>SUBTOTAL(9,D4:D22)</f>
        <v>9858.9000000000124</v>
      </c>
      <c r="E23" s="1">
        <f t="shared" ref="E23:M23" si="22">SUBTOTAL(9,E4:E22)</f>
        <v>16550.05000000001</v>
      </c>
      <c r="F23" s="1">
        <f t="shared" si="22"/>
        <v>18061.800000000017</v>
      </c>
      <c r="G23" s="1">
        <f t="shared" si="22"/>
        <v>19161.900000000027</v>
      </c>
      <c r="H23" s="1">
        <f t="shared" si="22"/>
        <v>16093.99999999998</v>
      </c>
      <c r="I23" s="1">
        <f t="shared" si="22"/>
        <v>19624.000000000029</v>
      </c>
      <c r="J23" s="1">
        <f t="shared" si="22"/>
        <v>26728.309999999965</v>
      </c>
      <c r="K23" s="1">
        <f t="shared" si="22"/>
        <v>31770.459999999981</v>
      </c>
      <c r="L23" s="1">
        <f t="shared" si="22"/>
        <v>47809.000000000051</v>
      </c>
      <c r="M23" s="1">
        <f t="shared" si="22"/>
        <v>62372.750000000036</v>
      </c>
      <c r="N23" s="1">
        <f t="shared" ref="N23:P23" si="23">SUBTOTAL(9,N4:N22)</f>
        <v>79298.37</v>
      </c>
      <c r="O23" s="1">
        <f t="shared" si="23"/>
        <v>88588.359999999928</v>
      </c>
      <c r="P23" s="1">
        <f t="shared" si="23"/>
        <v>93267.120000000054</v>
      </c>
    </row>
    <row r="24" spans="2:16">
      <c r="B24" s="1" t="s">
        <v>65</v>
      </c>
      <c r="F24" s="1">
        <v>2536.65</v>
      </c>
      <c r="G24" s="1">
        <v>2426.6</v>
      </c>
      <c r="H24" s="23">
        <f>11492.5+1631.7</f>
        <v>13124.2</v>
      </c>
      <c r="I24" s="1">
        <v>1033.0999999999999</v>
      </c>
      <c r="J24" s="10">
        <f>Quarterly!L25</f>
        <v>2472.1619047619047</v>
      </c>
      <c r="K24" s="10">
        <f>(BS!K31+BS!K27)*Ratios!K12</f>
        <v>709.404</v>
      </c>
      <c r="L24" s="10">
        <f>(BS!L31+BS!L27)*Ratios!L12</f>
        <v>828.31500000000005</v>
      </c>
      <c r="M24" s="10">
        <f>(BS!M31+BS!M27)*Ratios!M12</f>
        <v>947.22600000000011</v>
      </c>
      <c r="N24" s="10">
        <f>(BS!N31+BS!N27)*Ratios!N12</f>
        <v>1054.2460000000001</v>
      </c>
      <c r="O24" s="10">
        <f>(BS!O31+BS!O27)*Ratios!O12</f>
        <v>1136.2950000000001</v>
      </c>
      <c r="P24" s="10">
        <f>(BS!P31+BS!P27)*Ratios!P12</f>
        <v>1181.4220000000003</v>
      </c>
    </row>
    <row r="25" spans="2:16">
      <c r="B25" s="1" t="s">
        <v>66</v>
      </c>
      <c r="F25" s="1">
        <v>0</v>
      </c>
    </row>
    <row r="26" spans="2:16">
      <c r="B26" s="1" t="s">
        <v>67</v>
      </c>
      <c r="C26" s="1">
        <f>SUBTOTAL(9,C4:C25)</f>
        <v>11979.02</v>
      </c>
      <c r="D26" s="1">
        <f t="shared" ref="D26:M26" si="24">SUBTOTAL(9,D4:D25)</f>
        <v>9858.9000000000124</v>
      </c>
      <c r="E26" s="1">
        <f t="shared" si="24"/>
        <v>16550.05000000001</v>
      </c>
      <c r="F26" s="1">
        <f t="shared" si="24"/>
        <v>20598.450000000019</v>
      </c>
      <c r="G26" s="1">
        <f t="shared" si="24"/>
        <v>21588.500000000025</v>
      </c>
      <c r="H26" s="1">
        <f t="shared" si="24"/>
        <v>29218.199999999983</v>
      </c>
      <c r="I26" s="1">
        <f t="shared" si="24"/>
        <v>20657.100000000028</v>
      </c>
      <c r="J26" s="1">
        <f t="shared" si="24"/>
        <v>29200.471904761871</v>
      </c>
      <c r="K26" s="1">
        <f t="shared" si="24"/>
        <v>32479.86399999998</v>
      </c>
      <c r="L26" s="1">
        <f t="shared" si="24"/>
        <v>48637.315000000053</v>
      </c>
      <c r="M26" s="1">
        <f t="shared" si="24"/>
        <v>63319.976000000039</v>
      </c>
      <c r="N26" s="1">
        <f t="shared" ref="N26:P26" si="25">SUBTOTAL(9,N4:N25)</f>
        <v>80352.615999999995</v>
      </c>
      <c r="O26" s="1">
        <f t="shared" si="25"/>
        <v>89724.654999999926</v>
      </c>
      <c r="P26" s="1">
        <f t="shared" si="25"/>
        <v>94448.542000000059</v>
      </c>
    </row>
    <row r="27" spans="2:16">
      <c r="B27" s="1" t="s">
        <v>19</v>
      </c>
    </row>
    <row r="28" spans="2:16">
      <c r="B28" s="1" t="s">
        <v>20</v>
      </c>
      <c r="C28" s="1">
        <v>-3233.52</v>
      </c>
      <c r="D28" s="1">
        <v>-3233.52</v>
      </c>
      <c r="E28" s="1">
        <v>-4041.89</v>
      </c>
      <c r="F28" s="1">
        <v>-5389.2</v>
      </c>
      <c r="G28" s="1">
        <v>-5928.1</v>
      </c>
      <c r="H28" s="1">
        <v>-5928.1</v>
      </c>
      <c r="I28" s="1">
        <v>-5928.1</v>
      </c>
      <c r="J28" s="1">
        <f>-ROUND(J26*Ratios!J28,2)</f>
        <v>-10512.17</v>
      </c>
      <c r="K28" s="1">
        <f>-ROUND(K26*Ratios!K28,2)</f>
        <v>-11367.95</v>
      </c>
      <c r="L28" s="1">
        <f>-ROUND(L26*Ratios!L28,2)</f>
        <v>-17023.060000000001</v>
      </c>
      <c r="M28" s="1">
        <f>-ROUND(M26*Ratios!M28,2)</f>
        <v>-22161.99</v>
      </c>
      <c r="N28" s="1">
        <f>-ROUND(N26*Ratios!N28,2)</f>
        <v>-28123.42</v>
      </c>
      <c r="O28" s="1">
        <f>-ROUND(O26*Ratios!O28,2)</f>
        <v>-31403.63</v>
      </c>
      <c r="P28" s="1">
        <f>-ROUND(P26*Ratios!P28,2)</f>
        <v>-37779.42</v>
      </c>
    </row>
    <row r="29" spans="2:16">
      <c r="B29" s="1" t="s">
        <v>21</v>
      </c>
      <c r="C29" s="1">
        <v>-549.54</v>
      </c>
      <c r="D29" s="1">
        <v>-549.54</v>
      </c>
      <c r="E29" s="1">
        <v>-671.31</v>
      </c>
      <c r="F29" s="1">
        <v>-874.26</v>
      </c>
      <c r="G29" s="1">
        <v>-961.7</v>
      </c>
      <c r="H29" s="1">
        <v>-1007.5</v>
      </c>
      <c r="I29" s="1">
        <v>-1007.5</v>
      </c>
      <c r="J29" s="1">
        <f>ROUND(PL!J28*Ratios!J29,2)</f>
        <v>-1786.58</v>
      </c>
      <c r="K29" s="1">
        <f>ROUND(PL!K28*Ratios!K29,2)</f>
        <v>-1932.02</v>
      </c>
      <c r="L29" s="1">
        <f>ROUND(PL!L28*Ratios!L29,2)</f>
        <v>-2893.12</v>
      </c>
      <c r="M29" s="1">
        <f>ROUND(PL!M28*Ratios!M29,2)</f>
        <v>-3766.5</v>
      </c>
      <c r="N29" s="1">
        <f>ROUND(PL!N28*Ratios!N29,2)</f>
        <v>-4779.67</v>
      </c>
      <c r="O29" s="1">
        <f>ROUND(PL!O28*Ratios!O29,2)</f>
        <v>-5337.15</v>
      </c>
      <c r="P29" s="1">
        <f>ROUND(PL!P28*Ratios!P29,2)</f>
        <v>-6420.74</v>
      </c>
    </row>
    <row r="30" spans="2:16">
      <c r="B30" s="1" t="s">
        <v>22</v>
      </c>
      <c r="C30" s="1">
        <v>-1197.9000000000001</v>
      </c>
      <c r="D30" s="1">
        <v>-985.89</v>
      </c>
      <c r="E30" s="1">
        <v>-1660</v>
      </c>
      <c r="F30" s="1">
        <v>-2059.85</v>
      </c>
      <c r="G30" s="1">
        <v>-2158.9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</row>
    <row r="31" spans="2:16">
      <c r="C31" s="1">
        <f>SUBTOTAL(9,C4:C30)</f>
        <v>6998.0599999999995</v>
      </c>
      <c r="D31" s="1">
        <f>SUBTOTAL(9,D4:D30)</f>
        <v>5089.9500000000116</v>
      </c>
      <c r="E31" s="1">
        <f t="shared" ref="E31:M31" si="26">SUBTOTAL(9,E4:E30)</f>
        <v>10176.850000000011</v>
      </c>
      <c r="F31" s="1">
        <f t="shared" si="26"/>
        <v>12275.140000000018</v>
      </c>
      <c r="G31" s="1">
        <f t="shared" si="26"/>
        <v>12539.800000000025</v>
      </c>
      <c r="H31" s="1">
        <f t="shared" si="26"/>
        <v>22282.599999999984</v>
      </c>
      <c r="I31" s="1">
        <f t="shared" si="26"/>
        <v>13721.500000000027</v>
      </c>
      <c r="J31" s="1">
        <f t="shared" si="26"/>
        <v>16901.721904761871</v>
      </c>
      <c r="K31" s="1">
        <f t="shared" si="26"/>
        <v>19179.893999999978</v>
      </c>
      <c r="L31" s="1">
        <f t="shared" si="26"/>
        <v>28721.135000000053</v>
      </c>
      <c r="M31" s="1">
        <f t="shared" si="26"/>
        <v>37391.486000000034</v>
      </c>
      <c r="N31" s="1">
        <f t="shared" ref="N31:P31" si="27">SUBTOTAL(9,N4:N30)</f>
        <v>47449.525999999998</v>
      </c>
      <c r="O31" s="1">
        <f t="shared" si="27"/>
        <v>52983.87499999992</v>
      </c>
      <c r="P31" s="1">
        <f t="shared" si="27"/>
        <v>50248.382000000063</v>
      </c>
    </row>
    <row r="36" spans="2:16">
      <c r="B36" s="1" t="s">
        <v>149</v>
      </c>
      <c r="H36" s="1">
        <f>H26</f>
        <v>29218.199999999983</v>
      </c>
      <c r="I36" s="1">
        <f t="shared" ref="I36:N36" si="28">I26</f>
        <v>20657.100000000028</v>
      </c>
      <c r="J36" s="1">
        <f t="shared" si="28"/>
        <v>29200.471904761871</v>
      </c>
      <c r="K36" s="1">
        <f t="shared" si="28"/>
        <v>32479.86399999998</v>
      </c>
      <c r="L36" s="1">
        <f t="shared" si="28"/>
        <v>48637.315000000053</v>
      </c>
      <c r="M36" s="1">
        <f t="shared" si="28"/>
        <v>63319.976000000039</v>
      </c>
      <c r="N36" s="1">
        <f t="shared" si="28"/>
        <v>80352.615999999995</v>
      </c>
      <c r="O36" s="1">
        <f t="shared" ref="O36:P36" si="29">O26</f>
        <v>89724.654999999926</v>
      </c>
      <c r="P36" s="1">
        <f t="shared" si="29"/>
        <v>94448.542000000059</v>
      </c>
    </row>
    <row r="37" spans="2:16">
      <c r="B37" s="1" t="s">
        <v>169</v>
      </c>
      <c r="H37" s="1">
        <f>-(H24-H25)</f>
        <v>-13124.2</v>
      </c>
      <c r="I37" s="1">
        <f t="shared" ref="I37:N37" si="30">-(I24-I25)</f>
        <v>-1033.0999999999999</v>
      </c>
      <c r="J37" s="1">
        <f t="shared" si="30"/>
        <v>-2472.1619047619047</v>
      </c>
      <c r="K37" s="1">
        <f t="shared" si="30"/>
        <v>-709.404</v>
      </c>
      <c r="L37" s="1">
        <f t="shared" si="30"/>
        <v>-828.31500000000005</v>
      </c>
      <c r="M37" s="1">
        <f t="shared" si="30"/>
        <v>-947.22600000000011</v>
      </c>
      <c r="N37" s="1">
        <f t="shared" si="30"/>
        <v>-1054.2460000000001</v>
      </c>
      <c r="O37" s="1">
        <f t="shared" ref="O37:P37" si="31">-(O24-O25)</f>
        <v>-1136.2950000000001</v>
      </c>
      <c r="P37" s="1">
        <f t="shared" si="31"/>
        <v>-1181.4220000000003</v>
      </c>
    </row>
    <row r="38" spans="2:16">
      <c r="B38" s="1" t="s">
        <v>152</v>
      </c>
      <c r="H38" s="1">
        <f>-H16</f>
        <v>4710.7</v>
      </c>
      <c r="I38" s="1">
        <f t="shared" ref="I38:N38" si="32">-I16</f>
        <v>6497.6</v>
      </c>
      <c r="J38" s="1">
        <f t="shared" si="32"/>
        <v>7049.4</v>
      </c>
      <c r="K38" s="1">
        <f t="shared" si="32"/>
        <v>7259.53</v>
      </c>
      <c r="L38" s="1">
        <f t="shared" si="32"/>
        <v>7693.52</v>
      </c>
      <c r="M38" s="1">
        <f t="shared" si="32"/>
        <v>8166.97</v>
      </c>
      <c r="N38" s="1">
        <f t="shared" si="32"/>
        <v>8879.7199999999993</v>
      </c>
      <c r="O38" s="1">
        <f t="shared" ref="O38:P38" si="33">-O16</f>
        <v>9343.01</v>
      </c>
      <c r="P38" s="1">
        <f t="shared" si="33"/>
        <v>9401.4</v>
      </c>
    </row>
    <row r="39" spans="2:16">
      <c r="B39" s="1" t="s">
        <v>188</v>
      </c>
      <c r="H39" s="1">
        <f>-H22</f>
        <v>5328.4</v>
      </c>
      <c r="I39" s="1">
        <f t="shared" ref="I39:N39" si="34">-I22</f>
        <v>2278.1</v>
      </c>
      <c r="J39" s="1">
        <f t="shared" si="34"/>
        <v>1131.76</v>
      </c>
      <c r="K39" s="1">
        <f t="shared" si="34"/>
        <v>4687.45</v>
      </c>
      <c r="L39" s="1">
        <f t="shared" si="34"/>
        <v>7053.79</v>
      </c>
      <c r="M39" s="1">
        <f t="shared" si="34"/>
        <v>9202.5400000000009</v>
      </c>
      <c r="N39" s="1">
        <f t="shared" si="34"/>
        <v>11699.76</v>
      </c>
      <c r="O39" s="1">
        <f t="shared" ref="O39:P39" si="35">-O22</f>
        <v>13070.41</v>
      </c>
      <c r="P39" s="1">
        <f t="shared" si="35"/>
        <v>13760.72</v>
      </c>
    </row>
    <row r="40" spans="2:16">
      <c r="B40" s="1" t="s">
        <v>170</v>
      </c>
      <c r="H40" s="1">
        <f>(BS!G36-BS!G34+BS!G41)-(BS!H36-BS!H34+BS!H41)</f>
        <v>8280.7000000000044</v>
      </c>
      <c r="I40" s="1">
        <f>(BS!H36-BS!H34+BS!H41)-(BS!I36-BS!I34+BS!I41)</f>
        <v>-10599.599999999991</v>
      </c>
      <c r="J40" s="1">
        <f>(BS!I36-BS!I34+BS!I41)-(BS!J36-BS!J34+BS!J41)</f>
        <v>-4716.3900000000285</v>
      </c>
      <c r="K40" s="1">
        <f>(BS!J36-BS!J34+BS!J41)-(BS!K36-BS!K34+BS!K41)</f>
        <v>-8587.5999999999913</v>
      </c>
      <c r="L40" s="1">
        <f>(BS!K36-BS!K34+BS!K41)-(BS!L36-BS!L34+BS!L41)</f>
        <v>-13209.279999999984</v>
      </c>
      <c r="M40" s="1">
        <f>(BS!L36-BS!L34+BS!L41)-(BS!M36-BS!M34+BS!M41)</f>
        <v>-11701.779999999999</v>
      </c>
      <c r="N40" s="1">
        <f>(BS!M36-BS!M34+BS!M41)-(BS!N36-BS!N34+BS!N41)</f>
        <v>-7587.7600000000384</v>
      </c>
      <c r="O40" s="1">
        <f>(BS!N36-BS!N34+BS!N41)-(BS!O36-BS!O34+BS!O41)</f>
        <v>-9183.3699999999662</v>
      </c>
      <c r="P40" s="1">
        <f>(BS!O36-BS!O34+BS!O41)-(BS!P36-BS!P34+BS!P41)</f>
        <v>18284.830000000045</v>
      </c>
    </row>
    <row r="41" spans="2:16">
      <c r="B41" s="1" t="s">
        <v>172</v>
      </c>
      <c r="H41" s="1">
        <f>BS!G19-BS!H19</f>
        <v>-29833.5</v>
      </c>
      <c r="I41" s="1">
        <f>BS!H19-BS!I19</f>
        <v>-18948.899999999994</v>
      </c>
      <c r="J41" s="1">
        <f>BS!I19-BS!J19</f>
        <v>-7346.5899999999965</v>
      </c>
      <c r="K41" s="1">
        <f>BS!J19-BS!K19</f>
        <v>-4202.5299999999988</v>
      </c>
      <c r="L41" s="1">
        <f>BS!K19-BS!L19</f>
        <v>-8679.8700000000244</v>
      </c>
      <c r="M41" s="1">
        <f>BS!L19-BS!M19</f>
        <v>-9468.9399999999732</v>
      </c>
      <c r="N41" s="1">
        <f>BS!M19-BS!N19</f>
        <v>-14255.070000000007</v>
      </c>
      <c r="O41" s="1">
        <f>BS!N19-BS!O19</f>
        <v>-9265.8000000000175</v>
      </c>
      <c r="P41" s="1">
        <f>BS!O19-BS!P19</f>
        <v>-1167.8799999999756</v>
      </c>
    </row>
    <row r="42" spans="2:16">
      <c r="B42" s="1" t="s">
        <v>171</v>
      </c>
      <c r="H42" s="1">
        <f>BS!G23-BS!H23</f>
        <v>3799.7000000000007</v>
      </c>
      <c r="I42" s="1">
        <f>BS!H23-BS!I23</f>
        <v>7533.5</v>
      </c>
      <c r="J42" s="1">
        <f>BS!I23-BS!J23</f>
        <v>-900.32999999999993</v>
      </c>
      <c r="K42" s="1">
        <f>BS!J23-BS!K23</f>
        <v>-1079.0900000000001</v>
      </c>
      <c r="L42" s="1">
        <f>BS!K23-BS!L23</f>
        <v>-1132.4799999999996</v>
      </c>
      <c r="M42" s="1">
        <f>BS!L23-BS!M23</f>
        <v>-990.93000000000029</v>
      </c>
      <c r="N42" s="1">
        <f>BS!M23-BS!N23</f>
        <v>-734.45000000000073</v>
      </c>
      <c r="O42" s="1">
        <f>BS!N23-BS!O23</f>
        <v>-375.3799999999992</v>
      </c>
      <c r="P42" s="1">
        <f>BS!O23-BS!P23</f>
        <v>551.53999999999905</v>
      </c>
    </row>
    <row r="43" spans="2:16">
      <c r="B43" s="1" t="s">
        <v>173</v>
      </c>
      <c r="H43" s="1">
        <f>(BS!H9+BS!H10)-(BS!G9+BS!G10)</f>
        <v>-849.10000000000036</v>
      </c>
      <c r="I43" s="1">
        <f>(BS!I9+BS!I10)-(BS!H9+BS!H10)</f>
        <v>-877.5</v>
      </c>
      <c r="J43" s="1">
        <f>(BS!J9+BS!J10)-(BS!I9+BS!I10)</f>
        <v>-858.08472222222281</v>
      </c>
      <c r="K43" s="1">
        <f>(BS!K9+BS!K10)-(BS!J9+BS!J10)</f>
        <v>-882.24027777777746</v>
      </c>
      <c r="L43" s="1">
        <f>(BS!L9+BS!L10)-(BS!K9+BS!K10)</f>
        <v>-825.16249999999991</v>
      </c>
      <c r="M43" s="1">
        <f>(BS!M9+BS!M10)-(BS!L9+BS!L10)</f>
        <v>-825.16249999999991</v>
      </c>
      <c r="N43" s="1">
        <f>(BS!N9+BS!N10)-(BS!M9+BS!M10)</f>
        <v>-825.16250000000002</v>
      </c>
      <c r="O43" s="1">
        <f>(BS!O9+BS!O10)-(BS!N9+BS!N10)</f>
        <v>-825.16250000000002</v>
      </c>
      <c r="P43" s="1">
        <f>(BS!P9+BS!P10)-(BS!O9+BS!O10)</f>
        <v>-130.02499999999986</v>
      </c>
    </row>
    <row r="44" spans="2:16">
      <c r="B44" s="1" t="s">
        <v>174</v>
      </c>
      <c r="H44" s="1">
        <f>SUM(H36:H43)</f>
        <v>7530.8999999999887</v>
      </c>
      <c r="I44" s="1">
        <f t="shared" ref="I44:N44" si="36">SUM(I36:I43)</f>
        <v>5507.2000000000407</v>
      </c>
      <c r="J44" s="1">
        <f t="shared" si="36"/>
        <v>21088.075277777716</v>
      </c>
      <c r="K44" s="1">
        <f t="shared" si="36"/>
        <v>28965.979722222211</v>
      </c>
      <c r="L44" s="1">
        <f t="shared" si="36"/>
        <v>38709.517500000038</v>
      </c>
      <c r="M44" s="1">
        <f t="shared" si="36"/>
        <v>56755.447500000068</v>
      </c>
      <c r="N44" s="1">
        <f t="shared" si="36"/>
        <v>76475.407499999943</v>
      </c>
      <c r="O44" s="1">
        <f t="shared" ref="O44:P44" si="37">SUM(O36:O43)</f>
        <v>91352.067499999932</v>
      </c>
      <c r="P44" s="1">
        <f t="shared" si="37"/>
        <v>133967.70500000013</v>
      </c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51"/>
  <sheetViews>
    <sheetView topLeftCell="A3777" workbookViewId="0">
      <selection activeCell="E3798" sqref="E3798"/>
    </sheetView>
  </sheetViews>
  <sheetFormatPr defaultRowHeight="15"/>
  <cols>
    <col min="1" max="1" width="9.54296875" bestFit="1" customWidth="1"/>
    <col min="11" max="11" width="8.90625" bestFit="1" customWidth="1"/>
  </cols>
  <sheetData>
    <row r="1" spans="1:8">
      <c r="A1" t="s">
        <v>182</v>
      </c>
      <c r="B1" t="s">
        <v>187</v>
      </c>
      <c r="C1" t="s">
        <v>186</v>
      </c>
      <c r="D1" t="s">
        <v>185</v>
      </c>
      <c r="E1" t="s">
        <v>184</v>
      </c>
      <c r="G1" t="s">
        <v>192</v>
      </c>
      <c r="H1" t="s">
        <v>193</v>
      </c>
    </row>
    <row r="2" spans="1:8">
      <c r="A2" s="17">
        <v>36318</v>
      </c>
      <c r="B2">
        <v>786.7</v>
      </c>
      <c r="C2">
        <v>799.4</v>
      </c>
      <c r="D2">
        <v>782.6</v>
      </c>
      <c r="E2">
        <v>787.15</v>
      </c>
      <c r="G2">
        <f t="shared" ref="G2:G65" si="0">VLOOKUP(A2,Debtindex,6,FALSE)</f>
        <v>12.02</v>
      </c>
      <c r="H2">
        <f t="shared" ref="H2:H65" si="1">VLOOKUP(A2,Debtindex,7,FALSE)</f>
        <v>3.94</v>
      </c>
    </row>
    <row r="3" spans="1:8">
      <c r="A3" s="17">
        <v>36319</v>
      </c>
      <c r="B3">
        <v>787.15</v>
      </c>
      <c r="C3">
        <v>808.6</v>
      </c>
      <c r="D3">
        <v>775.3</v>
      </c>
      <c r="E3">
        <v>800.05</v>
      </c>
      <c r="F3">
        <f>E3/E2-1</f>
        <v>1.638823604141515E-2</v>
      </c>
      <c r="G3">
        <f t="shared" si="0"/>
        <v>11.99</v>
      </c>
      <c r="H3">
        <f t="shared" si="1"/>
        <v>3.95</v>
      </c>
    </row>
    <row r="4" spans="1:8">
      <c r="A4" s="17">
        <v>36320</v>
      </c>
      <c r="B4">
        <v>800.5</v>
      </c>
      <c r="C4">
        <v>805.4</v>
      </c>
      <c r="D4">
        <v>792.45</v>
      </c>
      <c r="E4">
        <v>793.4</v>
      </c>
      <c r="F4">
        <f t="shared" ref="F4:F67" si="2">E4/E3-1</f>
        <v>-8.3119805012186188E-3</v>
      </c>
      <c r="G4">
        <f t="shared" si="0"/>
        <v>12.02</v>
      </c>
      <c r="H4">
        <f t="shared" si="1"/>
        <v>3.94</v>
      </c>
    </row>
    <row r="5" spans="1:8">
      <c r="A5" s="17">
        <v>36321</v>
      </c>
      <c r="B5">
        <v>793.45</v>
      </c>
      <c r="C5">
        <v>802.25</v>
      </c>
      <c r="D5">
        <v>793.45</v>
      </c>
      <c r="E5">
        <v>795.85</v>
      </c>
      <c r="F5">
        <f t="shared" si="2"/>
        <v>3.0879758003530267E-3</v>
      </c>
      <c r="G5">
        <f t="shared" si="0"/>
        <v>11.96</v>
      </c>
      <c r="H5">
        <f t="shared" si="1"/>
        <v>3.94</v>
      </c>
    </row>
    <row r="6" spans="1:8">
      <c r="A6" s="17">
        <v>36322</v>
      </c>
      <c r="B6">
        <v>795.9</v>
      </c>
      <c r="C6">
        <v>796</v>
      </c>
      <c r="D6">
        <v>781.6</v>
      </c>
      <c r="E6">
        <v>782.4</v>
      </c>
      <c r="F6">
        <f t="shared" si="2"/>
        <v>-1.6900169629955442E-2</v>
      </c>
      <c r="G6">
        <f t="shared" si="0"/>
        <v>12.03</v>
      </c>
      <c r="H6">
        <f t="shared" si="1"/>
        <v>3.94</v>
      </c>
    </row>
    <row r="7" spans="1:8">
      <c r="A7" s="17">
        <v>36325</v>
      </c>
      <c r="B7">
        <v>782.15</v>
      </c>
      <c r="C7">
        <v>782.15</v>
      </c>
      <c r="D7">
        <v>757</v>
      </c>
      <c r="E7">
        <v>769.55</v>
      </c>
      <c r="F7">
        <f t="shared" si="2"/>
        <v>-1.6423824130879394E-2</v>
      </c>
      <c r="G7">
        <f t="shared" si="0"/>
        <v>12.1</v>
      </c>
      <c r="H7">
        <f t="shared" si="1"/>
        <v>3.93</v>
      </c>
    </row>
    <row r="8" spans="1:8">
      <c r="A8" s="17">
        <v>36326</v>
      </c>
      <c r="B8">
        <v>769.55</v>
      </c>
      <c r="C8">
        <v>777.95</v>
      </c>
      <c r="D8">
        <v>759.45</v>
      </c>
      <c r="E8">
        <v>761.1</v>
      </c>
      <c r="F8">
        <f t="shared" si="2"/>
        <v>-1.0980443116106686E-2</v>
      </c>
      <c r="G8">
        <f t="shared" si="0"/>
        <v>12.05</v>
      </c>
      <c r="H8">
        <f t="shared" si="1"/>
        <v>3.93</v>
      </c>
    </row>
    <row r="9" spans="1:8">
      <c r="A9" s="17">
        <v>36327</v>
      </c>
      <c r="B9">
        <v>761.1</v>
      </c>
      <c r="C9">
        <v>779.95</v>
      </c>
      <c r="D9">
        <v>757</v>
      </c>
      <c r="E9">
        <v>778.1</v>
      </c>
      <c r="F9">
        <f t="shared" si="2"/>
        <v>2.2336092497700744E-2</v>
      </c>
      <c r="G9">
        <f t="shared" si="0"/>
        <v>11.99</v>
      </c>
      <c r="H9">
        <f t="shared" si="1"/>
        <v>3.93</v>
      </c>
    </row>
    <row r="10" spans="1:8">
      <c r="A10" s="17">
        <v>36328</v>
      </c>
      <c r="B10">
        <v>778.25</v>
      </c>
      <c r="C10">
        <v>795.25</v>
      </c>
      <c r="D10">
        <v>778.25</v>
      </c>
      <c r="E10">
        <v>792.2</v>
      </c>
      <c r="F10">
        <f t="shared" si="2"/>
        <v>1.812106413057446E-2</v>
      </c>
      <c r="G10">
        <f t="shared" si="0"/>
        <v>12.07</v>
      </c>
      <c r="H10">
        <f t="shared" si="1"/>
        <v>3.94</v>
      </c>
    </row>
    <row r="11" spans="1:8">
      <c r="A11" s="17">
        <v>36329</v>
      </c>
      <c r="B11">
        <v>793.1</v>
      </c>
      <c r="C11">
        <v>799.05</v>
      </c>
      <c r="D11">
        <v>789.35</v>
      </c>
      <c r="E11">
        <v>790.45</v>
      </c>
      <c r="F11">
        <f t="shared" si="2"/>
        <v>-2.2090381216864907E-3</v>
      </c>
      <c r="G11">
        <f t="shared" si="0"/>
        <v>12.03</v>
      </c>
      <c r="H11">
        <f t="shared" si="1"/>
        <v>3.94</v>
      </c>
    </row>
    <row r="12" spans="1:8">
      <c r="A12" s="17">
        <v>36332</v>
      </c>
      <c r="B12">
        <v>790.6</v>
      </c>
      <c r="C12">
        <v>808.25</v>
      </c>
      <c r="D12">
        <v>790.6</v>
      </c>
      <c r="E12">
        <v>807.9</v>
      </c>
      <c r="F12">
        <f t="shared" si="2"/>
        <v>2.2076032639635645E-2</v>
      </c>
      <c r="G12">
        <f t="shared" si="0"/>
        <v>12.04</v>
      </c>
      <c r="H12">
        <f t="shared" si="1"/>
        <v>3.94</v>
      </c>
    </row>
    <row r="13" spans="1:8">
      <c r="A13" s="17">
        <v>36333</v>
      </c>
      <c r="B13">
        <v>807.9</v>
      </c>
      <c r="C13">
        <v>817.4</v>
      </c>
      <c r="D13">
        <v>806</v>
      </c>
      <c r="E13">
        <v>816.85</v>
      </c>
      <c r="F13">
        <f t="shared" si="2"/>
        <v>1.107810372570861E-2</v>
      </c>
      <c r="G13">
        <f t="shared" si="0"/>
        <v>12.06</v>
      </c>
      <c r="H13">
        <f t="shared" si="1"/>
        <v>3.93</v>
      </c>
    </row>
    <row r="14" spans="1:8">
      <c r="A14" s="17">
        <v>36334</v>
      </c>
      <c r="B14">
        <v>816.9</v>
      </c>
      <c r="C14">
        <v>823.25</v>
      </c>
      <c r="D14">
        <v>805.35</v>
      </c>
      <c r="E14">
        <v>805.75</v>
      </c>
      <c r="F14">
        <f t="shared" si="2"/>
        <v>-1.3588786190855129E-2</v>
      </c>
      <c r="G14">
        <f t="shared" si="0"/>
        <v>12.1</v>
      </c>
      <c r="H14">
        <f t="shared" si="1"/>
        <v>3.93</v>
      </c>
    </row>
    <row r="15" spans="1:8">
      <c r="A15" s="17">
        <v>36335</v>
      </c>
      <c r="B15">
        <v>805.8</v>
      </c>
      <c r="C15">
        <v>805.95</v>
      </c>
      <c r="D15">
        <v>794.75</v>
      </c>
      <c r="E15">
        <v>799.35</v>
      </c>
      <c r="F15">
        <f t="shared" si="2"/>
        <v>-7.942910331988795E-3</v>
      </c>
      <c r="G15">
        <f t="shared" si="0"/>
        <v>11.97</v>
      </c>
      <c r="H15">
        <f t="shared" si="1"/>
        <v>3.95</v>
      </c>
    </row>
    <row r="16" spans="1:8">
      <c r="A16" s="17">
        <v>36336</v>
      </c>
      <c r="B16">
        <v>799.5</v>
      </c>
      <c r="C16">
        <v>810.1</v>
      </c>
      <c r="D16">
        <v>796.2</v>
      </c>
      <c r="E16">
        <v>798.5</v>
      </c>
      <c r="F16">
        <f t="shared" si="2"/>
        <v>-1.0633639832363651E-3</v>
      </c>
      <c r="G16">
        <f t="shared" si="0"/>
        <v>12.06</v>
      </c>
      <c r="H16">
        <f t="shared" si="1"/>
        <v>3.94</v>
      </c>
    </row>
    <row r="17" spans="1:8">
      <c r="A17" s="17">
        <v>36339</v>
      </c>
      <c r="B17">
        <v>798.95</v>
      </c>
      <c r="C17">
        <v>809.4</v>
      </c>
      <c r="D17">
        <v>798.95</v>
      </c>
      <c r="E17">
        <v>807.95</v>
      </c>
      <c r="F17">
        <f t="shared" si="2"/>
        <v>1.1834690043832197E-2</v>
      </c>
      <c r="G17">
        <f t="shared" si="0"/>
        <v>12.03</v>
      </c>
      <c r="H17">
        <f t="shared" si="1"/>
        <v>3.93</v>
      </c>
    </row>
    <row r="18" spans="1:8">
      <c r="A18" s="17">
        <v>36340</v>
      </c>
      <c r="B18">
        <v>808</v>
      </c>
      <c r="C18">
        <v>812.45</v>
      </c>
      <c r="D18">
        <v>804.25</v>
      </c>
      <c r="E18">
        <v>807.75</v>
      </c>
      <c r="F18">
        <f t="shared" si="2"/>
        <v>-2.4754007054894611E-4</v>
      </c>
      <c r="G18">
        <f t="shared" si="0"/>
        <v>12.13</v>
      </c>
      <c r="H18">
        <f t="shared" si="1"/>
        <v>3.93</v>
      </c>
    </row>
    <row r="19" spans="1:8">
      <c r="A19" s="17">
        <v>36341</v>
      </c>
      <c r="B19">
        <v>807.8</v>
      </c>
      <c r="C19">
        <v>809.55</v>
      </c>
      <c r="D19">
        <v>802.25</v>
      </c>
      <c r="E19">
        <v>806.1</v>
      </c>
      <c r="F19">
        <f t="shared" si="2"/>
        <v>-2.0427112349117316E-3</v>
      </c>
      <c r="G19">
        <f t="shared" si="0"/>
        <v>12.05</v>
      </c>
      <c r="H19">
        <f t="shared" si="1"/>
        <v>3.93</v>
      </c>
    </row>
    <row r="20" spans="1:8">
      <c r="A20" s="17">
        <v>36342</v>
      </c>
      <c r="B20">
        <v>806.45</v>
      </c>
      <c r="C20">
        <v>812.9</v>
      </c>
      <c r="D20">
        <v>800.75</v>
      </c>
      <c r="E20">
        <v>804.05</v>
      </c>
      <c r="F20">
        <f t="shared" si="2"/>
        <v>-2.5431087954348452E-3</v>
      </c>
      <c r="G20">
        <f t="shared" si="0"/>
        <v>12.06</v>
      </c>
      <c r="H20">
        <f t="shared" si="1"/>
        <v>3.92</v>
      </c>
    </row>
    <row r="21" spans="1:8">
      <c r="A21" s="17">
        <v>36343</v>
      </c>
      <c r="B21">
        <v>804.15</v>
      </c>
      <c r="C21">
        <v>815</v>
      </c>
      <c r="D21">
        <v>804.05</v>
      </c>
      <c r="E21">
        <v>811.65</v>
      </c>
      <c r="F21">
        <f t="shared" si="2"/>
        <v>9.4521484982277304E-3</v>
      </c>
      <c r="G21">
        <f t="shared" si="0"/>
        <v>12.16</v>
      </c>
      <c r="H21">
        <f t="shared" si="1"/>
        <v>3.92</v>
      </c>
    </row>
    <row r="22" spans="1:8">
      <c r="A22" s="17">
        <v>36346</v>
      </c>
      <c r="B22">
        <v>811.7</v>
      </c>
      <c r="C22">
        <v>833.85</v>
      </c>
      <c r="D22">
        <v>811.7</v>
      </c>
      <c r="E22">
        <v>833.25</v>
      </c>
      <c r="F22">
        <f t="shared" si="2"/>
        <v>2.6612456107928395E-2</v>
      </c>
      <c r="G22">
        <f t="shared" si="0"/>
        <v>12.12</v>
      </c>
      <c r="H22">
        <f t="shared" si="1"/>
        <v>3.91</v>
      </c>
    </row>
    <row r="23" spans="1:8">
      <c r="A23" s="17">
        <v>36347</v>
      </c>
      <c r="B23">
        <v>833.25</v>
      </c>
      <c r="C23">
        <v>843.45</v>
      </c>
      <c r="D23">
        <v>833.25</v>
      </c>
      <c r="E23">
        <v>842.7</v>
      </c>
      <c r="F23">
        <f t="shared" si="2"/>
        <v>1.1341134113411311E-2</v>
      </c>
      <c r="G23">
        <f t="shared" si="0"/>
        <v>12.11</v>
      </c>
      <c r="H23">
        <f t="shared" si="1"/>
        <v>3.91</v>
      </c>
    </row>
    <row r="24" spans="1:8">
      <c r="A24" s="17">
        <v>36348</v>
      </c>
      <c r="B24">
        <v>842.75</v>
      </c>
      <c r="C24">
        <v>855</v>
      </c>
      <c r="D24">
        <v>842.75</v>
      </c>
      <c r="E24">
        <v>845.55</v>
      </c>
      <c r="F24">
        <f t="shared" si="2"/>
        <v>3.3819864720538995E-3</v>
      </c>
      <c r="G24">
        <f t="shared" si="0"/>
        <v>12.12</v>
      </c>
      <c r="H24">
        <f t="shared" si="1"/>
        <v>3.94</v>
      </c>
    </row>
    <row r="25" spans="1:8">
      <c r="A25" s="17">
        <v>36349</v>
      </c>
      <c r="B25">
        <v>845.95</v>
      </c>
      <c r="C25">
        <v>850.5</v>
      </c>
      <c r="D25">
        <v>842.65</v>
      </c>
      <c r="E25">
        <v>845.35</v>
      </c>
      <c r="F25">
        <f t="shared" si="2"/>
        <v>-2.3653243451005057E-4</v>
      </c>
      <c r="G25">
        <f t="shared" si="0"/>
        <v>12.14</v>
      </c>
      <c r="H25">
        <f t="shared" si="1"/>
        <v>3.94</v>
      </c>
    </row>
    <row r="26" spans="1:8">
      <c r="A26" s="17">
        <v>36350</v>
      </c>
      <c r="B26">
        <v>845.4</v>
      </c>
      <c r="C26">
        <v>859.3</v>
      </c>
      <c r="D26">
        <v>845.4</v>
      </c>
      <c r="E26">
        <v>856.25</v>
      </c>
      <c r="F26">
        <f t="shared" si="2"/>
        <v>1.2894067545986765E-2</v>
      </c>
      <c r="G26">
        <f t="shared" si="0"/>
        <v>12.14</v>
      </c>
      <c r="H26">
        <f t="shared" si="1"/>
        <v>3.94</v>
      </c>
    </row>
    <row r="27" spans="1:8">
      <c r="A27" s="17">
        <v>36353</v>
      </c>
      <c r="B27">
        <v>856.25</v>
      </c>
      <c r="C27">
        <v>899.75</v>
      </c>
      <c r="D27">
        <v>856.25</v>
      </c>
      <c r="E27">
        <v>898.3</v>
      </c>
      <c r="F27">
        <f t="shared" si="2"/>
        <v>4.9109489051094801E-2</v>
      </c>
      <c r="G27">
        <f t="shared" si="0"/>
        <v>12.12</v>
      </c>
      <c r="H27">
        <f t="shared" si="1"/>
        <v>3.93</v>
      </c>
    </row>
    <row r="28" spans="1:8">
      <c r="A28" s="17">
        <v>36354</v>
      </c>
      <c r="B28">
        <v>898.75</v>
      </c>
      <c r="C28">
        <v>912.85</v>
      </c>
      <c r="D28">
        <v>896.25</v>
      </c>
      <c r="E28">
        <v>899.8</v>
      </c>
      <c r="F28">
        <f t="shared" si="2"/>
        <v>1.6698207725704961E-3</v>
      </c>
      <c r="G28">
        <f t="shared" si="0"/>
        <v>12.06</v>
      </c>
      <c r="H28">
        <f t="shared" si="1"/>
        <v>3.93</v>
      </c>
    </row>
    <row r="29" spans="1:8">
      <c r="A29" s="17">
        <v>36355</v>
      </c>
      <c r="B29">
        <v>899.85</v>
      </c>
      <c r="C29">
        <v>914.6</v>
      </c>
      <c r="D29">
        <v>894.6</v>
      </c>
      <c r="E29">
        <v>914.5</v>
      </c>
      <c r="F29">
        <f t="shared" si="2"/>
        <v>1.6336963769726598E-2</v>
      </c>
      <c r="G29">
        <f t="shared" si="0"/>
        <v>12.13</v>
      </c>
      <c r="H29">
        <f t="shared" si="1"/>
        <v>3.92</v>
      </c>
    </row>
    <row r="30" spans="1:8">
      <c r="A30" s="17">
        <v>36356</v>
      </c>
      <c r="B30">
        <v>915</v>
      </c>
      <c r="C30">
        <v>929.45</v>
      </c>
      <c r="D30">
        <v>892.05</v>
      </c>
      <c r="E30">
        <v>896.5</v>
      </c>
      <c r="F30">
        <f t="shared" si="2"/>
        <v>-1.9682886823400803E-2</v>
      </c>
      <c r="G30">
        <f t="shared" si="0"/>
        <v>12.14</v>
      </c>
      <c r="H30">
        <f t="shared" si="1"/>
        <v>3.92</v>
      </c>
    </row>
    <row r="31" spans="1:8">
      <c r="A31" s="17">
        <v>36357</v>
      </c>
      <c r="B31">
        <v>896.8</v>
      </c>
      <c r="C31">
        <v>905.4</v>
      </c>
      <c r="D31">
        <v>891.25</v>
      </c>
      <c r="E31">
        <v>903.85</v>
      </c>
      <c r="F31">
        <f t="shared" si="2"/>
        <v>8.1985499163412801E-3</v>
      </c>
      <c r="G31">
        <f t="shared" si="0"/>
        <v>12.18</v>
      </c>
      <c r="H31">
        <f t="shared" si="1"/>
        <v>3.92</v>
      </c>
    </row>
    <row r="32" spans="1:8">
      <c r="A32" s="17">
        <v>36360</v>
      </c>
      <c r="B32">
        <v>904.35</v>
      </c>
      <c r="C32">
        <v>926.3</v>
      </c>
      <c r="D32">
        <v>904.35</v>
      </c>
      <c r="E32">
        <v>921.45</v>
      </c>
      <c r="F32">
        <f t="shared" si="2"/>
        <v>1.9472257564861373E-2</v>
      </c>
      <c r="G32">
        <f t="shared" si="0"/>
        <v>12.1</v>
      </c>
      <c r="H32">
        <f t="shared" si="1"/>
        <v>3.92</v>
      </c>
    </row>
    <row r="33" spans="1:8">
      <c r="A33" s="17">
        <v>36361</v>
      </c>
      <c r="B33">
        <v>921.45</v>
      </c>
      <c r="C33">
        <v>921.45</v>
      </c>
      <c r="D33">
        <v>892.8</v>
      </c>
      <c r="E33">
        <v>900.4</v>
      </c>
      <c r="F33">
        <f t="shared" si="2"/>
        <v>-2.284442997449676E-2</v>
      </c>
      <c r="G33">
        <f t="shared" si="0"/>
        <v>12.1</v>
      </c>
      <c r="H33">
        <f t="shared" si="1"/>
        <v>3.92</v>
      </c>
    </row>
    <row r="34" spans="1:8">
      <c r="A34" s="17">
        <v>36362</v>
      </c>
      <c r="B34">
        <v>900.4</v>
      </c>
      <c r="C34">
        <v>921.4</v>
      </c>
      <c r="D34">
        <v>892.5</v>
      </c>
      <c r="E34">
        <v>917.65</v>
      </c>
      <c r="F34">
        <f t="shared" si="2"/>
        <v>1.9158151932474388E-2</v>
      </c>
      <c r="G34">
        <f t="shared" si="0"/>
        <v>12.1</v>
      </c>
      <c r="H34">
        <f t="shared" si="1"/>
        <v>3.91</v>
      </c>
    </row>
    <row r="35" spans="1:8">
      <c r="A35" s="17">
        <v>36363</v>
      </c>
      <c r="B35">
        <v>916.7</v>
      </c>
      <c r="C35">
        <v>932.25</v>
      </c>
      <c r="D35">
        <v>916.7</v>
      </c>
      <c r="E35">
        <v>924.55</v>
      </c>
      <c r="F35">
        <f t="shared" si="2"/>
        <v>7.5192066692093551E-3</v>
      </c>
      <c r="G35">
        <f t="shared" si="0"/>
        <v>12.1</v>
      </c>
      <c r="H35">
        <f t="shared" si="1"/>
        <v>3.91</v>
      </c>
    </row>
    <row r="36" spans="1:8">
      <c r="A36" s="17">
        <v>36364</v>
      </c>
      <c r="B36">
        <v>924.55</v>
      </c>
      <c r="C36">
        <v>931.45</v>
      </c>
      <c r="D36">
        <v>916.1</v>
      </c>
      <c r="E36">
        <v>917.15</v>
      </c>
      <c r="F36">
        <f t="shared" si="2"/>
        <v>-8.0038937861661719E-3</v>
      </c>
      <c r="G36">
        <f t="shared" si="0"/>
        <v>12.11</v>
      </c>
      <c r="H36">
        <f t="shared" si="1"/>
        <v>3.91</v>
      </c>
    </row>
    <row r="37" spans="1:8">
      <c r="A37" s="17">
        <v>36367</v>
      </c>
      <c r="B37">
        <v>917.3</v>
      </c>
      <c r="C37">
        <v>917.35</v>
      </c>
      <c r="D37">
        <v>904.95</v>
      </c>
      <c r="E37">
        <v>909.65</v>
      </c>
      <c r="F37">
        <f t="shared" si="2"/>
        <v>-8.1775064057133529E-3</v>
      </c>
      <c r="G37">
        <f t="shared" si="0"/>
        <v>12.1</v>
      </c>
      <c r="H37">
        <f t="shared" si="1"/>
        <v>3.91</v>
      </c>
    </row>
    <row r="38" spans="1:8">
      <c r="A38" s="17">
        <v>36368</v>
      </c>
      <c r="B38">
        <v>909.75</v>
      </c>
      <c r="C38">
        <v>910.15</v>
      </c>
      <c r="D38">
        <v>896.45</v>
      </c>
      <c r="E38">
        <v>901.75</v>
      </c>
      <c r="F38">
        <f t="shared" si="2"/>
        <v>-8.6846589347551184E-3</v>
      </c>
      <c r="G38">
        <f t="shared" si="0"/>
        <v>12.11</v>
      </c>
      <c r="H38">
        <f t="shared" si="1"/>
        <v>3.9</v>
      </c>
    </row>
    <row r="39" spans="1:8">
      <c r="A39" s="17">
        <v>36369</v>
      </c>
      <c r="B39">
        <v>901.85</v>
      </c>
      <c r="C39">
        <v>919</v>
      </c>
      <c r="D39">
        <v>901.8</v>
      </c>
      <c r="E39">
        <v>913.2</v>
      </c>
      <c r="F39">
        <f t="shared" si="2"/>
        <v>1.2697532575547621E-2</v>
      </c>
      <c r="G39">
        <f t="shared" si="0"/>
        <v>12.13</v>
      </c>
      <c r="H39">
        <f t="shared" si="1"/>
        <v>3.9</v>
      </c>
    </row>
    <row r="40" spans="1:8">
      <c r="A40" s="17">
        <v>36370</v>
      </c>
      <c r="B40">
        <v>913.55</v>
      </c>
      <c r="C40">
        <v>918.45</v>
      </c>
      <c r="D40">
        <v>905.7</v>
      </c>
      <c r="E40">
        <v>912.3</v>
      </c>
      <c r="F40">
        <f t="shared" si="2"/>
        <v>-9.8554533508554698E-4</v>
      </c>
      <c r="G40">
        <f t="shared" si="0"/>
        <v>12.08</v>
      </c>
      <c r="H40">
        <f t="shared" si="1"/>
        <v>3.9</v>
      </c>
    </row>
    <row r="41" spans="1:8">
      <c r="A41" s="17">
        <v>36371</v>
      </c>
      <c r="B41">
        <v>912.3</v>
      </c>
      <c r="C41">
        <v>912.3</v>
      </c>
      <c r="D41">
        <v>901.25</v>
      </c>
      <c r="E41">
        <v>905.05</v>
      </c>
      <c r="F41">
        <f t="shared" si="2"/>
        <v>-7.9469472761153348E-3</v>
      </c>
      <c r="G41">
        <f t="shared" si="0"/>
        <v>12.05</v>
      </c>
      <c r="H41">
        <f t="shared" si="1"/>
        <v>3.9</v>
      </c>
    </row>
    <row r="42" spans="1:8">
      <c r="A42" s="17">
        <v>36374</v>
      </c>
      <c r="B42">
        <v>904.8</v>
      </c>
      <c r="C42">
        <v>905.3</v>
      </c>
      <c r="D42">
        <v>886.5</v>
      </c>
      <c r="E42">
        <v>888.85</v>
      </c>
      <c r="F42">
        <f t="shared" si="2"/>
        <v>-1.7899563560024201E-2</v>
      </c>
      <c r="G42">
        <f t="shared" si="0"/>
        <v>11.99</v>
      </c>
      <c r="H42">
        <f t="shared" si="1"/>
        <v>3.89</v>
      </c>
    </row>
    <row r="43" spans="1:8">
      <c r="A43" s="17">
        <v>36375</v>
      </c>
      <c r="B43">
        <v>888.85</v>
      </c>
      <c r="C43">
        <v>892.6</v>
      </c>
      <c r="D43">
        <v>884</v>
      </c>
      <c r="E43">
        <v>892.2</v>
      </c>
      <c r="F43">
        <f t="shared" si="2"/>
        <v>3.768914890026398E-3</v>
      </c>
      <c r="G43">
        <f t="shared" si="0"/>
        <v>11.94</v>
      </c>
      <c r="H43">
        <f t="shared" si="1"/>
        <v>3.89</v>
      </c>
    </row>
    <row r="44" spans="1:8">
      <c r="A44" s="17">
        <v>36376</v>
      </c>
      <c r="B44">
        <v>892.25</v>
      </c>
      <c r="C44">
        <v>919.95</v>
      </c>
      <c r="D44">
        <v>892.25</v>
      </c>
      <c r="E44">
        <v>918.15</v>
      </c>
      <c r="F44">
        <f t="shared" si="2"/>
        <v>2.9085406859448382E-2</v>
      </c>
      <c r="G44">
        <f t="shared" si="0"/>
        <v>11.79</v>
      </c>
      <c r="H44">
        <f t="shared" si="1"/>
        <v>3.9</v>
      </c>
    </row>
    <row r="45" spans="1:8">
      <c r="A45" s="17">
        <v>36377</v>
      </c>
      <c r="B45">
        <v>918.25</v>
      </c>
      <c r="C45">
        <v>930.8</v>
      </c>
      <c r="D45">
        <v>910.65</v>
      </c>
      <c r="E45">
        <v>914.85</v>
      </c>
      <c r="F45">
        <f t="shared" si="2"/>
        <v>-3.5941839568697231E-3</v>
      </c>
      <c r="G45">
        <f t="shared" si="0"/>
        <v>11.75</v>
      </c>
      <c r="H45">
        <f t="shared" si="1"/>
        <v>3.9</v>
      </c>
    </row>
    <row r="46" spans="1:8">
      <c r="A46" s="17">
        <v>36378</v>
      </c>
      <c r="B46">
        <v>914.95</v>
      </c>
      <c r="C46">
        <v>916.8</v>
      </c>
      <c r="D46">
        <v>910.85</v>
      </c>
      <c r="E46">
        <v>914.55</v>
      </c>
      <c r="F46">
        <f t="shared" si="2"/>
        <v>-3.2792261026404201E-4</v>
      </c>
      <c r="G46">
        <f t="shared" si="0"/>
        <v>11.77</v>
      </c>
      <c r="H46">
        <f t="shared" si="1"/>
        <v>3.92</v>
      </c>
    </row>
    <row r="47" spans="1:8">
      <c r="A47" s="17">
        <v>36381</v>
      </c>
      <c r="B47">
        <v>915</v>
      </c>
      <c r="C47">
        <v>928.9</v>
      </c>
      <c r="D47">
        <v>913.35</v>
      </c>
      <c r="E47">
        <v>925.8</v>
      </c>
      <c r="F47">
        <f t="shared" si="2"/>
        <v>1.2301131704116841E-2</v>
      </c>
      <c r="G47">
        <f t="shared" si="0"/>
        <v>11.82</v>
      </c>
      <c r="H47">
        <f t="shared" si="1"/>
        <v>3.94</v>
      </c>
    </row>
    <row r="48" spans="1:8">
      <c r="A48" s="17">
        <v>36382</v>
      </c>
      <c r="B48">
        <v>926.15</v>
      </c>
      <c r="C48">
        <v>926.15</v>
      </c>
      <c r="D48">
        <v>913.1</v>
      </c>
      <c r="E48">
        <v>916.75</v>
      </c>
      <c r="F48">
        <f t="shared" si="2"/>
        <v>-9.7753294448044148E-3</v>
      </c>
      <c r="G48">
        <f t="shared" si="0"/>
        <v>11.92</v>
      </c>
      <c r="H48">
        <f t="shared" si="1"/>
        <v>3.93</v>
      </c>
    </row>
    <row r="49" spans="1:8">
      <c r="A49" s="17">
        <v>36383</v>
      </c>
      <c r="B49">
        <v>916.3</v>
      </c>
      <c r="C49">
        <v>931.7</v>
      </c>
      <c r="D49">
        <v>909</v>
      </c>
      <c r="E49">
        <v>922.55</v>
      </c>
      <c r="F49">
        <f t="shared" si="2"/>
        <v>6.3266975729479036E-3</v>
      </c>
      <c r="G49">
        <f t="shared" si="0"/>
        <v>12</v>
      </c>
      <c r="H49">
        <f t="shared" si="1"/>
        <v>3.93</v>
      </c>
    </row>
    <row r="50" spans="1:8">
      <c r="A50" s="17">
        <v>36384</v>
      </c>
      <c r="B50">
        <v>922.55</v>
      </c>
      <c r="C50">
        <v>930.85</v>
      </c>
      <c r="D50">
        <v>922.55</v>
      </c>
      <c r="E50">
        <v>924.15</v>
      </c>
      <c r="F50">
        <f t="shared" si="2"/>
        <v>1.7343233429083504E-3</v>
      </c>
      <c r="G50">
        <f t="shared" si="0"/>
        <v>11.94</v>
      </c>
      <c r="H50">
        <f t="shared" si="1"/>
        <v>3.94</v>
      </c>
    </row>
    <row r="51" spans="1:8">
      <c r="A51" s="17">
        <v>36385</v>
      </c>
      <c r="B51">
        <v>924.2</v>
      </c>
      <c r="C51">
        <v>928.8</v>
      </c>
      <c r="D51">
        <v>913.85</v>
      </c>
      <c r="E51">
        <v>915.7</v>
      </c>
      <c r="F51">
        <f t="shared" si="2"/>
        <v>-9.1435373045500867E-3</v>
      </c>
      <c r="G51">
        <f t="shared" si="0"/>
        <v>11.94</v>
      </c>
      <c r="H51">
        <f t="shared" si="1"/>
        <v>3.94</v>
      </c>
    </row>
    <row r="52" spans="1:8">
      <c r="A52" s="17">
        <v>36388</v>
      </c>
      <c r="B52">
        <v>916.25</v>
      </c>
      <c r="C52">
        <v>935.65</v>
      </c>
      <c r="D52">
        <v>915.8</v>
      </c>
      <c r="E52">
        <v>932.05</v>
      </c>
      <c r="F52">
        <f t="shared" si="2"/>
        <v>1.7855192748716719E-2</v>
      </c>
      <c r="G52">
        <f t="shared" si="0"/>
        <v>11.79</v>
      </c>
      <c r="H52">
        <f t="shared" si="1"/>
        <v>3.95</v>
      </c>
    </row>
    <row r="53" spans="1:8">
      <c r="A53" s="17">
        <v>36389</v>
      </c>
      <c r="B53">
        <v>932.1</v>
      </c>
      <c r="C53">
        <v>949.65</v>
      </c>
      <c r="D53">
        <v>932.1</v>
      </c>
      <c r="E53">
        <v>949.6</v>
      </c>
      <c r="F53">
        <f t="shared" si="2"/>
        <v>1.8829461938737246E-2</v>
      </c>
      <c r="G53">
        <f t="shared" si="0"/>
        <v>11.79</v>
      </c>
      <c r="H53">
        <f t="shared" si="1"/>
        <v>3.95</v>
      </c>
    </row>
    <row r="54" spans="1:8">
      <c r="A54" s="17">
        <v>36390</v>
      </c>
      <c r="B54">
        <v>949.7</v>
      </c>
      <c r="C54">
        <v>984.1</v>
      </c>
      <c r="D54">
        <v>949.7</v>
      </c>
      <c r="E54">
        <v>978.1</v>
      </c>
      <c r="F54">
        <f t="shared" si="2"/>
        <v>3.0012636899747314E-2</v>
      </c>
      <c r="G54">
        <f t="shared" si="0"/>
        <v>11.81</v>
      </c>
      <c r="H54">
        <f t="shared" si="1"/>
        <v>3.94</v>
      </c>
    </row>
    <row r="55" spans="1:8">
      <c r="A55" s="17">
        <v>36391</v>
      </c>
      <c r="B55">
        <v>978.3</v>
      </c>
      <c r="C55">
        <v>987.4</v>
      </c>
      <c r="D55">
        <v>958.8</v>
      </c>
      <c r="E55">
        <v>962.35</v>
      </c>
      <c r="F55">
        <f t="shared" si="2"/>
        <v>-1.6102647991002916E-2</v>
      </c>
      <c r="G55">
        <f t="shared" si="0"/>
        <v>11.78</v>
      </c>
      <c r="H55">
        <f t="shared" si="1"/>
        <v>3.94</v>
      </c>
    </row>
    <row r="56" spans="1:8">
      <c r="A56" s="17">
        <v>36392</v>
      </c>
      <c r="B56">
        <v>962.7</v>
      </c>
      <c r="C56">
        <v>968.6</v>
      </c>
      <c r="D56">
        <v>953.3</v>
      </c>
      <c r="E56">
        <v>968.6</v>
      </c>
      <c r="F56">
        <f t="shared" si="2"/>
        <v>6.4945186262794774E-3</v>
      </c>
      <c r="G56">
        <f t="shared" si="0"/>
        <v>11.82</v>
      </c>
      <c r="H56">
        <f t="shared" si="1"/>
        <v>3.94</v>
      </c>
    </row>
    <row r="57" spans="1:8">
      <c r="A57" s="17">
        <v>36395</v>
      </c>
      <c r="B57">
        <v>968.65</v>
      </c>
      <c r="C57">
        <v>989.25</v>
      </c>
      <c r="D57">
        <v>968.65</v>
      </c>
      <c r="E57">
        <v>983.3</v>
      </c>
      <c r="F57">
        <f t="shared" si="2"/>
        <v>1.5176543464794578E-2</v>
      </c>
      <c r="G57">
        <f t="shared" si="0"/>
        <v>11.81</v>
      </c>
      <c r="H57">
        <f t="shared" si="1"/>
        <v>3.93</v>
      </c>
    </row>
    <row r="58" spans="1:8">
      <c r="A58" s="17">
        <v>36396</v>
      </c>
      <c r="B58">
        <v>983.5</v>
      </c>
      <c r="C58">
        <v>993.45</v>
      </c>
      <c r="D58">
        <v>983.35</v>
      </c>
      <c r="E58">
        <v>993.45</v>
      </c>
      <c r="F58">
        <f t="shared" si="2"/>
        <v>1.0322383809620694E-2</v>
      </c>
      <c r="G58">
        <f t="shared" si="0"/>
        <v>11.79</v>
      </c>
      <c r="H58">
        <f t="shared" si="1"/>
        <v>3.93</v>
      </c>
    </row>
    <row r="59" spans="1:8">
      <c r="A59" s="17">
        <v>36397</v>
      </c>
      <c r="B59">
        <v>993.55</v>
      </c>
      <c r="C59">
        <v>1011.3</v>
      </c>
      <c r="D59">
        <v>962</v>
      </c>
      <c r="E59">
        <v>982.3</v>
      </c>
      <c r="F59">
        <f t="shared" si="2"/>
        <v>-1.122351401681021E-2</v>
      </c>
      <c r="G59">
        <f t="shared" si="0"/>
        <v>11.9</v>
      </c>
      <c r="H59">
        <f t="shared" si="1"/>
        <v>3.92</v>
      </c>
    </row>
    <row r="60" spans="1:8">
      <c r="A60" s="17">
        <v>36398</v>
      </c>
      <c r="B60">
        <v>982.3</v>
      </c>
      <c r="C60">
        <v>1002.15</v>
      </c>
      <c r="D60">
        <v>982.3</v>
      </c>
      <c r="E60">
        <v>1001.2</v>
      </c>
      <c r="F60">
        <f t="shared" si="2"/>
        <v>1.9240557874376618E-2</v>
      </c>
      <c r="G60">
        <f t="shared" si="0"/>
        <v>11.78</v>
      </c>
      <c r="H60">
        <f t="shared" si="1"/>
        <v>3.93</v>
      </c>
    </row>
    <row r="61" spans="1:8">
      <c r="A61" s="17">
        <v>36399</v>
      </c>
      <c r="B61">
        <v>1001.25</v>
      </c>
      <c r="C61">
        <v>1013.45</v>
      </c>
      <c r="D61">
        <v>1001.25</v>
      </c>
      <c r="E61">
        <v>1007.45</v>
      </c>
      <c r="F61">
        <f t="shared" si="2"/>
        <v>6.2425089892128582E-3</v>
      </c>
      <c r="G61">
        <f t="shared" si="0"/>
        <v>11.81</v>
      </c>
      <c r="H61">
        <f t="shared" si="1"/>
        <v>3.93</v>
      </c>
    </row>
    <row r="62" spans="1:8">
      <c r="A62" s="17">
        <v>36402</v>
      </c>
      <c r="B62">
        <v>1007.45</v>
      </c>
      <c r="C62">
        <v>1017.9</v>
      </c>
      <c r="D62">
        <v>1005.7</v>
      </c>
      <c r="E62">
        <v>1005.95</v>
      </c>
      <c r="F62">
        <f t="shared" si="2"/>
        <v>-1.4889076380961708E-3</v>
      </c>
      <c r="G62">
        <f t="shared" si="0"/>
        <v>11.91</v>
      </c>
      <c r="H62">
        <f t="shared" si="1"/>
        <v>3.91</v>
      </c>
    </row>
    <row r="63" spans="1:8">
      <c r="A63" s="17">
        <v>36403</v>
      </c>
      <c r="B63">
        <v>1006.05</v>
      </c>
      <c r="C63">
        <v>1007.15</v>
      </c>
      <c r="D63">
        <v>997.15</v>
      </c>
      <c r="E63">
        <v>999.65</v>
      </c>
      <c r="F63">
        <f t="shared" si="2"/>
        <v>-6.2627367165366543E-3</v>
      </c>
      <c r="G63">
        <f t="shared" si="0"/>
        <v>11.86</v>
      </c>
      <c r="H63">
        <f t="shared" si="1"/>
        <v>3.92</v>
      </c>
    </row>
    <row r="64" spans="1:8">
      <c r="A64" s="17">
        <v>36404</v>
      </c>
      <c r="B64">
        <v>999.7</v>
      </c>
      <c r="C64">
        <v>1011.3</v>
      </c>
      <c r="D64">
        <v>990.9</v>
      </c>
      <c r="E64">
        <v>994</v>
      </c>
      <c r="F64">
        <f t="shared" si="2"/>
        <v>-5.6519781923672907E-3</v>
      </c>
      <c r="G64">
        <f t="shared" si="0"/>
        <v>11.84</v>
      </c>
      <c r="H64">
        <f t="shared" si="1"/>
        <v>3.93</v>
      </c>
    </row>
    <row r="65" spans="1:8">
      <c r="A65" s="17">
        <v>36405</v>
      </c>
      <c r="B65">
        <v>993.65</v>
      </c>
      <c r="C65">
        <v>993.65</v>
      </c>
      <c r="D65">
        <v>969.4</v>
      </c>
      <c r="E65">
        <v>971.6</v>
      </c>
      <c r="F65">
        <f t="shared" si="2"/>
        <v>-2.2535211267605604E-2</v>
      </c>
      <c r="G65">
        <f t="shared" si="0"/>
        <v>11.9</v>
      </c>
      <c r="H65">
        <f t="shared" si="1"/>
        <v>4</v>
      </c>
    </row>
    <row r="66" spans="1:8">
      <c r="A66" s="17">
        <v>36406</v>
      </c>
      <c r="B66">
        <v>971.3</v>
      </c>
      <c r="C66">
        <v>978.95</v>
      </c>
      <c r="D66">
        <v>969.25</v>
      </c>
      <c r="E66">
        <v>972.2</v>
      </c>
      <c r="F66">
        <f t="shared" si="2"/>
        <v>6.1753808151499001E-4</v>
      </c>
      <c r="G66">
        <f t="shared" ref="G66:G129" si="3">VLOOKUP(A66,Debtindex,6,FALSE)</f>
        <v>11.93</v>
      </c>
      <c r="H66">
        <f t="shared" ref="H66:H129" si="4">VLOOKUP(A66,Debtindex,7,FALSE)</f>
        <v>3.99</v>
      </c>
    </row>
    <row r="67" spans="1:8">
      <c r="A67" s="17">
        <v>36409</v>
      </c>
      <c r="B67">
        <v>972.2</v>
      </c>
      <c r="C67">
        <v>983.5</v>
      </c>
      <c r="D67">
        <v>971.7</v>
      </c>
      <c r="E67">
        <v>983.4</v>
      </c>
      <c r="F67">
        <f t="shared" si="2"/>
        <v>1.1520263320304425E-2</v>
      </c>
      <c r="G67">
        <f t="shared" si="3"/>
        <v>12</v>
      </c>
      <c r="H67">
        <f t="shared" si="4"/>
        <v>3.98</v>
      </c>
    </row>
    <row r="68" spans="1:8">
      <c r="A68" s="17">
        <v>36410</v>
      </c>
      <c r="B68">
        <v>983.65</v>
      </c>
      <c r="C68">
        <v>990.15</v>
      </c>
      <c r="D68">
        <v>976.6</v>
      </c>
      <c r="E68">
        <v>978.15</v>
      </c>
      <c r="F68">
        <f t="shared" ref="F68:F131" si="5">E68/E67-1</f>
        <v>-5.3386211104331505E-3</v>
      </c>
      <c r="G68">
        <f t="shared" si="3"/>
        <v>12.12</v>
      </c>
      <c r="H68">
        <f t="shared" si="4"/>
        <v>3.97</v>
      </c>
    </row>
    <row r="69" spans="1:8">
      <c r="A69" s="17">
        <v>36411</v>
      </c>
      <c r="B69">
        <v>979.15</v>
      </c>
      <c r="C69">
        <v>1000.75</v>
      </c>
      <c r="D69">
        <v>979.15</v>
      </c>
      <c r="E69">
        <v>993.95</v>
      </c>
      <c r="F69">
        <f t="shared" si="5"/>
        <v>1.6152941777846097E-2</v>
      </c>
      <c r="G69">
        <f t="shared" si="3"/>
        <v>11.94</v>
      </c>
      <c r="H69">
        <f t="shared" si="4"/>
        <v>3.99</v>
      </c>
    </row>
    <row r="70" spans="1:8">
      <c r="A70" s="17">
        <v>36412</v>
      </c>
      <c r="B70">
        <v>993.95</v>
      </c>
      <c r="C70">
        <v>998.6</v>
      </c>
      <c r="D70">
        <v>988.8</v>
      </c>
      <c r="E70">
        <v>991.75</v>
      </c>
      <c r="F70">
        <f t="shared" si="5"/>
        <v>-2.2133910156446612E-3</v>
      </c>
      <c r="G70">
        <f t="shared" si="3"/>
        <v>11.88</v>
      </c>
      <c r="H70">
        <f t="shared" si="4"/>
        <v>3.99</v>
      </c>
    </row>
    <row r="71" spans="1:8">
      <c r="A71" s="17">
        <v>36413</v>
      </c>
      <c r="B71">
        <v>992.3</v>
      </c>
      <c r="C71">
        <v>994.95</v>
      </c>
      <c r="D71">
        <v>987.9</v>
      </c>
      <c r="E71">
        <v>990.85</v>
      </c>
      <c r="F71">
        <f t="shared" si="5"/>
        <v>-9.0748676581797749E-4</v>
      </c>
      <c r="G71">
        <f t="shared" si="3"/>
        <v>11.88</v>
      </c>
      <c r="H71">
        <f t="shared" si="4"/>
        <v>3.99</v>
      </c>
    </row>
    <row r="72" spans="1:8">
      <c r="A72" s="17">
        <v>36417</v>
      </c>
      <c r="B72">
        <v>990.9</v>
      </c>
      <c r="C72">
        <v>996.55</v>
      </c>
      <c r="D72">
        <v>976.8</v>
      </c>
      <c r="E72">
        <v>983.2</v>
      </c>
      <c r="F72">
        <f t="shared" si="5"/>
        <v>-7.7206438916082032E-3</v>
      </c>
      <c r="G72">
        <f t="shared" si="3"/>
        <v>11.83</v>
      </c>
      <c r="H72">
        <f t="shared" si="4"/>
        <v>3.99</v>
      </c>
    </row>
    <row r="73" spans="1:8">
      <c r="A73" s="17">
        <v>36418</v>
      </c>
      <c r="B73">
        <v>983.25</v>
      </c>
      <c r="C73">
        <v>997.45</v>
      </c>
      <c r="D73">
        <v>983.25</v>
      </c>
      <c r="E73">
        <v>983.7</v>
      </c>
      <c r="F73">
        <f t="shared" si="5"/>
        <v>5.0854353132634422E-4</v>
      </c>
      <c r="G73">
        <f t="shared" si="3"/>
        <v>11.89</v>
      </c>
      <c r="H73">
        <f t="shared" si="4"/>
        <v>3.99</v>
      </c>
    </row>
    <row r="74" spans="1:8">
      <c r="A74" s="17">
        <v>36419</v>
      </c>
      <c r="B74">
        <v>983.7</v>
      </c>
      <c r="C74">
        <v>987.15</v>
      </c>
      <c r="D74">
        <v>966.8</v>
      </c>
      <c r="E74">
        <v>967.45</v>
      </c>
      <c r="F74">
        <f t="shared" si="5"/>
        <v>-1.6519264003252987E-2</v>
      </c>
      <c r="G74">
        <f t="shared" si="3"/>
        <v>11.84</v>
      </c>
      <c r="H74">
        <f t="shared" si="4"/>
        <v>3.99</v>
      </c>
    </row>
    <row r="75" spans="1:8">
      <c r="A75" s="17">
        <v>36420</v>
      </c>
      <c r="B75">
        <v>967.45</v>
      </c>
      <c r="C75">
        <v>979</v>
      </c>
      <c r="D75">
        <v>956.3</v>
      </c>
      <c r="E75">
        <v>975.8</v>
      </c>
      <c r="F75">
        <f t="shared" si="5"/>
        <v>8.6309369993280427E-3</v>
      </c>
      <c r="G75">
        <f t="shared" si="3"/>
        <v>11.79</v>
      </c>
      <c r="H75">
        <f t="shared" si="4"/>
        <v>3.99</v>
      </c>
    </row>
    <row r="76" spans="1:8">
      <c r="A76" s="17">
        <v>36423</v>
      </c>
      <c r="B76">
        <v>975.9</v>
      </c>
      <c r="C76">
        <v>989.55</v>
      </c>
      <c r="D76">
        <v>975.8</v>
      </c>
      <c r="E76">
        <v>976.35</v>
      </c>
      <c r="F76">
        <f t="shared" si="5"/>
        <v>5.6364009018250449E-4</v>
      </c>
      <c r="G76">
        <f t="shared" si="3"/>
        <v>11.71</v>
      </c>
      <c r="H76">
        <f t="shared" si="4"/>
        <v>4.0199999999999996</v>
      </c>
    </row>
    <row r="77" spans="1:8">
      <c r="A77" s="17">
        <v>36424</v>
      </c>
      <c r="B77">
        <v>976.35</v>
      </c>
      <c r="C77">
        <v>982.9</v>
      </c>
      <c r="D77">
        <v>969.45</v>
      </c>
      <c r="E77">
        <v>974.05</v>
      </c>
      <c r="F77">
        <f t="shared" si="5"/>
        <v>-2.3557126030624431E-3</v>
      </c>
      <c r="G77">
        <f t="shared" si="3"/>
        <v>11.78</v>
      </c>
      <c r="H77">
        <f t="shared" si="4"/>
        <v>4.0199999999999996</v>
      </c>
    </row>
    <row r="78" spans="1:8">
      <c r="A78" s="17">
        <v>36425</v>
      </c>
      <c r="B78">
        <v>974</v>
      </c>
      <c r="C78">
        <v>1009</v>
      </c>
      <c r="D78">
        <v>973.95</v>
      </c>
      <c r="E78">
        <v>1001.35</v>
      </c>
      <c r="F78">
        <f t="shared" si="5"/>
        <v>2.8027308659719807E-2</v>
      </c>
      <c r="G78">
        <f t="shared" si="3"/>
        <v>11.8</v>
      </c>
      <c r="H78">
        <f t="shared" si="4"/>
        <v>4.01</v>
      </c>
    </row>
    <row r="79" spans="1:8">
      <c r="A79" s="17">
        <v>36426</v>
      </c>
      <c r="B79">
        <v>1001.4</v>
      </c>
      <c r="C79">
        <v>1018.65</v>
      </c>
      <c r="D79">
        <v>1001.4</v>
      </c>
      <c r="E79">
        <v>1017.45</v>
      </c>
      <c r="F79">
        <f t="shared" si="5"/>
        <v>1.6078294302691365E-2</v>
      </c>
      <c r="G79">
        <f t="shared" si="3"/>
        <v>11.77</v>
      </c>
      <c r="H79">
        <f t="shared" si="4"/>
        <v>4.01</v>
      </c>
    </row>
    <row r="80" spans="1:8">
      <c r="A80" s="17">
        <v>36427</v>
      </c>
      <c r="B80">
        <v>1017.4</v>
      </c>
      <c r="C80">
        <v>1035.75</v>
      </c>
      <c r="D80">
        <v>1016.75</v>
      </c>
      <c r="E80">
        <v>1028.95</v>
      </c>
      <c r="F80">
        <f t="shared" si="5"/>
        <v>1.1302766720723278E-2</v>
      </c>
      <c r="G80">
        <f t="shared" si="3"/>
        <v>11.81</v>
      </c>
      <c r="H80">
        <f t="shared" si="4"/>
        <v>4.01</v>
      </c>
    </row>
    <row r="81" spans="1:8">
      <c r="A81" s="17">
        <v>36430</v>
      </c>
      <c r="B81">
        <v>1029.7</v>
      </c>
      <c r="C81">
        <v>1043.05</v>
      </c>
      <c r="D81">
        <v>1014.65</v>
      </c>
      <c r="E81">
        <v>1015.15</v>
      </c>
      <c r="F81">
        <f t="shared" si="5"/>
        <v>-1.3411730404781608E-2</v>
      </c>
      <c r="G81">
        <f t="shared" si="3"/>
        <v>11.68</v>
      </c>
      <c r="H81">
        <f t="shared" si="4"/>
        <v>4.03</v>
      </c>
    </row>
    <row r="82" spans="1:8">
      <c r="A82" s="17">
        <v>36431</v>
      </c>
      <c r="B82">
        <v>1015</v>
      </c>
      <c r="C82">
        <v>1015</v>
      </c>
      <c r="D82">
        <v>994.8</v>
      </c>
      <c r="E82">
        <v>1007.2</v>
      </c>
      <c r="F82">
        <f t="shared" si="5"/>
        <v>-7.8313549721715781E-3</v>
      </c>
      <c r="G82">
        <f t="shared" si="3"/>
        <v>11.7</v>
      </c>
      <c r="H82">
        <f t="shared" si="4"/>
        <v>4.0199999999999996</v>
      </c>
    </row>
    <row r="83" spans="1:8">
      <c r="A83" s="17">
        <v>36432</v>
      </c>
      <c r="B83">
        <v>1007.35</v>
      </c>
      <c r="C83">
        <v>1039.55</v>
      </c>
      <c r="D83">
        <v>1007.35</v>
      </c>
      <c r="E83">
        <v>1031.3499999999999</v>
      </c>
      <c r="F83">
        <f t="shared" si="5"/>
        <v>2.3977362986496997E-2</v>
      </c>
      <c r="G83">
        <f t="shared" si="3"/>
        <v>11.71</v>
      </c>
      <c r="H83">
        <f t="shared" si="4"/>
        <v>4.0199999999999996</v>
      </c>
    </row>
    <row r="84" spans="1:8">
      <c r="A84" s="17">
        <v>36433</v>
      </c>
      <c r="B84">
        <v>1031.45</v>
      </c>
      <c r="C84">
        <v>1042.6500000000001</v>
      </c>
      <c r="D84">
        <v>1024</v>
      </c>
      <c r="E84">
        <v>1025.0999999999999</v>
      </c>
      <c r="F84">
        <f t="shared" si="5"/>
        <v>-6.0600184224559595E-3</v>
      </c>
      <c r="G84">
        <f t="shared" si="3"/>
        <v>11.68</v>
      </c>
      <c r="H84">
        <f t="shared" si="4"/>
        <v>4.0199999999999996</v>
      </c>
    </row>
    <row r="85" spans="1:8">
      <c r="A85" s="17">
        <v>36434</v>
      </c>
      <c r="B85">
        <v>1026.05</v>
      </c>
      <c r="C85">
        <v>1027.55</v>
      </c>
      <c r="D85">
        <v>1004</v>
      </c>
      <c r="E85">
        <v>1015.65</v>
      </c>
      <c r="F85">
        <f t="shared" si="5"/>
        <v>-9.218612818261529E-3</v>
      </c>
      <c r="G85">
        <f t="shared" si="3"/>
        <v>11.69</v>
      </c>
      <c r="H85">
        <f t="shared" si="4"/>
        <v>4.01</v>
      </c>
    </row>
    <row r="86" spans="1:8">
      <c r="A86" s="17">
        <v>36437</v>
      </c>
      <c r="B86">
        <v>1015.7</v>
      </c>
      <c r="C86">
        <v>1019.3</v>
      </c>
      <c r="D86">
        <v>987.95</v>
      </c>
      <c r="E86">
        <v>988.1</v>
      </c>
      <c r="F86">
        <f t="shared" si="5"/>
        <v>-2.7125486141879596E-2</v>
      </c>
      <c r="G86">
        <f t="shared" si="3"/>
        <v>11.74</v>
      </c>
      <c r="H86">
        <f t="shared" si="4"/>
        <v>4</v>
      </c>
    </row>
    <row r="87" spans="1:8">
      <c r="A87" s="17">
        <v>36438</v>
      </c>
      <c r="B87">
        <v>988.1</v>
      </c>
      <c r="C87">
        <v>1000.5</v>
      </c>
      <c r="D87">
        <v>981.5</v>
      </c>
      <c r="E87">
        <v>1000.5</v>
      </c>
      <c r="F87">
        <f t="shared" si="5"/>
        <v>1.2549337111628311E-2</v>
      </c>
      <c r="G87">
        <f t="shared" si="3"/>
        <v>11.8</v>
      </c>
      <c r="H87">
        <f t="shared" si="4"/>
        <v>4</v>
      </c>
    </row>
    <row r="88" spans="1:8">
      <c r="A88" s="17">
        <v>36439</v>
      </c>
      <c r="B88">
        <v>1000.45</v>
      </c>
      <c r="C88">
        <v>1032</v>
      </c>
      <c r="D88">
        <v>1000.45</v>
      </c>
      <c r="E88">
        <v>1012.25</v>
      </c>
      <c r="F88">
        <f t="shared" si="5"/>
        <v>1.1744127936031967E-2</v>
      </c>
      <c r="G88">
        <f t="shared" si="3"/>
        <v>11.82</v>
      </c>
      <c r="H88">
        <f t="shared" si="4"/>
        <v>4</v>
      </c>
    </row>
    <row r="89" spans="1:8">
      <c r="A89" s="17">
        <v>36440</v>
      </c>
      <c r="B89">
        <v>1013.9</v>
      </c>
      <c r="C89">
        <v>1068.8</v>
      </c>
      <c r="D89">
        <v>1013.9</v>
      </c>
      <c r="E89">
        <v>1065.8499999999999</v>
      </c>
      <c r="F89">
        <f t="shared" si="5"/>
        <v>5.2951346011360645E-2</v>
      </c>
      <c r="G89">
        <f t="shared" si="3"/>
        <v>11.74</v>
      </c>
      <c r="H89">
        <f t="shared" si="4"/>
        <v>4.01</v>
      </c>
    </row>
    <row r="90" spans="1:8">
      <c r="A90" s="17">
        <v>36441</v>
      </c>
      <c r="B90">
        <v>1065.8499999999999</v>
      </c>
      <c r="C90">
        <v>1090.7</v>
      </c>
      <c r="D90">
        <v>1064.75</v>
      </c>
      <c r="E90">
        <v>1079.7</v>
      </c>
      <c r="F90">
        <f t="shared" si="5"/>
        <v>1.2994323779143446E-2</v>
      </c>
      <c r="G90">
        <f t="shared" si="3"/>
        <v>11.75</v>
      </c>
      <c r="H90">
        <f t="shared" si="4"/>
        <v>4.04</v>
      </c>
    </row>
    <row r="91" spans="1:8">
      <c r="A91" s="17">
        <v>36444</v>
      </c>
      <c r="B91">
        <v>1079.8</v>
      </c>
      <c r="C91">
        <v>1099.6500000000001</v>
      </c>
      <c r="D91">
        <v>1079.8</v>
      </c>
      <c r="E91">
        <v>1080.8</v>
      </c>
      <c r="F91">
        <f t="shared" si="5"/>
        <v>1.0188015189402932E-3</v>
      </c>
      <c r="G91">
        <f t="shared" si="3"/>
        <v>11.7</v>
      </c>
      <c r="H91">
        <f t="shared" si="4"/>
        <v>4.04</v>
      </c>
    </row>
    <row r="92" spans="1:8">
      <c r="A92" s="17">
        <v>36445</v>
      </c>
      <c r="B92">
        <v>1080.9000000000001</v>
      </c>
      <c r="C92">
        <v>1093.3</v>
      </c>
      <c r="D92">
        <v>1079.0999999999999</v>
      </c>
      <c r="E92">
        <v>1091.5</v>
      </c>
      <c r="F92">
        <f t="shared" si="5"/>
        <v>9.9000740192449754E-3</v>
      </c>
      <c r="G92">
        <f t="shared" si="3"/>
        <v>11.72</v>
      </c>
      <c r="H92">
        <f t="shared" si="4"/>
        <v>4.04</v>
      </c>
    </row>
    <row r="93" spans="1:8">
      <c r="A93" s="17">
        <v>36446</v>
      </c>
      <c r="B93">
        <v>1091.5</v>
      </c>
      <c r="C93">
        <v>1113.5</v>
      </c>
      <c r="D93">
        <v>1080.25</v>
      </c>
      <c r="E93">
        <v>1106.5</v>
      </c>
      <c r="F93">
        <f t="shared" si="5"/>
        <v>1.3742556115437399E-2</v>
      </c>
      <c r="G93">
        <f t="shared" si="3"/>
        <v>11.78</v>
      </c>
      <c r="H93">
        <f t="shared" si="4"/>
        <v>4.03</v>
      </c>
    </row>
    <row r="94" spans="1:8">
      <c r="A94" s="17">
        <v>36447</v>
      </c>
      <c r="B94">
        <v>1106.7</v>
      </c>
      <c r="C94">
        <v>1130</v>
      </c>
      <c r="D94">
        <v>1106.7</v>
      </c>
      <c r="E94">
        <v>1114.9000000000001</v>
      </c>
      <c r="F94">
        <f t="shared" si="5"/>
        <v>7.5915047446906136E-3</v>
      </c>
      <c r="G94">
        <f t="shared" si="3"/>
        <v>11.8</v>
      </c>
      <c r="H94">
        <f t="shared" si="4"/>
        <v>4.03</v>
      </c>
    </row>
    <row r="95" spans="1:8">
      <c r="A95" s="17">
        <v>36448</v>
      </c>
      <c r="B95">
        <v>1114.9000000000001</v>
      </c>
      <c r="C95">
        <v>1121</v>
      </c>
      <c r="D95">
        <v>1070.55</v>
      </c>
      <c r="E95">
        <v>1072.5999999999999</v>
      </c>
      <c r="F95">
        <f t="shared" si="5"/>
        <v>-3.7940622477352415E-2</v>
      </c>
      <c r="G95">
        <f t="shared" si="3"/>
        <v>11.81</v>
      </c>
      <c r="H95">
        <f t="shared" si="4"/>
        <v>4.03</v>
      </c>
    </row>
    <row r="96" spans="1:8">
      <c r="A96" s="17">
        <v>36451</v>
      </c>
      <c r="B96">
        <v>1072.75</v>
      </c>
      <c r="C96">
        <v>1086.1500000000001</v>
      </c>
      <c r="D96">
        <v>1059.55</v>
      </c>
      <c r="E96">
        <v>1080.1500000000001</v>
      </c>
      <c r="F96">
        <f t="shared" si="5"/>
        <v>7.0389707253404321E-3</v>
      </c>
      <c r="G96">
        <f t="shared" si="3"/>
        <v>11.78</v>
      </c>
      <c r="H96">
        <f t="shared" si="4"/>
        <v>4.03</v>
      </c>
    </row>
    <row r="97" spans="1:8">
      <c r="A97" s="17">
        <v>36453</v>
      </c>
      <c r="B97">
        <v>1080.5999999999999</v>
      </c>
      <c r="C97">
        <v>1121.05</v>
      </c>
      <c r="D97">
        <v>1080.5999999999999</v>
      </c>
      <c r="E97">
        <v>1107.05</v>
      </c>
      <c r="F97">
        <f t="shared" si="5"/>
        <v>2.4903948525667685E-2</v>
      </c>
      <c r="G97">
        <f t="shared" si="3"/>
        <v>11.68</v>
      </c>
      <c r="H97">
        <f t="shared" si="4"/>
        <v>4.03</v>
      </c>
    </row>
    <row r="98" spans="1:8">
      <c r="A98" s="17">
        <v>36454</v>
      </c>
      <c r="B98">
        <v>1107</v>
      </c>
      <c r="C98">
        <v>1121.5</v>
      </c>
      <c r="D98">
        <v>1080.0999999999999</v>
      </c>
      <c r="E98">
        <v>1081.5999999999999</v>
      </c>
      <c r="F98">
        <f t="shared" si="5"/>
        <v>-2.298902488595822E-2</v>
      </c>
      <c r="G98">
        <f t="shared" si="3"/>
        <v>11.76</v>
      </c>
      <c r="H98">
        <f t="shared" si="4"/>
        <v>4.0199999999999996</v>
      </c>
    </row>
    <row r="99" spans="1:8">
      <c r="A99" s="17">
        <v>36455</v>
      </c>
      <c r="B99">
        <v>1081.5999999999999</v>
      </c>
      <c r="C99">
        <v>1081.5999999999999</v>
      </c>
      <c r="D99">
        <v>1059.0999999999999</v>
      </c>
      <c r="E99">
        <v>1068.75</v>
      </c>
      <c r="F99">
        <f t="shared" si="5"/>
        <v>-1.1880547337278058E-2</v>
      </c>
      <c r="G99">
        <f t="shared" si="3"/>
        <v>11.71</v>
      </c>
      <c r="H99">
        <f t="shared" si="4"/>
        <v>4.03</v>
      </c>
    </row>
    <row r="100" spans="1:8">
      <c r="A100" s="17">
        <v>36456</v>
      </c>
      <c r="B100">
        <v>1068.7</v>
      </c>
      <c r="C100">
        <v>1079.45</v>
      </c>
      <c r="D100">
        <v>1068.1500000000001</v>
      </c>
      <c r="E100">
        <v>1079.4000000000001</v>
      </c>
      <c r="F100">
        <f t="shared" si="5"/>
        <v>9.9649122807017321E-3</v>
      </c>
      <c r="G100">
        <f t="shared" si="3"/>
        <v>11.7</v>
      </c>
      <c r="H100">
        <f t="shared" si="4"/>
        <v>4.03</v>
      </c>
    </row>
    <row r="101" spans="1:8">
      <c r="A101" s="17">
        <v>36458</v>
      </c>
      <c r="B101">
        <v>1079.4000000000001</v>
      </c>
      <c r="C101">
        <v>1079.4000000000001</v>
      </c>
      <c r="D101">
        <v>1043.45</v>
      </c>
      <c r="E101">
        <v>1048.8</v>
      </c>
      <c r="F101">
        <f t="shared" si="5"/>
        <v>-2.8349082823791116E-2</v>
      </c>
      <c r="G101">
        <f t="shared" si="3"/>
        <v>11.71</v>
      </c>
      <c r="H101">
        <f t="shared" si="4"/>
        <v>4.0199999999999996</v>
      </c>
    </row>
    <row r="102" spans="1:8">
      <c r="A102" s="17">
        <v>36459</v>
      </c>
      <c r="B102">
        <v>1049.45</v>
      </c>
      <c r="C102">
        <v>1057.5999999999999</v>
      </c>
      <c r="D102">
        <v>1035.8</v>
      </c>
      <c r="E102">
        <v>1052.25</v>
      </c>
      <c r="F102">
        <f t="shared" si="5"/>
        <v>3.2894736842106198E-3</v>
      </c>
      <c r="G102">
        <f t="shared" si="3"/>
        <v>11.79</v>
      </c>
      <c r="H102">
        <f t="shared" si="4"/>
        <v>4.0199999999999996</v>
      </c>
    </row>
    <row r="103" spans="1:8">
      <c r="A103" s="17">
        <v>36460</v>
      </c>
      <c r="B103">
        <v>1054.25</v>
      </c>
      <c r="C103">
        <v>1070.7</v>
      </c>
      <c r="D103">
        <v>1037.55</v>
      </c>
      <c r="E103">
        <v>1047.55</v>
      </c>
      <c r="F103">
        <f t="shared" si="5"/>
        <v>-4.4666191494416863E-3</v>
      </c>
      <c r="G103">
        <f t="shared" si="3"/>
        <v>11.73</v>
      </c>
      <c r="H103">
        <f t="shared" si="4"/>
        <v>4.0199999999999996</v>
      </c>
    </row>
    <row r="104" spans="1:8">
      <c r="A104" s="17">
        <v>36461</v>
      </c>
      <c r="B104">
        <v>1047.55</v>
      </c>
      <c r="C104">
        <v>1047.55</v>
      </c>
      <c r="D104">
        <v>1006.3</v>
      </c>
      <c r="E104">
        <v>1008.75</v>
      </c>
      <c r="F104">
        <f t="shared" si="5"/>
        <v>-3.7038804830318295E-2</v>
      </c>
      <c r="G104">
        <f t="shared" si="3"/>
        <v>11.76</v>
      </c>
      <c r="H104">
        <f t="shared" si="4"/>
        <v>4.01</v>
      </c>
    </row>
    <row r="105" spans="1:8">
      <c r="A105" s="17">
        <v>36462</v>
      </c>
      <c r="B105">
        <v>1008.8</v>
      </c>
      <c r="C105">
        <v>1010.85</v>
      </c>
      <c r="D105">
        <v>954.55</v>
      </c>
      <c r="E105">
        <v>972.6</v>
      </c>
      <c r="F105">
        <f t="shared" si="5"/>
        <v>-3.583643122676583E-2</v>
      </c>
      <c r="G105">
        <f t="shared" si="3"/>
        <v>11.75</v>
      </c>
      <c r="H105">
        <f t="shared" si="4"/>
        <v>4.01</v>
      </c>
    </row>
    <row r="106" spans="1:8">
      <c r="A106" s="17">
        <v>36465</v>
      </c>
      <c r="B106">
        <v>972.65</v>
      </c>
      <c r="C106">
        <v>974.8</v>
      </c>
      <c r="D106">
        <v>917.6</v>
      </c>
      <c r="E106">
        <v>919.65</v>
      </c>
      <c r="F106">
        <f t="shared" si="5"/>
        <v>-5.4441702652683555E-2</v>
      </c>
      <c r="G106">
        <f t="shared" si="3"/>
        <v>11.7</v>
      </c>
      <c r="H106">
        <f t="shared" si="4"/>
        <v>4.01</v>
      </c>
    </row>
    <row r="107" spans="1:8">
      <c r="A107" s="17">
        <v>36466</v>
      </c>
      <c r="B107">
        <v>919.65</v>
      </c>
      <c r="C107">
        <v>971.15</v>
      </c>
      <c r="D107">
        <v>893.8</v>
      </c>
      <c r="E107">
        <v>970.75</v>
      </c>
      <c r="F107">
        <f t="shared" si="5"/>
        <v>5.5564616973848846E-2</v>
      </c>
      <c r="G107">
        <f t="shared" si="3"/>
        <v>11.77</v>
      </c>
      <c r="H107">
        <f t="shared" si="4"/>
        <v>4</v>
      </c>
    </row>
    <row r="108" spans="1:8">
      <c r="A108" s="17">
        <v>36467</v>
      </c>
      <c r="B108">
        <v>970.8</v>
      </c>
      <c r="C108">
        <v>988.25</v>
      </c>
      <c r="D108">
        <v>950.35</v>
      </c>
      <c r="E108">
        <v>965.75</v>
      </c>
      <c r="F108">
        <f t="shared" si="5"/>
        <v>-5.1506567087303834E-3</v>
      </c>
      <c r="G108">
        <f t="shared" si="3"/>
        <v>11.75</v>
      </c>
      <c r="H108">
        <f t="shared" si="4"/>
        <v>4</v>
      </c>
    </row>
    <row r="109" spans="1:8">
      <c r="A109" s="17">
        <v>36468</v>
      </c>
      <c r="B109">
        <v>965.9</v>
      </c>
      <c r="C109">
        <v>976.8</v>
      </c>
      <c r="D109">
        <v>957.65</v>
      </c>
      <c r="E109">
        <v>973.45</v>
      </c>
      <c r="F109">
        <f t="shared" si="5"/>
        <v>7.9730779187161538E-3</v>
      </c>
      <c r="G109">
        <f t="shared" si="3"/>
        <v>11.73</v>
      </c>
      <c r="H109">
        <f t="shared" si="4"/>
        <v>4</v>
      </c>
    </row>
    <row r="110" spans="1:8">
      <c r="A110" s="17">
        <v>36469</v>
      </c>
      <c r="B110">
        <v>973.55</v>
      </c>
      <c r="C110">
        <v>997</v>
      </c>
      <c r="D110">
        <v>973.55</v>
      </c>
      <c r="E110">
        <v>994.7</v>
      </c>
      <c r="F110">
        <f t="shared" si="5"/>
        <v>2.1829575222148012E-2</v>
      </c>
      <c r="G110">
        <f t="shared" si="3"/>
        <v>11.71</v>
      </c>
      <c r="H110">
        <f t="shared" si="4"/>
        <v>4</v>
      </c>
    </row>
    <row r="111" spans="1:8">
      <c r="A111" s="17">
        <v>36475</v>
      </c>
      <c r="B111">
        <v>1021.95</v>
      </c>
      <c r="C111">
        <v>1024.9000000000001</v>
      </c>
      <c r="D111">
        <v>1008.1</v>
      </c>
      <c r="E111">
        <v>1008.9</v>
      </c>
      <c r="F111">
        <f t="shared" si="5"/>
        <v>1.4275661003317452E-2</v>
      </c>
      <c r="G111">
        <f t="shared" si="3"/>
        <v>11.66</v>
      </c>
      <c r="H111">
        <f t="shared" si="4"/>
        <v>3.99</v>
      </c>
    </row>
    <row r="112" spans="1:8">
      <c r="A112" s="17">
        <v>36476</v>
      </c>
      <c r="B112">
        <v>1008.9</v>
      </c>
      <c r="C112">
        <v>1009.85</v>
      </c>
      <c r="D112">
        <v>998.9</v>
      </c>
      <c r="E112">
        <v>1005.95</v>
      </c>
      <c r="F112">
        <f t="shared" si="5"/>
        <v>-2.9239766081871066E-3</v>
      </c>
      <c r="G112">
        <f t="shared" si="3"/>
        <v>11.67</v>
      </c>
      <c r="H112">
        <f t="shared" si="4"/>
        <v>3.99</v>
      </c>
    </row>
    <row r="113" spans="1:8">
      <c r="A113" s="17">
        <v>36479</v>
      </c>
      <c r="B113">
        <v>1006</v>
      </c>
      <c r="C113">
        <v>1008.95</v>
      </c>
      <c r="D113">
        <v>996.75</v>
      </c>
      <c r="E113">
        <v>997</v>
      </c>
      <c r="F113">
        <f t="shared" si="5"/>
        <v>-8.8970624782543917E-3</v>
      </c>
      <c r="G113">
        <f t="shared" si="3"/>
        <v>11.63</v>
      </c>
      <c r="H113">
        <f t="shared" si="4"/>
        <v>3.92</v>
      </c>
    </row>
    <row r="114" spans="1:8">
      <c r="A114" s="17">
        <v>36480</v>
      </c>
      <c r="B114">
        <v>996.7</v>
      </c>
      <c r="C114">
        <v>998.2</v>
      </c>
      <c r="D114">
        <v>989.45</v>
      </c>
      <c r="E114">
        <v>996.8</v>
      </c>
      <c r="F114">
        <f t="shared" si="5"/>
        <v>-2.0060180541625616E-4</v>
      </c>
      <c r="G114">
        <f t="shared" si="3"/>
        <v>11.66</v>
      </c>
      <c r="H114">
        <f t="shared" si="4"/>
        <v>3.95</v>
      </c>
    </row>
    <row r="115" spans="1:8">
      <c r="A115" s="17">
        <v>36481</v>
      </c>
      <c r="B115">
        <v>996.85</v>
      </c>
      <c r="C115">
        <v>1014.95</v>
      </c>
      <c r="D115">
        <v>992.3</v>
      </c>
      <c r="E115">
        <v>992.35</v>
      </c>
      <c r="F115">
        <f t="shared" si="5"/>
        <v>-4.4642857142856984E-3</v>
      </c>
      <c r="G115">
        <f t="shared" si="3"/>
        <v>11.67</v>
      </c>
      <c r="H115">
        <f t="shared" si="4"/>
        <v>3.94</v>
      </c>
    </row>
    <row r="116" spans="1:8">
      <c r="A116" s="17">
        <v>36482</v>
      </c>
      <c r="B116">
        <v>994.45</v>
      </c>
      <c r="C116">
        <v>1000.4</v>
      </c>
      <c r="D116">
        <v>982.1</v>
      </c>
      <c r="E116">
        <v>995.2</v>
      </c>
      <c r="F116">
        <f t="shared" si="5"/>
        <v>2.8719705748980751E-3</v>
      </c>
      <c r="G116">
        <f t="shared" si="3"/>
        <v>11.65</v>
      </c>
      <c r="H116">
        <f t="shared" si="4"/>
        <v>3.94</v>
      </c>
    </row>
    <row r="117" spans="1:8">
      <c r="A117" s="17">
        <v>36483</v>
      </c>
      <c r="B117">
        <v>995.8</v>
      </c>
      <c r="C117">
        <v>1008.2</v>
      </c>
      <c r="D117">
        <v>995.45</v>
      </c>
      <c r="E117">
        <v>998.1</v>
      </c>
      <c r="F117">
        <f t="shared" si="5"/>
        <v>2.9139871382637406E-3</v>
      </c>
      <c r="G117">
        <f t="shared" si="3"/>
        <v>11.67</v>
      </c>
      <c r="H117">
        <f t="shared" si="4"/>
        <v>3.94</v>
      </c>
    </row>
    <row r="118" spans="1:8">
      <c r="A118" s="17">
        <v>36486</v>
      </c>
      <c r="B118">
        <v>999.65</v>
      </c>
      <c r="C118">
        <v>1009.55</v>
      </c>
      <c r="D118">
        <v>994.95</v>
      </c>
      <c r="E118">
        <v>1009.2</v>
      </c>
      <c r="F118">
        <f t="shared" si="5"/>
        <v>1.1121130147279779E-2</v>
      </c>
      <c r="G118">
        <f t="shared" si="3"/>
        <v>11.68</v>
      </c>
      <c r="H118">
        <f t="shared" si="4"/>
        <v>3.93</v>
      </c>
    </row>
    <row r="119" spans="1:8">
      <c r="A119" s="17">
        <v>36488</v>
      </c>
      <c r="B119">
        <v>1009.25</v>
      </c>
      <c r="C119">
        <v>1037.55</v>
      </c>
      <c r="D119">
        <v>1009.25</v>
      </c>
      <c r="E119">
        <v>1030.3499999999999</v>
      </c>
      <c r="F119">
        <f t="shared" si="5"/>
        <v>2.0957193816884434E-2</v>
      </c>
      <c r="G119">
        <f t="shared" si="3"/>
        <v>11.66</v>
      </c>
      <c r="H119">
        <f t="shared" si="4"/>
        <v>3.93</v>
      </c>
    </row>
    <row r="120" spans="1:8">
      <c r="A120" s="17">
        <v>36489</v>
      </c>
      <c r="B120">
        <v>1030.3</v>
      </c>
      <c r="C120">
        <v>1044.9000000000001</v>
      </c>
      <c r="D120">
        <v>1030.3</v>
      </c>
      <c r="E120">
        <v>1037.1500000000001</v>
      </c>
      <c r="F120">
        <f t="shared" si="5"/>
        <v>6.599699131363268E-3</v>
      </c>
      <c r="G120">
        <f t="shared" si="3"/>
        <v>11.71</v>
      </c>
      <c r="H120">
        <f t="shared" si="4"/>
        <v>3.94</v>
      </c>
    </row>
    <row r="121" spans="1:8">
      <c r="A121" s="17">
        <v>36490</v>
      </c>
      <c r="B121">
        <v>1037.2</v>
      </c>
      <c r="C121">
        <v>1044.95</v>
      </c>
      <c r="D121">
        <v>1036.9000000000001</v>
      </c>
      <c r="E121">
        <v>1037.2</v>
      </c>
      <c r="F121">
        <f t="shared" si="5"/>
        <v>4.8209034372970194E-5</v>
      </c>
      <c r="G121">
        <f t="shared" si="3"/>
        <v>11.67</v>
      </c>
      <c r="H121">
        <f t="shared" si="4"/>
        <v>3.94</v>
      </c>
    </row>
    <row r="122" spans="1:8">
      <c r="A122" s="17">
        <v>36493</v>
      </c>
      <c r="B122">
        <v>1037.2</v>
      </c>
      <c r="C122">
        <v>1046.8499999999999</v>
      </c>
      <c r="D122">
        <v>1035.5</v>
      </c>
      <c r="E122">
        <v>1040.1500000000001</v>
      </c>
      <c r="F122">
        <f t="shared" si="5"/>
        <v>2.8441959120710791E-3</v>
      </c>
      <c r="G122">
        <f t="shared" si="3"/>
        <v>11.53</v>
      </c>
      <c r="H122">
        <f t="shared" si="4"/>
        <v>3.96</v>
      </c>
    </row>
    <row r="123" spans="1:8">
      <c r="A123" s="17">
        <v>36494</v>
      </c>
      <c r="B123">
        <v>1040.1500000000001</v>
      </c>
      <c r="C123">
        <v>1043.8499999999999</v>
      </c>
      <c r="D123">
        <v>1034.8</v>
      </c>
      <c r="E123">
        <v>1039.0999999999999</v>
      </c>
      <c r="F123">
        <f t="shared" si="5"/>
        <v>-1.00946978801153E-3</v>
      </c>
      <c r="G123">
        <f t="shared" si="3"/>
        <v>11.59</v>
      </c>
      <c r="H123">
        <f t="shared" si="4"/>
        <v>3.95</v>
      </c>
    </row>
    <row r="124" spans="1:8">
      <c r="A124" s="17">
        <v>36495</v>
      </c>
      <c r="B124">
        <v>1039.3</v>
      </c>
      <c r="C124">
        <v>1064.45</v>
      </c>
      <c r="D124">
        <v>1039.3</v>
      </c>
      <c r="E124">
        <v>1048.5</v>
      </c>
      <c r="F124">
        <f t="shared" si="5"/>
        <v>9.0462900587047201E-3</v>
      </c>
      <c r="G124">
        <f t="shared" si="3"/>
        <v>11.55</v>
      </c>
      <c r="H124">
        <f t="shared" si="4"/>
        <v>3.95</v>
      </c>
    </row>
    <row r="125" spans="1:8">
      <c r="A125" s="17">
        <v>36496</v>
      </c>
      <c r="B125">
        <v>1048.6500000000001</v>
      </c>
      <c r="C125">
        <v>1072.3</v>
      </c>
      <c r="D125">
        <v>1048.6500000000001</v>
      </c>
      <c r="E125">
        <v>1064.55</v>
      </c>
      <c r="F125">
        <f t="shared" si="5"/>
        <v>1.5307582260371877E-2</v>
      </c>
      <c r="G125">
        <f t="shared" si="3"/>
        <v>11.51</v>
      </c>
      <c r="H125">
        <f t="shared" si="4"/>
        <v>3.95</v>
      </c>
    </row>
    <row r="126" spans="1:8">
      <c r="A126" s="17">
        <v>36497</v>
      </c>
      <c r="B126">
        <v>1065.3</v>
      </c>
      <c r="C126">
        <v>1083.8</v>
      </c>
      <c r="D126">
        <v>1065.3</v>
      </c>
      <c r="E126">
        <v>1073.8499999999999</v>
      </c>
      <c r="F126">
        <f t="shared" si="5"/>
        <v>8.7360856700013922E-3</v>
      </c>
      <c r="G126">
        <f t="shared" si="3"/>
        <v>11.5</v>
      </c>
      <c r="H126">
        <f t="shared" si="4"/>
        <v>3.95</v>
      </c>
    </row>
    <row r="127" spans="1:8">
      <c r="A127" s="17">
        <v>36500</v>
      </c>
      <c r="B127">
        <v>1073.95</v>
      </c>
      <c r="C127">
        <v>1100.75</v>
      </c>
      <c r="D127">
        <v>1073.95</v>
      </c>
      <c r="E127">
        <v>1098.45</v>
      </c>
      <c r="F127">
        <f t="shared" si="5"/>
        <v>2.2908227406062354E-2</v>
      </c>
      <c r="G127">
        <f t="shared" si="3"/>
        <v>11.38</v>
      </c>
      <c r="H127">
        <f t="shared" si="4"/>
        <v>3.94</v>
      </c>
    </row>
    <row r="128" spans="1:8">
      <c r="A128" s="17">
        <v>36501</v>
      </c>
      <c r="B128">
        <v>1098.45</v>
      </c>
      <c r="C128">
        <v>1110.3499999999999</v>
      </c>
      <c r="D128">
        <v>1098.45</v>
      </c>
      <c r="E128">
        <v>1107.6500000000001</v>
      </c>
      <c r="F128">
        <f t="shared" si="5"/>
        <v>8.3754381173473114E-3</v>
      </c>
      <c r="G128">
        <f t="shared" si="3"/>
        <v>11.42</v>
      </c>
      <c r="H128">
        <f t="shared" si="4"/>
        <v>3.94</v>
      </c>
    </row>
    <row r="129" spans="1:8">
      <c r="A129" s="17">
        <v>36502</v>
      </c>
      <c r="B129">
        <v>1107.8</v>
      </c>
      <c r="C129">
        <v>1137.5</v>
      </c>
      <c r="D129">
        <v>1083.5999999999999</v>
      </c>
      <c r="E129">
        <v>1099.0999999999999</v>
      </c>
      <c r="F129">
        <f t="shared" si="5"/>
        <v>-7.7190448246289289E-3</v>
      </c>
      <c r="G129">
        <f t="shared" si="3"/>
        <v>11.47</v>
      </c>
      <c r="H129">
        <f t="shared" si="4"/>
        <v>3.94</v>
      </c>
    </row>
    <row r="130" spans="1:8">
      <c r="A130" s="17">
        <v>36503</v>
      </c>
      <c r="B130">
        <v>1098.5999999999999</v>
      </c>
      <c r="C130">
        <v>1111.5999999999999</v>
      </c>
      <c r="D130">
        <v>1093.3499999999999</v>
      </c>
      <c r="E130">
        <v>1110.2</v>
      </c>
      <c r="F130">
        <f t="shared" si="5"/>
        <v>1.0099172049859106E-2</v>
      </c>
      <c r="G130">
        <f t="shared" ref="G130:G193" si="6">VLOOKUP(A130,Debtindex,6,FALSE)</f>
        <v>11.47</v>
      </c>
      <c r="H130">
        <f t="shared" ref="H130:H193" si="7">VLOOKUP(A130,Debtindex,7,FALSE)</f>
        <v>3.94</v>
      </c>
    </row>
    <row r="131" spans="1:8">
      <c r="A131" s="17">
        <v>36504</v>
      </c>
      <c r="B131">
        <v>1110.95</v>
      </c>
      <c r="C131">
        <v>1123.9000000000001</v>
      </c>
      <c r="D131">
        <v>1110.25</v>
      </c>
      <c r="E131">
        <v>1115.5999999999999</v>
      </c>
      <c r="F131">
        <f t="shared" si="5"/>
        <v>4.8639884705456993E-3</v>
      </c>
      <c r="G131">
        <f t="shared" si="6"/>
        <v>11.54</v>
      </c>
      <c r="H131">
        <f t="shared" si="7"/>
        <v>3.94</v>
      </c>
    </row>
    <row r="132" spans="1:8">
      <c r="A132" s="17">
        <v>36507</v>
      </c>
      <c r="B132">
        <v>1115.8499999999999</v>
      </c>
      <c r="C132">
        <v>1131.25</v>
      </c>
      <c r="D132">
        <v>1113.45</v>
      </c>
      <c r="E132">
        <v>1117.2</v>
      </c>
      <c r="F132">
        <f t="shared" ref="F132:F195" si="8">E132/E131-1</f>
        <v>1.4342058085337062E-3</v>
      </c>
      <c r="G132">
        <f t="shared" si="6"/>
        <v>11.52</v>
      </c>
      <c r="H132">
        <f t="shared" si="7"/>
        <v>3.93</v>
      </c>
    </row>
    <row r="133" spans="1:8">
      <c r="A133" s="17">
        <v>36508</v>
      </c>
      <c r="B133">
        <v>1117.5999999999999</v>
      </c>
      <c r="C133">
        <v>1126.0999999999999</v>
      </c>
      <c r="D133">
        <v>1100.1500000000001</v>
      </c>
      <c r="E133">
        <v>1108.5999999999999</v>
      </c>
      <c r="F133">
        <f t="shared" si="8"/>
        <v>-7.6978159684927272E-3</v>
      </c>
      <c r="G133">
        <f t="shared" si="6"/>
        <v>11.51</v>
      </c>
      <c r="H133">
        <f t="shared" si="7"/>
        <v>3.93</v>
      </c>
    </row>
    <row r="134" spans="1:8">
      <c r="A134" s="17">
        <v>36509</v>
      </c>
      <c r="B134">
        <v>1108.8499999999999</v>
      </c>
      <c r="C134">
        <v>1112.3</v>
      </c>
      <c r="D134">
        <v>1082.55</v>
      </c>
      <c r="E134">
        <v>1103.75</v>
      </c>
      <c r="F134">
        <f t="shared" si="8"/>
        <v>-4.3748872451739862E-3</v>
      </c>
      <c r="G134">
        <f t="shared" si="6"/>
        <v>11.51</v>
      </c>
      <c r="H134">
        <f t="shared" si="7"/>
        <v>3.92</v>
      </c>
    </row>
    <row r="135" spans="1:8">
      <c r="A135" s="17">
        <v>36510</v>
      </c>
      <c r="B135">
        <v>1104</v>
      </c>
      <c r="C135">
        <v>1132.45</v>
      </c>
      <c r="D135">
        <v>1104</v>
      </c>
      <c r="E135">
        <v>1126.95</v>
      </c>
      <c r="F135">
        <f t="shared" si="8"/>
        <v>2.1019252548131417E-2</v>
      </c>
      <c r="G135">
        <f t="shared" si="6"/>
        <v>11.62</v>
      </c>
      <c r="H135">
        <f t="shared" si="7"/>
        <v>3.92</v>
      </c>
    </row>
    <row r="136" spans="1:8">
      <c r="A136" s="17">
        <v>36511</v>
      </c>
      <c r="B136">
        <v>1127.05</v>
      </c>
      <c r="C136">
        <v>1149.8499999999999</v>
      </c>
      <c r="D136">
        <v>1127.05</v>
      </c>
      <c r="E136">
        <v>1132.05</v>
      </c>
      <c r="F136">
        <f t="shared" si="8"/>
        <v>4.5254891521362417E-3</v>
      </c>
      <c r="G136">
        <f t="shared" si="6"/>
        <v>11.6</v>
      </c>
      <c r="H136">
        <f t="shared" si="7"/>
        <v>3.92</v>
      </c>
    </row>
    <row r="137" spans="1:8">
      <c r="A137" s="17">
        <v>36514</v>
      </c>
      <c r="B137">
        <v>1132.2</v>
      </c>
      <c r="C137">
        <v>1152.7</v>
      </c>
      <c r="D137">
        <v>1132.2</v>
      </c>
      <c r="E137">
        <v>1144.55</v>
      </c>
      <c r="F137">
        <f t="shared" si="8"/>
        <v>1.1041915109756717E-2</v>
      </c>
      <c r="G137">
        <f t="shared" si="6"/>
        <v>11.54</v>
      </c>
      <c r="H137">
        <f t="shared" si="7"/>
        <v>3.92</v>
      </c>
    </row>
    <row r="138" spans="1:8">
      <c r="A138" s="17">
        <v>36515</v>
      </c>
      <c r="B138">
        <v>1144.45</v>
      </c>
      <c r="C138">
        <v>1160.9000000000001</v>
      </c>
      <c r="D138">
        <v>1142.0999999999999</v>
      </c>
      <c r="E138">
        <v>1146.8</v>
      </c>
      <c r="F138">
        <f t="shared" si="8"/>
        <v>1.9658381023108795E-3</v>
      </c>
      <c r="G138">
        <f t="shared" si="6"/>
        <v>11.52</v>
      </c>
      <c r="H138">
        <f t="shared" si="7"/>
        <v>3.92</v>
      </c>
    </row>
    <row r="139" spans="1:8">
      <c r="A139" s="17">
        <v>36516</v>
      </c>
      <c r="B139">
        <v>1150.05</v>
      </c>
      <c r="C139">
        <v>1197.1500000000001</v>
      </c>
      <c r="D139">
        <v>1150.05</v>
      </c>
      <c r="E139">
        <v>1193.7</v>
      </c>
      <c r="F139">
        <f t="shared" si="8"/>
        <v>4.0896407394489076E-2</v>
      </c>
      <c r="G139">
        <f t="shared" si="6"/>
        <v>11.57</v>
      </c>
      <c r="H139">
        <f t="shared" si="7"/>
        <v>3.91</v>
      </c>
    </row>
    <row r="140" spans="1:8">
      <c r="A140" s="17">
        <v>36517</v>
      </c>
      <c r="B140">
        <v>1193.8</v>
      </c>
      <c r="C140">
        <v>1215.25</v>
      </c>
      <c r="D140">
        <v>1193.8</v>
      </c>
      <c r="E140">
        <v>1198.6500000000001</v>
      </c>
      <c r="F140">
        <f t="shared" si="8"/>
        <v>4.1467705453632764E-3</v>
      </c>
      <c r="G140">
        <f t="shared" si="6"/>
        <v>11.59</v>
      </c>
      <c r="H140">
        <f t="shared" si="7"/>
        <v>3.91</v>
      </c>
    </row>
    <row r="141" spans="1:8">
      <c r="A141" s="17">
        <v>36518</v>
      </c>
      <c r="B141">
        <v>1199.3</v>
      </c>
      <c r="C141">
        <v>1202.45</v>
      </c>
      <c r="D141">
        <v>1170.3499999999999</v>
      </c>
      <c r="E141">
        <v>1178.9000000000001</v>
      </c>
      <c r="F141">
        <f t="shared" si="8"/>
        <v>-1.6476869811871686E-2</v>
      </c>
      <c r="G141">
        <f t="shared" si="6"/>
        <v>11.5</v>
      </c>
      <c r="H141">
        <f t="shared" si="7"/>
        <v>3.92</v>
      </c>
    </row>
    <row r="142" spans="1:8">
      <c r="A142" s="17">
        <v>36521</v>
      </c>
      <c r="B142">
        <v>1178.9000000000001</v>
      </c>
      <c r="C142">
        <v>1181</v>
      </c>
      <c r="D142">
        <v>1150.9000000000001</v>
      </c>
      <c r="E142">
        <v>1152.4000000000001</v>
      </c>
      <c r="F142">
        <f t="shared" si="8"/>
        <v>-2.2478581728730185E-2</v>
      </c>
      <c r="G142">
        <f t="shared" si="6"/>
        <v>11.4</v>
      </c>
      <c r="H142">
        <f t="shared" si="7"/>
        <v>3.92</v>
      </c>
    </row>
    <row r="143" spans="1:8">
      <c r="A143" s="17">
        <v>36522</v>
      </c>
      <c r="B143">
        <v>1153.05</v>
      </c>
      <c r="C143">
        <v>1168.05</v>
      </c>
      <c r="D143">
        <v>1143.4000000000001</v>
      </c>
      <c r="E143">
        <v>1168</v>
      </c>
      <c r="F143">
        <f t="shared" si="8"/>
        <v>1.3536966331134881E-2</v>
      </c>
      <c r="G143">
        <f t="shared" si="6"/>
        <v>11.51</v>
      </c>
      <c r="H143">
        <f t="shared" si="7"/>
        <v>3.91</v>
      </c>
    </row>
    <row r="144" spans="1:8">
      <c r="A144" s="17">
        <v>36523</v>
      </c>
      <c r="B144">
        <v>1168.05</v>
      </c>
      <c r="C144">
        <v>1199.5999999999999</v>
      </c>
      <c r="D144">
        <v>1168.05</v>
      </c>
      <c r="E144">
        <v>1192.8499999999999</v>
      </c>
      <c r="F144">
        <f t="shared" si="8"/>
        <v>2.1275684931506778E-2</v>
      </c>
      <c r="G144">
        <f t="shared" si="6"/>
        <v>11.43</v>
      </c>
      <c r="H144">
        <f t="shared" si="7"/>
        <v>3.91</v>
      </c>
    </row>
    <row r="145" spans="1:8">
      <c r="A145" s="17">
        <v>36524</v>
      </c>
      <c r="B145">
        <v>1192.9000000000001</v>
      </c>
      <c r="C145">
        <v>1213.0999999999999</v>
      </c>
      <c r="D145">
        <v>1192.9000000000001</v>
      </c>
      <c r="E145">
        <v>1205</v>
      </c>
      <c r="F145">
        <f t="shared" si="8"/>
        <v>1.0185689734669046E-2</v>
      </c>
      <c r="G145">
        <f t="shared" si="6"/>
        <v>11.43</v>
      </c>
      <c r="H145">
        <f t="shared" si="7"/>
        <v>3.91</v>
      </c>
    </row>
    <row r="146" spans="1:8">
      <c r="A146" s="17">
        <v>36528</v>
      </c>
      <c r="B146">
        <v>1205.7</v>
      </c>
      <c r="C146">
        <v>1291.6500000000001</v>
      </c>
      <c r="D146">
        <v>1205.7</v>
      </c>
      <c r="E146">
        <v>1291.55</v>
      </c>
      <c r="F146">
        <f t="shared" si="8"/>
        <v>7.1825726141078849E-2</v>
      </c>
      <c r="G146">
        <f t="shared" si="6"/>
        <v>11.37</v>
      </c>
      <c r="H146">
        <f t="shared" si="7"/>
        <v>3.91</v>
      </c>
    </row>
    <row r="147" spans="1:8">
      <c r="A147" s="17">
        <v>36529</v>
      </c>
      <c r="B147">
        <v>1292.5</v>
      </c>
      <c r="C147">
        <v>1335.75</v>
      </c>
      <c r="D147">
        <v>1292.5</v>
      </c>
      <c r="E147">
        <v>1335.45</v>
      </c>
      <c r="F147">
        <f t="shared" si="8"/>
        <v>3.3990166853780313E-2</v>
      </c>
      <c r="G147">
        <f t="shared" si="6"/>
        <v>11.45</v>
      </c>
      <c r="H147">
        <f t="shared" si="7"/>
        <v>3.9</v>
      </c>
    </row>
    <row r="148" spans="1:8">
      <c r="A148" s="17">
        <v>36530</v>
      </c>
      <c r="B148">
        <v>1335.35</v>
      </c>
      <c r="C148">
        <v>1347.65</v>
      </c>
      <c r="D148">
        <v>1279</v>
      </c>
      <c r="E148">
        <v>1303.8</v>
      </c>
      <c r="F148">
        <f t="shared" si="8"/>
        <v>-2.3699876446141799E-2</v>
      </c>
      <c r="G148">
        <f t="shared" si="6"/>
        <v>11.48</v>
      </c>
      <c r="H148">
        <f t="shared" si="7"/>
        <v>3.9</v>
      </c>
    </row>
    <row r="149" spans="1:8">
      <c r="A149" s="17">
        <v>36531</v>
      </c>
      <c r="B149">
        <v>1321.35</v>
      </c>
      <c r="C149">
        <v>1331.55</v>
      </c>
      <c r="D149">
        <v>1299.8</v>
      </c>
      <c r="E149">
        <v>1306.5999999999999</v>
      </c>
      <c r="F149">
        <f t="shared" si="8"/>
        <v>2.1475686454976994E-3</v>
      </c>
      <c r="G149">
        <f t="shared" si="6"/>
        <v>11.54</v>
      </c>
      <c r="H149">
        <f t="shared" si="7"/>
        <v>3.89</v>
      </c>
    </row>
    <row r="150" spans="1:8">
      <c r="A150" s="17">
        <v>36532</v>
      </c>
      <c r="B150">
        <v>1306.55</v>
      </c>
      <c r="C150">
        <v>1306.55</v>
      </c>
      <c r="D150">
        <v>1270.45</v>
      </c>
      <c r="E150">
        <v>1276.3</v>
      </c>
      <c r="F150">
        <f t="shared" si="8"/>
        <v>-2.3189958671360755E-2</v>
      </c>
      <c r="G150">
        <f t="shared" si="6"/>
        <v>11.49</v>
      </c>
      <c r="H150">
        <f t="shared" si="7"/>
        <v>3.89</v>
      </c>
    </row>
    <row r="151" spans="1:8">
      <c r="A151" s="17">
        <v>36535</v>
      </c>
      <c r="B151">
        <v>1276.5</v>
      </c>
      <c r="C151">
        <v>1311.65</v>
      </c>
      <c r="D151">
        <v>1272.6500000000001</v>
      </c>
      <c r="E151">
        <v>1283.55</v>
      </c>
      <c r="F151">
        <f t="shared" si="8"/>
        <v>5.6804826451462009E-3</v>
      </c>
      <c r="G151">
        <f t="shared" si="6"/>
        <v>11.55</v>
      </c>
      <c r="H151">
        <f t="shared" si="7"/>
        <v>3.88</v>
      </c>
    </row>
    <row r="152" spans="1:8">
      <c r="A152" s="17">
        <v>36536</v>
      </c>
      <c r="B152">
        <v>1283.6500000000001</v>
      </c>
      <c r="C152">
        <v>1295.3499999999999</v>
      </c>
      <c r="D152">
        <v>1217.0999999999999</v>
      </c>
      <c r="E152">
        <v>1236.8</v>
      </c>
      <c r="F152">
        <f t="shared" si="8"/>
        <v>-3.6422422188461701E-2</v>
      </c>
      <c r="G152">
        <f t="shared" si="6"/>
        <v>11.57</v>
      </c>
      <c r="H152">
        <f t="shared" si="7"/>
        <v>3.88</v>
      </c>
    </row>
    <row r="153" spans="1:8">
      <c r="A153" s="17">
        <v>36537</v>
      </c>
      <c r="B153">
        <v>1236.7</v>
      </c>
      <c r="C153">
        <v>1277.0999999999999</v>
      </c>
      <c r="D153">
        <v>1236.7</v>
      </c>
      <c r="E153">
        <v>1277.0999999999999</v>
      </c>
      <c r="F153">
        <f t="shared" si="8"/>
        <v>3.2584087968952069E-2</v>
      </c>
      <c r="G153">
        <f t="shared" si="6"/>
        <v>11.57</v>
      </c>
      <c r="H153">
        <f t="shared" si="7"/>
        <v>3.87</v>
      </c>
    </row>
    <row r="154" spans="1:8">
      <c r="A154" s="17">
        <v>36538</v>
      </c>
      <c r="B154">
        <v>1278.45</v>
      </c>
      <c r="C154">
        <v>1302.3499999999999</v>
      </c>
      <c r="D154">
        <v>1259.05</v>
      </c>
      <c r="E154">
        <v>1262.8</v>
      </c>
      <c r="F154">
        <f t="shared" si="8"/>
        <v>-1.1197243755383224E-2</v>
      </c>
      <c r="G154">
        <f t="shared" si="6"/>
        <v>11.55</v>
      </c>
      <c r="H154">
        <f t="shared" si="7"/>
        <v>3.87</v>
      </c>
    </row>
    <row r="155" spans="1:8">
      <c r="A155" s="17">
        <v>36539</v>
      </c>
      <c r="B155">
        <v>1263.0999999999999</v>
      </c>
      <c r="C155">
        <v>1272.95</v>
      </c>
      <c r="D155">
        <v>1240.45</v>
      </c>
      <c r="E155">
        <v>1262.05</v>
      </c>
      <c r="F155">
        <f t="shared" si="8"/>
        <v>-5.9391827684507348E-4</v>
      </c>
      <c r="G155">
        <f t="shared" si="6"/>
        <v>11.6</v>
      </c>
      <c r="H155">
        <f t="shared" si="7"/>
        <v>3.87</v>
      </c>
    </row>
    <row r="156" spans="1:8">
      <c r="A156" s="17">
        <v>36542</v>
      </c>
      <c r="B156">
        <v>1262.25</v>
      </c>
      <c r="C156">
        <v>1293.6500000000001</v>
      </c>
      <c r="D156">
        <v>1262.25</v>
      </c>
      <c r="E156">
        <v>1269.3499999999999</v>
      </c>
      <c r="F156">
        <f t="shared" si="8"/>
        <v>5.7842399271026412E-3</v>
      </c>
      <c r="G156">
        <f t="shared" si="6"/>
        <v>11.31</v>
      </c>
      <c r="H156">
        <f t="shared" si="7"/>
        <v>3.88</v>
      </c>
    </row>
    <row r="157" spans="1:8">
      <c r="A157" s="17">
        <v>36543</v>
      </c>
      <c r="B157">
        <v>1269.8499999999999</v>
      </c>
      <c r="C157">
        <v>1278</v>
      </c>
      <c r="D157">
        <v>1251.75</v>
      </c>
      <c r="E157">
        <v>1267.0999999999999</v>
      </c>
      <c r="F157">
        <f t="shared" si="8"/>
        <v>-1.7725607594437642E-3</v>
      </c>
      <c r="G157">
        <f t="shared" si="6"/>
        <v>11.35</v>
      </c>
      <c r="H157">
        <f t="shared" si="7"/>
        <v>3.87</v>
      </c>
    </row>
    <row r="158" spans="1:8">
      <c r="A158" s="17">
        <v>36544</v>
      </c>
      <c r="B158">
        <v>1267.2</v>
      </c>
      <c r="C158">
        <v>1303.3</v>
      </c>
      <c r="D158">
        <v>1267.2</v>
      </c>
      <c r="E158">
        <v>1293.3499999999999</v>
      </c>
      <c r="F158">
        <f t="shared" si="8"/>
        <v>2.0716596953673783E-2</v>
      </c>
      <c r="G158">
        <f t="shared" si="6"/>
        <v>11.23</v>
      </c>
      <c r="H158">
        <f t="shared" si="7"/>
        <v>3.87</v>
      </c>
    </row>
    <row r="159" spans="1:8">
      <c r="A159" s="17">
        <v>36545</v>
      </c>
      <c r="B159">
        <v>1293.3499999999999</v>
      </c>
      <c r="C159">
        <v>1313.8</v>
      </c>
      <c r="D159">
        <v>1282.4000000000001</v>
      </c>
      <c r="E159">
        <v>1284.0999999999999</v>
      </c>
      <c r="F159">
        <f t="shared" si="8"/>
        <v>-7.1519696911122033E-3</v>
      </c>
      <c r="G159">
        <f t="shared" si="6"/>
        <v>11.25</v>
      </c>
      <c r="H159">
        <f t="shared" si="7"/>
        <v>3.87</v>
      </c>
    </row>
    <row r="160" spans="1:8">
      <c r="A160" s="17">
        <v>36546</v>
      </c>
      <c r="B160">
        <v>1284.0999999999999</v>
      </c>
      <c r="C160">
        <v>1311.2</v>
      </c>
      <c r="D160">
        <v>1280.95</v>
      </c>
      <c r="E160">
        <v>1311.05</v>
      </c>
      <c r="F160">
        <f t="shared" si="8"/>
        <v>2.0987462035667148E-2</v>
      </c>
      <c r="G160">
        <f t="shared" si="6"/>
        <v>11.26</v>
      </c>
      <c r="H160">
        <f t="shared" si="7"/>
        <v>3.87</v>
      </c>
    </row>
    <row r="161" spans="1:8">
      <c r="A161" s="17">
        <v>36549</v>
      </c>
      <c r="B161">
        <v>1311.4</v>
      </c>
      <c r="C161">
        <v>1334.85</v>
      </c>
      <c r="D161">
        <v>1309.0999999999999</v>
      </c>
      <c r="E161">
        <v>1312.6</v>
      </c>
      <c r="F161">
        <f t="shared" si="8"/>
        <v>1.182258495099342E-3</v>
      </c>
      <c r="G161">
        <f t="shared" si="6"/>
        <v>11.26</v>
      </c>
      <c r="H161">
        <f t="shared" si="7"/>
        <v>3.86</v>
      </c>
    </row>
    <row r="162" spans="1:8">
      <c r="A162" s="17">
        <v>36550</v>
      </c>
      <c r="B162">
        <v>1312.6</v>
      </c>
      <c r="C162">
        <v>1322.95</v>
      </c>
      <c r="D162">
        <v>1302.55</v>
      </c>
      <c r="E162">
        <v>1313.4</v>
      </c>
      <c r="F162">
        <f t="shared" si="8"/>
        <v>6.0947737315264483E-4</v>
      </c>
      <c r="G162">
        <f t="shared" si="6"/>
        <v>11.3</v>
      </c>
      <c r="H162">
        <f t="shared" si="7"/>
        <v>3.86</v>
      </c>
    </row>
    <row r="163" spans="1:8">
      <c r="A163" s="17">
        <v>36552</v>
      </c>
      <c r="B163">
        <v>1319.1</v>
      </c>
      <c r="C163">
        <v>1355.6</v>
      </c>
      <c r="D163">
        <v>1319</v>
      </c>
      <c r="E163">
        <v>1337.55</v>
      </c>
      <c r="F163">
        <f t="shared" si="8"/>
        <v>1.8387391502969308E-2</v>
      </c>
      <c r="G163">
        <f t="shared" si="6"/>
        <v>11.31</v>
      </c>
      <c r="H163">
        <f t="shared" si="7"/>
        <v>3.85</v>
      </c>
    </row>
    <row r="164" spans="1:8">
      <c r="A164" s="17">
        <v>36553</v>
      </c>
      <c r="B164">
        <v>1337.5</v>
      </c>
      <c r="C164">
        <v>1366.25</v>
      </c>
      <c r="D164">
        <v>1337.45</v>
      </c>
      <c r="E164">
        <v>1360.05</v>
      </c>
      <c r="F164">
        <f t="shared" si="8"/>
        <v>1.6821801054166308E-2</v>
      </c>
      <c r="G164">
        <f t="shared" si="6"/>
        <v>11.26</v>
      </c>
      <c r="H164">
        <f t="shared" si="7"/>
        <v>3.85</v>
      </c>
    </row>
    <row r="165" spans="1:8">
      <c r="A165" s="17">
        <v>36556</v>
      </c>
      <c r="B165">
        <v>1360</v>
      </c>
      <c r="C165">
        <v>1366.9</v>
      </c>
      <c r="D165">
        <v>1306.8499999999999</v>
      </c>
      <c r="E165">
        <v>1316.25</v>
      </c>
      <c r="F165">
        <f t="shared" si="8"/>
        <v>-3.2204698356678052E-2</v>
      </c>
      <c r="G165">
        <f t="shared" si="6"/>
        <v>11.32</v>
      </c>
      <c r="H165">
        <f t="shared" si="7"/>
        <v>3.85</v>
      </c>
    </row>
    <row r="166" spans="1:8">
      <c r="A166" s="17">
        <v>36557</v>
      </c>
      <c r="B166">
        <v>1316.35</v>
      </c>
      <c r="C166">
        <v>1336.5</v>
      </c>
      <c r="D166">
        <v>1309.9000000000001</v>
      </c>
      <c r="E166">
        <v>1335.2</v>
      </c>
      <c r="F166">
        <f t="shared" si="8"/>
        <v>1.4396961063627867E-2</v>
      </c>
      <c r="G166">
        <f t="shared" si="6"/>
        <v>11.28</v>
      </c>
      <c r="H166">
        <f t="shared" si="7"/>
        <v>3.84</v>
      </c>
    </row>
    <row r="167" spans="1:8">
      <c r="A167" s="17">
        <v>36558</v>
      </c>
      <c r="B167">
        <v>1335.85</v>
      </c>
      <c r="C167">
        <v>1389.1</v>
      </c>
      <c r="D167">
        <v>1335.85</v>
      </c>
      <c r="E167">
        <v>1376.3</v>
      </c>
      <c r="F167">
        <f t="shared" si="8"/>
        <v>3.0781905332534443E-2</v>
      </c>
      <c r="G167">
        <f t="shared" si="6"/>
        <v>11.25</v>
      </c>
      <c r="H167">
        <f t="shared" si="7"/>
        <v>3.84</v>
      </c>
    </row>
    <row r="168" spans="1:8">
      <c r="A168" s="17">
        <v>36559</v>
      </c>
      <c r="B168">
        <v>1376.4</v>
      </c>
      <c r="C168">
        <v>1410.35</v>
      </c>
      <c r="D168">
        <v>1376.4</v>
      </c>
      <c r="E168">
        <v>1407.7</v>
      </c>
      <c r="F168">
        <f t="shared" si="8"/>
        <v>2.2814793286347612E-2</v>
      </c>
      <c r="G168">
        <f t="shared" si="6"/>
        <v>11.17</v>
      </c>
      <c r="H168">
        <f t="shared" si="7"/>
        <v>3.84</v>
      </c>
    </row>
    <row r="169" spans="1:8">
      <c r="A169" s="17">
        <v>36560</v>
      </c>
      <c r="B169">
        <v>1407.75</v>
      </c>
      <c r="C169">
        <v>1444.45</v>
      </c>
      <c r="D169">
        <v>1407.75</v>
      </c>
      <c r="E169">
        <v>1428.35</v>
      </c>
      <c r="F169">
        <f t="shared" si="8"/>
        <v>1.4669318746892035E-2</v>
      </c>
      <c r="G169">
        <f t="shared" si="6"/>
        <v>11.09</v>
      </c>
      <c r="H169">
        <f t="shared" si="7"/>
        <v>3.84</v>
      </c>
    </row>
    <row r="170" spans="1:8">
      <c r="A170" s="17">
        <v>36563</v>
      </c>
      <c r="B170">
        <v>1428.85</v>
      </c>
      <c r="C170">
        <v>1455.5</v>
      </c>
      <c r="D170">
        <v>1428.85</v>
      </c>
      <c r="E170">
        <v>1438.4</v>
      </c>
      <c r="F170">
        <f t="shared" si="8"/>
        <v>7.0360905940423102E-3</v>
      </c>
      <c r="G170">
        <f t="shared" si="6"/>
        <v>10.97</v>
      </c>
      <c r="H170">
        <f t="shared" si="7"/>
        <v>3.84</v>
      </c>
    </row>
    <row r="171" spans="1:8">
      <c r="A171" s="17">
        <v>36564</v>
      </c>
      <c r="B171">
        <v>1438.55</v>
      </c>
      <c r="C171">
        <v>1465.45</v>
      </c>
      <c r="D171">
        <v>1435.2</v>
      </c>
      <c r="E171">
        <v>1437.95</v>
      </c>
      <c r="F171">
        <f t="shared" si="8"/>
        <v>-3.1284760845384785E-4</v>
      </c>
      <c r="G171">
        <f t="shared" si="6"/>
        <v>11.05</v>
      </c>
      <c r="H171">
        <f t="shared" si="7"/>
        <v>3.83</v>
      </c>
    </row>
    <row r="172" spans="1:8">
      <c r="A172" s="17">
        <v>36565</v>
      </c>
      <c r="B172">
        <v>1438.45</v>
      </c>
      <c r="C172">
        <v>1494.75</v>
      </c>
      <c r="D172">
        <v>1438.45</v>
      </c>
      <c r="E172">
        <v>1468.2</v>
      </c>
      <c r="F172">
        <f t="shared" si="8"/>
        <v>2.1036892798776075E-2</v>
      </c>
      <c r="G172">
        <f t="shared" si="6"/>
        <v>10.93</v>
      </c>
      <c r="H172">
        <f t="shared" si="7"/>
        <v>3.84</v>
      </c>
    </row>
    <row r="173" spans="1:8">
      <c r="A173" s="17">
        <v>36566</v>
      </c>
      <c r="B173">
        <v>1469.85</v>
      </c>
      <c r="C173">
        <v>1509.05</v>
      </c>
      <c r="D173">
        <v>1469.85</v>
      </c>
      <c r="E173">
        <v>1508.45</v>
      </c>
      <c r="F173">
        <f t="shared" si="8"/>
        <v>2.7414521182400176E-2</v>
      </c>
      <c r="G173">
        <f t="shared" si="6"/>
        <v>10.95</v>
      </c>
      <c r="H173">
        <f t="shared" si="7"/>
        <v>3.83</v>
      </c>
    </row>
    <row r="174" spans="1:8">
      <c r="A174" s="17">
        <v>36567</v>
      </c>
      <c r="B174">
        <v>1509.5</v>
      </c>
      <c r="C174">
        <v>1562.7</v>
      </c>
      <c r="D174">
        <v>1509.5</v>
      </c>
      <c r="E174">
        <v>1541.9</v>
      </c>
      <c r="F174">
        <f t="shared" si="8"/>
        <v>2.2175080380523182E-2</v>
      </c>
      <c r="G174">
        <f t="shared" si="6"/>
        <v>10.91</v>
      </c>
      <c r="H174">
        <f t="shared" si="7"/>
        <v>3.83</v>
      </c>
    </row>
    <row r="175" spans="1:8">
      <c r="A175" s="17">
        <v>36570</v>
      </c>
      <c r="B175">
        <v>1551.5</v>
      </c>
      <c r="C175">
        <v>1577.25</v>
      </c>
      <c r="D175">
        <v>1531.6</v>
      </c>
      <c r="E175">
        <v>1543.9</v>
      </c>
      <c r="F175">
        <f t="shared" si="8"/>
        <v>1.2971009793112387E-3</v>
      </c>
      <c r="G175">
        <f t="shared" si="6"/>
        <v>10.46</v>
      </c>
      <c r="H175">
        <f t="shared" si="7"/>
        <v>3.86</v>
      </c>
    </row>
    <row r="176" spans="1:8">
      <c r="A176" s="17">
        <v>36571</v>
      </c>
      <c r="B176">
        <v>1543.9</v>
      </c>
      <c r="C176">
        <v>1563.05</v>
      </c>
      <c r="D176">
        <v>1508.6</v>
      </c>
      <c r="E176">
        <v>1541.4</v>
      </c>
      <c r="F176">
        <f t="shared" si="8"/>
        <v>-1.6192758598354562E-3</v>
      </c>
      <c r="G176">
        <f t="shared" si="6"/>
        <v>10.58</v>
      </c>
      <c r="H176">
        <f t="shared" si="7"/>
        <v>3.85</v>
      </c>
    </row>
    <row r="177" spans="1:8">
      <c r="A177" s="17">
        <v>36572</v>
      </c>
      <c r="B177">
        <v>1541.7</v>
      </c>
      <c r="C177">
        <v>1597.65</v>
      </c>
      <c r="D177">
        <v>1541.7</v>
      </c>
      <c r="E177">
        <v>1575.75</v>
      </c>
      <c r="F177">
        <f t="shared" si="8"/>
        <v>2.2284935772674208E-2</v>
      </c>
      <c r="G177">
        <f t="shared" si="6"/>
        <v>10.94</v>
      </c>
      <c r="H177">
        <f t="shared" si="7"/>
        <v>3.84</v>
      </c>
    </row>
    <row r="178" spans="1:8">
      <c r="A178" s="17">
        <v>36573</v>
      </c>
      <c r="B178">
        <v>1575.8</v>
      </c>
      <c r="C178">
        <v>1637.7</v>
      </c>
      <c r="D178">
        <v>1575.8</v>
      </c>
      <c r="E178">
        <v>1633.2</v>
      </c>
      <c r="F178">
        <f t="shared" si="8"/>
        <v>3.6458829128986237E-2</v>
      </c>
      <c r="G178">
        <f t="shared" si="6"/>
        <v>10.91</v>
      </c>
      <c r="H178">
        <f t="shared" si="7"/>
        <v>3.84</v>
      </c>
    </row>
    <row r="179" spans="1:8">
      <c r="A179" s="17">
        <v>36574</v>
      </c>
      <c r="B179">
        <v>1633.4</v>
      </c>
      <c r="C179">
        <v>1680.35</v>
      </c>
      <c r="D179">
        <v>1633.4</v>
      </c>
      <c r="E179">
        <v>1653.85</v>
      </c>
      <c r="F179">
        <f t="shared" si="8"/>
        <v>1.2643889297085487E-2</v>
      </c>
      <c r="G179">
        <f t="shared" si="6"/>
        <v>10.79</v>
      </c>
      <c r="H179">
        <f t="shared" si="7"/>
        <v>3.84</v>
      </c>
    </row>
    <row r="180" spans="1:8">
      <c r="A180" s="17">
        <v>36577</v>
      </c>
      <c r="B180">
        <v>1653.9</v>
      </c>
      <c r="C180">
        <v>1714</v>
      </c>
      <c r="D180">
        <v>1653.9</v>
      </c>
      <c r="E180">
        <v>1706.95</v>
      </c>
      <c r="F180">
        <f t="shared" si="8"/>
        <v>3.2106902076971977E-2</v>
      </c>
      <c r="G180">
        <f t="shared" si="6"/>
        <v>10.87</v>
      </c>
      <c r="H180">
        <f t="shared" si="7"/>
        <v>3.83</v>
      </c>
    </row>
    <row r="181" spans="1:8">
      <c r="A181" s="17">
        <v>36578</v>
      </c>
      <c r="B181">
        <v>1707.05</v>
      </c>
      <c r="C181">
        <v>1759.15</v>
      </c>
      <c r="D181">
        <v>1664.25</v>
      </c>
      <c r="E181">
        <v>1667.2</v>
      </c>
      <c r="F181">
        <f t="shared" si="8"/>
        <v>-2.3287149594305667E-2</v>
      </c>
      <c r="G181">
        <f t="shared" si="6"/>
        <v>10.87</v>
      </c>
      <c r="H181">
        <f t="shared" si="7"/>
        <v>3.83</v>
      </c>
    </row>
    <row r="182" spans="1:8">
      <c r="A182" s="17">
        <v>36579</v>
      </c>
      <c r="B182">
        <v>1674.95</v>
      </c>
      <c r="C182">
        <v>1703.8</v>
      </c>
      <c r="D182">
        <v>1607.3</v>
      </c>
      <c r="E182">
        <v>1612.65</v>
      </c>
      <c r="F182">
        <f t="shared" si="8"/>
        <v>-3.271952975047987E-2</v>
      </c>
      <c r="G182">
        <f t="shared" si="6"/>
        <v>10.87</v>
      </c>
      <c r="H182">
        <f t="shared" si="7"/>
        <v>3.82</v>
      </c>
    </row>
    <row r="183" spans="1:8">
      <c r="A183" s="17">
        <v>36580</v>
      </c>
      <c r="B183">
        <v>1612.7</v>
      </c>
      <c r="C183">
        <v>1627.5</v>
      </c>
      <c r="D183">
        <v>1581.15</v>
      </c>
      <c r="E183">
        <v>1614.45</v>
      </c>
      <c r="F183">
        <f t="shared" si="8"/>
        <v>1.1161752395125735E-3</v>
      </c>
      <c r="G183">
        <f t="shared" si="6"/>
        <v>10.84</v>
      </c>
      <c r="H183">
        <f t="shared" si="7"/>
        <v>3.82</v>
      </c>
    </row>
    <row r="184" spans="1:8">
      <c r="A184" s="17">
        <v>36581</v>
      </c>
      <c r="B184">
        <v>1614.75</v>
      </c>
      <c r="C184">
        <v>1621.45</v>
      </c>
      <c r="D184">
        <v>1548.15</v>
      </c>
      <c r="E184">
        <v>1556.85</v>
      </c>
      <c r="F184">
        <f t="shared" si="8"/>
        <v>-3.5677785004181062E-2</v>
      </c>
      <c r="G184">
        <f t="shared" si="6"/>
        <v>10.91</v>
      </c>
      <c r="H184">
        <f t="shared" si="7"/>
        <v>3.82</v>
      </c>
    </row>
    <row r="185" spans="1:8">
      <c r="A185" s="17">
        <v>36584</v>
      </c>
      <c r="B185">
        <v>1557.1</v>
      </c>
      <c r="C185">
        <v>1569.2</v>
      </c>
      <c r="D185">
        <v>1498.7</v>
      </c>
      <c r="E185">
        <v>1558.85</v>
      </c>
      <c r="F185">
        <f t="shared" si="8"/>
        <v>1.284645277322749E-3</v>
      </c>
      <c r="G185">
        <f t="shared" si="6"/>
        <v>10.89</v>
      </c>
      <c r="H185">
        <f t="shared" si="7"/>
        <v>3.82</v>
      </c>
    </row>
    <row r="186" spans="1:8">
      <c r="A186" s="17">
        <v>36585</v>
      </c>
      <c r="B186">
        <v>1559</v>
      </c>
      <c r="C186">
        <v>1620.1</v>
      </c>
      <c r="D186">
        <v>1466.3</v>
      </c>
      <c r="E186">
        <v>1486.65</v>
      </c>
      <c r="F186">
        <f t="shared" si="8"/>
        <v>-4.6316194630657059E-2</v>
      </c>
      <c r="G186">
        <f t="shared" si="6"/>
        <v>10.85</v>
      </c>
      <c r="H186">
        <f t="shared" si="7"/>
        <v>3.81</v>
      </c>
    </row>
    <row r="187" spans="1:8">
      <c r="A187" s="17">
        <v>36586</v>
      </c>
      <c r="B187">
        <v>1486.95</v>
      </c>
      <c r="C187">
        <v>1568.8</v>
      </c>
      <c r="D187">
        <v>1483.1</v>
      </c>
      <c r="E187">
        <v>1563.45</v>
      </c>
      <c r="F187">
        <f t="shared" si="8"/>
        <v>5.1659771970537838E-2</v>
      </c>
      <c r="G187">
        <f t="shared" si="6"/>
        <v>10.95</v>
      </c>
      <c r="H187">
        <f t="shared" si="7"/>
        <v>3.8</v>
      </c>
    </row>
    <row r="188" spans="1:8">
      <c r="A188" s="17">
        <v>36587</v>
      </c>
      <c r="B188">
        <v>1563.55</v>
      </c>
      <c r="C188">
        <v>1633.8</v>
      </c>
      <c r="D188">
        <v>1563.55</v>
      </c>
      <c r="E188">
        <v>1583.25</v>
      </c>
      <c r="F188">
        <f t="shared" si="8"/>
        <v>1.2664300105535764E-2</v>
      </c>
      <c r="G188">
        <f t="shared" si="6"/>
        <v>11.02</v>
      </c>
      <c r="H188">
        <f t="shared" si="7"/>
        <v>3.8</v>
      </c>
    </row>
    <row r="189" spans="1:8">
      <c r="A189" s="17">
        <v>36588</v>
      </c>
      <c r="B189">
        <v>1582.9</v>
      </c>
      <c r="C189">
        <v>1607.4</v>
      </c>
      <c r="D189">
        <v>1517.85</v>
      </c>
      <c r="E189">
        <v>1531.5</v>
      </c>
      <c r="F189">
        <f t="shared" si="8"/>
        <v>-3.268593083846516E-2</v>
      </c>
      <c r="G189">
        <f t="shared" si="6"/>
        <v>11.13</v>
      </c>
      <c r="H189">
        <f t="shared" si="7"/>
        <v>3.79</v>
      </c>
    </row>
    <row r="190" spans="1:8">
      <c r="A190" s="17">
        <v>36591</v>
      </c>
      <c r="B190">
        <v>1531.6</v>
      </c>
      <c r="C190">
        <v>1585.4</v>
      </c>
      <c r="D190">
        <v>1531.5</v>
      </c>
      <c r="E190">
        <v>1552.05</v>
      </c>
      <c r="F190">
        <f t="shared" si="8"/>
        <v>1.341821743388838E-2</v>
      </c>
      <c r="G190">
        <f t="shared" si="6"/>
        <v>11.36</v>
      </c>
      <c r="H190">
        <f t="shared" si="7"/>
        <v>3.78</v>
      </c>
    </row>
    <row r="191" spans="1:8">
      <c r="A191" s="17">
        <v>36592</v>
      </c>
      <c r="B191">
        <v>1552.3</v>
      </c>
      <c r="C191">
        <v>1579.75</v>
      </c>
      <c r="D191">
        <v>1519.65</v>
      </c>
      <c r="E191">
        <v>1530.2</v>
      </c>
      <c r="F191">
        <f t="shared" si="8"/>
        <v>-1.407815469862439E-2</v>
      </c>
      <c r="G191">
        <f t="shared" si="6"/>
        <v>11.36</v>
      </c>
      <c r="H191">
        <f t="shared" si="7"/>
        <v>3.77</v>
      </c>
    </row>
    <row r="192" spans="1:8">
      <c r="A192" s="17">
        <v>36593</v>
      </c>
      <c r="B192">
        <v>1531.85</v>
      </c>
      <c r="C192">
        <v>1584.75</v>
      </c>
      <c r="D192">
        <v>1510.35</v>
      </c>
      <c r="E192">
        <v>1523.9</v>
      </c>
      <c r="F192">
        <f t="shared" si="8"/>
        <v>-4.1171088746568829E-3</v>
      </c>
      <c r="G192">
        <f t="shared" si="6"/>
        <v>11.15</v>
      </c>
      <c r="H192">
        <f t="shared" si="7"/>
        <v>3.79</v>
      </c>
    </row>
    <row r="193" spans="1:8">
      <c r="A193" s="17">
        <v>36594</v>
      </c>
      <c r="B193">
        <v>1524.15</v>
      </c>
      <c r="C193">
        <v>1549.3</v>
      </c>
      <c r="D193">
        <v>1449.05</v>
      </c>
      <c r="E193">
        <v>1471.45</v>
      </c>
      <c r="F193">
        <f t="shared" si="8"/>
        <v>-3.4418268915283212E-2</v>
      </c>
      <c r="G193">
        <f t="shared" si="6"/>
        <v>11.01</v>
      </c>
      <c r="H193">
        <f t="shared" si="7"/>
        <v>3.79</v>
      </c>
    </row>
    <row r="194" spans="1:8">
      <c r="A194" s="17">
        <v>36595</v>
      </c>
      <c r="B194">
        <v>1472.35</v>
      </c>
      <c r="C194">
        <v>1517.25</v>
      </c>
      <c r="D194">
        <v>1431.2</v>
      </c>
      <c r="E194">
        <v>1446.15</v>
      </c>
      <c r="F194">
        <f t="shared" si="8"/>
        <v>-1.7193924360324853E-2</v>
      </c>
      <c r="G194">
        <f t="shared" ref="G194:G257" si="9">VLOOKUP(A194,Debtindex,6,FALSE)</f>
        <v>11.1</v>
      </c>
      <c r="H194">
        <f t="shared" ref="H194:H257" si="10">VLOOKUP(A194,Debtindex,7,FALSE)</f>
        <v>3.79</v>
      </c>
    </row>
    <row r="195" spans="1:8">
      <c r="A195" s="17">
        <v>36598</v>
      </c>
      <c r="B195">
        <v>1446.15</v>
      </c>
      <c r="C195">
        <v>1485.8</v>
      </c>
      <c r="D195">
        <v>1384.4</v>
      </c>
      <c r="E195">
        <v>1388.65</v>
      </c>
      <c r="F195">
        <f t="shared" si="8"/>
        <v>-3.9760744044532004E-2</v>
      </c>
      <c r="G195">
        <f t="shared" si="9"/>
        <v>11.11</v>
      </c>
      <c r="H195">
        <f t="shared" si="10"/>
        <v>3.79</v>
      </c>
    </row>
    <row r="196" spans="1:8">
      <c r="A196" s="17">
        <v>36599</v>
      </c>
      <c r="B196">
        <v>1388.7</v>
      </c>
      <c r="C196">
        <v>1389.3</v>
      </c>
      <c r="D196">
        <v>1327.6</v>
      </c>
      <c r="E196">
        <v>1368.3</v>
      </c>
      <c r="F196">
        <f t="shared" ref="F196:F259" si="11">E196/E195-1</f>
        <v>-1.4654520577539465E-2</v>
      </c>
      <c r="G196">
        <f t="shared" si="9"/>
        <v>11.01</v>
      </c>
      <c r="H196">
        <f t="shared" si="10"/>
        <v>3.79</v>
      </c>
    </row>
    <row r="197" spans="1:8">
      <c r="A197" s="17">
        <v>36600</v>
      </c>
      <c r="B197">
        <v>1370</v>
      </c>
      <c r="C197">
        <v>1386.75</v>
      </c>
      <c r="D197">
        <v>1330.95</v>
      </c>
      <c r="E197">
        <v>1371.6</v>
      </c>
      <c r="F197">
        <f t="shared" si="11"/>
        <v>2.4117518088138112E-3</v>
      </c>
      <c r="G197">
        <f t="shared" si="9"/>
        <v>11.19</v>
      </c>
      <c r="H197">
        <f t="shared" si="10"/>
        <v>3.78</v>
      </c>
    </row>
    <row r="198" spans="1:8">
      <c r="A198" s="17">
        <v>36601</v>
      </c>
      <c r="B198">
        <v>1371.65</v>
      </c>
      <c r="C198">
        <v>1371.65</v>
      </c>
      <c r="D198">
        <v>1319.6</v>
      </c>
      <c r="E198">
        <v>1326.7</v>
      </c>
      <c r="F198">
        <f t="shared" si="11"/>
        <v>-3.2735491396908567E-2</v>
      </c>
      <c r="G198">
        <f t="shared" si="9"/>
        <v>11.22</v>
      </c>
      <c r="H198">
        <f t="shared" si="10"/>
        <v>3.78</v>
      </c>
    </row>
    <row r="199" spans="1:8">
      <c r="A199" s="17">
        <v>36606</v>
      </c>
      <c r="B199">
        <v>1327.2</v>
      </c>
      <c r="C199">
        <v>1341.4</v>
      </c>
      <c r="D199">
        <v>1291.8</v>
      </c>
      <c r="E199">
        <v>1300.2</v>
      </c>
      <c r="F199">
        <f t="shared" si="11"/>
        <v>-1.9974372503203441E-2</v>
      </c>
      <c r="G199">
        <f t="shared" si="9"/>
        <v>11.29</v>
      </c>
      <c r="H199">
        <f t="shared" si="10"/>
        <v>3.76</v>
      </c>
    </row>
    <row r="200" spans="1:8">
      <c r="A200" s="17">
        <v>36607</v>
      </c>
      <c r="B200">
        <v>1298.25</v>
      </c>
      <c r="C200">
        <v>1355.45</v>
      </c>
      <c r="D200">
        <v>1293.05</v>
      </c>
      <c r="E200">
        <v>1334.8</v>
      </c>
      <c r="F200">
        <f t="shared" si="11"/>
        <v>2.6611290570681456E-2</v>
      </c>
      <c r="G200">
        <f t="shared" si="9"/>
        <v>11.33</v>
      </c>
      <c r="H200">
        <f t="shared" si="10"/>
        <v>3.76</v>
      </c>
    </row>
    <row r="201" spans="1:8">
      <c r="A201" s="17">
        <v>36608</v>
      </c>
      <c r="B201">
        <v>1335.1</v>
      </c>
      <c r="C201">
        <v>1379.7</v>
      </c>
      <c r="D201">
        <v>1319.7</v>
      </c>
      <c r="E201">
        <v>1332.75</v>
      </c>
      <c r="F201">
        <f t="shared" si="11"/>
        <v>-1.5358106083308565E-3</v>
      </c>
      <c r="G201">
        <f t="shared" si="9"/>
        <v>11.21</v>
      </c>
      <c r="H201">
        <f t="shared" si="10"/>
        <v>3.78</v>
      </c>
    </row>
    <row r="202" spans="1:8">
      <c r="A202" s="17">
        <v>36609</v>
      </c>
      <c r="B202">
        <v>1332.85</v>
      </c>
      <c r="C202">
        <v>1364.95</v>
      </c>
      <c r="D202">
        <v>1326.75</v>
      </c>
      <c r="E202">
        <v>1362.35</v>
      </c>
      <c r="F202">
        <f t="shared" si="11"/>
        <v>2.2209716751078634E-2</v>
      </c>
      <c r="G202">
        <f t="shared" si="9"/>
        <v>11.21</v>
      </c>
      <c r="H202">
        <f t="shared" si="10"/>
        <v>3.78</v>
      </c>
    </row>
    <row r="203" spans="1:8">
      <c r="A203" s="17">
        <v>36612</v>
      </c>
      <c r="B203">
        <v>1362.35</v>
      </c>
      <c r="C203">
        <v>1390.8</v>
      </c>
      <c r="D203">
        <v>1357.85</v>
      </c>
      <c r="E203">
        <v>1371.95</v>
      </c>
      <c r="F203">
        <f t="shared" si="11"/>
        <v>7.0466473373216321E-3</v>
      </c>
      <c r="G203">
        <f t="shared" si="9"/>
        <v>11.15</v>
      </c>
      <c r="H203">
        <f t="shared" si="10"/>
        <v>3.82</v>
      </c>
    </row>
    <row r="204" spans="1:8">
      <c r="A204" s="17">
        <v>36613</v>
      </c>
      <c r="B204">
        <v>1372.05</v>
      </c>
      <c r="C204">
        <v>1387.5</v>
      </c>
      <c r="D204">
        <v>1345.1</v>
      </c>
      <c r="E204">
        <v>1386.05</v>
      </c>
      <c r="F204">
        <f t="shared" si="11"/>
        <v>1.0277342468748785E-2</v>
      </c>
      <c r="G204">
        <f t="shared" si="9"/>
        <v>10.95</v>
      </c>
      <c r="H204">
        <f t="shared" si="10"/>
        <v>3.83</v>
      </c>
    </row>
    <row r="205" spans="1:8">
      <c r="A205" s="17">
        <v>36614</v>
      </c>
      <c r="B205">
        <v>1386.15</v>
      </c>
      <c r="C205">
        <v>1425.4</v>
      </c>
      <c r="D205">
        <v>1386.15</v>
      </c>
      <c r="E205">
        <v>1396.45</v>
      </c>
      <c r="F205">
        <f t="shared" si="11"/>
        <v>7.5033368204611151E-3</v>
      </c>
      <c r="G205">
        <f t="shared" si="9"/>
        <v>11.21</v>
      </c>
      <c r="H205">
        <f t="shared" si="10"/>
        <v>3.82</v>
      </c>
    </row>
    <row r="206" spans="1:8">
      <c r="A206" s="17">
        <v>36615</v>
      </c>
      <c r="B206">
        <v>1396.35</v>
      </c>
      <c r="C206">
        <v>1396.35</v>
      </c>
      <c r="D206">
        <v>1326.2</v>
      </c>
      <c r="E206">
        <v>1358.65</v>
      </c>
      <c r="F206">
        <f t="shared" si="11"/>
        <v>-2.7068638332915618E-2</v>
      </c>
      <c r="G206">
        <f t="shared" si="9"/>
        <v>11.23</v>
      </c>
      <c r="H206">
        <f t="shared" si="10"/>
        <v>3.81</v>
      </c>
    </row>
    <row r="207" spans="1:8">
      <c r="A207" s="17">
        <v>36616</v>
      </c>
      <c r="B207">
        <v>1357.15</v>
      </c>
      <c r="C207">
        <v>1357.15</v>
      </c>
      <c r="D207">
        <v>1301.3</v>
      </c>
      <c r="E207">
        <v>1322.9</v>
      </c>
      <c r="F207">
        <f t="shared" si="11"/>
        <v>-2.6312884112906221E-2</v>
      </c>
      <c r="G207">
        <f t="shared" si="9"/>
        <v>10.96</v>
      </c>
      <c r="H207">
        <f t="shared" si="10"/>
        <v>3.82</v>
      </c>
    </row>
    <row r="208" spans="1:8">
      <c r="A208" s="17">
        <v>36619</v>
      </c>
      <c r="B208">
        <v>1322.95</v>
      </c>
      <c r="C208">
        <v>1337.95</v>
      </c>
      <c r="D208">
        <v>1283.55</v>
      </c>
      <c r="E208">
        <v>1287.99</v>
      </c>
      <c r="F208">
        <f t="shared" si="11"/>
        <v>-2.6388993877088263E-2</v>
      </c>
      <c r="G208">
        <f t="shared" si="9"/>
        <v>10.7</v>
      </c>
      <c r="H208">
        <f t="shared" si="10"/>
        <v>3.82</v>
      </c>
    </row>
    <row r="209" spans="1:8">
      <c r="A209" s="17">
        <v>36620</v>
      </c>
      <c r="B209">
        <v>1287.8</v>
      </c>
      <c r="C209">
        <v>1287.8</v>
      </c>
      <c r="D209">
        <v>1193.2</v>
      </c>
      <c r="E209">
        <v>1197.2</v>
      </c>
      <c r="F209">
        <f t="shared" si="11"/>
        <v>-7.048967771488901E-2</v>
      </c>
      <c r="G209">
        <f t="shared" si="9"/>
        <v>10.74</v>
      </c>
      <c r="H209">
        <f t="shared" si="10"/>
        <v>3.82</v>
      </c>
    </row>
    <row r="210" spans="1:8">
      <c r="A210" s="17">
        <v>36622</v>
      </c>
      <c r="B210">
        <v>1195.1500000000001</v>
      </c>
      <c r="C210">
        <v>1225.0999999999999</v>
      </c>
      <c r="D210">
        <v>1134.55</v>
      </c>
      <c r="E210">
        <v>1205.3499999999999</v>
      </c>
      <c r="F210">
        <f t="shared" si="11"/>
        <v>6.8075509522216304E-3</v>
      </c>
      <c r="G210">
        <f t="shared" si="9"/>
        <v>10.75</v>
      </c>
      <c r="H210">
        <f t="shared" si="10"/>
        <v>3.81</v>
      </c>
    </row>
    <row r="211" spans="1:8">
      <c r="A211" s="17">
        <v>36623</v>
      </c>
      <c r="B211">
        <v>1205.55</v>
      </c>
      <c r="C211">
        <v>1284.95</v>
      </c>
      <c r="D211">
        <v>1205.55</v>
      </c>
      <c r="E211">
        <v>1284.8</v>
      </c>
      <c r="F211">
        <f t="shared" si="11"/>
        <v>6.5914464678309193E-2</v>
      </c>
      <c r="G211">
        <f t="shared" si="9"/>
        <v>10.66</v>
      </c>
      <c r="H211">
        <f t="shared" si="10"/>
        <v>3.82</v>
      </c>
    </row>
    <row r="212" spans="1:8">
      <c r="A212" s="17">
        <v>36626</v>
      </c>
      <c r="B212">
        <v>1285</v>
      </c>
      <c r="C212">
        <v>1356.15</v>
      </c>
      <c r="D212">
        <v>1285</v>
      </c>
      <c r="E212">
        <v>1344.15</v>
      </c>
      <c r="F212">
        <f t="shared" si="11"/>
        <v>4.6193960149439661E-2</v>
      </c>
      <c r="G212">
        <f t="shared" si="9"/>
        <v>10.51</v>
      </c>
      <c r="H212">
        <f t="shared" si="10"/>
        <v>3.88</v>
      </c>
    </row>
    <row r="213" spans="1:8">
      <c r="A213" s="17">
        <v>36627</v>
      </c>
      <c r="B213">
        <v>1343.95</v>
      </c>
      <c r="C213">
        <v>1364.3</v>
      </c>
      <c r="D213">
        <v>1284.8499999999999</v>
      </c>
      <c r="E213">
        <v>1355.35</v>
      </c>
      <c r="F213">
        <f t="shared" si="11"/>
        <v>8.3324033775991069E-3</v>
      </c>
      <c r="G213">
        <f t="shared" si="9"/>
        <v>10.46</v>
      </c>
      <c r="H213">
        <f t="shared" si="10"/>
        <v>3.88</v>
      </c>
    </row>
    <row r="214" spans="1:8">
      <c r="A214" s="17">
        <v>36629</v>
      </c>
      <c r="B214">
        <v>1332</v>
      </c>
      <c r="C214">
        <v>1332</v>
      </c>
      <c r="D214">
        <v>1261</v>
      </c>
      <c r="E214">
        <v>1275.25</v>
      </c>
      <c r="F214">
        <f t="shared" si="11"/>
        <v>-5.9099125687091858E-2</v>
      </c>
      <c r="G214">
        <f t="shared" si="9"/>
        <v>10.53</v>
      </c>
      <c r="H214">
        <f t="shared" si="10"/>
        <v>3.87</v>
      </c>
    </row>
    <row r="215" spans="1:8">
      <c r="A215" s="17">
        <v>36633</v>
      </c>
      <c r="B215">
        <v>1275.2</v>
      </c>
      <c r="C215">
        <v>1275.2</v>
      </c>
      <c r="D215">
        <v>1186.7</v>
      </c>
      <c r="E215">
        <v>1196.1500000000001</v>
      </c>
      <c r="F215">
        <f t="shared" si="11"/>
        <v>-6.2027053518917796E-2</v>
      </c>
      <c r="G215">
        <f t="shared" si="9"/>
        <v>10.53</v>
      </c>
      <c r="H215">
        <f t="shared" si="10"/>
        <v>3.87</v>
      </c>
    </row>
    <row r="216" spans="1:8">
      <c r="A216" s="17">
        <v>36634</v>
      </c>
      <c r="B216">
        <v>1196.3499999999999</v>
      </c>
      <c r="C216">
        <v>1215.2</v>
      </c>
      <c r="D216">
        <v>1153.3499999999999</v>
      </c>
      <c r="E216">
        <v>1158.05</v>
      </c>
      <c r="F216">
        <f t="shared" si="11"/>
        <v>-3.1852192450779748E-2</v>
      </c>
      <c r="G216">
        <f t="shared" si="9"/>
        <v>10.55</v>
      </c>
      <c r="H216">
        <f t="shared" si="10"/>
        <v>3.86</v>
      </c>
    </row>
    <row r="217" spans="1:8">
      <c r="A217" s="17">
        <v>36635</v>
      </c>
      <c r="B217">
        <v>1159.55</v>
      </c>
      <c r="C217">
        <v>1199.75</v>
      </c>
      <c r="D217">
        <v>1107.1500000000001</v>
      </c>
      <c r="E217">
        <v>1127.6500000000001</v>
      </c>
      <c r="F217">
        <f t="shared" si="11"/>
        <v>-2.6251025430680808E-2</v>
      </c>
      <c r="G217">
        <f t="shared" si="9"/>
        <v>10.54</v>
      </c>
      <c r="H217">
        <f t="shared" si="10"/>
        <v>3.86</v>
      </c>
    </row>
    <row r="218" spans="1:8">
      <c r="A218" s="17">
        <v>36636</v>
      </c>
      <c r="B218">
        <v>1127.3499999999999</v>
      </c>
      <c r="C218">
        <v>1128.5999999999999</v>
      </c>
      <c r="D218">
        <v>1064.8499999999999</v>
      </c>
      <c r="E218">
        <v>1122.9000000000001</v>
      </c>
      <c r="F218">
        <f t="shared" si="11"/>
        <v>-4.2122999157540031E-3</v>
      </c>
      <c r="G218">
        <f t="shared" si="9"/>
        <v>10.53</v>
      </c>
      <c r="H218">
        <f t="shared" si="10"/>
        <v>3.86</v>
      </c>
    </row>
    <row r="219" spans="1:8">
      <c r="A219" s="17">
        <v>36640</v>
      </c>
      <c r="B219">
        <v>1123.0999999999999</v>
      </c>
      <c r="C219">
        <v>1129.45</v>
      </c>
      <c r="D219">
        <v>1080.95</v>
      </c>
      <c r="E219">
        <v>1081.05</v>
      </c>
      <c r="F219">
        <f t="shared" si="11"/>
        <v>-3.7269569863745744E-2</v>
      </c>
      <c r="G219">
        <f t="shared" si="9"/>
        <v>10.53</v>
      </c>
      <c r="H219">
        <f t="shared" si="10"/>
        <v>3.86</v>
      </c>
    </row>
    <row r="220" spans="1:8">
      <c r="A220" s="17">
        <v>36641</v>
      </c>
      <c r="B220">
        <v>1080.6500000000001</v>
      </c>
      <c r="C220">
        <v>1080.6500000000001</v>
      </c>
      <c r="D220">
        <v>1028.9000000000001</v>
      </c>
      <c r="E220">
        <v>1065.9000000000001</v>
      </c>
      <c r="F220">
        <f t="shared" si="11"/>
        <v>-1.4014152906895894E-2</v>
      </c>
      <c r="G220">
        <f t="shared" si="9"/>
        <v>10.51</v>
      </c>
      <c r="H220">
        <f t="shared" si="10"/>
        <v>3.86</v>
      </c>
    </row>
    <row r="221" spans="1:8">
      <c r="A221" s="17">
        <v>36642</v>
      </c>
      <c r="B221">
        <v>1066.05</v>
      </c>
      <c r="C221">
        <v>1124.4000000000001</v>
      </c>
      <c r="D221">
        <v>1066.05</v>
      </c>
      <c r="E221">
        <v>1118.8499999999999</v>
      </c>
      <c r="F221">
        <f t="shared" si="11"/>
        <v>4.9676329862088142E-2</v>
      </c>
      <c r="G221">
        <f t="shared" si="9"/>
        <v>10.52</v>
      </c>
      <c r="H221">
        <f t="shared" si="10"/>
        <v>3.85</v>
      </c>
    </row>
    <row r="222" spans="1:8">
      <c r="A222" s="17">
        <v>36643</v>
      </c>
      <c r="B222">
        <v>1118.8</v>
      </c>
      <c r="C222">
        <v>1123.5999999999999</v>
      </c>
      <c r="D222">
        <v>1081.3</v>
      </c>
      <c r="E222">
        <v>1087.4000000000001</v>
      </c>
      <c r="F222">
        <f t="shared" si="11"/>
        <v>-2.8109219287661302E-2</v>
      </c>
      <c r="G222">
        <f t="shared" si="9"/>
        <v>10.47</v>
      </c>
      <c r="H222">
        <f t="shared" si="10"/>
        <v>3.85</v>
      </c>
    </row>
    <row r="223" spans="1:8">
      <c r="A223" s="17">
        <v>36644</v>
      </c>
      <c r="B223">
        <v>1087.45</v>
      </c>
      <c r="C223">
        <v>1097.7</v>
      </c>
      <c r="D223">
        <v>1059.5999999999999</v>
      </c>
      <c r="E223">
        <v>1067.5999999999999</v>
      </c>
      <c r="F223">
        <f t="shared" si="11"/>
        <v>-1.8208570903071708E-2</v>
      </c>
      <c r="G223">
        <f t="shared" si="9"/>
        <v>10.46</v>
      </c>
      <c r="H223">
        <f t="shared" si="10"/>
        <v>3.85</v>
      </c>
    </row>
    <row r="224" spans="1:8">
      <c r="A224" s="17">
        <v>36648</v>
      </c>
      <c r="B224">
        <v>1069.1500000000001</v>
      </c>
      <c r="C224">
        <v>1072.9000000000001</v>
      </c>
      <c r="D224">
        <v>990.7</v>
      </c>
      <c r="E224">
        <v>994.9</v>
      </c>
      <c r="F224">
        <f t="shared" si="11"/>
        <v>-6.8096665417759383E-2</v>
      </c>
      <c r="G224">
        <f t="shared" si="9"/>
        <v>10.55</v>
      </c>
      <c r="H224">
        <f t="shared" si="10"/>
        <v>3.84</v>
      </c>
    </row>
    <row r="225" spans="1:8">
      <c r="A225" s="17">
        <v>36649</v>
      </c>
      <c r="B225">
        <v>993.65</v>
      </c>
      <c r="C225">
        <v>993.65</v>
      </c>
      <c r="D225">
        <v>928.7</v>
      </c>
      <c r="E225">
        <v>969.65</v>
      </c>
      <c r="F225">
        <f t="shared" si="11"/>
        <v>-2.5379435119107452E-2</v>
      </c>
      <c r="G225">
        <f t="shared" si="9"/>
        <v>10.6</v>
      </c>
      <c r="H225">
        <f t="shared" si="10"/>
        <v>3.94</v>
      </c>
    </row>
    <row r="226" spans="1:8">
      <c r="A226" s="17">
        <v>36650</v>
      </c>
      <c r="B226">
        <v>969.65</v>
      </c>
      <c r="C226">
        <v>1023.35</v>
      </c>
      <c r="D226">
        <v>968.2</v>
      </c>
      <c r="E226">
        <v>1022.35</v>
      </c>
      <c r="F226">
        <f t="shared" si="11"/>
        <v>5.4349507554272147E-2</v>
      </c>
      <c r="G226">
        <f t="shared" si="9"/>
        <v>10.49</v>
      </c>
      <c r="H226">
        <f t="shared" si="10"/>
        <v>3.94</v>
      </c>
    </row>
    <row r="227" spans="1:8">
      <c r="A227" s="17">
        <v>36651</v>
      </c>
      <c r="B227">
        <v>1023.15</v>
      </c>
      <c r="C227">
        <v>1073.25</v>
      </c>
      <c r="D227">
        <v>1023.15</v>
      </c>
      <c r="E227">
        <v>1066</v>
      </c>
      <c r="F227">
        <f t="shared" si="11"/>
        <v>4.2695749987773146E-2</v>
      </c>
      <c r="G227">
        <f t="shared" si="9"/>
        <v>10.48</v>
      </c>
      <c r="H227">
        <f t="shared" si="10"/>
        <v>3.94</v>
      </c>
    </row>
    <row r="228" spans="1:8">
      <c r="A228" s="17">
        <v>36654</v>
      </c>
      <c r="B228">
        <v>1066.05</v>
      </c>
      <c r="C228">
        <v>1094.6500000000001</v>
      </c>
      <c r="D228">
        <v>1015.85</v>
      </c>
      <c r="E228">
        <v>1018.75</v>
      </c>
      <c r="F228">
        <f t="shared" si="11"/>
        <v>-4.4324577861163172E-2</v>
      </c>
      <c r="G228">
        <f t="shared" si="9"/>
        <v>10.48</v>
      </c>
      <c r="H228">
        <f t="shared" si="10"/>
        <v>3.93</v>
      </c>
    </row>
    <row r="229" spans="1:8">
      <c r="A229" s="17">
        <v>36655</v>
      </c>
      <c r="B229">
        <v>1018.7</v>
      </c>
      <c r="C229">
        <v>1041.5</v>
      </c>
      <c r="D229">
        <v>985.65</v>
      </c>
      <c r="E229">
        <v>1040.3</v>
      </c>
      <c r="F229">
        <f t="shared" si="11"/>
        <v>2.1153374233128686E-2</v>
      </c>
      <c r="G229">
        <f t="shared" si="9"/>
        <v>10.5</v>
      </c>
      <c r="H229">
        <f t="shared" si="10"/>
        <v>3.94</v>
      </c>
    </row>
    <row r="230" spans="1:8">
      <c r="A230" s="17">
        <v>36656</v>
      </c>
      <c r="B230">
        <v>1042.4000000000001</v>
      </c>
      <c r="C230">
        <v>1048.7</v>
      </c>
      <c r="D230">
        <v>1011.15</v>
      </c>
      <c r="E230">
        <v>1014.25</v>
      </c>
      <c r="F230">
        <f t="shared" si="11"/>
        <v>-2.504085359992303E-2</v>
      </c>
      <c r="G230">
        <f t="shared" si="9"/>
        <v>10.51</v>
      </c>
      <c r="H230">
        <f t="shared" si="10"/>
        <v>3.94</v>
      </c>
    </row>
    <row r="231" spans="1:8">
      <c r="A231" s="17">
        <v>36657</v>
      </c>
      <c r="B231">
        <v>1014.15</v>
      </c>
      <c r="C231">
        <v>1014.15</v>
      </c>
      <c r="D231">
        <v>951.7</v>
      </c>
      <c r="E231">
        <v>962.75</v>
      </c>
      <c r="F231">
        <f t="shared" si="11"/>
        <v>-5.077643578999258E-2</v>
      </c>
      <c r="G231">
        <f t="shared" si="9"/>
        <v>10.42</v>
      </c>
      <c r="H231">
        <f t="shared" si="10"/>
        <v>3.94</v>
      </c>
    </row>
    <row r="232" spans="1:8">
      <c r="A232" s="17">
        <v>36658</v>
      </c>
      <c r="B232">
        <v>962.8</v>
      </c>
      <c r="C232">
        <v>974.1</v>
      </c>
      <c r="D232">
        <v>924.05</v>
      </c>
      <c r="E232">
        <v>926.4</v>
      </c>
      <c r="F232">
        <f t="shared" si="11"/>
        <v>-3.7756426902103346E-2</v>
      </c>
      <c r="G232">
        <f t="shared" si="9"/>
        <v>10.55</v>
      </c>
      <c r="H232">
        <f t="shared" si="10"/>
        <v>3.93</v>
      </c>
    </row>
    <row r="233" spans="1:8">
      <c r="A233" s="17">
        <v>36661</v>
      </c>
      <c r="B233">
        <v>925.6</v>
      </c>
      <c r="C233">
        <v>952.7</v>
      </c>
      <c r="D233">
        <v>872.95</v>
      </c>
      <c r="E233">
        <v>935.75</v>
      </c>
      <c r="F233">
        <f t="shared" si="11"/>
        <v>1.0092832469775548E-2</v>
      </c>
      <c r="G233">
        <f t="shared" si="9"/>
        <v>10.54</v>
      </c>
      <c r="H233">
        <f t="shared" si="10"/>
        <v>3.92</v>
      </c>
    </row>
    <row r="234" spans="1:8">
      <c r="A234" s="17">
        <v>36662</v>
      </c>
      <c r="B234">
        <v>935.95</v>
      </c>
      <c r="C234">
        <v>945.75</v>
      </c>
      <c r="D234">
        <v>925.7</v>
      </c>
      <c r="E234">
        <v>938.75</v>
      </c>
      <c r="F234">
        <f t="shared" si="11"/>
        <v>3.2059845044081214E-3</v>
      </c>
      <c r="G234">
        <f t="shared" si="9"/>
        <v>10.49</v>
      </c>
      <c r="H234">
        <f t="shared" si="10"/>
        <v>3.93</v>
      </c>
    </row>
    <row r="235" spans="1:8">
      <c r="A235" s="17">
        <v>36663</v>
      </c>
      <c r="B235">
        <v>940.55</v>
      </c>
      <c r="C235">
        <v>975.15</v>
      </c>
      <c r="D235">
        <v>928.05</v>
      </c>
      <c r="E235">
        <v>937.25</v>
      </c>
      <c r="F235">
        <f t="shared" si="11"/>
        <v>-1.597869507323546E-3</v>
      </c>
      <c r="G235">
        <f t="shared" si="9"/>
        <v>10.48</v>
      </c>
      <c r="H235">
        <f t="shared" si="10"/>
        <v>3.93</v>
      </c>
    </row>
    <row r="236" spans="1:8">
      <c r="A236" s="17">
        <v>36665</v>
      </c>
      <c r="B236">
        <v>927.1</v>
      </c>
      <c r="C236">
        <v>927.1</v>
      </c>
      <c r="D236">
        <v>893.9</v>
      </c>
      <c r="E236">
        <v>906.75</v>
      </c>
      <c r="F236">
        <f t="shared" si="11"/>
        <v>-3.2542011202987497E-2</v>
      </c>
      <c r="G236">
        <f t="shared" si="9"/>
        <v>10.6</v>
      </c>
      <c r="H236">
        <f t="shared" si="10"/>
        <v>3.92</v>
      </c>
    </row>
    <row r="237" spans="1:8">
      <c r="A237" s="17">
        <v>36668</v>
      </c>
      <c r="B237">
        <v>906.7</v>
      </c>
      <c r="C237">
        <v>906.7</v>
      </c>
      <c r="D237">
        <v>869.2</v>
      </c>
      <c r="E237">
        <v>869.95</v>
      </c>
      <c r="F237">
        <f t="shared" si="11"/>
        <v>-4.058450510063405E-2</v>
      </c>
      <c r="G237">
        <f t="shared" si="9"/>
        <v>10.58</v>
      </c>
      <c r="H237">
        <f t="shared" si="10"/>
        <v>3.91</v>
      </c>
    </row>
    <row r="238" spans="1:8">
      <c r="A238" s="17">
        <v>36669</v>
      </c>
      <c r="B238">
        <v>868.75</v>
      </c>
      <c r="C238">
        <v>872.85</v>
      </c>
      <c r="D238">
        <v>849.8</v>
      </c>
      <c r="E238">
        <v>871.4</v>
      </c>
      <c r="F238">
        <f t="shared" si="11"/>
        <v>1.6667624576123252E-3</v>
      </c>
      <c r="G238">
        <f t="shared" si="9"/>
        <v>10.64</v>
      </c>
      <c r="H238">
        <f t="shared" si="10"/>
        <v>3.91</v>
      </c>
    </row>
    <row r="239" spans="1:8">
      <c r="A239" s="17">
        <v>36670</v>
      </c>
      <c r="B239">
        <v>871.35</v>
      </c>
      <c r="C239">
        <v>882.85</v>
      </c>
      <c r="D239">
        <v>851.3</v>
      </c>
      <c r="E239">
        <v>876.2</v>
      </c>
      <c r="F239">
        <f t="shared" si="11"/>
        <v>5.5083773238466804E-3</v>
      </c>
      <c r="G239">
        <f t="shared" si="9"/>
        <v>10.65</v>
      </c>
      <c r="H239">
        <f t="shared" si="10"/>
        <v>3.91</v>
      </c>
    </row>
    <row r="240" spans="1:8">
      <c r="A240" s="17">
        <v>36671</v>
      </c>
      <c r="B240">
        <v>876.9</v>
      </c>
      <c r="C240">
        <v>900.25</v>
      </c>
      <c r="D240">
        <v>876.9</v>
      </c>
      <c r="E240">
        <v>884.6</v>
      </c>
      <c r="F240">
        <f t="shared" si="11"/>
        <v>9.5868523168225472E-3</v>
      </c>
      <c r="G240">
        <f t="shared" si="9"/>
        <v>10.76</v>
      </c>
      <c r="H240">
        <f t="shared" si="10"/>
        <v>3.9</v>
      </c>
    </row>
    <row r="241" spans="1:8">
      <c r="A241" s="17">
        <v>36672</v>
      </c>
      <c r="B241">
        <v>884.5</v>
      </c>
      <c r="C241">
        <v>890.7</v>
      </c>
      <c r="D241">
        <v>868.55</v>
      </c>
      <c r="E241">
        <v>888.35</v>
      </c>
      <c r="F241">
        <f t="shared" si="11"/>
        <v>4.2392041600722852E-3</v>
      </c>
      <c r="G241">
        <f t="shared" si="9"/>
        <v>10.79</v>
      </c>
      <c r="H241">
        <f t="shared" si="10"/>
        <v>3.9</v>
      </c>
    </row>
    <row r="242" spans="1:8">
      <c r="A242" s="17">
        <v>36675</v>
      </c>
      <c r="B242">
        <v>887.55</v>
      </c>
      <c r="C242">
        <v>915.25</v>
      </c>
      <c r="D242">
        <v>881.85</v>
      </c>
      <c r="E242">
        <v>908.65</v>
      </c>
      <c r="F242">
        <f t="shared" si="11"/>
        <v>2.2851353633140059E-2</v>
      </c>
      <c r="G242">
        <f t="shared" si="9"/>
        <v>10.72</v>
      </c>
      <c r="H242">
        <f t="shared" si="10"/>
        <v>3.91</v>
      </c>
    </row>
    <row r="243" spans="1:8">
      <c r="A243" s="17">
        <v>36676</v>
      </c>
      <c r="B243">
        <v>908.8</v>
      </c>
      <c r="C243">
        <v>941.6</v>
      </c>
      <c r="D243">
        <v>908.8</v>
      </c>
      <c r="E243">
        <v>941.3</v>
      </c>
      <c r="F243">
        <f t="shared" si="11"/>
        <v>3.5932427227205244E-2</v>
      </c>
      <c r="G243">
        <f t="shared" si="9"/>
        <v>10.74</v>
      </c>
      <c r="H243">
        <f t="shared" si="10"/>
        <v>3.91</v>
      </c>
    </row>
    <row r="244" spans="1:8">
      <c r="A244" s="17">
        <v>36677</v>
      </c>
      <c r="B244">
        <v>945.75</v>
      </c>
      <c r="C244">
        <v>991.35</v>
      </c>
      <c r="D244">
        <v>945.75</v>
      </c>
      <c r="E244">
        <v>967.6</v>
      </c>
      <c r="F244">
        <f t="shared" si="11"/>
        <v>2.7940082864124083E-2</v>
      </c>
      <c r="G244">
        <f t="shared" si="9"/>
        <v>10.67</v>
      </c>
      <c r="H244">
        <f t="shared" si="10"/>
        <v>3.91</v>
      </c>
    </row>
    <row r="245" spans="1:8">
      <c r="A245" s="17">
        <v>36678</v>
      </c>
      <c r="B245">
        <v>967.6</v>
      </c>
      <c r="C245">
        <v>967.6</v>
      </c>
      <c r="D245">
        <v>947.25</v>
      </c>
      <c r="E245">
        <v>949.1</v>
      </c>
      <c r="F245">
        <f t="shared" si="11"/>
        <v>-1.9119470855725518E-2</v>
      </c>
      <c r="G245">
        <f t="shared" si="9"/>
        <v>10.71</v>
      </c>
      <c r="H245">
        <f t="shared" si="10"/>
        <v>3.9</v>
      </c>
    </row>
    <row r="246" spans="1:8">
      <c r="A246" s="17">
        <v>36679</v>
      </c>
      <c r="B246">
        <v>949.35</v>
      </c>
      <c r="C246">
        <v>985.65</v>
      </c>
      <c r="D246">
        <v>949.35</v>
      </c>
      <c r="E246">
        <v>979</v>
      </c>
      <c r="F246">
        <f t="shared" si="11"/>
        <v>3.1503529659677509E-2</v>
      </c>
      <c r="G246">
        <f t="shared" si="9"/>
        <v>10.68</v>
      </c>
      <c r="H246">
        <f t="shared" si="10"/>
        <v>3.9</v>
      </c>
    </row>
    <row r="247" spans="1:8">
      <c r="A247" s="17">
        <v>36682</v>
      </c>
      <c r="B247">
        <v>980.2</v>
      </c>
      <c r="C247">
        <v>1037.5</v>
      </c>
      <c r="D247">
        <v>980.2</v>
      </c>
      <c r="E247">
        <v>1001.3</v>
      </c>
      <c r="F247">
        <f t="shared" si="11"/>
        <v>2.2778345250255239E-2</v>
      </c>
      <c r="G247">
        <f t="shared" si="9"/>
        <v>10.69</v>
      </c>
      <c r="H247">
        <f t="shared" si="10"/>
        <v>3.89</v>
      </c>
    </row>
    <row r="248" spans="1:8">
      <c r="A248" s="17">
        <v>36683</v>
      </c>
      <c r="B248">
        <v>1001.4</v>
      </c>
      <c r="C248">
        <v>1021.35</v>
      </c>
      <c r="D248">
        <v>991.35</v>
      </c>
      <c r="E248">
        <v>1020.65</v>
      </c>
      <c r="F248">
        <f t="shared" si="11"/>
        <v>1.9324877659043338E-2</v>
      </c>
      <c r="G248">
        <f t="shared" si="9"/>
        <v>10.82</v>
      </c>
      <c r="H248">
        <f t="shared" si="10"/>
        <v>3.89</v>
      </c>
    </row>
    <row r="249" spans="1:8">
      <c r="A249" s="17">
        <v>36684</v>
      </c>
      <c r="B249">
        <v>1021.35</v>
      </c>
      <c r="C249">
        <v>1046.5</v>
      </c>
      <c r="D249">
        <v>1018.1</v>
      </c>
      <c r="E249">
        <v>1027.8499999999999</v>
      </c>
      <c r="F249">
        <f t="shared" si="11"/>
        <v>7.0543281242345657E-3</v>
      </c>
      <c r="G249">
        <f t="shared" si="9"/>
        <v>10.77</v>
      </c>
      <c r="H249">
        <f t="shared" si="10"/>
        <v>3.88</v>
      </c>
    </row>
    <row r="250" spans="1:8">
      <c r="A250" s="17">
        <v>36685</v>
      </c>
      <c r="B250">
        <v>1028.2</v>
      </c>
      <c r="C250">
        <v>1056.5999999999999</v>
      </c>
      <c r="D250">
        <v>1028.2</v>
      </c>
      <c r="E250">
        <v>1051.5999999999999</v>
      </c>
      <c r="F250">
        <f t="shared" si="11"/>
        <v>2.3106484409203709E-2</v>
      </c>
      <c r="G250">
        <f t="shared" si="9"/>
        <v>10.84</v>
      </c>
      <c r="H250">
        <f t="shared" si="10"/>
        <v>3.89</v>
      </c>
    </row>
    <row r="251" spans="1:8">
      <c r="A251" s="17">
        <v>36686</v>
      </c>
      <c r="B251">
        <v>1051.9000000000001</v>
      </c>
      <c r="C251">
        <v>1062.25</v>
      </c>
      <c r="D251">
        <v>1042.55</v>
      </c>
      <c r="E251">
        <v>1046.8</v>
      </c>
      <c r="F251">
        <f t="shared" si="11"/>
        <v>-4.564473183719997E-3</v>
      </c>
      <c r="G251">
        <f t="shared" si="9"/>
        <v>10.93</v>
      </c>
      <c r="H251">
        <f t="shared" si="10"/>
        <v>3.92</v>
      </c>
    </row>
    <row r="252" spans="1:8">
      <c r="A252" s="17">
        <v>36689</v>
      </c>
      <c r="B252">
        <v>1046.25</v>
      </c>
      <c r="C252">
        <v>1054.55</v>
      </c>
      <c r="D252">
        <v>1029.3499999999999</v>
      </c>
      <c r="E252">
        <v>1029.95</v>
      </c>
      <c r="F252">
        <f t="shared" si="11"/>
        <v>-1.6096675582728204E-2</v>
      </c>
      <c r="G252">
        <f t="shared" si="9"/>
        <v>10.9</v>
      </c>
      <c r="H252">
        <f t="shared" si="10"/>
        <v>3.91</v>
      </c>
    </row>
    <row r="253" spans="1:8">
      <c r="A253" s="17">
        <v>36690</v>
      </c>
      <c r="B253">
        <v>1030.4000000000001</v>
      </c>
      <c r="C253">
        <v>1034</v>
      </c>
      <c r="D253">
        <v>1005.75</v>
      </c>
      <c r="E253">
        <v>1027.5999999999999</v>
      </c>
      <c r="F253">
        <f t="shared" si="11"/>
        <v>-2.2816641584544328E-3</v>
      </c>
      <c r="G253">
        <f t="shared" si="9"/>
        <v>10.91</v>
      </c>
      <c r="H253">
        <f t="shared" si="10"/>
        <v>3.91</v>
      </c>
    </row>
    <row r="254" spans="1:8">
      <c r="A254" s="17">
        <v>36691</v>
      </c>
      <c r="B254">
        <v>1029</v>
      </c>
      <c r="C254">
        <v>1052.05</v>
      </c>
      <c r="D254">
        <v>1025.95</v>
      </c>
      <c r="E254">
        <v>1040</v>
      </c>
      <c r="F254">
        <f t="shared" si="11"/>
        <v>1.2066952121448038E-2</v>
      </c>
      <c r="G254">
        <f t="shared" si="9"/>
        <v>11.17</v>
      </c>
      <c r="H254">
        <f t="shared" si="10"/>
        <v>3.9</v>
      </c>
    </row>
    <row r="255" spans="1:8">
      <c r="A255" s="17">
        <v>36693</v>
      </c>
      <c r="B255">
        <v>1048.3499999999999</v>
      </c>
      <c r="C255">
        <v>1080.8499999999999</v>
      </c>
      <c r="D255">
        <v>1047.7</v>
      </c>
      <c r="E255">
        <v>1079.7</v>
      </c>
      <c r="F255">
        <f t="shared" si="11"/>
        <v>3.8173076923077032E-2</v>
      </c>
      <c r="G255">
        <f t="shared" si="9"/>
        <v>10.94</v>
      </c>
      <c r="H255">
        <f t="shared" si="10"/>
        <v>3.9</v>
      </c>
    </row>
    <row r="256" spans="1:8">
      <c r="A256" s="17">
        <v>36696</v>
      </c>
      <c r="B256">
        <v>1079.8499999999999</v>
      </c>
      <c r="C256">
        <v>1107.55</v>
      </c>
      <c r="D256">
        <v>1079.8499999999999</v>
      </c>
      <c r="E256">
        <v>1097.0999999999999</v>
      </c>
      <c r="F256">
        <f t="shared" si="11"/>
        <v>1.6115587663239728E-2</v>
      </c>
      <c r="G256">
        <f t="shared" si="9"/>
        <v>10.87</v>
      </c>
      <c r="H256">
        <f t="shared" si="10"/>
        <v>3.9</v>
      </c>
    </row>
    <row r="257" spans="1:8">
      <c r="A257" s="17">
        <v>36697</v>
      </c>
      <c r="B257">
        <v>1097.4000000000001</v>
      </c>
      <c r="C257">
        <v>1115.6500000000001</v>
      </c>
      <c r="D257">
        <v>1097.4000000000001</v>
      </c>
      <c r="E257">
        <v>1109.45</v>
      </c>
      <c r="F257">
        <f t="shared" si="11"/>
        <v>1.1256950141281585E-2</v>
      </c>
      <c r="G257">
        <f t="shared" si="9"/>
        <v>11.06</v>
      </c>
      <c r="H257">
        <f t="shared" si="10"/>
        <v>3.94</v>
      </c>
    </row>
    <row r="258" spans="1:8">
      <c r="A258" s="17">
        <v>36698</v>
      </c>
      <c r="B258">
        <v>1109.25</v>
      </c>
      <c r="C258">
        <v>1130.45</v>
      </c>
      <c r="D258">
        <v>1076.1500000000001</v>
      </c>
      <c r="E258">
        <v>1077.4000000000001</v>
      </c>
      <c r="F258">
        <f t="shared" si="11"/>
        <v>-2.8888187840822033E-2</v>
      </c>
      <c r="G258">
        <f t="shared" ref="G258:G321" si="12">VLOOKUP(A258,Debtindex,6,FALSE)</f>
        <v>11</v>
      </c>
      <c r="H258">
        <f t="shared" ref="H258:H321" si="13">VLOOKUP(A258,Debtindex,7,FALSE)</f>
        <v>3.94</v>
      </c>
    </row>
    <row r="259" spans="1:8">
      <c r="A259" s="17">
        <v>36699</v>
      </c>
      <c r="B259">
        <v>1077.7</v>
      </c>
      <c r="C259">
        <v>1090.8</v>
      </c>
      <c r="D259">
        <v>1069.5</v>
      </c>
      <c r="E259">
        <v>1088.6500000000001</v>
      </c>
      <c r="F259">
        <f t="shared" si="11"/>
        <v>1.0441804343790606E-2</v>
      </c>
      <c r="G259">
        <f t="shared" si="12"/>
        <v>10.95</v>
      </c>
      <c r="H259">
        <f t="shared" si="13"/>
        <v>3.94</v>
      </c>
    </row>
    <row r="260" spans="1:8">
      <c r="A260" s="17">
        <v>36700</v>
      </c>
      <c r="B260">
        <v>1088.55</v>
      </c>
      <c r="C260">
        <v>1089.4000000000001</v>
      </c>
      <c r="D260">
        <v>1060</v>
      </c>
      <c r="E260">
        <v>1066.5</v>
      </c>
      <c r="F260">
        <f t="shared" ref="F260:F323" si="14">E260/E259-1</f>
        <v>-2.0346300463877309E-2</v>
      </c>
      <c r="G260">
        <f t="shared" si="12"/>
        <v>11.02</v>
      </c>
      <c r="H260">
        <f t="shared" si="13"/>
        <v>3.93</v>
      </c>
    </row>
    <row r="261" spans="1:8">
      <c r="A261" s="17">
        <v>36703</v>
      </c>
      <c r="B261">
        <v>1066.45</v>
      </c>
      <c r="C261">
        <v>1066.8</v>
      </c>
      <c r="D261">
        <v>1031.8499999999999</v>
      </c>
      <c r="E261">
        <v>1061.9000000000001</v>
      </c>
      <c r="F261">
        <f t="shared" si="14"/>
        <v>-4.3131739334270058E-3</v>
      </c>
      <c r="G261">
        <f t="shared" si="12"/>
        <v>11.1</v>
      </c>
      <c r="H261">
        <f t="shared" si="13"/>
        <v>3.93</v>
      </c>
    </row>
    <row r="262" spans="1:8">
      <c r="A262" s="17">
        <v>36704</v>
      </c>
      <c r="B262">
        <v>1061.9000000000001</v>
      </c>
      <c r="C262">
        <v>1073.8499999999999</v>
      </c>
      <c r="D262">
        <v>1055.0999999999999</v>
      </c>
      <c r="E262">
        <v>1058.5999999999999</v>
      </c>
      <c r="F262">
        <f t="shared" si="14"/>
        <v>-3.1076372539788899E-3</v>
      </c>
      <c r="G262">
        <f t="shared" si="12"/>
        <v>10.94</v>
      </c>
      <c r="H262">
        <f t="shared" si="13"/>
        <v>3.94</v>
      </c>
    </row>
    <row r="263" spans="1:8">
      <c r="A263" s="17">
        <v>36705</v>
      </c>
      <c r="B263">
        <v>1056.4000000000001</v>
      </c>
      <c r="C263">
        <v>1073.6500000000001</v>
      </c>
      <c r="D263">
        <v>1046.3499999999999</v>
      </c>
      <c r="E263">
        <v>1073.2</v>
      </c>
      <c r="F263">
        <f t="shared" si="14"/>
        <v>1.3791800491214978E-2</v>
      </c>
      <c r="G263">
        <f t="shared" si="12"/>
        <v>11.1</v>
      </c>
      <c r="H263">
        <f t="shared" si="13"/>
        <v>3.93</v>
      </c>
    </row>
    <row r="264" spans="1:8">
      <c r="A264" s="17">
        <v>36706</v>
      </c>
      <c r="B264">
        <v>1073.4000000000001</v>
      </c>
      <c r="C264">
        <v>1095.45</v>
      </c>
      <c r="D264">
        <v>1073.4000000000001</v>
      </c>
      <c r="E264">
        <v>1079.8</v>
      </c>
      <c r="F264">
        <f t="shared" si="14"/>
        <v>6.1498322773014813E-3</v>
      </c>
      <c r="G264">
        <f t="shared" si="12"/>
        <v>10.98</v>
      </c>
      <c r="H264">
        <f t="shared" si="13"/>
        <v>3.93</v>
      </c>
    </row>
    <row r="265" spans="1:8">
      <c r="A265" s="17">
        <v>36707</v>
      </c>
      <c r="B265">
        <v>1079.75</v>
      </c>
      <c r="C265">
        <v>1080.7</v>
      </c>
      <c r="D265">
        <v>1063.45</v>
      </c>
      <c r="E265">
        <v>1073.7</v>
      </c>
      <c r="F265">
        <f t="shared" si="14"/>
        <v>-5.6491942952398011E-3</v>
      </c>
      <c r="G265">
        <f t="shared" si="12"/>
        <v>10.99</v>
      </c>
      <c r="H265">
        <f t="shared" si="13"/>
        <v>3.93</v>
      </c>
    </row>
    <row r="266" spans="1:8">
      <c r="A266" s="17">
        <v>36710</v>
      </c>
      <c r="B266">
        <v>1073.8</v>
      </c>
      <c r="C266">
        <v>1096.5</v>
      </c>
      <c r="D266">
        <v>1073.8</v>
      </c>
      <c r="E266">
        <v>1096.0999999999999</v>
      </c>
      <c r="F266">
        <f t="shared" si="14"/>
        <v>2.0862438297475805E-2</v>
      </c>
      <c r="G266">
        <f t="shared" si="12"/>
        <v>11.01</v>
      </c>
      <c r="H266">
        <f t="shared" si="13"/>
        <v>3.94</v>
      </c>
    </row>
    <row r="267" spans="1:8">
      <c r="A267" s="17">
        <v>36711</v>
      </c>
      <c r="B267">
        <v>1096.05</v>
      </c>
      <c r="C267">
        <v>1110.55</v>
      </c>
      <c r="D267">
        <v>1095.1500000000001</v>
      </c>
      <c r="E267">
        <v>1104.9000000000001</v>
      </c>
      <c r="F267">
        <f t="shared" si="14"/>
        <v>8.0284645561536916E-3</v>
      </c>
      <c r="G267">
        <f t="shared" si="12"/>
        <v>10.97</v>
      </c>
      <c r="H267">
        <f t="shared" si="13"/>
        <v>3.94</v>
      </c>
    </row>
    <row r="268" spans="1:8">
      <c r="A268" s="17">
        <v>36712</v>
      </c>
      <c r="B268">
        <v>1105</v>
      </c>
      <c r="C268">
        <v>1121.8499999999999</v>
      </c>
      <c r="D268">
        <v>1105</v>
      </c>
      <c r="E268">
        <v>1110.1500000000001</v>
      </c>
      <c r="F268">
        <f t="shared" si="14"/>
        <v>4.7515612272603924E-3</v>
      </c>
      <c r="G268">
        <f t="shared" si="12"/>
        <v>11.08</v>
      </c>
      <c r="H268">
        <f t="shared" si="13"/>
        <v>3.93</v>
      </c>
    </row>
    <row r="269" spans="1:8">
      <c r="A269" s="17">
        <v>36713</v>
      </c>
      <c r="B269">
        <v>1110.05</v>
      </c>
      <c r="C269">
        <v>1110.05</v>
      </c>
      <c r="D269">
        <v>1093.3</v>
      </c>
      <c r="E269">
        <v>1101.8499999999999</v>
      </c>
      <c r="F269">
        <f t="shared" si="14"/>
        <v>-7.4764671440797903E-3</v>
      </c>
      <c r="G269">
        <f t="shared" si="12"/>
        <v>11</v>
      </c>
      <c r="H269">
        <f t="shared" si="13"/>
        <v>3.94</v>
      </c>
    </row>
    <row r="270" spans="1:8">
      <c r="A270" s="17">
        <v>36714</v>
      </c>
      <c r="B270">
        <v>1101.8499999999999</v>
      </c>
      <c r="C270">
        <v>1107.5999999999999</v>
      </c>
      <c r="D270">
        <v>1094.75</v>
      </c>
      <c r="E270">
        <v>1097.8</v>
      </c>
      <c r="F270">
        <f t="shared" si="14"/>
        <v>-3.6756364296409716E-3</v>
      </c>
      <c r="G270">
        <f t="shared" si="12"/>
        <v>11.07</v>
      </c>
      <c r="H270">
        <f t="shared" si="13"/>
        <v>3.93</v>
      </c>
    </row>
    <row r="271" spans="1:8">
      <c r="A271" s="17">
        <v>36717</v>
      </c>
      <c r="B271">
        <v>1098.05</v>
      </c>
      <c r="C271">
        <v>1103.6500000000001</v>
      </c>
      <c r="D271">
        <v>1087.8</v>
      </c>
      <c r="E271">
        <v>1091.4000000000001</v>
      </c>
      <c r="F271">
        <f t="shared" si="14"/>
        <v>-5.829841501184041E-3</v>
      </c>
      <c r="G271">
        <f t="shared" si="12"/>
        <v>11.01</v>
      </c>
      <c r="H271">
        <f t="shared" si="13"/>
        <v>3.92</v>
      </c>
    </row>
    <row r="272" spans="1:8">
      <c r="A272" s="17">
        <v>36718</v>
      </c>
      <c r="B272">
        <v>1091.55</v>
      </c>
      <c r="C272">
        <v>1096.95</v>
      </c>
      <c r="D272">
        <v>1085.6500000000001</v>
      </c>
      <c r="E272">
        <v>1086.8499999999999</v>
      </c>
      <c r="F272">
        <f t="shared" si="14"/>
        <v>-4.1689573025474047E-3</v>
      </c>
      <c r="G272">
        <f t="shared" si="12"/>
        <v>11.01</v>
      </c>
      <c r="H272">
        <f t="shared" si="13"/>
        <v>3.92</v>
      </c>
    </row>
    <row r="273" spans="1:8">
      <c r="A273" s="17">
        <v>36719</v>
      </c>
      <c r="B273">
        <v>1087.05</v>
      </c>
      <c r="C273">
        <v>1109.3</v>
      </c>
      <c r="D273">
        <v>1083.55</v>
      </c>
      <c r="E273">
        <v>1108.8499999999999</v>
      </c>
      <c r="F273">
        <f t="shared" si="14"/>
        <v>2.024198371440411E-2</v>
      </c>
      <c r="G273">
        <f t="shared" si="12"/>
        <v>10.97</v>
      </c>
      <c r="H273">
        <f t="shared" si="13"/>
        <v>3.92</v>
      </c>
    </row>
    <row r="274" spans="1:8">
      <c r="A274" s="17">
        <v>36720</v>
      </c>
      <c r="B274">
        <v>1108.9000000000001</v>
      </c>
      <c r="C274">
        <v>1126.6500000000001</v>
      </c>
      <c r="D274">
        <v>1087.8499999999999</v>
      </c>
      <c r="E274">
        <v>1091.05</v>
      </c>
      <c r="F274">
        <f t="shared" si="14"/>
        <v>-1.6052667177706592E-2</v>
      </c>
      <c r="G274">
        <f t="shared" si="12"/>
        <v>10.95</v>
      </c>
      <c r="H274">
        <f t="shared" si="13"/>
        <v>3.92</v>
      </c>
    </row>
    <row r="275" spans="1:8">
      <c r="A275" s="17">
        <v>36721</v>
      </c>
      <c r="B275">
        <v>1091.6500000000001</v>
      </c>
      <c r="C275">
        <v>1103.7</v>
      </c>
      <c r="D275">
        <v>1082</v>
      </c>
      <c r="E275">
        <v>1084.9000000000001</v>
      </c>
      <c r="F275">
        <f t="shared" si="14"/>
        <v>-5.6367719169605479E-3</v>
      </c>
      <c r="G275">
        <f t="shared" si="12"/>
        <v>10.96</v>
      </c>
      <c r="H275">
        <f t="shared" si="13"/>
        <v>3.92</v>
      </c>
    </row>
    <row r="276" spans="1:8">
      <c r="A276" s="17">
        <v>36724</v>
      </c>
      <c r="B276">
        <v>1084.5999999999999</v>
      </c>
      <c r="C276">
        <v>1088.1500000000001</v>
      </c>
      <c r="D276">
        <v>1064.7</v>
      </c>
      <c r="E276">
        <v>1065.55</v>
      </c>
      <c r="F276">
        <f t="shared" si="14"/>
        <v>-1.7835745229975219E-2</v>
      </c>
      <c r="G276">
        <f t="shared" si="12"/>
        <v>10.96</v>
      </c>
      <c r="H276">
        <f t="shared" si="13"/>
        <v>3.91</v>
      </c>
    </row>
    <row r="277" spans="1:8">
      <c r="A277" s="17">
        <v>36725</v>
      </c>
      <c r="B277">
        <v>1065.55</v>
      </c>
      <c r="C277">
        <v>1068.3</v>
      </c>
      <c r="D277">
        <v>1049.3</v>
      </c>
      <c r="E277">
        <v>1054.2</v>
      </c>
      <c r="F277">
        <f t="shared" si="14"/>
        <v>-1.0651776078081654E-2</v>
      </c>
      <c r="G277">
        <f t="shared" si="12"/>
        <v>10.99</v>
      </c>
      <c r="H277">
        <f t="shared" si="13"/>
        <v>3.94</v>
      </c>
    </row>
    <row r="278" spans="1:8">
      <c r="A278" s="17">
        <v>36726</v>
      </c>
      <c r="B278">
        <v>1054.8</v>
      </c>
      <c r="C278">
        <v>1057.3</v>
      </c>
      <c r="D278">
        <v>1032.45</v>
      </c>
      <c r="E278">
        <v>1035.2</v>
      </c>
      <c r="F278">
        <f t="shared" si="14"/>
        <v>-1.8023145513185401E-2</v>
      </c>
      <c r="G278">
        <f t="shared" si="12"/>
        <v>11.02</v>
      </c>
      <c r="H278">
        <f t="shared" si="13"/>
        <v>3.94</v>
      </c>
    </row>
    <row r="279" spans="1:8">
      <c r="A279" s="17">
        <v>36727</v>
      </c>
      <c r="B279">
        <v>1035.2</v>
      </c>
      <c r="C279">
        <v>1037.45</v>
      </c>
      <c r="D279">
        <v>1019.25</v>
      </c>
      <c r="E279">
        <v>1026.5</v>
      </c>
      <c r="F279">
        <f t="shared" si="14"/>
        <v>-8.4041731066460956E-3</v>
      </c>
      <c r="G279">
        <f t="shared" si="12"/>
        <v>11.23</v>
      </c>
      <c r="H279">
        <f t="shared" si="13"/>
        <v>3.93</v>
      </c>
    </row>
    <row r="280" spans="1:8">
      <c r="A280" s="17">
        <v>36728</v>
      </c>
      <c r="B280">
        <v>1026.5999999999999</v>
      </c>
      <c r="C280">
        <v>1036.8</v>
      </c>
      <c r="D280">
        <v>1004.5</v>
      </c>
      <c r="E280">
        <v>1005.35</v>
      </c>
      <c r="F280">
        <f t="shared" si="14"/>
        <v>-2.0603994154895222E-2</v>
      </c>
      <c r="G280">
        <f t="shared" si="12"/>
        <v>11.13</v>
      </c>
      <c r="H280">
        <f t="shared" si="13"/>
        <v>3.93</v>
      </c>
    </row>
    <row r="281" spans="1:8">
      <c r="A281" s="17">
        <v>36731</v>
      </c>
      <c r="B281">
        <v>1005.3</v>
      </c>
      <c r="C281">
        <v>1005.3</v>
      </c>
      <c r="D281">
        <v>938.65</v>
      </c>
      <c r="E281">
        <v>938.95</v>
      </c>
      <c r="F281">
        <f t="shared" si="14"/>
        <v>-6.6046650420251596E-2</v>
      </c>
      <c r="G281">
        <f t="shared" si="12"/>
        <v>11.79</v>
      </c>
      <c r="H281">
        <f t="shared" si="13"/>
        <v>3.9</v>
      </c>
    </row>
    <row r="282" spans="1:8">
      <c r="A282" s="17">
        <v>36732</v>
      </c>
      <c r="B282">
        <v>939.35</v>
      </c>
      <c r="C282">
        <v>979.95</v>
      </c>
      <c r="D282">
        <v>908.45</v>
      </c>
      <c r="E282">
        <v>977.6</v>
      </c>
      <c r="F282">
        <f t="shared" si="14"/>
        <v>4.1163001224772344E-2</v>
      </c>
      <c r="G282">
        <f t="shared" si="12"/>
        <v>11.88</v>
      </c>
      <c r="H282">
        <f t="shared" si="13"/>
        <v>3.91</v>
      </c>
    </row>
    <row r="283" spans="1:8">
      <c r="A283" s="17">
        <v>36733</v>
      </c>
      <c r="B283">
        <v>978.4</v>
      </c>
      <c r="C283">
        <v>991.15</v>
      </c>
      <c r="D283">
        <v>949.05</v>
      </c>
      <c r="E283">
        <v>949.15</v>
      </c>
      <c r="F283">
        <f t="shared" si="14"/>
        <v>-2.9101882160392889E-2</v>
      </c>
      <c r="G283">
        <f t="shared" si="12"/>
        <v>11.7</v>
      </c>
      <c r="H283">
        <f t="shared" si="13"/>
        <v>3.89</v>
      </c>
    </row>
    <row r="284" spans="1:8">
      <c r="A284" s="17">
        <v>36734</v>
      </c>
      <c r="B284">
        <v>949.15</v>
      </c>
      <c r="C284">
        <v>969.35</v>
      </c>
      <c r="D284">
        <v>928.15</v>
      </c>
      <c r="E284">
        <v>968.65</v>
      </c>
      <c r="F284">
        <f t="shared" si="14"/>
        <v>2.0544697887583618E-2</v>
      </c>
      <c r="G284">
        <f t="shared" si="12"/>
        <v>11.66</v>
      </c>
      <c r="H284">
        <f t="shared" si="13"/>
        <v>3.89</v>
      </c>
    </row>
    <row r="285" spans="1:8">
      <c r="A285" s="17">
        <v>36735</v>
      </c>
      <c r="B285">
        <v>968.65</v>
      </c>
      <c r="C285">
        <v>982.5</v>
      </c>
      <c r="D285">
        <v>958.3</v>
      </c>
      <c r="E285">
        <v>965.55</v>
      </c>
      <c r="F285">
        <f t="shared" si="14"/>
        <v>-3.2003303566819907E-3</v>
      </c>
      <c r="G285">
        <f t="shared" si="12"/>
        <v>11.73</v>
      </c>
      <c r="H285">
        <f t="shared" si="13"/>
        <v>3.89</v>
      </c>
    </row>
    <row r="286" spans="1:8">
      <c r="A286" s="17">
        <v>36738</v>
      </c>
      <c r="B286">
        <v>965.45</v>
      </c>
      <c r="C286">
        <v>965.45</v>
      </c>
      <c r="D286">
        <v>948.6</v>
      </c>
      <c r="E286">
        <v>959.7</v>
      </c>
      <c r="F286">
        <f t="shared" si="14"/>
        <v>-6.0587230076121212E-3</v>
      </c>
      <c r="G286">
        <f t="shared" si="12"/>
        <v>11.74</v>
      </c>
      <c r="H286">
        <f t="shared" si="13"/>
        <v>3.9</v>
      </c>
    </row>
    <row r="287" spans="1:8">
      <c r="A287" s="17">
        <v>36739</v>
      </c>
      <c r="B287">
        <v>959.8</v>
      </c>
      <c r="C287">
        <v>965.7</v>
      </c>
      <c r="D287">
        <v>947.9</v>
      </c>
      <c r="E287">
        <v>951.95</v>
      </c>
      <c r="F287">
        <f t="shared" si="14"/>
        <v>-8.0754402417422266E-3</v>
      </c>
      <c r="G287">
        <f t="shared" si="12"/>
        <v>11.77</v>
      </c>
      <c r="H287">
        <f t="shared" si="13"/>
        <v>3.89</v>
      </c>
    </row>
    <row r="288" spans="1:8">
      <c r="A288" s="17">
        <v>36740</v>
      </c>
      <c r="B288">
        <v>951.95</v>
      </c>
      <c r="C288">
        <v>957.45</v>
      </c>
      <c r="D288">
        <v>941.95</v>
      </c>
      <c r="E288">
        <v>955.75</v>
      </c>
      <c r="F288">
        <f t="shared" si="14"/>
        <v>3.9918062923471886E-3</v>
      </c>
      <c r="G288">
        <f t="shared" si="12"/>
        <v>11.83</v>
      </c>
      <c r="H288">
        <f t="shared" si="13"/>
        <v>3.89</v>
      </c>
    </row>
    <row r="289" spans="1:8">
      <c r="A289" s="17">
        <v>36741</v>
      </c>
      <c r="B289">
        <v>955.75</v>
      </c>
      <c r="C289">
        <v>959.9</v>
      </c>
      <c r="D289">
        <v>942.5</v>
      </c>
      <c r="E289">
        <v>942.95</v>
      </c>
      <c r="F289">
        <f t="shared" si="14"/>
        <v>-1.3392623594036035E-2</v>
      </c>
      <c r="G289">
        <f t="shared" si="12"/>
        <v>11.87</v>
      </c>
      <c r="H289">
        <f t="shared" si="13"/>
        <v>3.88</v>
      </c>
    </row>
    <row r="290" spans="1:8">
      <c r="A290" s="17">
        <v>36742</v>
      </c>
      <c r="B290">
        <v>943.05</v>
      </c>
      <c r="C290">
        <v>950.85</v>
      </c>
      <c r="D290">
        <v>918.45</v>
      </c>
      <c r="E290">
        <v>925.1</v>
      </c>
      <c r="F290">
        <f t="shared" si="14"/>
        <v>-1.8929953868179639E-2</v>
      </c>
      <c r="G290">
        <f t="shared" si="12"/>
        <v>11.9</v>
      </c>
      <c r="H290">
        <f t="shared" si="13"/>
        <v>3.88</v>
      </c>
    </row>
    <row r="291" spans="1:8">
      <c r="A291" s="17">
        <v>36745</v>
      </c>
      <c r="B291">
        <v>925.75</v>
      </c>
      <c r="C291">
        <v>931.05</v>
      </c>
      <c r="D291">
        <v>913.95</v>
      </c>
      <c r="E291">
        <v>921.7</v>
      </c>
      <c r="F291">
        <f t="shared" si="14"/>
        <v>-3.6752783482866258E-3</v>
      </c>
      <c r="G291">
        <f t="shared" si="12"/>
        <v>11.96</v>
      </c>
      <c r="H291">
        <f t="shared" si="13"/>
        <v>3.87</v>
      </c>
    </row>
    <row r="292" spans="1:8">
      <c r="A292" s="17">
        <v>36746</v>
      </c>
      <c r="B292">
        <v>921.8</v>
      </c>
      <c r="C292">
        <v>949.55</v>
      </c>
      <c r="D292">
        <v>921.8</v>
      </c>
      <c r="E292">
        <v>948.85</v>
      </c>
      <c r="F292">
        <f t="shared" si="14"/>
        <v>2.9456439188456196E-2</v>
      </c>
      <c r="G292">
        <f t="shared" si="12"/>
        <v>11.93</v>
      </c>
      <c r="H292">
        <f t="shared" si="13"/>
        <v>3.87</v>
      </c>
    </row>
    <row r="293" spans="1:8">
      <c r="A293" s="17">
        <v>36747</v>
      </c>
      <c r="B293">
        <v>948.95</v>
      </c>
      <c r="C293">
        <v>968.85</v>
      </c>
      <c r="D293">
        <v>948.95</v>
      </c>
      <c r="E293">
        <v>957.25</v>
      </c>
      <c r="F293">
        <f t="shared" si="14"/>
        <v>8.8528218369605671E-3</v>
      </c>
      <c r="G293">
        <f t="shared" si="12"/>
        <v>11.98</v>
      </c>
      <c r="H293">
        <f t="shared" si="13"/>
        <v>3.86</v>
      </c>
    </row>
    <row r="294" spans="1:8">
      <c r="A294" s="17">
        <v>36748</v>
      </c>
      <c r="B294">
        <v>957.3</v>
      </c>
      <c r="C294">
        <v>968.4</v>
      </c>
      <c r="D294">
        <v>935.7</v>
      </c>
      <c r="E294">
        <v>940.45</v>
      </c>
      <c r="F294">
        <f t="shared" si="14"/>
        <v>-1.7550274223034679E-2</v>
      </c>
      <c r="G294">
        <f t="shared" si="12"/>
        <v>11.93</v>
      </c>
      <c r="H294">
        <f t="shared" si="13"/>
        <v>3.86</v>
      </c>
    </row>
    <row r="295" spans="1:8">
      <c r="A295" s="17">
        <v>36749</v>
      </c>
      <c r="B295">
        <v>940.55</v>
      </c>
      <c r="C295">
        <v>940.7</v>
      </c>
      <c r="D295">
        <v>925.15</v>
      </c>
      <c r="E295">
        <v>931.55</v>
      </c>
      <c r="F295">
        <f t="shared" si="14"/>
        <v>-9.4635546812696925E-3</v>
      </c>
      <c r="G295">
        <f t="shared" si="12"/>
        <v>11.91</v>
      </c>
      <c r="H295">
        <f t="shared" si="13"/>
        <v>3.86</v>
      </c>
    </row>
    <row r="296" spans="1:8">
      <c r="A296" s="17">
        <v>36752</v>
      </c>
      <c r="B296">
        <v>932.05</v>
      </c>
      <c r="C296">
        <v>937.45</v>
      </c>
      <c r="D296">
        <v>918.3</v>
      </c>
      <c r="E296">
        <v>936.85</v>
      </c>
      <c r="F296">
        <f t="shared" si="14"/>
        <v>5.6894423273039507E-3</v>
      </c>
      <c r="G296">
        <f t="shared" si="12"/>
        <v>11.71</v>
      </c>
      <c r="H296">
        <f t="shared" si="13"/>
        <v>3.88</v>
      </c>
    </row>
    <row r="297" spans="1:8">
      <c r="A297" s="17">
        <v>36754</v>
      </c>
      <c r="B297">
        <v>937.3</v>
      </c>
      <c r="C297">
        <v>966.5</v>
      </c>
      <c r="D297">
        <v>937.3</v>
      </c>
      <c r="E297">
        <v>964.65</v>
      </c>
      <c r="F297">
        <f t="shared" si="14"/>
        <v>2.9673907242354636E-2</v>
      </c>
      <c r="G297">
        <f t="shared" si="12"/>
        <v>11.75</v>
      </c>
      <c r="H297">
        <f t="shared" si="13"/>
        <v>3.92</v>
      </c>
    </row>
    <row r="298" spans="1:8">
      <c r="A298" s="17">
        <v>36755</v>
      </c>
      <c r="B298">
        <v>964.75</v>
      </c>
      <c r="C298">
        <v>972.95</v>
      </c>
      <c r="D298">
        <v>953.8</v>
      </c>
      <c r="E298">
        <v>957.65</v>
      </c>
      <c r="F298">
        <f t="shared" si="14"/>
        <v>-7.2565179080495978E-3</v>
      </c>
      <c r="G298">
        <f t="shared" si="12"/>
        <v>11.87</v>
      </c>
      <c r="H298">
        <f t="shared" si="13"/>
        <v>3.92</v>
      </c>
    </row>
    <row r="299" spans="1:8">
      <c r="A299" s="17">
        <v>36756</v>
      </c>
      <c r="B299">
        <v>957.75</v>
      </c>
      <c r="C299">
        <v>976.1</v>
      </c>
      <c r="D299">
        <v>955.15</v>
      </c>
      <c r="E299">
        <v>972.7</v>
      </c>
      <c r="F299">
        <f t="shared" si="14"/>
        <v>1.5715553699159557E-2</v>
      </c>
      <c r="G299">
        <f t="shared" si="12"/>
        <v>11.85</v>
      </c>
      <c r="H299">
        <f t="shared" si="13"/>
        <v>3.91</v>
      </c>
    </row>
    <row r="300" spans="1:8">
      <c r="A300" s="17">
        <v>36760</v>
      </c>
      <c r="B300">
        <v>986.05</v>
      </c>
      <c r="C300">
        <v>1002.95</v>
      </c>
      <c r="D300">
        <v>986.05</v>
      </c>
      <c r="E300">
        <v>993.6</v>
      </c>
      <c r="F300">
        <f t="shared" si="14"/>
        <v>2.1486583735992548E-2</v>
      </c>
      <c r="G300">
        <f t="shared" si="12"/>
        <v>11.76</v>
      </c>
      <c r="H300">
        <f t="shared" si="13"/>
        <v>3.91</v>
      </c>
    </row>
    <row r="301" spans="1:8">
      <c r="A301" s="17">
        <v>36761</v>
      </c>
      <c r="B301">
        <v>993.6</v>
      </c>
      <c r="C301">
        <v>1005</v>
      </c>
      <c r="D301">
        <v>990.3</v>
      </c>
      <c r="E301">
        <v>992.6</v>
      </c>
      <c r="F301">
        <f t="shared" si="14"/>
        <v>-1.0064412238325326E-3</v>
      </c>
      <c r="G301">
        <f t="shared" si="12"/>
        <v>11.92</v>
      </c>
      <c r="H301">
        <f t="shared" si="13"/>
        <v>3.9</v>
      </c>
    </row>
    <row r="302" spans="1:8">
      <c r="A302" s="17">
        <v>36762</v>
      </c>
      <c r="B302">
        <v>992.95</v>
      </c>
      <c r="C302">
        <v>1009</v>
      </c>
      <c r="D302">
        <v>990.7</v>
      </c>
      <c r="E302">
        <v>1007.95</v>
      </c>
      <c r="F302">
        <f t="shared" si="14"/>
        <v>1.5464436832560935E-2</v>
      </c>
      <c r="G302">
        <f t="shared" si="12"/>
        <v>11.98</v>
      </c>
      <c r="H302">
        <f t="shared" si="13"/>
        <v>3.9</v>
      </c>
    </row>
    <row r="303" spans="1:8">
      <c r="A303" s="17">
        <v>36763</v>
      </c>
      <c r="B303">
        <v>1008</v>
      </c>
      <c r="C303">
        <v>1019.1</v>
      </c>
      <c r="D303">
        <v>1005.8</v>
      </c>
      <c r="E303">
        <v>1009.7</v>
      </c>
      <c r="F303">
        <f t="shared" si="14"/>
        <v>1.7361972320055763E-3</v>
      </c>
      <c r="G303">
        <f t="shared" si="12"/>
        <v>11.9</v>
      </c>
      <c r="H303">
        <f t="shared" si="13"/>
        <v>3.9</v>
      </c>
    </row>
    <row r="304" spans="1:8">
      <c r="A304" s="17">
        <v>36766</v>
      </c>
      <c r="B304">
        <v>1009.7</v>
      </c>
      <c r="C304">
        <v>1014.05</v>
      </c>
      <c r="D304">
        <v>1000.65</v>
      </c>
      <c r="E304">
        <v>1002.1</v>
      </c>
      <c r="F304">
        <f t="shared" si="14"/>
        <v>-7.5269882143210731E-3</v>
      </c>
      <c r="G304">
        <f t="shared" si="12"/>
        <v>11.87</v>
      </c>
      <c r="H304">
        <f t="shared" si="13"/>
        <v>3.89</v>
      </c>
    </row>
    <row r="305" spans="1:8">
      <c r="A305" s="17">
        <v>36767</v>
      </c>
      <c r="B305">
        <v>1001.6</v>
      </c>
      <c r="C305">
        <v>1005.85</v>
      </c>
      <c r="D305">
        <v>994.5</v>
      </c>
      <c r="E305">
        <v>1004</v>
      </c>
      <c r="F305">
        <f t="shared" si="14"/>
        <v>1.8960183614409321E-3</v>
      </c>
      <c r="G305">
        <f t="shared" si="12"/>
        <v>11.93</v>
      </c>
      <c r="H305">
        <f t="shared" si="13"/>
        <v>3.89</v>
      </c>
    </row>
    <row r="306" spans="1:8">
      <c r="A306" s="17">
        <v>36768</v>
      </c>
      <c r="B306">
        <v>1004.5</v>
      </c>
      <c r="C306">
        <v>1019.7</v>
      </c>
      <c r="D306">
        <v>1004.5</v>
      </c>
      <c r="E306">
        <v>1013.7</v>
      </c>
      <c r="F306">
        <f t="shared" si="14"/>
        <v>9.661354581673276E-3</v>
      </c>
      <c r="G306">
        <f t="shared" si="12"/>
        <v>11.98</v>
      </c>
      <c r="H306">
        <f t="shared" si="13"/>
        <v>3.88</v>
      </c>
    </row>
    <row r="307" spans="1:8">
      <c r="A307" s="17">
        <v>36769</v>
      </c>
      <c r="B307">
        <v>1013.7</v>
      </c>
      <c r="C307">
        <v>1027.1500000000001</v>
      </c>
      <c r="D307">
        <v>1010.3</v>
      </c>
      <c r="E307">
        <v>1026.45</v>
      </c>
      <c r="F307">
        <f t="shared" si="14"/>
        <v>1.2577685705830177E-2</v>
      </c>
      <c r="G307">
        <f t="shared" si="12"/>
        <v>11.97</v>
      </c>
      <c r="H307">
        <f t="shared" si="13"/>
        <v>3.88</v>
      </c>
    </row>
    <row r="308" spans="1:8">
      <c r="A308" s="17">
        <v>36773</v>
      </c>
      <c r="B308">
        <v>1026.8499999999999</v>
      </c>
      <c r="C308">
        <v>1053.8499999999999</v>
      </c>
      <c r="D308">
        <v>1026.8499999999999</v>
      </c>
      <c r="E308">
        <v>1052.5999999999999</v>
      </c>
      <c r="F308">
        <f t="shared" si="14"/>
        <v>2.5476155682205626E-2</v>
      </c>
      <c r="G308">
        <f t="shared" si="12"/>
        <v>11.89</v>
      </c>
      <c r="H308">
        <f t="shared" si="13"/>
        <v>3.91</v>
      </c>
    </row>
    <row r="309" spans="1:8">
      <c r="A309" s="17">
        <v>36774</v>
      </c>
      <c r="B309">
        <v>1051.7</v>
      </c>
      <c r="C309">
        <v>1056.3</v>
      </c>
      <c r="D309">
        <v>1045.9000000000001</v>
      </c>
      <c r="E309">
        <v>1051.8499999999999</v>
      </c>
      <c r="F309">
        <f t="shared" si="14"/>
        <v>-7.1252137564126183E-4</v>
      </c>
      <c r="G309">
        <f t="shared" si="12"/>
        <v>11.91</v>
      </c>
      <c r="H309">
        <f t="shared" si="13"/>
        <v>3.91</v>
      </c>
    </row>
    <row r="310" spans="1:8">
      <c r="A310" s="17">
        <v>36775</v>
      </c>
      <c r="B310">
        <v>1052.75</v>
      </c>
      <c r="C310">
        <v>1063.4000000000001</v>
      </c>
      <c r="D310">
        <v>1044.5999999999999</v>
      </c>
      <c r="E310">
        <v>1059.25</v>
      </c>
      <c r="F310">
        <f t="shared" si="14"/>
        <v>7.0352236535629054E-3</v>
      </c>
      <c r="G310">
        <f t="shared" si="12"/>
        <v>11.97</v>
      </c>
      <c r="H310">
        <f t="shared" si="13"/>
        <v>3.9</v>
      </c>
    </row>
    <row r="311" spans="1:8">
      <c r="A311" s="17">
        <v>36776</v>
      </c>
      <c r="B311">
        <v>1059.2</v>
      </c>
      <c r="C311">
        <v>1070.5999999999999</v>
      </c>
      <c r="D311">
        <v>1051.2</v>
      </c>
      <c r="E311">
        <v>1062.55</v>
      </c>
      <c r="F311">
        <f t="shared" si="14"/>
        <v>3.1154118480056781E-3</v>
      </c>
      <c r="G311">
        <f t="shared" si="12"/>
        <v>11.99</v>
      </c>
      <c r="H311">
        <f t="shared" si="13"/>
        <v>3.9</v>
      </c>
    </row>
    <row r="312" spans="1:8">
      <c r="A312" s="17">
        <v>36777</v>
      </c>
      <c r="B312">
        <v>1062.5999999999999</v>
      </c>
      <c r="C312">
        <v>1073.8</v>
      </c>
      <c r="D312">
        <v>1062.5999999999999</v>
      </c>
      <c r="E312">
        <v>1070.45</v>
      </c>
      <c r="F312">
        <f t="shared" si="14"/>
        <v>7.4349442379182396E-3</v>
      </c>
      <c r="G312">
        <f t="shared" si="12"/>
        <v>11.87</v>
      </c>
      <c r="H312">
        <f t="shared" si="13"/>
        <v>3.91</v>
      </c>
    </row>
    <row r="313" spans="1:8">
      <c r="A313" s="17">
        <v>36780</v>
      </c>
      <c r="B313">
        <v>1070.45</v>
      </c>
      <c r="C313">
        <v>1084.75</v>
      </c>
      <c r="D313">
        <v>1068.6500000000001</v>
      </c>
      <c r="E313">
        <v>1069.4000000000001</v>
      </c>
      <c r="F313">
        <f t="shared" si="14"/>
        <v>-9.808958849081284E-4</v>
      </c>
      <c r="G313">
        <f t="shared" si="12"/>
        <v>11.79</v>
      </c>
      <c r="H313">
        <f t="shared" si="13"/>
        <v>3.99</v>
      </c>
    </row>
    <row r="314" spans="1:8">
      <c r="A314" s="17">
        <v>36781</v>
      </c>
      <c r="B314">
        <v>1069.6500000000001</v>
      </c>
      <c r="C314">
        <v>1078.05</v>
      </c>
      <c r="D314">
        <v>1063.9000000000001</v>
      </c>
      <c r="E314">
        <v>1074.9000000000001</v>
      </c>
      <c r="F314">
        <f t="shared" si="14"/>
        <v>5.1430708808677394E-3</v>
      </c>
      <c r="G314">
        <f t="shared" si="12"/>
        <v>11.79</v>
      </c>
      <c r="H314">
        <f t="shared" si="13"/>
        <v>3.98</v>
      </c>
    </row>
    <row r="315" spans="1:8">
      <c r="A315" s="17">
        <v>36782</v>
      </c>
      <c r="B315">
        <v>1074.9000000000001</v>
      </c>
      <c r="C315">
        <v>1089.8</v>
      </c>
      <c r="D315">
        <v>1064.5999999999999</v>
      </c>
      <c r="E315">
        <v>1067.75</v>
      </c>
      <c r="F315">
        <f t="shared" si="14"/>
        <v>-6.6517815610754871E-3</v>
      </c>
      <c r="G315">
        <f t="shared" si="12"/>
        <v>11.77</v>
      </c>
      <c r="H315">
        <f t="shared" si="13"/>
        <v>3.98</v>
      </c>
    </row>
    <row r="316" spans="1:8">
      <c r="A316" s="17">
        <v>36783</v>
      </c>
      <c r="B316">
        <v>1067.75</v>
      </c>
      <c r="C316">
        <v>1076.3</v>
      </c>
      <c r="D316">
        <v>1053.9000000000001</v>
      </c>
      <c r="E316">
        <v>1060.75</v>
      </c>
      <c r="F316">
        <f t="shared" si="14"/>
        <v>-6.5558417232498556E-3</v>
      </c>
      <c r="G316">
        <f t="shared" si="12"/>
        <v>11.82</v>
      </c>
      <c r="H316">
        <f t="shared" si="13"/>
        <v>3.98</v>
      </c>
    </row>
    <row r="317" spans="1:8">
      <c r="A317" s="17">
        <v>36784</v>
      </c>
      <c r="B317">
        <v>1059.75</v>
      </c>
      <c r="C317">
        <v>1061.9000000000001</v>
      </c>
      <c r="D317">
        <v>1024.95</v>
      </c>
      <c r="E317">
        <v>1028.3499999999999</v>
      </c>
      <c r="F317">
        <f t="shared" si="14"/>
        <v>-3.0544426113598977E-2</v>
      </c>
      <c r="G317">
        <f t="shared" si="12"/>
        <v>11.89</v>
      </c>
      <c r="H317">
        <f t="shared" si="13"/>
        <v>3.97</v>
      </c>
    </row>
    <row r="318" spans="1:8">
      <c r="A318" s="17">
        <v>36787</v>
      </c>
      <c r="B318">
        <v>1027.5</v>
      </c>
      <c r="C318">
        <v>1027.5</v>
      </c>
      <c r="D318">
        <v>978.8</v>
      </c>
      <c r="E318">
        <v>981.55</v>
      </c>
      <c r="F318">
        <f t="shared" si="14"/>
        <v>-4.5509797248018624E-2</v>
      </c>
      <c r="G318">
        <f t="shared" si="12"/>
        <v>11.97</v>
      </c>
      <c r="H318">
        <f t="shared" si="13"/>
        <v>3.96</v>
      </c>
    </row>
    <row r="319" spans="1:8">
      <c r="A319" s="17">
        <v>36788</v>
      </c>
      <c r="B319">
        <v>980.6</v>
      </c>
      <c r="C319">
        <v>988.95</v>
      </c>
      <c r="D319">
        <v>933.8</v>
      </c>
      <c r="E319">
        <v>958.95</v>
      </c>
      <c r="F319">
        <f t="shared" si="14"/>
        <v>-2.3024807702103689E-2</v>
      </c>
      <c r="G319">
        <f t="shared" si="12"/>
        <v>12.12</v>
      </c>
      <c r="H319">
        <f t="shared" si="13"/>
        <v>3.95</v>
      </c>
    </row>
    <row r="320" spans="1:8">
      <c r="A320" s="17">
        <v>36789</v>
      </c>
      <c r="B320">
        <v>959.15</v>
      </c>
      <c r="C320">
        <v>982</v>
      </c>
      <c r="D320">
        <v>948.95</v>
      </c>
      <c r="E320">
        <v>978.55</v>
      </c>
      <c r="F320">
        <f t="shared" si="14"/>
        <v>2.0439021846811567E-2</v>
      </c>
      <c r="G320">
        <f t="shared" si="12"/>
        <v>12.13</v>
      </c>
      <c r="H320">
        <f t="shared" si="13"/>
        <v>3.95</v>
      </c>
    </row>
    <row r="321" spans="1:8">
      <c r="A321" s="17">
        <v>36790</v>
      </c>
      <c r="B321">
        <v>978.6</v>
      </c>
      <c r="C321">
        <v>978.7</v>
      </c>
      <c r="D321">
        <v>960.55</v>
      </c>
      <c r="E321">
        <v>961.1</v>
      </c>
      <c r="F321">
        <f t="shared" si="14"/>
        <v>-1.7832507281181242E-2</v>
      </c>
      <c r="G321">
        <f t="shared" si="12"/>
        <v>11.92</v>
      </c>
      <c r="H321">
        <f t="shared" si="13"/>
        <v>3.95</v>
      </c>
    </row>
    <row r="322" spans="1:8">
      <c r="A322" s="17">
        <v>36791</v>
      </c>
      <c r="B322">
        <v>961.05</v>
      </c>
      <c r="C322">
        <v>961.05</v>
      </c>
      <c r="D322">
        <v>910.45</v>
      </c>
      <c r="E322">
        <v>914.25</v>
      </c>
      <c r="F322">
        <f t="shared" si="14"/>
        <v>-4.8746228280095782E-2</v>
      </c>
      <c r="G322">
        <f t="shared" ref="G322:G385" si="15">VLOOKUP(A322,Debtindex,6,FALSE)</f>
        <v>11.91</v>
      </c>
      <c r="H322">
        <f t="shared" ref="H322:H385" si="16">VLOOKUP(A322,Debtindex,7,FALSE)</f>
        <v>3.95</v>
      </c>
    </row>
    <row r="323" spans="1:8">
      <c r="A323" s="17">
        <v>36794</v>
      </c>
      <c r="B323">
        <v>915</v>
      </c>
      <c r="C323">
        <v>952.25</v>
      </c>
      <c r="D323">
        <v>915</v>
      </c>
      <c r="E323">
        <v>951.65</v>
      </c>
      <c r="F323">
        <f t="shared" si="14"/>
        <v>4.0907847962811106E-2</v>
      </c>
      <c r="G323">
        <f t="shared" si="15"/>
        <v>11.7</v>
      </c>
      <c r="H323">
        <f t="shared" si="16"/>
        <v>3.99</v>
      </c>
    </row>
    <row r="324" spans="1:8">
      <c r="A324" s="17">
        <v>36795</v>
      </c>
      <c r="B324">
        <v>951.55</v>
      </c>
      <c r="C324">
        <v>953.05</v>
      </c>
      <c r="D324">
        <v>918.4</v>
      </c>
      <c r="E324">
        <v>929.25</v>
      </c>
      <c r="F324">
        <f t="shared" ref="F324:F387" si="17">E324/E323-1</f>
        <v>-2.3538065465244506E-2</v>
      </c>
      <c r="G324">
        <f t="shared" si="15"/>
        <v>11.72</v>
      </c>
      <c r="H324">
        <f t="shared" si="16"/>
        <v>3.99</v>
      </c>
    </row>
    <row r="325" spans="1:8">
      <c r="A325" s="17">
        <v>36796</v>
      </c>
      <c r="B325">
        <v>928.95</v>
      </c>
      <c r="C325">
        <v>945.8</v>
      </c>
      <c r="D325">
        <v>910.3</v>
      </c>
      <c r="E325">
        <v>942.75</v>
      </c>
      <c r="F325">
        <f t="shared" si="17"/>
        <v>1.4527845036319542E-2</v>
      </c>
      <c r="G325">
        <f t="shared" si="15"/>
        <v>11.83</v>
      </c>
      <c r="H325">
        <f t="shared" si="16"/>
        <v>3.98</v>
      </c>
    </row>
    <row r="326" spans="1:8">
      <c r="A326" s="17">
        <v>36797</v>
      </c>
      <c r="B326">
        <v>942.65</v>
      </c>
      <c r="C326">
        <v>947.8</v>
      </c>
      <c r="D326">
        <v>919.5</v>
      </c>
      <c r="E326">
        <v>922.95</v>
      </c>
      <c r="F326">
        <f t="shared" si="17"/>
        <v>-2.1002386634844772E-2</v>
      </c>
      <c r="G326">
        <f t="shared" si="15"/>
        <v>11.83</v>
      </c>
      <c r="H326">
        <f t="shared" si="16"/>
        <v>3.98</v>
      </c>
    </row>
    <row r="327" spans="1:8">
      <c r="A327" s="17">
        <v>36798</v>
      </c>
      <c r="B327">
        <v>923</v>
      </c>
      <c r="C327">
        <v>935.6</v>
      </c>
      <c r="D327">
        <v>920.25</v>
      </c>
      <c r="E327">
        <v>925.4</v>
      </c>
      <c r="F327">
        <f t="shared" si="17"/>
        <v>2.6545316647705874E-3</v>
      </c>
      <c r="G327">
        <f t="shared" si="15"/>
        <v>11.79</v>
      </c>
      <c r="H327">
        <f t="shared" si="16"/>
        <v>4.01</v>
      </c>
    </row>
    <row r="328" spans="1:8">
      <c r="A328" s="17">
        <v>36802</v>
      </c>
      <c r="B328">
        <v>925.3</v>
      </c>
      <c r="C328">
        <v>928.9</v>
      </c>
      <c r="D328">
        <v>908</v>
      </c>
      <c r="E328">
        <v>927.4</v>
      </c>
      <c r="F328">
        <f t="shared" si="17"/>
        <v>2.1612275772637801E-3</v>
      </c>
      <c r="G328">
        <f t="shared" si="15"/>
        <v>11.77</v>
      </c>
      <c r="H328">
        <f t="shared" si="16"/>
        <v>4</v>
      </c>
    </row>
    <row r="329" spans="1:8">
      <c r="A329" s="17">
        <v>36803</v>
      </c>
      <c r="B329">
        <v>927.35</v>
      </c>
      <c r="C329">
        <v>939.15</v>
      </c>
      <c r="D329">
        <v>922.35</v>
      </c>
      <c r="E329">
        <v>936.15</v>
      </c>
      <c r="F329">
        <f t="shared" si="17"/>
        <v>9.4349795126158487E-3</v>
      </c>
      <c r="G329">
        <f t="shared" si="15"/>
        <v>11.74</v>
      </c>
      <c r="H329">
        <f t="shared" si="16"/>
        <v>3.99</v>
      </c>
    </row>
    <row r="330" spans="1:8">
      <c r="A330" s="17">
        <v>36804</v>
      </c>
      <c r="B330">
        <v>936.25</v>
      </c>
      <c r="C330">
        <v>944.9</v>
      </c>
      <c r="D330">
        <v>924.65</v>
      </c>
      <c r="E330">
        <v>924.8</v>
      </c>
      <c r="F330">
        <f t="shared" si="17"/>
        <v>-1.2124125407253161E-2</v>
      </c>
      <c r="G330">
        <f t="shared" si="15"/>
        <v>11.74</v>
      </c>
      <c r="H330">
        <f t="shared" si="16"/>
        <v>3.99</v>
      </c>
    </row>
    <row r="331" spans="1:8">
      <c r="A331" s="17">
        <v>36805</v>
      </c>
      <c r="B331">
        <v>924.75</v>
      </c>
      <c r="C331">
        <v>925.65</v>
      </c>
      <c r="D331">
        <v>906.1</v>
      </c>
      <c r="E331">
        <v>922.8</v>
      </c>
      <c r="F331">
        <f t="shared" si="17"/>
        <v>-2.1626297577854725E-3</v>
      </c>
      <c r="G331">
        <f t="shared" si="15"/>
        <v>11.38</v>
      </c>
      <c r="H331">
        <f t="shared" si="16"/>
        <v>4</v>
      </c>
    </row>
    <row r="332" spans="1:8">
      <c r="A332" s="17">
        <v>36808</v>
      </c>
      <c r="B332">
        <v>922.85</v>
      </c>
      <c r="C332">
        <v>923.15</v>
      </c>
      <c r="D332">
        <v>904.75</v>
      </c>
      <c r="E332">
        <v>905.25</v>
      </c>
      <c r="F332">
        <f t="shared" si="17"/>
        <v>-1.901820546163846E-2</v>
      </c>
      <c r="G332">
        <f t="shared" si="15"/>
        <v>11.7</v>
      </c>
      <c r="H332">
        <f t="shared" si="16"/>
        <v>3.98</v>
      </c>
    </row>
    <row r="333" spans="1:8">
      <c r="A333" s="17">
        <v>36809</v>
      </c>
      <c r="B333">
        <v>905.25</v>
      </c>
      <c r="C333">
        <v>910.8</v>
      </c>
      <c r="D333">
        <v>879.5</v>
      </c>
      <c r="E333">
        <v>880.25</v>
      </c>
      <c r="F333">
        <f t="shared" si="17"/>
        <v>-2.7616680475006872E-2</v>
      </c>
      <c r="G333">
        <f t="shared" si="15"/>
        <v>11.61</v>
      </c>
      <c r="H333">
        <f t="shared" si="16"/>
        <v>4</v>
      </c>
    </row>
    <row r="334" spans="1:8">
      <c r="A334" s="17">
        <v>36810</v>
      </c>
      <c r="B334">
        <v>878.5</v>
      </c>
      <c r="C334">
        <v>879.05</v>
      </c>
      <c r="D334">
        <v>851</v>
      </c>
      <c r="E334">
        <v>858.05</v>
      </c>
      <c r="F334">
        <f t="shared" si="17"/>
        <v>-2.5220107923885293E-2</v>
      </c>
      <c r="G334">
        <f t="shared" si="15"/>
        <v>11.64</v>
      </c>
      <c r="H334">
        <f t="shared" si="16"/>
        <v>3.99</v>
      </c>
    </row>
    <row r="335" spans="1:8">
      <c r="A335" s="17">
        <v>36811</v>
      </c>
      <c r="B335">
        <v>858</v>
      </c>
      <c r="C335">
        <v>867.15</v>
      </c>
      <c r="D335">
        <v>844.2</v>
      </c>
      <c r="E335">
        <v>865.05</v>
      </c>
      <c r="F335">
        <f t="shared" si="17"/>
        <v>8.1580327486743265E-3</v>
      </c>
      <c r="G335">
        <f t="shared" si="15"/>
        <v>11.77</v>
      </c>
      <c r="H335">
        <f t="shared" si="16"/>
        <v>3.98</v>
      </c>
    </row>
    <row r="336" spans="1:8">
      <c r="A336" s="17">
        <v>36812</v>
      </c>
      <c r="B336">
        <v>864.85</v>
      </c>
      <c r="C336">
        <v>864.85</v>
      </c>
      <c r="D336">
        <v>834.85</v>
      </c>
      <c r="E336">
        <v>840.4</v>
      </c>
      <c r="F336">
        <f t="shared" si="17"/>
        <v>-2.8495462690017903E-2</v>
      </c>
      <c r="G336">
        <f t="shared" si="15"/>
        <v>11.86</v>
      </c>
      <c r="H336">
        <f t="shared" si="16"/>
        <v>3.98</v>
      </c>
    </row>
    <row r="337" spans="1:8">
      <c r="A337" s="17">
        <v>36815</v>
      </c>
      <c r="B337">
        <v>840.4</v>
      </c>
      <c r="C337">
        <v>875.2</v>
      </c>
      <c r="D337">
        <v>840.4</v>
      </c>
      <c r="E337">
        <v>843.1</v>
      </c>
      <c r="F337">
        <f t="shared" si="17"/>
        <v>3.2127558305570236E-3</v>
      </c>
      <c r="G337">
        <f t="shared" si="15"/>
        <v>11.68</v>
      </c>
      <c r="H337">
        <f t="shared" si="16"/>
        <v>3.98</v>
      </c>
    </row>
    <row r="338" spans="1:8">
      <c r="A338" s="17">
        <v>36816</v>
      </c>
      <c r="B338">
        <v>842.65</v>
      </c>
      <c r="C338">
        <v>842.65</v>
      </c>
      <c r="D338">
        <v>814.6</v>
      </c>
      <c r="E338">
        <v>825.2</v>
      </c>
      <c r="F338">
        <f t="shared" si="17"/>
        <v>-2.1231170679634648E-2</v>
      </c>
      <c r="G338">
        <f t="shared" si="15"/>
        <v>11.78</v>
      </c>
      <c r="H338">
        <f t="shared" si="16"/>
        <v>3.98</v>
      </c>
    </row>
    <row r="339" spans="1:8">
      <c r="A339" s="17">
        <v>36817</v>
      </c>
      <c r="B339">
        <v>825.3</v>
      </c>
      <c r="C339">
        <v>825.3</v>
      </c>
      <c r="D339">
        <v>798.75</v>
      </c>
      <c r="E339">
        <v>809</v>
      </c>
      <c r="F339">
        <f t="shared" si="17"/>
        <v>-1.9631604459525054E-2</v>
      </c>
      <c r="G339">
        <f t="shared" si="15"/>
        <v>11.67</v>
      </c>
      <c r="H339">
        <f t="shared" si="16"/>
        <v>3.98</v>
      </c>
    </row>
    <row r="340" spans="1:8">
      <c r="A340" s="17">
        <v>36818</v>
      </c>
      <c r="B340">
        <v>808.85</v>
      </c>
      <c r="C340">
        <v>842.05</v>
      </c>
      <c r="D340">
        <v>791.35</v>
      </c>
      <c r="E340">
        <v>841.45</v>
      </c>
      <c r="F340">
        <f t="shared" si="17"/>
        <v>4.0111248454882675E-2</v>
      </c>
      <c r="G340">
        <f t="shared" si="15"/>
        <v>11.68</v>
      </c>
      <c r="H340">
        <f t="shared" si="16"/>
        <v>3.98</v>
      </c>
    </row>
    <row r="341" spans="1:8">
      <c r="A341" s="17">
        <v>36819</v>
      </c>
      <c r="B341">
        <v>841.55</v>
      </c>
      <c r="C341">
        <v>864.75</v>
      </c>
      <c r="D341">
        <v>841.55</v>
      </c>
      <c r="E341">
        <v>844.5</v>
      </c>
      <c r="F341">
        <f t="shared" si="17"/>
        <v>3.624695466159622E-3</v>
      </c>
      <c r="G341">
        <f t="shared" si="15"/>
        <v>11.65</v>
      </c>
      <c r="H341">
        <f t="shared" si="16"/>
        <v>3.97</v>
      </c>
    </row>
    <row r="342" spans="1:8">
      <c r="A342" s="17">
        <v>36822</v>
      </c>
      <c r="B342">
        <v>844.75</v>
      </c>
      <c r="C342">
        <v>847</v>
      </c>
      <c r="D342">
        <v>817.9</v>
      </c>
      <c r="E342">
        <v>818.7</v>
      </c>
      <c r="F342">
        <f t="shared" si="17"/>
        <v>-3.0550621669626965E-2</v>
      </c>
      <c r="G342">
        <f t="shared" si="15"/>
        <v>11.61</v>
      </c>
      <c r="H342">
        <f t="shared" si="16"/>
        <v>3.98</v>
      </c>
    </row>
    <row r="343" spans="1:8">
      <c r="A343" s="17">
        <v>36823</v>
      </c>
      <c r="B343">
        <v>817.95</v>
      </c>
      <c r="C343">
        <v>825.65</v>
      </c>
      <c r="D343">
        <v>809.45</v>
      </c>
      <c r="E343">
        <v>825.5</v>
      </c>
      <c r="F343">
        <f t="shared" si="17"/>
        <v>8.3058507389763836E-3</v>
      </c>
      <c r="G343">
        <f t="shared" si="15"/>
        <v>11.62</v>
      </c>
      <c r="H343">
        <f t="shared" si="16"/>
        <v>3.97</v>
      </c>
    </row>
    <row r="344" spans="1:8">
      <c r="A344" s="17">
        <v>36824</v>
      </c>
      <c r="B344">
        <v>825.6</v>
      </c>
      <c r="C344">
        <v>853.75</v>
      </c>
      <c r="D344">
        <v>825.55</v>
      </c>
      <c r="E344">
        <v>851.1</v>
      </c>
      <c r="F344">
        <f t="shared" si="17"/>
        <v>3.101150817686249E-2</v>
      </c>
      <c r="G344">
        <f t="shared" si="15"/>
        <v>11.63</v>
      </c>
      <c r="H344">
        <f t="shared" si="16"/>
        <v>3.97</v>
      </c>
    </row>
    <row r="345" spans="1:8">
      <c r="A345" s="17">
        <v>36826</v>
      </c>
      <c r="B345">
        <v>854.85</v>
      </c>
      <c r="C345">
        <v>858.5</v>
      </c>
      <c r="D345">
        <v>846.15</v>
      </c>
      <c r="E345">
        <v>854.05</v>
      </c>
      <c r="F345">
        <f t="shared" si="17"/>
        <v>3.4661026906355197E-3</v>
      </c>
      <c r="G345">
        <f t="shared" si="15"/>
        <v>11.73</v>
      </c>
      <c r="H345">
        <f t="shared" si="16"/>
        <v>3.96</v>
      </c>
    </row>
    <row r="346" spans="1:8">
      <c r="A346" s="17">
        <v>36829</v>
      </c>
      <c r="B346">
        <v>854.15</v>
      </c>
      <c r="C346">
        <v>857.5</v>
      </c>
      <c r="D346">
        <v>839.8</v>
      </c>
      <c r="E346">
        <v>842.5</v>
      </c>
      <c r="F346">
        <f t="shared" si="17"/>
        <v>-1.3523798372460538E-2</v>
      </c>
      <c r="G346">
        <f t="shared" si="15"/>
        <v>11.75</v>
      </c>
      <c r="H346">
        <f t="shared" si="16"/>
        <v>3.95</v>
      </c>
    </row>
    <row r="347" spans="1:8">
      <c r="A347" s="17">
        <v>36830</v>
      </c>
      <c r="B347">
        <v>842.55</v>
      </c>
      <c r="C347">
        <v>851.7</v>
      </c>
      <c r="D347">
        <v>832.8</v>
      </c>
      <c r="E347">
        <v>851.05</v>
      </c>
      <c r="F347">
        <f t="shared" si="17"/>
        <v>1.0148367952522275E-2</v>
      </c>
      <c r="G347">
        <f t="shared" si="15"/>
        <v>11.69</v>
      </c>
      <c r="H347">
        <f t="shared" si="16"/>
        <v>3.95</v>
      </c>
    </row>
    <row r="348" spans="1:8">
      <c r="A348" s="17">
        <v>36831</v>
      </c>
      <c r="B348">
        <v>853.15</v>
      </c>
      <c r="C348">
        <v>870.15</v>
      </c>
      <c r="D348">
        <v>853.15</v>
      </c>
      <c r="E348">
        <v>866.5</v>
      </c>
      <c r="F348">
        <f t="shared" si="17"/>
        <v>1.8154045003231367E-2</v>
      </c>
      <c r="G348">
        <f t="shared" si="15"/>
        <v>11.72</v>
      </c>
      <c r="H348">
        <f t="shared" si="16"/>
        <v>3.95</v>
      </c>
    </row>
    <row r="349" spans="1:8">
      <c r="A349" s="17">
        <v>36832</v>
      </c>
      <c r="B349">
        <v>866.9</v>
      </c>
      <c r="C349">
        <v>880.15</v>
      </c>
      <c r="D349">
        <v>865.85</v>
      </c>
      <c r="E349">
        <v>879.5</v>
      </c>
      <c r="F349">
        <f t="shared" si="17"/>
        <v>1.5002885170225078E-2</v>
      </c>
      <c r="G349">
        <f t="shared" si="15"/>
        <v>11.55</v>
      </c>
      <c r="H349">
        <f t="shared" si="16"/>
        <v>3.97</v>
      </c>
    </row>
    <row r="350" spans="1:8">
      <c r="A350" s="17">
        <v>36833</v>
      </c>
      <c r="B350">
        <v>879.55</v>
      </c>
      <c r="C350">
        <v>896.4</v>
      </c>
      <c r="D350">
        <v>879.55</v>
      </c>
      <c r="E350">
        <v>892.25</v>
      </c>
      <c r="F350">
        <f t="shared" si="17"/>
        <v>1.4496873223422302E-2</v>
      </c>
      <c r="G350">
        <f t="shared" si="15"/>
        <v>11.58</v>
      </c>
      <c r="H350">
        <f t="shared" si="16"/>
        <v>3.96</v>
      </c>
    </row>
    <row r="351" spans="1:8">
      <c r="A351" s="17">
        <v>36836</v>
      </c>
      <c r="B351">
        <v>892.25</v>
      </c>
      <c r="C351">
        <v>904.6</v>
      </c>
      <c r="D351">
        <v>887.35</v>
      </c>
      <c r="E351">
        <v>890.05</v>
      </c>
      <c r="F351">
        <f t="shared" si="17"/>
        <v>-2.4656766601289792E-3</v>
      </c>
      <c r="G351">
        <f t="shared" si="15"/>
        <v>11.58</v>
      </c>
      <c r="H351">
        <f t="shared" si="16"/>
        <v>3.96</v>
      </c>
    </row>
    <row r="352" spans="1:8">
      <c r="A352" s="17">
        <v>36837</v>
      </c>
      <c r="B352">
        <v>889.6</v>
      </c>
      <c r="C352">
        <v>895.55</v>
      </c>
      <c r="D352">
        <v>885</v>
      </c>
      <c r="E352">
        <v>894.9</v>
      </c>
      <c r="F352">
        <f t="shared" si="17"/>
        <v>5.449132071231988E-3</v>
      </c>
      <c r="G352">
        <f t="shared" si="15"/>
        <v>11.49</v>
      </c>
      <c r="H352">
        <f t="shared" si="16"/>
        <v>3.96</v>
      </c>
    </row>
    <row r="353" spans="1:8">
      <c r="A353" s="17">
        <v>36838</v>
      </c>
      <c r="B353">
        <v>894.85</v>
      </c>
      <c r="C353">
        <v>917.15</v>
      </c>
      <c r="D353">
        <v>894.85</v>
      </c>
      <c r="E353">
        <v>913.25</v>
      </c>
      <c r="F353">
        <f t="shared" si="17"/>
        <v>2.0505084366968296E-2</v>
      </c>
      <c r="G353">
        <f t="shared" si="15"/>
        <v>11.45</v>
      </c>
      <c r="H353">
        <f t="shared" si="16"/>
        <v>3.96</v>
      </c>
    </row>
    <row r="354" spans="1:8">
      <c r="A354" s="17">
        <v>36839</v>
      </c>
      <c r="B354">
        <v>913</v>
      </c>
      <c r="C354">
        <v>916.65</v>
      </c>
      <c r="D354">
        <v>904.95</v>
      </c>
      <c r="E354">
        <v>912.1</v>
      </c>
      <c r="F354">
        <f t="shared" si="17"/>
        <v>-1.2592389816589167E-3</v>
      </c>
      <c r="G354">
        <f t="shared" si="15"/>
        <v>11.43</v>
      </c>
      <c r="H354">
        <f t="shared" si="16"/>
        <v>3.96</v>
      </c>
    </row>
    <row r="355" spans="1:8">
      <c r="A355" s="17">
        <v>36840</v>
      </c>
      <c r="B355">
        <v>912.1</v>
      </c>
      <c r="C355">
        <v>913.35</v>
      </c>
      <c r="D355">
        <v>890.3</v>
      </c>
      <c r="E355">
        <v>892.85</v>
      </c>
      <c r="F355">
        <f t="shared" si="17"/>
        <v>-2.1105141980046094E-2</v>
      </c>
      <c r="G355">
        <f t="shared" si="15"/>
        <v>11.43</v>
      </c>
      <c r="H355">
        <f t="shared" si="16"/>
        <v>3.96</v>
      </c>
    </row>
    <row r="356" spans="1:8">
      <c r="A356" s="17">
        <v>36843</v>
      </c>
      <c r="B356">
        <v>892.7</v>
      </c>
      <c r="C356">
        <v>892.7</v>
      </c>
      <c r="D356">
        <v>861.1</v>
      </c>
      <c r="E356">
        <v>863.2</v>
      </c>
      <c r="F356">
        <f t="shared" si="17"/>
        <v>-3.3208265666125336E-2</v>
      </c>
      <c r="G356">
        <f t="shared" si="15"/>
        <v>11.47</v>
      </c>
      <c r="H356">
        <f t="shared" si="16"/>
        <v>3.95</v>
      </c>
    </row>
    <row r="357" spans="1:8">
      <c r="A357" s="17">
        <v>36844</v>
      </c>
      <c r="B357">
        <v>863.15</v>
      </c>
      <c r="C357">
        <v>894.35</v>
      </c>
      <c r="D357">
        <v>862.35</v>
      </c>
      <c r="E357">
        <v>891.05</v>
      </c>
      <c r="F357">
        <f t="shared" si="17"/>
        <v>3.226367006487485E-2</v>
      </c>
      <c r="G357">
        <f t="shared" si="15"/>
        <v>11.44</v>
      </c>
      <c r="H357">
        <f t="shared" si="16"/>
        <v>3.95</v>
      </c>
    </row>
    <row r="358" spans="1:8">
      <c r="A358" s="17">
        <v>36845</v>
      </c>
      <c r="B358">
        <v>891.25</v>
      </c>
      <c r="C358">
        <v>913.2</v>
      </c>
      <c r="D358">
        <v>891.25</v>
      </c>
      <c r="E358">
        <v>896.75</v>
      </c>
      <c r="F358">
        <f t="shared" si="17"/>
        <v>6.3969474215812561E-3</v>
      </c>
      <c r="G358">
        <f t="shared" si="15"/>
        <v>11.48</v>
      </c>
      <c r="H358">
        <f t="shared" si="16"/>
        <v>3.94</v>
      </c>
    </row>
    <row r="359" spans="1:8">
      <c r="A359" s="17">
        <v>36846</v>
      </c>
      <c r="B359">
        <v>896.75</v>
      </c>
      <c r="C359">
        <v>903.95</v>
      </c>
      <c r="D359">
        <v>888.1</v>
      </c>
      <c r="E359">
        <v>892.35</v>
      </c>
      <c r="F359">
        <f t="shared" si="17"/>
        <v>-4.9066071926400223E-3</v>
      </c>
      <c r="G359">
        <f t="shared" si="15"/>
        <v>11.42</v>
      </c>
      <c r="H359">
        <f t="shared" si="16"/>
        <v>3.94</v>
      </c>
    </row>
    <row r="360" spans="1:8">
      <c r="A360" s="17">
        <v>36847</v>
      </c>
      <c r="B360">
        <v>892.3</v>
      </c>
      <c r="C360">
        <v>894.9</v>
      </c>
      <c r="D360">
        <v>880.2</v>
      </c>
      <c r="E360">
        <v>892.85</v>
      </c>
      <c r="F360">
        <f t="shared" si="17"/>
        <v>5.6031826077207469E-4</v>
      </c>
      <c r="G360">
        <f t="shared" si="15"/>
        <v>11.46</v>
      </c>
      <c r="H360">
        <f t="shared" si="16"/>
        <v>3.94</v>
      </c>
    </row>
    <row r="361" spans="1:8">
      <c r="A361" s="17">
        <v>36850</v>
      </c>
      <c r="B361">
        <v>892.85</v>
      </c>
      <c r="C361">
        <v>903</v>
      </c>
      <c r="D361">
        <v>890.25</v>
      </c>
      <c r="E361">
        <v>899</v>
      </c>
      <c r="F361">
        <f t="shared" si="17"/>
        <v>6.8880551044407934E-3</v>
      </c>
      <c r="G361">
        <f t="shared" si="15"/>
        <v>11.5</v>
      </c>
      <c r="H361">
        <f t="shared" si="16"/>
        <v>3.93</v>
      </c>
    </row>
    <row r="362" spans="1:8">
      <c r="A362" s="17">
        <v>36851</v>
      </c>
      <c r="B362">
        <v>898.9</v>
      </c>
      <c r="C362">
        <v>900.5</v>
      </c>
      <c r="D362">
        <v>889.15</v>
      </c>
      <c r="E362">
        <v>899.95</v>
      </c>
      <c r="F362">
        <f t="shared" si="17"/>
        <v>1.0567296996664144E-3</v>
      </c>
      <c r="G362">
        <f t="shared" si="15"/>
        <v>11.5</v>
      </c>
      <c r="H362">
        <f t="shared" si="16"/>
        <v>3.93</v>
      </c>
    </row>
    <row r="363" spans="1:8">
      <c r="A363" s="17">
        <v>36852</v>
      </c>
      <c r="B363">
        <v>900</v>
      </c>
      <c r="C363">
        <v>907.95</v>
      </c>
      <c r="D363">
        <v>888.1</v>
      </c>
      <c r="E363">
        <v>888.35</v>
      </c>
      <c r="F363">
        <f t="shared" si="17"/>
        <v>-1.2889604978054359E-2</v>
      </c>
      <c r="G363">
        <f t="shared" si="15"/>
        <v>11.5</v>
      </c>
      <c r="H363">
        <f t="shared" si="16"/>
        <v>3.92</v>
      </c>
    </row>
    <row r="364" spans="1:8">
      <c r="A364" s="17">
        <v>36853</v>
      </c>
      <c r="B364">
        <v>888.15</v>
      </c>
      <c r="C364">
        <v>890.9</v>
      </c>
      <c r="D364">
        <v>877.7</v>
      </c>
      <c r="E364">
        <v>888.6</v>
      </c>
      <c r="F364">
        <f t="shared" si="17"/>
        <v>2.8142061124558637E-4</v>
      </c>
      <c r="G364">
        <f t="shared" si="15"/>
        <v>11.6</v>
      </c>
      <c r="H364">
        <f t="shared" si="16"/>
        <v>3.92</v>
      </c>
    </row>
    <row r="365" spans="1:8">
      <c r="A365" s="17">
        <v>36854</v>
      </c>
      <c r="B365">
        <v>888.6</v>
      </c>
      <c r="C365">
        <v>895.75</v>
      </c>
      <c r="D365">
        <v>888.55</v>
      </c>
      <c r="E365">
        <v>894.75</v>
      </c>
      <c r="F365">
        <f t="shared" si="17"/>
        <v>6.920999324780519E-3</v>
      </c>
      <c r="G365">
        <f t="shared" si="15"/>
        <v>11.49</v>
      </c>
      <c r="H365">
        <f t="shared" si="16"/>
        <v>3.92</v>
      </c>
    </row>
    <row r="366" spans="1:8">
      <c r="A366" s="17">
        <v>36857</v>
      </c>
      <c r="B366">
        <v>894.8</v>
      </c>
      <c r="C366">
        <v>918.75</v>
      </c>
      <c r="D366">
        <v>894.8</v>
      </c>
      <c r="E366">
        <v>918.7</v>
      </c>
      <c r="F366">
        <f t="shared" si="17"/>
        <v>2.6767253422743886E-2</v>
      </c>
      <c r="G366">
        <f t="shared" si="15"/>
        <v>11.57</v>
      </c>
      <c r="H366">
        <f t="shared" si="16"/>
        <v>3.91</v>
      </c>
    </row>
    <row r="367" spans="1:8">
      <c r="A367" s="17">
        <v>36858</v>
      </c>
      <c r="B367">
        <v>918.75</v>
      </c>
      <c r="C367">
        <v>929.4</v>
      </c>
      <c r="D367">
        <v>914.05</v>
      </c>
      <c r="E367">
        <v>925.65</v>
      </c>
      <c r="F367">
        <f t="shared" si="17"/>
        <v>7.5650375530640357E-3</v>
      </c>
      <c r="G367">
        <f t="shared" si="15"/>
        <v>11.51</v>
      </c>
      <c r="H367">
        <f t="shared" si="16"/>
        <v>3.93</v>
      </c>
    </row>
    <row r="368" spans="1:8">
      <c r="A368" s="17">
        <v>36859</v>
      </c>
      <c r="B368">
        <v>925.4</v>
      </c>
      <c r="C368">
        <v>932.9</v>
      </c>
      <c r="D368">
        <v>915.1</v>
      </c>
      <c r="E368">
        <v>924.9</v>
      </c>
      <c r="F368">
        <f t="shared" si="17"/>
        <v>-8.1024145195263131E-4</v>
      </c>
      <c r="G368">
        <f t="shared" si="15"/>
        <v>11.41</v>
      </c>
      <c r="H368">
        <f t="shared" si="16"/>
        <v>3.93</v>
      </c>
    </row>
    <row r="369" spans="1:8">
      <c r="A369" s="17">
        <v>36860</v>
      </c>
      <c r="B369">
        <v>924.9</v>
      </c>
      <c r="C369">
        <v>928.25</v>
      </c>
      <c r="D369">
        <v>919.2</v>
      </c>
      <c r="E369">
        <v>920.9</v>
      </c>
      <c r="F369">
        <f t="shared" si="17"/>
        <v>-4.3247918693912757E-3</v>
      </c>
      <c r="G369">
        <f t="shared" si="15"/>
        <v>11.43</v>
      </c>
      <c r="H369">
        <f t="shared" si="16"/>
        <v>3.93</v>
      </c>
    </row>
    <row r="370" spans="1:8">
      <c r="A370" s="17">
        <v>36861</v>
      </c>
      <c r="B370">
        <v>920.9</v>
      </c>
      <c r="C370">
        <v>938.2</v>
      </c>
      <c r="D370">
        <v>914.25</v>
      </c>
      <c r="E370">
        <v>936.25</v>
      </c>
      <c r="F370">
        <f t="shared" si="17"/>
        <v>1.6668476490389939E-2</v>
      </c>
      <c r="G370">
        <f t="shared" si="15"/>
        <v>11.43</v>
      </c>
      <c r="H370">
        <f t="shared" si="16"/>
        <v>3.93</v>
      </c>
    </row>
    <row r="371" spans="1:8">
      <c r="A371" s="17">
        <v>36864</v>
      </c>
      <c r="B371">
        <v>936.25</v>
      </c>
      <c r="C371">
        <v>946.3</v>
      </c>
      <c r="D371">
        <v>933.25</v>
      </c>
      <c r="E371">
        <v>933.9</v>
      </c>
      <c r="F371">
        <f t="shared" si="17"/>
        <v>-2.5100133511348766E-3</v>
      </c>
      <c r="G371">
        <f t="shared" si="15"/>
        <v>11.42</v>
      </c>
      <c r="H371">
        <f t="shared" si="16"/>
        <v>3.92</v>
      </c>
    </row>
    <row r="372" spans="1:8">
      <c r="A372" s="17">
        <v>36865</v>
      </c>
      <c r="B372">
        <v>933.9</v>
      </c>
      <c r="C372">
        <v>949.55</v>
      </c>
      <c r="D372">
        <v>933.9</v>
      </c>
      <c r="E372">
        <v>947.1</v>
      </c>
      <c r="F372">
        <f t="shared" si="17"/>
        <v>1.4134275618374659E-2</v>
      </c>
      <c r="G372">
        <f t="shared" si="15"/>
        <v>11.41</v>
      </c>
      <c r="H372">
        <f t="shared" si="16"/>
        <v>3.92</v>
      </c>
    </row>
    <row r="373" spans="1:8">
      <c r="A373" s="17">
        <v>36866</v>
      </c>
      <c r="B373">
        <v>947.2</v>
      </c>
      <c r="C373">
        <v>973.5</v>
      </c>
      <c r="D373">
        <v>947.2</v>
      </c>
      <c r="E373">
        <v>954.75</v>
      </c>
      <c r="F373">
        <f t="shared" si="17"/>
        <v>8.0772885650934878E-3</v>
      </c>
      <c r="G373">
        <f t="shared" si="15"/>
        <v>11.4</v>
      </c>
      <c r="H373">
        <f t="shared" si="16"/>
        <v>3.91</v>
      </c>
    </row>
    <row r="374" spans="1:8">
      <c r="A374" s="17">
        <v>36867</v>
      </c>
      <c r="B374">
        <v>954.9</v>
      </c>
      <c r="C374">
        <v>964.05</v>
      </c>
      <c r="D374">
        <v>952.05</v>
      </c>
      <c r="E374">
        <v>959.9</v>
      </c>
      <c r="F374">
        <f t="shared" si="17"/>
        <v>5.3940822204765482E-3</v>
      </c>
      <c r="G374">
        <f t="shared" si="15"/>
        <v>11.39</v>
      </c>
      <c r="H374">
        <f t="shared" si="16"/>
        <v>3.91</v>
      </c>
    </row>
    <row r="375" spans="1:8">
      <c r="A375" s="17">
        <v>36868</v>
      </c>
      <c r="B375">
        <v>960.25</v>
      </c>
      <c r="C375">
        <v>975.55</v>
      </c>
      <c r="D375">
        <v>960.25</v>
      </c>
      <c r="E375">
        <v>973.8</v>
      </c>
      <c r="F375">
        <f t="shared" si="17"/>
        <v>1.4480675070319693E-2</v>
      </c>
      <c r="G375">
        <f t="shared" si="15"/>
        <v>11.21</v>
      </c>
      <c r="H375">
        <f t="shared" si="16"/>
        <v>3.93</v>
      </c>
    </row>
    <row r="376" spans="1:8">
      <c r="A376" s="17">
        <v>36871</v>
      </c>
      <c r="B376">
        <v>973.8</v>
      </c>
      <c r="C376">
        <v>988.45</v>
      </c>
      <c r="D376">
        <v>973.8</v>
      </c>
      <c r="E376">
        <v>987.4</v>
      </c>
      <c r="F376">
        <f t="shared" si="17"/>
        <v>1.3965906757034352E-2</v>
      </c>
      <c r="G376">
        <f t="shared" si="15"/>
        <v>11.27</v>
      </c>
      <c r="H376">
        <f t="shared" si="16"/>
        <v>3.91</v>
      </c>
    </row>
    <row r="377" spans="1:8">
      <c r="A377" s="17">
        <v>36872</v>
      </c>
      <c r="B377">
        <v>987.45</v>
      </c>
      <c r="C377">
        <v>995.2</v>
      </c>
      <c r="D377">
        <v>984.8</v>
      </c>
      <c r="E377">
        <v>987.55</v>
      </c>
      <c r="F377">
        <f t="shared" si="17"/>
        <v>1.5191411788539888E-4</v>
      </c>
      <c r="G377">
        <f t="shared" si="15"/>
        <v>11.3</v>
      </c>
      <c r="H377">
        <f t="shared" si="16"/>
        <v>3.91</v>
      </c>
    </row>
    <row r="378" spans="1:8">
      <c r="A378" s="17">
        <v>36873</v>
      </c>
      <c r="B378">
        <v>987.6</v>
      </c>
      <c r="C378">
        <v>1008.35</v>
      </c>
      <c r="D378">
        <v>987.6</v>
      </c>
      <c r="E378">
        <v>1006.55</v>
      </c>
      <c r="F378">
        <f t="shared" si="17"/>
        <v>1.9239532175586049E-2</v>
      </c>
      <c r="G378">
        <f t="shared" si="15"/>
        <v>11.29</v>
      </c>
      <c r="H378">
        <f t="shared" si="16"/>
        <v>3.91</v>
      </c>
    </row>
    <row r="379" spans="1:8">
      <c r="A379" s="17">
        <v>36874</v>
      </c>
      <c r="B379">
        <v>1006.55</v>
      </c>
      <c r="C379">
        <v>1013.2</v>
      </c>
      <c r="D379">
        <v>993.1</v>
      </c>
      <c r="E379">
        <v>995.1</v>
      </c>
      <c r="F379">
        <f t="shared" si="17"/>
        <v>-1.1375490536982724E-2</v>
      </c>
      <c r="G379">
        <f t="shared" si="15"/>
        <v>11.3</v>
      </c>
      <c r="H379">
        <f t="shared" si="16"/>
        <v>3.9</v>
      </c>
    </row>
    <row r="380" spans="1:8">
      <c r="A380" s="17">
        <v>36875</v>
      </c>
      <c r="B380">
        <v>994.95</v>
      </c>
      <c r="C380">
        <v>994.95</v>
      </c>
      <c r="D380">
        <v>955.7</v>
      </c>
      <c r="E380">
        <v>959.75</v>
      </c>
      <c r="F380">
        <f t="shared" si="17"/>
        <v>-3.5524067932871106E-2</v>
      </c>
      <c r="G380">
        <f t="shared" si="15"/>
        <v>11.3</v>
      </c>
      <c r="H380">
        <f t="shared" si="16"/>
        <v>3.9</v>
      </c>
    </row>
    <row r="381" spans="1:8">
      <c r="A381" s="17">
        <v>36878</v>
      </c>
      <c r="B381">
        <v>958.8</v>
      </c>
      <c r="C381">
        <v>968.75</v>
      </c>
      <c r="D381">
        <v>944.15</v>
      </c>
      <c r="E381">
        <v>963.05</v>
      </c>
      <c r="F381">
        <f t="shared" si="17"/>
        <v>3.4383954154726393E-3</v>
      </c>
      <c r="G381">
        <f t="shared" si="15"/>
        <v>11.24</v>
      </c>
      <c r="H381">
        <f t="shared" si="16"/>
        <v>3.9</v>
      </c>
    </row>
    <row r="382" spans="1:8">
      <c r="A382" s="17">
        <v>36879</v>
      </c>
      <c r="B382">
        <v>963.1</v>
      </c>
      <c r="C382">
        <v>966.6</v>
      </c>
      <c r="D382">
        <v>947.7</v>
      </c>
      <c r="E382">
        <v>950.8</v>
      </c>
      <c r="F382">
        <f t="shared" si="17"/>
        <v>-1.2720004153470743E-2</v>
      </c>
      <c r="G382">
        <f t="shared" si="15"/>
        <v>11.09</v>
      </c>
      <c r="H382">
        <f t="shared" si="16"/>
        <v>3.92</v>
      </c>
    </row>
    <row r="383" spans="1:8">
      <c r="A383" s="17">
        <v>36880</v>
      </c>
      <c r="B383">
        <v>951.8</v>
      </c>
      <c r="C383">
        <v>952.3</v>
      </c>
      <c r="D383">
        <v>934.7</v>
      </c>
      <c r="E383">
        <v>942.55</v>
      </c>
      <c r="F383">
        <f t="shared" si="17"/>
        <v>-8.6769036600756744E-3</v>
      </c>
      <c r="G383">
        <f t="shared" si="15"/>
        <v>11.11</v>
      </c>
      <c r="H383">
        <f t="shared" si="16"/>
        <v>3.92</v>
      </c>
    </row>
    <row r="384" spans="1:8">
      <c r="A384" s="17">
        <v>36881</v>
      </c>
      <c r="B384">
        <v>942.45</v>
      </c>
      <c r="C384">
        <v>942.45</v>
      </c>
      <c r="D384">
        <v>912.1</v>
      </c>
      <c r="E384">
        <v>929.3</v>
      </c>
      <c r="F384">
        <f t="shared" si="17"/>
        <v>-1.4057609675879212E-2</v>
      </c>
      <c r="G384">
        <f t="shared" si="15"/>
        <v>11.13</v>
      </c>
      <c r="H384">
        <f t="shared" si="16"/>
        <v>3.91</v>
      </c>
    </row>
    <row r="385" spans="1:8">
      <c r="A385" s="17">
        <v>36882</v>
      </c>
      <c r="B385">
        <v>929.4</v>
      </c>
      <c r="C385">
        <v>938.65</v>
      </c>
      <c r="D385">
        <v>888.5</v>
      </c>
      <c r="E385">
        <v>890.55</v>
      </c>
      <c r="F385">
        <f t="shared" si="17"/>
        <v>-4.1698052297428179E-2</v>
      </c>
      <c r="G385">
        <f t="shared" si="15"/>
        <v>11.15</v>
      </c>
      <c r="H385">
        <f t="shared" si="16"/>
        <v>3.91</v>
      </c>
    </row>
    <row r="386" spans="1:8">
      <c r="A386" s="17">
        <v>36886</v>
      </c>
      <c r="B386">
        <v>890.55</v>
      </c>
      <c r="C386">
        <v>895.9</v>
      </c>
      <c r="D386">
        <v>859.65</v>
      </c>
      <c r="E386">
        <v>865.3</v>
      </c>
      <c r="F386">
        <f t="shared" si="17"/>
        <v>-2.8353264836337044E-2</v>
      </c>
      <c r="G386">
        <f t="shared" ref="G386:G449" si="18">VLOOKUP(A386,Debtindex,6,FALSE)</f>
        <v>11.11</v>
      </c>
      <c r="H386">
        <f t="shared" ref="H386:H449" si="19">VLOOKUP(A386,Debtindex,7,FALSE)</f>
        <v>3.91</v>
      </c>
    </row>
    <row r="387" spans="1:8">
      <c r="A387" s="17">
        <v>36887</v>
      </c>
      <c r="B387">
        <v>865.35</v>
      </c>
      <c r="C387">
        <v>888.55</v>
      </c>
      <c r="D387">
        <v>861.6</v>
      </c>
      <c r="E387">
        <v>886.4</v>
      </c>
      <c r="F387">
        <f t="shared" si="17"/>
        <v>2.4384606494857408E-2</v>
      </c>
      <c r="G387">
        <f t="shared" si="18"/>
        <v>11.07</v>
      </c>
      <c r="H387">
        <f t="shared" si="19"/>
        <v>3.91</v>
      </c>
    </row>
    <row r="388" spans="1:8">
      <c r="A388" s="17">
        <v>36889</v>
      </c>
      <c r="B388">
        <v>899</v>
      </c>
      <c r="C388">
        <v>913.6</v>
      </c>
      <c r="D388">
        <v>891.45</v>
      </c>
      <c r="E388">
        <v>912.85</v>
      </c>
      <c r="F388">
        <f t="shared" ref="F388:F451" si="20">E388/E387-1</f>
        <v>2.9839801444043301E-2</v>
      </c>
      <c r="G388">
        <f t="shared" si="18"/>
        <v>11.06</v>
      </c>
      <c r="H388">
        <f t="shared" si="19"/>
        <v>3.9</v>
      </c>
    </row>
    <row r="389" spans="1:8">
      <c r="A389" s="17">
        <v>36892</v>
      </c>
      <c r="B389">
        <v>912.85</v>
      </c>
      <c r="C389">
        <v>922.05</v>
      </c>
      <c r="D389">
        <v>903</v>
      </c>
      <c r="E389">
        <v>907.75</v>
      </c>
      <c r="F389">
        <f t="shared" si="20"/>
        <v>-5.5868981760420766E-3</v>
      </c>
      <c r="G389">
        <f t="shared" si="18"/>
        <v>11.02</v>
      </c>
      <c r="H389">
        <f t="shared" si="19"/>
        <v>3.9</v>
      </c>
    </row>
    <row r="390" spans="1:8">
      <c r="A390" s="17">
        <v>36893</v>
      </c>
      <c r="B390">
        <v>907.75</v>
      </c>
      <c r="C390">
        <v>922.5</v>
      </c>
      <c r="D390">
        <v>902.2</v>
      </c>
      <c r="E390">
        <v>922</v>
      </c>
      <c r="F390">
        <f t="shared" si="20"/>
        <v>1.5698154778297946E-2</v>
      </c>
      <c r="G390">
        <f t="shared" si="18"/>
        <v>11.03</v>
      </c>
      <c r="H390">
        <f t="shared" si="19"/>
        <v>3.9</v>
      </c>
    </row>
    <row r="391" spans="1:8">
      <c r="A391" s="17">
        <v>36894</v>
      </c>
      <c r="B391">
        <v>921.85</v>
      </c>
      <c r="C391">
        <v>930.55</v>
      </c>
      <c r="D391">
        <v>910.7</v>
      </c>
      <c r="E391">
        <v>929.1</v>
      </c>
      <c r="F391">
        <f t="shared" si="20"/>
        <v>7.7006507592192186E-3</v>
      </c>
      <c r="G391">
        <f t="shared" si="18"/>
        <v>11.03</v>
      </c>
      <c r="H391">
        <f t="shared" si="19"/>
        <v>3.89</v>
      </c>
    </row>
    <row r="392" spans="1:8">
      <c r="A392" s="17">
        <v>36895</v>
      </c>
      <c r="B392">
        <v>929.1</v>
      </c>
      <c r="C392">
        <v>963.4</v>
      </c>
      <c r="D392">
        <v>929.1</v>
      </c>
      <c r="E392">
        <v>946.75</v>
      </c>
      <c r="F392">
        <f t="shared" si="20"/>
        <v>1.8996878699816921E-2</v>
      </c>
      <c r="G392">
        <f t="shared" si="18"/>
        <v>10.89</v>
      </c>
      <c r="H392">
        <f t="shared" si="19"/>
        <v>3.9</v>
      </c>
    </row>
    <row r="393" spans="1:8">
      <c r="A393" s="17">
        <v>36896</v>
      </c>
      <c r="B393">
        <v>946.7</v>
      </c>
      <c r="C393">
        <v>964.5</v>
      </c>
      <c r="D393">
        <v>946.25</v>
      </c>
      <c r="E393">
        <v>962.75</v>
      </c>
      <c r="F393">
        <f t="shared" si="20"/>
        <v>1.6899920781621391E-2</v>
      </c>
      <c r="G393">
        <f t="shared" si="18"/>
        <v>10.88</v>
      </c>
      <c r="H393">
        <f t="shared" si="19"/>
        <v>3.89</v>
      </c>
    </row>
    <row r="394" spans="1:8">
      <c r="A394" s="17">
        <v>36899</v>
      </c>
      <c r="B394">
        <v>962.75</v>
      </c>
      <c r="C394">
        <v>964.65</v>
      </c>
      <c r="D394">
        <v>937.45</v>
      </c>
      <c r="E394">
        <v>940.55</v>
      </c>
      <c r="F394">
        <f t="shared" si="20"/>
        <v>-2.3058945728382296E-2</v>
      </c>
      <c r="G394">
        <f t="shared" si="18"/>
        <v>10.89</v>
      </c>
      <c r="H394">
        <f t="shared" si="19"/>
        <v>3.88</v>
      </c>
    </row>
    <row r="395" spans="1:8">
      <c r="A395" s="17">
        <v>36900</v>
      </c>
      <c r="B395">
        <v>940.5</v>
      </c>
      <c r="C395">
        <v>953.05</v>
      </c>
      <c r="D395">
        <v>937.85</v>
      </c>
      <c r="E395">
        <v>944.45</v>
      </c>
      <c r="F395">
        <f t="shared" si="20"/>
        <v>4.146510020732741E-3</v>
      </c>
      <c r="G395">
        <f t="shared" si="18"/>
        <v>10.93</v>
      </c>
      <c r="H395">
        <f t="shared" si="19"/>
        <v>3.88</v>
      </c>
    </row>
    <row r="396" spans="1:8">
      <c r="A396" s="17">
        <v>36901</v>
      </c>
      <c r="B396">
        <v>944.45</v>
      </c>
      <c r="C396">
        <v>955.9</v>
      </c>
      <c r="D396">
        <v>931.95</v>
      </c>
      <c r="E396">
        <v>932.65</v>
      </c>
      <c r="F396">
        <f t="shared" si="20"/>
        <v>-1.2494044152681516E-2</v>
      </c>
      <c r="G396">
        <f t="shared" si="18"/>
        <v>10.99</v>
      </c>
      <c r="H396">
        <f t="shared" si="19"/>
        <v>3.87</v>
      </c>
    </row>
    <row r="397" spans="1:8">
      <c r="A397" s="17">
        <v>36902</v>
      </c>
      <c r="B397">
        <v>932.7</v>
      </c>
      <c r="C397">
        <v>940.05</v>
      </c>
      <c r="D397">
        <v>918</v>
      </c>
      <c r="E397">
        <v>919.65</v>
      </c>
      <c r="F397">
        <f t="shared" si="20"/>
        <v>-1.3938776604299541E-2</v>
      </c>
      <c r="G397">
        <f t="shared" si="18"/>
        <v>10.98</v>
      </c>
      <c r="H397">
        <f t="shared" si="19"/>
        <v>3.87</v>
      </c>
    </row>
    <row r="398" spans="1:8">
      <c r="A398" s="17">
        <v>36903</v>
      </c>
      <c r="B398">
        <v>919.65</v>
      </c>
      <c r="C398">
        <v>933.1</v>
      </c>
      <c r="D398">
        <v>917.45</v>
      </c>
      <c r="E398">
        <v>925.05</v>
      </c>
      <c r="F398">
        <f t="shared" si="20"/>
        <v>5.8717990539878251E-3</v>
      </c>
      <c r="G398">
        <f t="shared" si="18"/>
        <v>10.92</v>
      </c>
      <c r="H398">
        <f t="shared" si="19"/>
        <v>3.88</v>
      </c>
    </row>
    <row r="399" spans="1:8">
      <c r="A399" s="17">
        <v>36906</v>
      </c>
      <c r="B399">
        <v>925.1</v>
      </c>
      <c r="C399">
        <v>929.4</v>
      </c>
      <c r="D399">
        <v>915.35</v>
      </c>
      <c r="E399">
        <v>923.75</v>
      </c>
      <c r="F399">
        <f t="shared" si="20"/>
        <v>-1.4053294416517259E-3</v>
      </c>
      <c r="G399">
        <f t="shared" si="18"/>
        <v>10.89</v>
      </c>
      <c r="H399">
        <f t="shared" si="19"/>
        <v>3.87</v>
      </c>
    </row>
    <row r="400" spans="1:8">
      <c r="A400" s="17">
        <v>36907</v>
      </c>
      <c r="B400">
        <v>923.85</v>
      </c>
      <c r="C400">
        <v>931.4</v>
      </c>
      <c r="D400">
        <v>919.9</v>
      </c>
      <c r="E400">
        <v>925.55</v>
      </c>
      <c r="F400">
        <f t="shared" si="20"/>
        <v>1.9485791610283076E-3</v>
      </c>
      <c r="G400">
        <f t="shared" si="18"/>
        <v>10.9</v>
      </c>
      <c r="H400">
        <f t="shared" si="19"/>
        <v>3.87</v>
      </c>
    </row>
    <row r="401" spans="1:8">
      <c r="A401" s="17">
        <v>36908</v>
      </c>
      <c r="B401">
        <v>928.2</v>
      </c>
      <c r="C401">
        <v>936.95</v>
      </c>
      <c r="D401">
        <v>923.05</v>
      </c>
      <c r="E401">
        <v>928.3</v>
      </c>
      <c r="F401">
        <f t="shared" si="20"/>
        <v>2.9712063097617758E-3</v>
      </c>
      <c r="G401">
        <f t="shared" si="18"/>
        <v>10.9</v>
      </c>
      <c r="H401">
        <f t="shared" si="19"/>
        <v>3.86</v>
      </c>
    </row>
    <row r="402" spans="1:8">
      <c r="A402" s="17">
        <v>36909</v>
      </c>
      <c r="B402">
        <v>928.3</v>
      </c>
      <c r="C402">
        <v>938.8</v>
      </c>
      <c r="D402">
        <v>928.3</v>
      </c>
      <c r="E402">
        <v>938.05</v>
      </c>
      <c r="F402">
        <f t="shared" si="20"/>
        <v>1.0503070128191405E-2</v>
      </c>
      <c r="G402">
        <f t="shared" si="18"/>
        <v>10.89</v>
      </c>
      <c r="H402">
        <f t="shared" si="19"/>
        <v>3.86</v>
      </c>
    </row>
    <row r="403" spans="1:8">
      <c r="A403" s="17">
        <v>36910</v>
      </c>
      <c r="B403">
        <v>938.1</v>
      </c>
      <c r="C403">
        <v>964.9</v>
      </c>
      <c r="D403">
        <v>938.1</v>
      </c>
      <c r="E403">
        <v>963.5</v>
      </c>
      <c r="F403">
        <f t="shared" si="20"/>
        <v>2.7130749960023515E-2</v>
      </c>
      <c r="G403">
        <f t="shared" si="18"/>
        <v>10.89</v>
      </c>
      <c r="H403">
        <f t="shared" si="19"/>
        <v>3.86</v>
      </c>
    </row>
    <row r="404" spans="1:8">
      <c r="A404" s="17">
        <v>36913</v>
      </c>
      <c r="B404">
        <v>963.55</v>
      </c>
      <c r="C404">
        <v>974.15</v>
      </c>
      <c r="D404">
        <v>963.55</v>
      </c>
      <c r="E404">
        <v>971.3</v>
      </c>
      <c r="F404">
        <f t="shared" si="20"/>
        <v>8.0954852101711161E-3</v>
      </c>
      <c r="G404">
        <f t="shared" si="18"/>
        <v>10.77</v>
      </c>
      <c r="H404">
        <f t="shared" si="19"/>
        <v>3.85</v>
      </c>
    </row>
    <row r="405" spans="1:8">
      <c r="A405" s="17">
        <v>36914</v>
      </c>
      <c r="B405">
        <v>971.3</v>
      </c>
      <c r="C405">
        <v>978</v>
      </c>
      <c r="D405">
        <v>968.4</v>
      </c>
      <c r="E405">
        <v>973.9</v>
      </c>
      <c r="F405">
        <f t="shared" si="20"/>
        <v>2.6768248738804346E-3</v>
      </c>
      <c r="G405">
        <f t="shared" si="18"/>
        <v>10.75</v>
      </c>
      <c r="H405">
        <f t="shared" si="19"/>
        <v>3.85</v>
      </c>
    </row>
    <row r="406" spans="1:8">
      <c r="A406" s="17">
        <v>36915</v>
      </c>
      <c r="B406">
        <v>973.9</v>
      </c>
      <c r="C406">
        <v>985.25</v>
      </c>
      <c r="D406">
        <v>973.25</v>
      </c>
      <c r="E406">
        <v>984.85</v>
      </c>
      <c r="F406">
        <f t="shared" si="20"/>
        <v>1.1243454153403887E-2</v>
      </c>
      <c r="G406">
        <f t="shared" si="18"/>
        <v>10.71</v>
      </c>
      <c r="H406">
        <f t="shared" si="19"/>
        <v>3.86</v>
      </c>
    </row>
    <row r="407" spans="1:8">
      <c r="A407" s="17">
        <v>36916</v>
      </c>
      <c r="B407">
        <v>984.85</v>
      </c>
      <c r="C407">
        <v>988.25</v>
      </c>
      <c r="D407">
        <v>972.4</v>
      </c>
      <c r="E407">
        <v>985.55</v>
      </c>
      <c r="F407">
        <f t="shared" si="20"/>
        <v>7.1076813727977139E-4</v>
      </c>
      <c r="G407">
        <f t="shared" si="18"/>
        <v>10.73</v>
      </c>
      <c r="H407">
        <f t="shared" si="19"/>
        <v>3.85</v>
      </c>
    </row>
    <row r="408" spans="1:8">
      <c r="A408" s="17">
        <v>36920</v>
      </c>
      <c r="B408">
        <v>985.55</v>
      </c>
      <c r="C408">
        <v>985.55</v>
      </c>
      <c r="D408">
        <v>944.7</v>
      </c>
      <c r="E408">
        <v>959.85</v>
      </c>
      <c r="F408">
        <f t="shared" si="20"/>
        <v>-2.6076809903099685E-2</v>
      </c>
      <c r="G408">
        <f t="shared" si="18"/>
        <v>10.75</v>
      </c>
      <c r="H408">
        <f t="shared" si="19"/>
        <v>3.85</v>
      </c>
    </row>
    <row r="409" spans="1:8">
      <c r="A409" s="17">
        <v>36921</v>
      </c>
      <c r="B409">
        <v>959.9</v>
      </c>
      <c r="C409">
        <v>988.1</v>
      </c>
      <c r="D409">
        <v>959.9</v>
      </c>
      <c r="E409">
        <v>987.15</v>
      </c>
      <c r="F409">
        <f t="shared" si="20"/>
        <v>2.8441944053758439E-2</v>
      </c>
      <c r="G409">
        <f t="shared" si="18"/>
        <v>10.82</v>
      </c>
      <c r="H409">
        <f t="shared" si="19"/>
        <v>3.84</v>
      </c>
    </row>
    <row r="410" spans="1:8">
      <c r="A410" s="17">
        <v>36922</v>
      </c>
      <c r="B410">
        <v>989.95</v>
      </c>
      <c r="C410">
        <v>999.7</v>
      </c>
      <c r="D410">
        <v>979.55</v>
      </c>
      <c r="E410">
        <v>981.2</v>
      </c>
      <c r="F410">
        <f t="shared" si="20"/>
        <v>-6.0274527680695966E-3</v>
      </c>
      <c r="G410">
        <f t="shared" si="18"/>
        <v>10.72</v>
      </c>
      <c r="H410">
        <f t="shared" si="19"/>
        <v>3.85</v>
      </c>
    </row>
    <row r="411" spans="1:8">
      <c r="A411" s="17">
        <v>36923</v>
      </c>
      <c r="B411">
        <v>981.15</v>
      </c>
      <c r="C411">
        <v>981.15</v>
      </c>
      <c r="D411">
        <v>955.8</v>
      </c>
      <c r="E411">
        <v>965.95</v>
      </c>
      <c r="F411">
        <f t="shared" si="20"/>
        <v>-1.5542193232776169E-2</v>
      </c>
      <c r="G411">
        <f t="shared" si="18"/>
        <v>10.71</v>
      </c>
      <c r="H411">
        <f t="shared" si="19"/>
        <v>3.84</v>
      </c>
    </row>
    <row r="412" spans="1:8">
      <c r="A412" s="17">
        <v>36924</v>
      </c>
      <c r="B412">
        <v>965.95</v>
      </c>
      <c r="C412">
        <v>990.95</v>
      </c>
      <c r="D412">
        <v>965.7</v>
      </c>
      <c r="E412">
        <v>984.9</v>
      </c>
      <c r="F412">
        <f t="shared" si="20"/>
        <v>1.9617992649723082E-2</v>
      </c>
      <c r="G412">
        <f t="shared" si="18"/>
        <v>10.77</v>
      </c>
      <c r="H412">
        <f t="shared" si="19"/>
        <v>3.84</v>
      </c>
    </row>
    <row r="413" spans="1:8">
      <c r="A413" s="17">
        <v>36927</v>
      </c>
      <c r="B413">
        <v>984.85</v>
      </c>
      <c r="C413">
        <v>997.55</v>
      </c>
      <c r="D413">
        <v>982.2</v>
      </c>
      <c r="E413">
        <v>990.85</v>
      </c>
      <c r="F413">
        <f t="shared" si="20"/>
        <v>6.0412224591328556E-3</v>
      </c>
      <c r="G413">
        <f t="shared" si="18"/>
        <v>10.77</v>
      </c>
      <c r="H413">
        <f t="shared" si="19"/>
        <v>3.83</v>
      </c>
    </row>
    <row r="414" spans="1:8">
      <c r="A414" s="17">
        <v>36928</v>
      </c>
      <c r="B414">
        <v>990.85</v>
      </c>
      <c r="C414">
        <v>1001.75</v>
      </c>
      <c r="D414">
        <v>990.85</v>
      </c>
      <c r="E414">
        <v>996.85</v>
      </c>
      <c r="F414">
        <f t="shared" si="20"/>
        <v>6.0554069738103511E-3</v>
      </c>
      <c r="G414">
        <f t="shared" si="18"/>
        <v>10.72</v>
      </c>
      <c r="H414">
        <f t="shared" si="19"/>
        <v>3.83</v>
      </c>
    </row>
    <row r="415" spans="1:8">
      <c r="A415" s="17">
        <v>36929</v>
      </c>
      <c r="B415">
        <v>997</v>
      </c>
      <c r="C415">
        <v>1002.95</v>
      </c>
      <c r="D415">
        <v>987.95</v>
      </c>
      <c r="E415">
        <v>989.6</v>
      </c>
      <c r="F415">
        <f t="shared" si="20"/>
        <v>-7.2729096654461367E-3</v>
      </c>
      <c r="G415">
        <f t="shared" si="18"/>
        <v>10.67</v>
      </c>
      <c r="H415">
        <f t="shared" si="19"/>
        <v>3.83</v>
      </c>
    </row>
    <row r="416" spans="1:8">
      <c r="A416" s="17">
        <v>36930</v>
      </c>
      <c r="B416">
        <v>989.55</v>
      </c>
      <c r="C416">
        <v>1009.8</v>
      </c>
      <c r="D416">
        <v>984.75</v>
      </c>
      <c r="E416">
        <v>1008.75</v>
      </c>
      <c r="F416">
        <f t="shared" si="20"/>
        <v>1.9351253031527849E-2</v>
      </c>
      <c r="G416">
        <f t="shared" si="18"/>
        <v>10.61</v>
      </c>
      <c r="H416">
        <f t="shared" si="19"/>
        <v>3.83</v>
      </c>
    </row>
    <row r="417" spans="1:8">
      <c r="A417" s="17">
        <v>36931</v>
      </c>
      <c r="B417">
        <v>1008.8</v>
      </c>
      <c r="C417">
        <v>1026.2</v>
      </c>
      <c r="D417">
        <v>1008.8</v>
      </c>
      <c r="E417">
        <v>1016.8</v>
      </c>
      <c r="F417">
        <f t="shared" si="20"/>
        <v>7.9801734820321713E-3</v>
      </c>
      <c r="G417">
        <f t="shared" si="18"/>
        <v>10.54</v>
      </c>
      <c r="H417">
        <f t="shared" si="19"/>
        <v>3.83</v>
      </c>
    </row>
    <row r="418" spans="1:8">
      <c r="A418" s="17">
        <v>36934</v>
      </c>
      <c r="B418">
        <v>1016.8</v>
      </c>
      <c r="C418">
        <v>1024</v>
      </c>
      <c r="D418">
        <v>1011.65</v>
      </c>
      <c r="E418">
        <v>1019.6</v>
      </c>
      <c r="F418">
        <f t="shared" si="20"/>
        <v>2.7537372147916628E-3</v>
      </c>
      <c r="G418">
        <f t="shared" si="18"/>
        <v>10.52</v>
      </c>
      <c r="H418">
        <f t="shared" si="19"/>
        <v>3.83</v>
      </c>
    </row>
    <row r="419" spans="1:8">
      <c r="A419" s="17">
        <v>36935</v>
      </c>
      <c r="B419">
        <v>1019.6</v>
      </c>
      <c r="C419">
        <v>1025.8</v>
      </c>
      <c r="D419">
        <v>1005.9</v>
      </c>
      <c r="E419">
        <v>1008.45</v>
      </c>
      <c r="F419">
        <f t="shared" si="20"/>
        <v>-1.0935661043546485E-2</v>
      </c>
      <c r="G419">
        <f t="shared" si="18"/>
        <v>10.52</v>
      </c>
      <c r="H419">
        <f t="shared" si="19"/>
        <v>3.83</v>
      </c>
    </row>
    <row r="420" spans="1:8">
      <c r="A420" s="17">
        <v>36936</v>
      </c>
      <c r="B420">
        <v>1008.45</v>
      </c>
      <c r="C420">
        <v>1011.95</v>
      </c>
      <c r="D420">
        <v>998.65</v>
      </c>
      <c r="E420">
        <v>1008.65</v>
      </c>
      <c r="F420">
        <f t="shared" si="20"/>
        <v>1.983241608407571E-4</v>
      </c>
      <c r="G420">
        <f t="shared" si="18"/>
        <v>10.58</v>
      </c>
      <c r="H420">
        <f t="shared" si="19"/>
        <v>3.82</v>
      </c>
    </row>
    <row r="421" spans="1:8">
      <c r="A421" s="17">
        <v>36937</v>
      </c>
      <c r="B421">
        <v>1008.65</v>
      </c>
      <c r="C421">
        <v>1025.5</v>
      </c>
      <c r="D421">
        <v>1008.65</v>
      </c>
      <c r="E421">
        <v>1022.15</v>
      </c>
      <c r="F421">
        <f t="shared" si="20"/>
        <v>1.3384226441282898E-2</v>
      </c>
      <c r="G421">
        <f t="shared" si="18"/>
        <v>10.68</v>
      </c>
      <c r="H421">
        <f t="shared" si="19"/>
        <v>3.81</v>
      </c>
    </row>
    <row r="422" spans="1:8">
      <c r="A422" s="17">
        <v>36938</v>
      </c>
      <c r="B422">
        <v>1022.2</v>
      </c>
      <c r="C422">
        <v>1028.45</v>
      </c>
      <c r="D422">
        <v>990.4</v>
      </c>
      <c r="E422">
        <v>992.95</v>
      </c>
      <c r="F422">
        <f t="shared" si="20"/>
        <v>-2.8567235728611196E-2</v>
      </c>
      <c r="G422">
        <f t="shared" si="18"/>
        <v>10.68</v>
      </c>
      <c r="H422">
        <f t="shared" si="19"/>
        <v>3.81</v>
      </c>
    </row>
    <row r="423" spans="1:8">
      <c r="A423" s="17">
        <v>36942</v>
      </c>
      <c r="B423">
        <v>996.15</v>
      </c>
      <c r="C423">
        <v>999.5</v>
      </c>
      <c r="D423">
        <v>989.5</v>
      </c>
      <c r="E423">
        <v>993.55</v>
      </c>
      <c r="F423">
        <f t="shared" si="20"/>
        <v>6.0426003323410526E-4</v>
      </c>
      <c r="G423">
        <f t="shared" si="18"/>
        <v>10.42</v>
      </c>
      <c r="H423">
        <f t="shared" si="19"/>
        <v>3.81</v>
      </c>
    </row>
    <row r="424" spans="1:8">
      <c r="A424" s="17">
        <v>36944</v>
      </c>
      <c r="B424">
        <v>982</v>
      </c>
      <c r="C424">
        <v>982</v>
      </c>
      <c r="D424">
        <v>949.6</v>
      </c>
      <c r="E424">
        <v>967.95</v>
      </c>
      <c r="F424">
        <f t="shared" si="20"/>
        <v>-2.5766191938000005E-2</v>
      </c>
      <c r="G424">
        <f t="shared" si="18"/>
        <v>10.45</v>
      </c>
      <c r="H424">
        <f t="shared" si="19"/>
        <v>3.81</v>
      </c>
    </row>
    <row r="425" spans="1:8">
      <c r="A425" s="17">
        <v>36945</v>
      </c>
      <c r="B425">
        <v>968</v>
      </c>
      <c r="C425">
        <v>972.55</v>
      </c>
      <c r="D425">
        <v>936.3</v>
      </c>
      <c r="E425">
        <v>936.8</v>
      </c>
      <c r="F425">
        <f t="shared" si="20"/>
        <v>-3.2181414329252589E-2</v>
      </c>
      <c r="G425">
        <f t="shared" si="18"/>
        <v>10.45</v>
      </c>
      <c r="H425">
        <f t="shared" si="19"/>
        <v>3.8</v>
      </c>
    </row>
    <row r="426" spans="1:8">
      <c r="A426" s="17">
        <v>36948</v>
      </c>
      <c r="B426">
        <v>965.2</v>
      </c>
      <c r="C426">
        <v>971.05</v>
      </c>
      <c r="D426">
        <v>945.9</v>
      </c>
      <c r="E426">
        <v>933.79</v>
      </c>
      <c r="F426">
        <f t="shared" si="20"/>
        <v>-3.2130657557642994E-3</v>
      </c>
      <c r="G426">
        <f t="shared" si="18"/>
        <v>10.52</v>
      </c>
      <c r="H426">
        <f t="shared" si="19"/>
        <v>3.8</v>
      </c>
    </row>
    <row r="427" spans="1:8">
      <c r="A427" s="17">
        <v>36949</v>
      </c>
      <c r="B427">
        <v>942.05</v>
      </c>
      <c r="C427">
        <v>942.05</v>
      </c>
      <c r="D427">
        <v>938.6</v>
      </c>
      <c r="E427">
        <v>913.87</v>
      </c>
      <c r="F427">
        <f t="shared" si="20"/>
        <v>-2.1332419494747179E-2</v>
      </c>
      <c r="G427">
        <f t="shared" si="18"/>
        <v>10.45</v>
      </c>
      <c r="H427">
        <f t="shared" si="19"/>
        <v>3.8</v>
      </c>
    </row>
    <row r="428" spans="1:8">
      <c r="A428" s="17">
        <v>36950</v>
      </c>
      <c r="B428">
        <v>913.35</v>
      </c>
      <c r="C428">
        <v>962.1</v>
      </c>
      <c r="D428">
        <v>905</v>
      </c>
      <c r="E428">
        <v>950.53</v>
      </c>
      <c r="F428">
        <f t="shared" si="20"/>
        <v>4.0115114841279276E-2</v>
      </c>
      <c r="G428">
        <f t="shared" si="18"/>
        <v>10.25</v>
      </c>
      <c r="H428">
        <f t="shared" si="19"/>
        <v>3.8</v>
      </c>
    </row>
    <row r="429" spans="1:8">
      <c r="A429" s="17">
        <v>36951</v>
      </c>
      <c r="B429">
        <v>941.75</v>
      </c>
      <c r="C429">
        <v>941.75</v>
      </c>
      <c r="D429">
        <v>926.75</v>
      </c>
      <c r="E429">
        <v>950.21</v>
      </c>
      <c r="F429">
        <f t="shared" si="20"/>
        <v>-3.3665428760787375E-4</v>
      </c>
      <c r="G429">
        <f t="shared" si="18"/>
        <v>10.01</v>
      </c>
      <c r="H429">
        <f t="shared" si="19"/>
        <v>3.81</v>
      </c>
    </row>
    <row r="430" spans="1:8">
      <c r="A430" s="17">
        <v>36952</v>
      </c>
      <c r="B430">
        <v>950.65</v>
      </c>
      <c r="C430">
        <v>969.8</v>
      </c>
      <c r="D430">
        <v>901.45</v>
      </c>
      <c r="E430">
        <v>905.3</v>
      </c>
      <c r="F430">
        <f t="shared" si="20"/>
        <v>-4.7263236547710585E-2</v>
      </c>
      <c r="G430">
        <f t="shared" si="18"/>
        <v>10.14</v>
      </c>
      <c r="H430">
        <f t="shared" si="19"/>
        <v>3.8</v>
      </c>
    </row>
    <row r="431" spans="1:8">
      <c r="A431" s="17">
        <v>36955</v>
      </c>
      <c r="B431">
        <v>896.3</v>
      </c>
      <c r="C431">
        <v>908.3</v>
      </c>
      <c r="D431">
        <v>865.15</v>
      </c>
      <c r="E431">
        <v>878.8</v>
      </c>
      <c r="F431">
        <f t="shared" si="20"/>
        <v>-2.9272064509002549E-2</v>
      </c>
      <c r="G431">
        <f t="shared" si="18"/>
        <v>10.25</v>
      </c>
      <c r="H431">
        <f t="shared" si="19"/>
        <v>3.79</v>
      </c>
    </row>
    <row r="432" spans="1:8">
      <c r="A432" s="17">
        <v>36957</v>
      </c>
      <c r="B432">
        <v>897.6</v>
      </c>
      <c r="C432">
        <v>903.7</v>
      </c>
      <c r="D432">
        <v>859.65</v>
      </c>
      <c r="E432">
        <v>891.6</v>
      </c>
      <c r="F432">
        <f t="shared" si="20"/>
        <v>1.4565316340464429E-2</v>
      </c>
      <c r="G432">
        <f t="shared" si="18"/>
        <v>10.24</v>
      </c>
      <c r="H432">
        <f t="shared" si="19"/>
        <v>3.79</v>
      </c>
    </row>
    <row r="433" spans="1:8">
      <c r="A433" s="17">
        <v>36958</v>
      </c>
      <c r="B433">
        <v>894.25</v>
      </c>
      <c r="C433">
        <v>903.8</v>
      </c>
      <c r="D433">
        <v>882.35</v>
      </c>
      <c r="E433">
        <v>888.1</v>
      </c>
      <c r="F433">
        <f t="shared" si="20"/>
        <v>-3.9255271422162785E-3</v>
      </c>
      <c r="G433">
        <f t="shared" si="18"/>
        <v>10.08</v>
      </c>
      <c r="H433">
        <f t="shared" si="19"/>
        <v>3.81</v>
      </c>
    </row>
    <row r="434" spans="1:8">
      <c r="A434" s="17">
        <v>36959</v>
      </c>
      <c r="B434">
        <v>856</v>
      </c>
      <c r="C434">
        <v>857.85</v>
      </c>
      <c r="D434">
        <v>833.75</v>
      </c>
      <c r="E434">
        <v>852.55</v>
      </c>
      <c r="F434">
        <f t="shared" si="20"/>
        <v>-4.0029275982434442E-2</v>
      </c>
      <c r="G434">
        <f t="shared" si="18"/>
        <v>10.1</v>
      </c>
      <c r="H434">
        <f t="shared" si="19"/>
        <v>3.8</v>
      </c>
    </row>
    <row r="435" spans="1:8">
      <c r="A435" s="17">
        <v>36962</v>
      </c>
      <c r="B435">
        <v>840</v>
      </c>
      <c r="C435">
        <v>847.7</v>
      </c>
      <c r="D435">
        <v>800.85</v>
      </c>
      <c r="E435">
        <v>802.5</v>
      </c>
      <c r="F435">
        <f t="shared" si="20"/>
        <v>-5.8706234238460997E-2</v>
      </c>
      <c r="G435">
        <f t="shared" si="18"/>
        <v>10.1</v>
      </c>
      <c r="H435">
        <f t="shared" si="19"/>
        <v>3.8</v>
      </c>
    </row>
    <row r="436" spans="1:8">
      <c r="A436" s="17">
        <v>36963</v>
      </c>
      <c r="B436">
        <v>762.9</v>
      </c>
      <c r="C436">
        <v>800.1</v>
      </c>
      <c r="D436">
        <v>731.4</v>
      </c>
      <c r="E436">
        <v>748.9</v>
      </c>
      <c r="F436">
        <f t="shared" si="20"/>
        <v>-6.6791277258567039E-2</v>
      </c>
      <c r="G436">
        <f t="shared" si="18"/>
        <v>10.220000000000001</v>
      </c>
      <c r="H436">
        <f t="shared" si="19"/>
        <v>3.8</v>
      </c>
    </row>
    <row r="437" spans="1:8">
      <c r="A437" s="17">
        <v>36964</v>
      </c>
      <c r="B437">
        <v>739.15</v>
      </c>
      <c r="C437">
        <v>788.3</v>
      </c>
      <c r="D437">
        <v>739.15</v>
      </c>
      <c r="E437">
        <v>786.93</v>
      </c>
      <c r="F437">
        <f t="shared" si="20"/>
        <v>5.0781145680331097E-2</v>
      </c>
      <c r="G437">
        <f t="shared" si="18"/>
        <v>10.37</v>
      </c>
      <c r="H437">
        <f t="shared" si="19"/>
        <v>3.79</v>
      </c>
    </row>
    <row r="438" spans="1:8">
      <c r="A438" s="17">
        <v>36965</v>
      </c>
      <c r="B438">
        <v>776.4</v>
      </c>
      <c r="C438">
        <v>809</v>
      </c>
      <c r="D438">
        <v>773.35</v>
      </c>
      <c r="E438">
        <v>807.55</v>
      </c>
      <c r="F438">
        <f t="shared" si="20"/>
        <v>2.620309303241708E-2</v>
      </c>
      <c r="G438">
        <f t="shared" si="18"/>
        <v>10.34</v>
      </c>
      <c r="H438">
        <f t="shared" si="19"/>
        <v>3.79</v>
      </c>
    </row>
    <row r="439" spans="1:8">
      <c r="A439" s="17">
        <v>36966</v>
      </c>
      <c r="B439">
        <v>797.85</v>
      </c>
      <c r="C439">
        <v>819.6</v>
      </c>
      <c r="D439">
        <v>783.5</v>
      </c>
      <c r="E439">
        <v>791.45</v>
      </c>
      <c r="F439">
        <f t="shared" si="20"/>
        <v>-1.9936846015726428E-2</v>
      </c>
      <c r="G439">
        <f t="shared" si="18"/>
        <v>10.28</v>
      </c>
      <c r="H439">
        <f t="shared" si="19"/>
        <v>3.79</v>
      </c>
    </row>
    <row r="440" spans="1:8">
      <c r="A440" s="17">
        <v>36969</v>
      </c>
      <c r="B440">
        <v>790</v>
      </c>
      <c r="C440">
        <v>798.45</v>
      </c>
      <c r="D440">
        <v>779.5</v>
      </c>
      <c r="E440">
        <v>788.4</v>
      </c>
      <c r="F440">
        <f t="shared" si="20"/>
        <v>-3.8536862720324194E-3</v>
      </c>
      <c r="G440">
        <f t="shared" si="18"/>
        <v>10.4</v>
      </c>
      <c r="H440">
        <f t="shared" si="19"/>
        <v>3.77</v>
      </c>
    </row>
    <row r="441" spans="1:8">
      <c r="A441" s="17">
        <v>36970</v>
      </c>
      <c r="B441">
        <v>788.4</v>
      </c>
      <c r="C441">
        <v>792</v>
      </c>
      <c r="D441">
        <v>769.6</v>
      </c>
      <c r="E441">
        <v>777.45</v>
      </c>
      <c r="F441">
        <f t="shared" si="20"/>
        <v>-1.388888888888884E-2</v>
      </c>
      <c r="G441">
        <f t="shared" si="18"/>
        <v>10.46</v>
      </c>
      <c r="H441">
        <f t="shared" si="19"/>
        <v>3.77</v>
      </c>
    </row>
    <row r="442" spans="1:8">
      <c r="A442" s="17">
        <v>36971</v>
      </c>
      <c r="B442">
        <v>772.65</v>
      </c>
      <c r="C442">
        <v>797.2</v>
      </c>
      <c r="D442">
        <v>764.4</v>
      </c>
      <c r="E442">
        <v>797.2</v>
      </c>
      <c r="F442">
        <f t="shared" si="20"/>
        <v>2.5403562930091939E-2</v>
      </c>
      <c r="G442">
        <f t="shared" si="18"/>
        <v>10.37</v>
      </c>
      <c r="H442">
        <f t="shared" si="19"/>
        <v>3.77</v>
      </c>
    </row>
    <row r="443" spans="1:8">
      <c r="A443" s="17">
        <v>36972</v>
      </c>
      <c r="B443">
        <v>793.2</v>
      </c>
      <c r="C443">
        <v>801.4</v>
      </c>
      <c r="D443">
        <v>779.45</v>
      </c>
      <c r="E443">
        <v>779.7</v>
      </c>
      <c r="F443">
        <f t="shared" si="20"/>
        <v>-2.195183140993473E-2</v>
      </c>
      <c r="G443">
        <f t="shared" si="18"/>
        <v>10.48</v>
      </c>
      <c r="H443">
        <f t="shared" si="19"/>
        <v>3.76</v>
      </c>
    </row>
    <row r="444" spans="1:8">
      <c r="A444" s="17">
        <v>36973</v>
      </c>
      <c r="B444">
        <v>786.4</v>
      </c>
      <c r="C444">
        <v>786.55</v>
      </c>
      <c r="D444">
        <v>749.7</v>
      </c>
      <c r="E444">
        <v>762.25</v>
      </c>
      <c r="F444">
        <f t="shared" si="20"/>
        <v>-2.2380402718994552E-2</v>
      </c>
      <c r="G444">
        <f t="shared" si="18"/>
        <v>10.29</v>
      </c>
      <c r="H444">
        <f t="shared" si="19"/>
        <v>3.79</v>
      </c>
    </row>
    <row r="445" spans="1:8">
      <c r="A445" s="17">
        <v>36977</v>
      </c>
      <c r="B445">
        <v>761.3</v>
      </c>
      <c r="C445">
        <v>778.7</v>
      </c>
      <c r="D445">
        <v>759.6</v>
      </c>
      <c r="E445">
        <v>773.95</v>
      </c>
      <c r="F445">
        <f t="shared" si="20"/>
        <v>1.5349294850770745E-2</v>
      </c>
      <c r="G445">
        <f t="shared" si="18"/>
        <v>10.42</v>
      </c>
      <c r="H445">
        <f t="shared" si="19"/>
        <v>3.94</v>
      </c>
    </row>
    <row r="446" spans="1:8">
      <c r="A446" s="17">
        <v>36978</v>
      </c>
      <c r="B446">
        <v>785</v>
      </c>
      <c r="C446">
        <v>797.55</v>
      </c>
      <c r="D446">
        <v>785</v>
      </c>
      <c r="E446">
        <v>794.65</v>
      </c>
      <c r="F446">
        <f t="shared" si="20"/>
        <v>2.6745913818722045E-2</v>
      </c>
      <c r="G446">
        <f t="shared" si="18"/>
        <v>10.39</v>
      </c>
      <c r="H446">
        <f t="shared" si="19"/>
        <v>3.94</v>
      </c>
    </row>
    <row r="447" spans="1:8">
      <c r="A447" s="17">
        <v>36979</v>
      </c>
      <c r="B447">
        <v>786</v>
      </c>
      <c r="C447">
        <v>793.65</v>
      </c>
      <c r="D447">
        <v>778.35</v>
      </c>
      <c r="E447">
        <v>783.15</v>
      </c>
      <c r="F447">
        <f t="shared" si="20"/>
        <v>-1.4471780028943559E-2</v>
      </c>
      <c r="G447">
        <f t="shared" si="18"/>
        <v>10.39</v>
      </c>
      <c r="H447">
        <f t="shared" si="19"/>
        <v>3.94</v>
      </c>
    </row>
    <row r="448" spans="1:8">
      <c r="A448" s="17">
        <v>36980</v>
      </c>
      <c r="B448">
        <v>778.6</v>
      </c>
      <c r="C448">
        <v>779.3</v>
      </c>
      <c r="D448">
        <v>751.5</v>
      </c>
      <c r="E448">
        <v>754.2</v>
      </c>
      <c r="F448">
        <f t="shared" si="20"/>
        <v>-3.6966098448573015E-2</v>
      </c>
      <c r="G448">
        <f t="shared" si="18"/>
        <v>10.29</v>
      </c>
      <c r="H448">
        <f t="shared" si="19"/>
        <v>3.94</v>
      </c>
    </row>
    <row r="449" spans="1:8">
      <c r="A449" s="17">
        <v>36984</v>
      </c>
      <c r="B449">
        <v>734.95</v>
      </c>
      <c r="C449">
        <v>751</v>
      </c>
      <c r="D449">
        <v>733.65</v>
      </c>
      <c r="E449">
        <v>747.5</v>
      </c>
      <c r="F449">
        <f t="shared" si="20"/>
        <v>-8.8835852559003836E-3</v>
      </c>
      <c r="G449">
        <f t="shared" si="18"/>
        <v>10.220000000000001</v>
      </c>
      <c r="H449">
        <f t="shared" si="19"/>
        <v>3.93</v>
      </c>
    </row>
    <row r="450" spans="1:8">
      <c r="A450" s="17">
        <v>36985</v>
      </c>
      <c r="B450">
        <v>735.9</v>
      </c>
      <c r="C450">
        <v>740.65</v>
      </c>
      <c r="D450">
        <v>728.05</v>
      </c>
      <c r="E450">
        <v>738.2</v>
      </c>
      <c r="F450">
        <f t="shared" si="20"/>
        <v>-1.2441471571906337E-2</v>
      </c>
      <c r="G450">
        <f t="shared" ref="G450:G513" si="21">VLOOKUP(A450,Debtindex,6,FALSE)</f>
        <v>10.25</v>
      </c>
      <c r="H450">
        <f t="shared" ref="H450:H513" si="22">VLOOKUP(A450,Debtindex,7,FALSE)</f>
        <v>3.93</v>
      </c>
    </row>
    <row r="451" spans="1:8">
      <c r="A451" s="17">
        <v>36990</v>
      </c>
      <c r="B451">
        <v>733.4</v>
      </c>
      <c r="C451">
        <v>737.65</v>
      </c>
      <c r="D451">
        <v>724.85</v>
      </c>
      <c r="E451">
        <v>732.3</v>
      </c>
      <c r="F451">
        <f t="shared" si="20"/>
        <v>-7.9924139799513183E-3</v>
      </c>
      <c r="G451">
        <f t="shared" si="21"/>
        <v>10.23</v>
      </c>
      <c r="H451">
        <f t="shared" si="22"/>
        <v>4.08</v>
      </c>
    </row>
    <row r="452" spans="1:8">
      <c r="A452" s="17">
        <v>36991</v>
      </c>
      <c r="B452">
        <v>733.1</v>
      </c>
      <c r="C452">
        <v>733.1</v>
      </c>
      <c r="D452">
        <v>708.1</v>
      </c>
      <c r="E452">
        <v>715.45</v>
      </c>
      <c r="F452">
        <f t="shared" ref="F452:F515" si="23">E452/E451-1</f>
        <v>-2.300969547999443E-2</v>
      </c>
      <c r="G452">
        <f t="shared" si="21"/>
        <v>10.11</v>
      </c>
      <c r="H452">
        <f t="shared" si="22"/>
        <v>4.0999999999999996</v>
      </c>
    </row>
    <row r="453" spans="1:8">
      <c r="A453" s="17">
        <v>36992</v>
      </c>
      <c r="B453">
        <v>721.9</v>
      </c>
      <c r="C453">
        <v>721.9</v>
      </c>
      <c r="D453">
        <v>682.3</v>
      </c>
      <c r="E453">
        <v>686.45</v>
      </c>
      <c r="F453">
        <f t="shared" si="23"/>
        <v>-4.0533929694597792E-2</v>
      </c>
      <c r="G453">
        <f t="shared" si="21"/>
        <v>10.09</v>
      </c>
      <c r="H453">
        <f t="shared" si="22"/>
        <v>4.0999999999999996</v>
      </c>
    </row>
    <row r="454" spans="1:8">
      <c r="A454" s="17">
        <v>36993</v>
      </c>
      <c r="B454">
        <v>682.25</v>
      </c>
      <c r="C454">
        <v>682.25</v>
      </c>
      <c r="D454">
        <v>645.70000000000005</v>
      </c>
      <c r="E454">
        <v>662.6</v>
      </c>
      <c r="F454">
        <f t="shared" si="23"/>
        <v>-3.4743972612717666E-2</v>
      </c>
      <c r="G454">
        <f t="shared" si="21"/>
        <v>10.11</v>
      </c>
      <c r="H454">
        <f t="shared" si="22"/>
        <v>4.09</v>
      </c>
    </row>
    <row r="455" spans="1:8">
      <c r="A455" s="17">
        <v>36997</v>
      </c>
      <c r="B455">
        <v>660.55</v>
      </c>
      <c r="C455">
        <v>681.3</v>
      </c>
      <c r="D455">
        <v>651.79999999999995</v>
      </c>
      <c r="E455">
        <v>681.3</v>
      </c>
      <c r="F455">
        <f t="shared" si="23"/>
        <v>2.8222155146392813E-2</v>
      </c>
      <c r="G455">
        <f t="shared" si="21"/>
        <v>10.15</v>
      </c>
      <c r="H455">
        <f t="shared" si="22"/>
        <v>4.09</v>
      </c>
    </row>
    <row r="456" spans="1:8">
      <c r="A456" s="17">
        <v>36998</v>
      </c>
      <c r="B456">
        <v>677.5</v>
      </c>
      <c r="C456">
        <v>702.3</v>
      </c>
      <c r="D456">
        <v>677.25</v>
      </c>
      <c r="E456">
        <v>698.85</v>
      </c>
      <c r="F456">
        <f t="shared" si="23"/>
        <v>2.5759577278732015E-2</v>
      </c>
      <c r="G456">
        <f t="shared" si="21"/>
        <v>10.16</v>
      </c>
      <c r="H456">
        <f t="shared" si="22"/>
        <v>4.09</v>
      </c>
    </row>
    <row r="457" spans="1:8">
      <c r="A457" s="17">
        <v>36999</v>
      </c>
      <c r="B457">
        <v>699.7</v>
      </c>
      <c r="C457">
        <v>731.2</v>
      </c>
      <c r="D457">
        <v>699.7</v>
      </c>
      <c r="E457">
        <v>731.05</v>
      </c>
      <c r="F457">
        <f t="shared" si="23"/>
        <v>4.6075695785933846E-2</v>
      </c>
      <c r="G457">
        <f t="shared" si="21"/>
        <v>10.130000000000001</v>
      </c>
      <c r="H457">
        <f t="shared" si="22"/>
        <v>4.08</v>
      </c>
    </row>
    <row r="458" spans="1:8">
      <c r="A458" s="17">
        <v>37000</v>
      </c>
      <c r="B458">
        <v>750</v>
      </c>
      <c r="C458">
        <v>769.2</v>
      </c>
      <c r="D458">
        <v>736.9</v>
      </c>
      <c r="E458">
        <v>748.05</v>
      </c>
      <c r="F458">
        <f t="shared" si="23"/>
        <v>2.3254223377334071E-2</v>
      </c>
      <c r="G458">
        <f t="shared" si="21"/>
        <v>10.1</v>
      </c>
      <c r="H458">
        <f t="shared" si="22"/>
        <v>4.12</v>
      </c>
    </row>
    <row r="459" spans="1:8">
      <c r="A459" s="17">
        <v>37001</v>
      </c>
      <c r="B459">
        <v>758.3</v>
      </c>
      <c r="C459">
        <v>760.55</v>
      </c>
      <c r="D459">
        <v>740.5</v>
      </c>
      <c r="E459">
        <v>754.15</v>
      </c>
      <c r="F459">
        <f t="shared" si="23"/>
        <v>8.1545351246574693E-3</v>
      </c>
      <c r="G459">
        <f t="shared" si="21"/>
        <v>10.1</v>
      </c>
      <c r="H459">
        <f t="shared" si="22"/>
        <v>4.1100000000000003</v>
      </c>
    </row>
    <row r="460" spans="1:8">
      <c r="A460" s="17">
        <v>37004</v>
      </c>
      <c r="B460">
        <v>752.6</v>
      </c>
      <c r="C460">
        <v>765</v>
      </c>
      <c r="D460">
        <v>750.3</v>
      </c>
      <c r="E460">
        <v>754.65</v>
      </c>
      <c r="F460">
        <f t="shared" si="23"/>
        <v>6.6299807730563209E-4</v>
      </c>
      <c r="G460">
        <f t="shared" si="21"/>
        <v>10.08</v>
      </c>
      <c r="H460">
        <f t="shared" si="22"/>
        <v>4.12</v>
      </c>
    </row>
    <row r="461" spans="1:8">
      <c r="A461" s="17">
        <v>37005</v>
      </c>
      <c r="B461">
        <v>750.65</v>
      </c>
      <c r="C461">
        <v>764.05</v>
      </c>
      <c r="D461">
        <v>745.85</v>
      </c>
      <c r="E461">
        <v>763.85</v>
      </c>
      <c r="F461">
        <f t="shared" si="23"/>
        <v>1.2191081958523808E-2</v>
      </c>
      <c r="G461">
        <f t="shared" si="21"/>
        <v>10.09</v>
      </c>
      <c r="H461">
        <f t="shared" si="22"/>
        <v>4.1100000000000003</v>
      </c>
    </row>
    <row r="462" spans="1:8">
      <c r="A462" s="17">
        <v>37006</v>
      </c>
      <c r="B462">
        <v>765.05</v>
      </c>
      <c r="C462">
        <v>776.4</v>
      </c>
      <c r="D462">
        <v>761.5</v>
      </c>
      <c r="E462">
        <v>767.8</v>
      </c>
      <c r="F462">
        <f t="shared" si="23"/>
        <v>5.1711723505922791E-3</v>
      </c>
      <c r="G462">
        <f t="shared" si="21"/>
        <v>10.029999999999999</v>
      </c>
      <c r="H462">
        <f t="shared" si="22"/>
        <v>4.1100000000000003</v>
      </c>
    </row>
    <row r="463" spans="1:8">
      <c r="A463" s="17">
        <v>37007</v>
      </c>
      <c r="B463">
        <v>777.35</v>
      </c>
      <c r="C463">
        <v>779.5</v>
      </c>
      <c r="D463">
        <v>757.65</v>
      </c>
      <c r="E463">
        <v>757.95</v>
      </c>
      <c r="F463">
        <f t="shared" si="23"/>
        <v>-1.2828861682729786E-2</v>
      </c>
      <c r="G463">
        <f t="shared" si="21"/>
        <v>10.119999999999999</v>
      </c>
      <c r="H463">
        <f t="shared" si="22"/>
        <v>4.1100000000000003</v>
      </c>
    </row>
    <row r="464" spans="1:8">
      <c r="A464" s="17">
        <v>37008</v>
      </c>
      <c r="B464">
        <v>735.7</v>
      </c>
      <c r="C464">
        <v>735.7</v>
      </c>
      <c r="D464">
        <v>715.55</v>
      </c>
      <c r="E464">
        <v>724</v>
      </c>
      <c r="F464">
        <f t="shared" si="23"/>
        <v>-4.4791872814829548E-2</v>
      </c>
      <c r="G464">
        <f t="shared" si="21"/>
        <v>10.06</v>
      </c>
      <c r="H464">
        <f t="shared" si="22"/>
        <v>4.1100000000000003</v>
      </c>
    </row>
    <row r="465" spans="1:8">
      <c r="A465" s="17">
        <v>37011</v>
      </c>
      <c r="B465">
        <v>725.75</v>
      </c>
      <c r="C465">
        <v>746.2</v>
      </c>
      <c r="D465">
        <v>722.25</v>
      </c>
      <c r="E465">
        <v>746.2</v>
      </c>
      <c r="F465">
        <f t="shared" si="23"/>
        <v>3.0662983425414403E-2</v>
      </c>
      <c r="G465">
        <f t="shared" si="21"/>
        <v>10.119999999999999</v>
      </c>
      <c r="H465">
        <f t="shared" si="22"/>
        <v>4.09</v>
      </c>
    </row>
    <row r="466" spans="1:8">
      <c r="A466" s="17">
        <v>37013</v>
      </c>
      <c r="B466">
        <v>756.75</v>
      </c>
      <c r="C466">
        <v>767.35</v>
      </c>
      <c r="D466">
        <v>752.4</v>
      </c>
      <c r="E466">
        <v>753.2</v>
      </c>
      <c r="F466">
        <f t="shared" si="23"/>
        <v>9.3808630393996673E-3</v>
      </c>
      <c r="G466">
        <f t="shared" si="21"/>
        <v>10.06</v>
      </c>
      <c r="H466">
        <f t="shared" si="22"/>
        <v>4.0999999999999996</v>
      </c>
    </row>
    <row r="467" spans="1:8">
      <c r="A467" s="17">
        <v>37014</v>
      </c>
      <c r="B467">
        <v>754.8</v>
      </c>
      <c r="C467">
        <v>759.5</v>
      </c>
      <c r="D467">
        <v>745.7</v>
      </c>
      <c r="E467">
        <v>750.45</v>
      </c>
      <c r="F467">
        <f t="shared" si="23"/>
        <v>-3.6510886882633597E-3</v>
      </c>
      <c r="G467">
        <f t="shared" si="21"/>
        <v>10.029999999999999</v>
      </c>
      <c r="H467">
        <f t="shared" si="22"/>
        <v>4.0999999999999996</v>
      </c>
    </row>
    <row r="468" spans="1:8">
      <c r="A468" s="17">
        <v>37015</v>
      </c>
      <c r="B468">
        <v>744.7</v>
      </c>
      <c r="C468">
        <v>759.15</v>
      </c>
      <c r="D468">
        <v>744.7</v>
      </c>
      <c r="E468">
        <v>758.1</v>
      </c>
      <c r="F468">
        <f t="shared" si="23"/>
        <v>1.0193883669798121E-2</v>
      </c>
      <c r="G468">
        <f t="shared" si="21"/>
        <v>9.9600000000000009</v>
      </c>
      <c r="H468">
        <f t="shared" si="22"/>
        <v>4.0999999999999996</v>
      </c>
    </row>
    <row r="469" spans="1:8">
      <c r="A469" s="17">
        <v>37019</v>
      </c>
      <c r="B469">
        <v>768</v>
      </c>
      <c r="C469">
        <v>778.8</v>
      </c>
      <c r="D469">
        <v>767.95</v>
      </c>
      <c r="E469">
        <v>778.8</v>
      </c>
      <c r="F469">
        <f t="shared" si="23"/>
        <v>2.730510486743154E-2</v>
      </c>
      <c r="G469">
        <f t="shared" si="21"/>
        <v>10.029999999999999</v>
      </c>
      <c r="H469">
        <f t="shared" si="22"/>
        <v>4.09</v>
      </c>
    </row>
    <row r="470" spans="1:8">
      <c r="A470" s="17">
        <v>37020</v>
      </c>
      <c r="B470">
        <v>781.55</v>
      </c>
      <c r="C470">
        <v>782.4</v>
      </c>
      <c r="D470">
        <v>766.4</v>
      </c>
      <c r="E470">
        <v>766.4</v>
      </c>
      <c r="F470">
        <f t="shared" si="23"/>
        <v>-1.5921931176168469E-2</v>
      </c>
      <c r="G470">
        <f t="shared" si="21"/>
        <v>9.9600000000000009</v>
      </c>
      <c r="H470">
        <f t="shared" si="22"/>
        <v>4.0999999999999996</v>
      </c>
    </row>
    <row r="471" spans="1:8">
      <c r="A471" s="17">
        <v>37021</v>
      </c>
      <c r="B471">
        <v>766.05</v>
      </c>
      <c r="C471">
        <v>770.15</v>
      </c>
      <c r="D471">
        <v>761.05</v>
      </c>
      <c r="E471">
        <v>765.85</v>
      </c>
      <c r="F471">
        <f t="shared" si="23"/>
        <v>-7.1764091858028678E-4</v>
      </c>
      <c r="G471">
        <f t="shared" si="21"/>
        <v>9.9700000000000006</v>
      </c>
      <c r="H471">
        <f t="shared" si="22"/>
        <v>4.1399999999999997</v>
      </c>
    </row>
    <row r="472" spans="1:8">
      <c r="A472" s="17">
        <v>37022</v>
      </c>
      <c r="B472">
        <v>764.4</v>
      </c>
      <c r="C472">
        <v>766.6</v>
      </c>
      <c r="D472">
        <v>757.95</v>
      </c>
      <c r="E472">
        <v>762.75</v>
      </c>
      <c r="F472">
        <f t="shared" si="23"/>
        <v>-4.0477900372135611E-3</v>
      </c>
      <c r="G472">
        <f t="shared" si="21"/>
        <v>9.9600000000000009</v>
      </c>
      <c r="H472">
        <f t="shared" si="22"/>
        <v>4.1399999999999997</v>
      </c>
    </row>
    <row r="473" spans="1:8">
      <c r="A473" s="17">
        <v>37025</v>
      </c>
      <c r="B473">
        <v>761.55</v>
      </c>
      <c r="C473">
        <v>765.45</v>
      </c>
      <c r="D473">
        <v>756.5</v>
      </c>
      <c r="E473">
        <v>762.7</v>
      </c>
      <c r="F473">
        <f t="shared" si="23"/>
        <v>-6.5552277941582915E-5</v>
      </c>
      <c r="G473">
        <f t="shared" si="21"/>
        <v>9.9600000000000009</v>
      </c>
      <c r="H473">
        <f t="shared" si="22"/>
        <v>4.13</v>
      </c>
    </row>
    <row r="474" spans="1:8">
      <c r="A474" s="17">
        <v>37026</v>
      </c>
      <c r="B474">
        <v>761.75</v>
      </c>
      <c r="C474">
        <v>764.9</v>
      </c>
      <c r="D474">
        <v>731.7</v>
      </c>
      <c r="E474">
        <v>764.55</v>
      </c>
      <c r="F474">
        <f t="shared" si="23"/>
        <v>2.4255932870065333E-3</v>
      </c>
      <c r="G474">
        <f t="shared" si="21"/>
        <v>9.9600000000000009</v>
      </c>
      <c r="H474">
        <f t="shared" si="22"/>
        <v>4.12</v>
      </c>
    </row>
    <row r="475" spans="1:8">
      <c r="A475" s="17">
        <v>37027</v>
      </c>
      <c r="B475">
        <v>766.9</v>
      </c>
      <c r="C475">
        <v>776.55</v>
      </c>
      <c r="D475">
        <v>766.9</v>
      </c>
      <c r="E475">
        <v>769.55</v>
      </c>
      <c r="F475">
        <f t="shared" si="23"/>
        <v>6.5397946504479609E-3</v>
      </c>
      <c r="G475">
        <f t="shared" si="21"/>
        <v>9.9700000000000006</v>
      </c>
      <c r="H475">
        <f t="shared" si="22"/>
        <v>4.12</v>
      </c>
    </row>
    <row r="476" spans="1:8">
      <c r="A476" s="17">
        <v>37028</v>
      </c>
      <c r="B476">
        <v>775.55</v>
      </c>
      <c r="C476">
        <v>787.95</v>
      </c>
      <c r="D476">
        <v>775.55</v>
      </c>
      <c r="E476">
        <v>787.5</v>
      </c>
      <c r="F476">
        <f t="shared" si="23"/>
        <v>2.3325319992203219E-2</v>
      </c>
      <c r="G476">
        <f t="shared" si="21"/>
        <v>9.9499999999999993</v>
      </c>
      <c r="H476">
        <f t="shared" si="22"/>
        <v>4.12</v>
      </c>
    </row>
    <row r="477" spans="1:8">
      <c r="A477" s="17">
        <v>37029</v>
      </c>
      <c r="B477">
        <v>789.5</v>
      </c>
      <c r="C477">
        <v>793.2</v>
      </c>
      <c r="D477">
        <v>784</v>
      </c>
      <c r="E477">
        <v>786.9</v>
      </c>
      <c r="F477">
        <f t="shared" si="23"/>
        <v>-7.6190476190474143E-4</v>
      </c>
      <c r="G477">
        <f t="shared" si="21"/>
        <v>9.98</v>
      </c>
      <c r="H477">
        <f t="shared" si="22"/>
        <v>4.12</v>
      </c>
    </row>
    <row r="478" spans="1:8">
      <c r="A478" s="17">
        <v>37032</v>
      </c>
      <c r="B478">
        <v>787.6</v>
      </c>
      <c r="C478">
        <v>793.65</v>
      </c>
      <c r="D478">
        <v>785.3</v>
      </c>
      <c r="E478">
        <v>785.3</v>
      </c>
      <c r="F478">
        <f t="shared" si="23"/>
        <v>-2.0332952090481582E-3</v>
      </c>
      <c r="G478">
        <f t="shared" si="21"/>
        <v>9.98</v>
      </c>
      <c r="H478">
        <f t="shared" si="22"/>
        <v>4.1100000000000003</v>
      </c>
    </row>
    <row r="479" spans="1:8">
      <c r="A479" s="17">
        <v>37033</v>
      </c>
      <c r="B479">
        <v>790.65</v>
      </c>
      <c r="C479">
        <v>793.4</v>
      </c>
      <c r="D479">
        <v>788</v>
      </c>
      <c r="E479">
        <v>790.95</v>
      </c>
      <c r="F479">
        <f t="shared" si="23"/>
        <v>7.1947026614034293E-3</v>
      </c>
      <c r="G479">
        <f t="shared" si="21"/>
        <v>9.9600000000000009</v>
      </c>
      <c r="H479">
        <f t="shared" si="22"/>
        <v>4.1100000000000003</v>
      </c>
    </row>
    <row r="480" spans="1:8">
      <c r="A480" s="17">
        <v>37034</v>
      </c>
      <c r="B480">
        <v>790.9</v>
      </c>
      <c r="C480">
        <v>801.7</v>
      </c>
      <c r="D480">
        <v>790.9</v>
      </c>
      <c r="E480">
        <v>799.75</v>
      </c>
      <c r="F480">
        <f t="shared" si="23"/>
        <v>1.1125861306024332E-2</v>
      </c>
      <c r="G480">
        <f t="shared" si="21"/>
        <v>9.98</v>
      </c>
      <c r="H480">
        <f t="shared" si="22"/>
        <v>4.0999999999999996</v>
      </c>
    </row>
    <row r="481" spans="1:8">
      <c r="A481" s="17">
        <v>37035</v>
      </c>
      <c r="B481">
        <v>798.4</v>
      </c>
      <c r="C481">
        <v>807.6</v>
      </c>
      <c r="D481">
        <v>797.2</v>
      </c>
      <c r="E481">
        <v>799.7</v>
      </c>
      <c r="F481">
        <f t="shared" si="23"/>
        <v>-6.2519537355365529E-5</v>
      </c>
      <c r="G481">
        <f t="shared" si="21"/>
        <v>9.9600000000000009</v>
      </c>
      <c r="H481">
        <f t="shared" si="22"/>
        <v>4.0999999999999996</v>
      </c>
    </row>
    <row r="482" spans="1:8">
      <c r="A482" s="17">
        <v>37036</v>
      </c>
      <c r="B482">
        <v>803.2</v>
      </c>
      <c r="C482">
        <v>804.2</v>
      </c>
      <c r="D482">
        <v>793</v>
      </c>
      <c r="E482">
        <v>798.2</v>
      </c>
      <c r="F482">
        <f t="shared" si="23"/>
        <v>-1.8757033887707442E-3</v>
      </c>
      <c r="G482">
        <f t="shared" si="21"/>
        <v>9.98</v>
      </c>
      <c r="H482">
        <f t="shared" si="22"/>
        <v>4.1100000000000003</v>
      </c>
    </row>
    <row r="483" spans="1:8">
      <c r="A483" s="17">
        <v>37039</v>
      </c>
      <c r="B483">
        <v>799.35</v>
      </c>
      <c r="C483">
        <v>811.95</v>
      </c>
      <c r="D483">
        <v>798.85</v>
      </c>
      <c r="E483">
        <v>810.65</v>
      </c>
      <c r="F483">
        <f t="shared" si="23"/>
        <v>1.5597594587822616E-2</v>
      </c>
      <c r="G483">
        <f t="shared" si="21"/>
        <v>9.75</v>
      </c>
      <c r="H483">
        <f t="shared" si="22"/>
        <v>4.1399999999999997</v>
      </c>
    </row>
    <row r="484" spans="1:8">
      <c r="A484" s="17">
        <v>37040</v>
      </c>
      <c r="B484">
        <v>812.4</v>
      </c>
      <c r="C484">
        <v>816.9</v>
      </c>
      <c r="D484">
        <v>812.4</v>
      </c>
      <c r="E484">
        <v>814.95</v>
      </c>
      <c r="F484">
        <f t="shared" si="23"/>
        <v>5.3043853697651855E-3</v>
      </c>
      <c r="G484">
        <f t="shared" si="21"/>
        <v>9.75</v>
      </c>
      <c r="H484">
        <f t="shared" si="22"/>
        <v>4.1399999999999997</v>
      </c>
    </row>
    <row r="485" spans="1:8">
      <c r="A485" s="17">
        <v>37041</v>
      </c>
      <c r="B485">
        <v>816.05</v>
      </c>
      <c r="C485">
        <v>819.8</v>
      </c>
      <c r="D485">
        <v>795.65</v>
      </c>
      <c r="E485">
        <v>796.35</v>
      </c>
      <c r="F485">
        <f t="shared" si="23"/>
        <v>-2.2823486103441981E-2</v>
      </c>
      <c r="G485">
        <f t="shared" si="21"/>
        <v>9.75</v>
      </c>
      <c r="H485">
        <f t="shared" si="22"/>
        <v>4.13</v>
      </c>
    </row>
    <row r="486" spans="1:8">
      <c r="A486" s="17">
        <v>37042</v>
      </c>
      <c r="B486">
        <v>790.35</v>
      </c>
      <c r="C486">
        <v>791</v>
      </c>
      <c r="D486">
        <v>779.3</v>
      </c>
      <c r="E486">
        <v>791</v>
      </c>
      <c r="F486">
        <f t="shared" si="23"/>
        <v>-6.7181515665223346E-3</v>
      </c>
      <c r="G486">
        <f t="shared" si="21"/>
        <v>9.7200000000000006</v>
      </c>
      <c r="H486">
        <f t="shared" si="22"/>
        <v>4.13</v>
      </c>
    </row>
    <row r="487" spans="1:8">
      <c r="A487" s="17">
        <v>37043</v>
      </c>
      <c r="B487">
        <v>791.95</v>
      </c>
      <c r="C487">
        <v>795.5</v>
      </c>
      <c r="D487">
        <v>778.25</v>
      </c>
      <c r="E487">
        <v>779.7</v>
      </c>
      <c r="F487">
        <f t="shared" si="23"/>
        <v>-1.4285714285714235E-2</v>
      </c>
      <c r="G487">
        <f t="shared" si="21"/>
        <v>9.74</v>
      </c>
      <c r="H487">
        <f t="shared" si="22"/>
        <v>4.13</v>
      </c>
    </row>
    <row r="488" spans="1:8">
      <c r="A488" s="17">
        <v>37046</v>
      </c>
      <c r="B488">
        <v>781.95</v>
      </c>
      <c r="C488">
        <v>782.25</v>
      </c>
      <c r="D488">
        <v>759.05</v>
      </c>
      <c r="E488">
        <v>759.95</v>
      </c>
      <c r="F488">
        <f t="shared" si="23"/>
        <v>-2.5330255226369114E-2</v>
      </c>
      <c r="G488">
        <f t="shared" si="21"/>
        <v>9.8000000000000007</v>
      </c>
      <c r="H488">
        <f t="shared" si="22"/>
        <v>4.12</v>
      </c>
    </row>
    <row r="489" spans="1:8">
      <c r="A489" s="17">
        <v>37048</v>
      </c>
      <c r="B489">
        <v>755.55</v>
      </c>
      <c r="C489">
        <v>764.6</v>
      </c>
      <c r="D489">
        <v>754.1</v>
      </c>
      <c r="E489">
        <v>755.75</v>
      </c>
      <c r="F489">
        <f t="shared" si="23"/>
        <v>-5.5266793868018471E-3</v>
      </c>
      <c r="G489">
        <f t="shared" si="21"/>
        <v>9.82</v>
      </c>
      <c r="H489">
        <f t="shared" si="22"/>
        <v>4.1100000000000003</v>
      </c>
    </row>
    <row r="490" spans="1:8">
      <c r="A490" s="17">
        <v>37049</v>
      </c>
      <c r="B490">
        <v>755.5</v>
      </c>
      <c r="C490">
        <v>755.75</v>
      </c>
      <c r="D490">
        <v>739.2</v>
      </c>
      <c r="E490">
        <v>754.4</v>
      </c>
      <c r="F490">
        <f t="shared" si="23"/>
        <v>-1.7863049950380683E-3</v>
      </c>
      <c r="G490">
        <f t="shared" si="21"/>
        <v>9.86</v>
      </c>
      <c r="H490">
        <f t="shared" si="22"/>
        <v>4.1100000000000003</v>
      </c>
    </row>
    <row r="491" spans="1:8">
      <c r="A491" s="17">
        <v>37050</v>
      </c>
      <c r="B491">
        <v>755.2</v>
      </c>
      <c r="C491">
        <v>764.7</v>
      </c>
      <c r="D491">
        <v>754.9</v>
      </c>
      <c r="E491">
        <v>764.4</v>
      </c>
      <c r="F491">
        <f t="shared" si="23"/>
        <v>1.3255567338282148E-2</v>
      </c>
      <c r="G491">
        <f t="shared" si="21"/>
        <v>9.83</v>
      </c>
      <c r="H491">
        <f t="shared" si="22"/>
        <v>4.12</v>
      </c>
    </row>
    <row r="492" spans="1:8">
      <c r="A492" s="17">
        <v>37053</v>
      </c>
      <c r="B492">
        <v>764.2</v>
      </c>
      <c r="C492">
        <v>768.35</v>
      </c>
      <c r="D492">
        <v>760.05</v>
      </c>
      <c r="E492">
        <v>764.85</v>
      </c>
      <c r="F492">
        <f t="shared" si="23"/>
        <v>5.8869701726860235E-4</v>
      </c>
      <c r="G492">
        <f t="shared" si="21"/>
        <v>9.74</v>
      </c>
      <c r="H492">
        <f t="shared" si="22"/>
        <v>4.1100000000000003</v>
      </c>
    </row>
    <row r="493" spans="1:8">
      <c r="A493" s="17">
        <v>37054</v>
      </c>
      <c r="B493">
        <v>762.05</v>
      </c>
      <c r="C493">
        <v>765.2</v>
      </c>
      <c r="D493">
        <v>758.45</v>
      </c>
      <c r="E493">
        <v>764.3</v>
      </c>
      <c r="F493">
        <f t="shared" si="23"/>
        <v>-7.1909524743418718E-4</v>
      </c>
      <c r="G493">
        <f t="shared" si="21"/>
        <v>9.7200000000000006</v>
      </c>
      <c r="H493">
        <f t="shared" si="22"/>
        <v>4.1100000000000003</v>
      </c>
    </row>
    <row r="494" spans="1:8">
      <c r="A494" s="17">
        <v>37055</v>
      </c>
      <c r="B494">
        <v>766.3</v>
      </c>
      <c r="C494">
        <v>770.8</v>
      </c>
      <c r="D494">
        <v>765.35</v>
      </c>
      <c r="E494">
        <v>766.3</v>
      </c>
      <c r="F494">
        <f t="shared" si="23"/>
        <v>2.6167735182520691E-3</v>
      </c>
      <c r="G494">
        <f t="shared" si="21"/>
        <v>9.7100000000000009</v>
      </c>
      <c r="H494">
        <f t="shared" si="22"/>
        <v>4.1100000000000003</v>
      </c>
    </row>
    <row r="495" spans="1:8">
      <c r="A495" s="17">
        <v>37056</v>
      </c>
      <c r="B495">
        <v>763.9</v>
      </c>
      <c r="C495">
        <v>765.65</v>
      </c>
      <c r="D495">
        <v>752.9</v>
      </c>
      <c r="E495">
        <v>754</v>
      </c>
      <c r="F495">
        <f t="shared" si="23"/>
        <v>-1.6051154900169617E-2</v>
      </c>
      <c r="G495">
        <f t="shared" si="21"/>
        <v>9.74</v>
      </c>
      <c r="H495">
        <f t="shared" si="22"/>
        <v>4.0999999999999996</v>
      </c>
    </row>
    <row r="496" spans="1:8">
      <c r="A496" s="17">
        <v>37057</v>
      </c>
      <c r="B496">
        <v>748.6</v>
      </c>
      <c r="C496">
        <v>748.6</v>
      </c>
      <c r="D496">
        <v>733.8</v>
      </c>
      <c r="E496">
        <v>737.2</v>
      </c>
      <c r="F496">
        <f t="shared" si="23"/>
        <v>-2.2281167108753275E-2</v>
      </c>
      <c r="G496">
        <f t="shared" si="21"/>
        <v>9.73</v>
      </c>
      <c r="H496">
        <f t="shared" si="22"/>
        <v>4.0999999999999996</v>
      </c>
    </row>
    <row r="497" spans="1:8">
      <c r="A497" s="17">
        <v>37060</v>
      </c>
      <c r="B497">
        <v>733.1</v>
      </c>
      <c r="C497">
        <v>733.1</v>
      </c>
      <c r="D497">
        <v>717.05</v>
      </c>
      <c r="E497">
        <v>731.85</v>
      </c>
      <c r="F497">
        <f t="shared" si="23"/>
        <v>-7.2571893651655062E-3</v>
      </c>
      <c r="G497">
        <f t="shared" si="21"/>
        <v>9.69</v>
      </c>
      <c r="H497">
        <f t="shared" si="22"/>
        <v>4.0999999999999996</v>
      </c>
    </row>
    <row r="498" spans="1:8">
      <c r="A498" s="17">
        <v>37061</v>
      </c>
      <c r="B498">
        <v>730.9</v>
      </c>
      <c r="C498">
        <v>739.95</v>
      </c>
      <c r="D498">
        <v>726.85</v>
      </c>
      <c r="E498">
        <v>739.95</v>
      </c>
      <c r="F498">
        <f t="shared" si="23"/>
        <v>1.1067841770854736E-2</v>
      </c>
      <c r="G498">
        <f t="shared" si="21"/>
        <v>9.56</v>
      </c>
      <c r="H498">
        <f t="shared" si="22"/>
        <v>4.1399999999999997</v>
      </c>
    </row>
    <row r="499" spans="1:8">
      <c r="A499" s="17">
        <v>37062</v>
      </c>
      <c r="B499">
        <v>740.7</v>
      </c>
      <c r="C499">
        <v>740.7</v>
      </c>
      <c r="D499">
        <v>730.4</v>
      </c>
      <c r="E499">
        <v>735.95</v>
      </c>
      <c r="F499">
        <f t="shared" si="23"/>
        <v>-5.4057706601797761E-3</v>
      </c>
      <c r="G499">
        <f t="shared" si="21"/>
        <v>9.5399999999999991</v>
      </c>
      <c r="H499">
        <f t="shared" si="22"/>
        <v>4.21</v>
      </c>
    </row>
    <row r="500" spans="1:8">
      <c r="A500" s="17">
        <v>37063</v>
      </c>
      <c r="B500">
        <v>736.35</v>
      </c>
      <c r="C500">
        <v>738.3</v>
      </c>
      <c r="D500">
        <v>730.5</v>
      </c>
      <c r="E500">
        <v>733.7</v>
      </c>
      <c r="F500">
        <f t="shared" si="23"/>
        <v>-3.0572729125619702E-3</v>
      </c>
      <c r="G500">
        <f t="shared" si="21"/>
        <v>9.5399999999999991</v>
      </c>
      <c r="H500">
        <f t="shared" si="22"/>
        <v>4.21</v>
      </c>
    </row>
    <row r="501" spans="1:8">
      <c r="A501" s="17">
        <v>37064</v>
      </c>
      <c r="B501">
        <v>733.95</v>
      </c>
      <c r="C501">
        <v>733.95</v>
      </c>
      <c r="D501">
        <v>719.9</v>
      </c>
      <c r="E501">
        <v>723.35</v>
      </c>
      <c r="F501">
        <f t="shared" si="23"/>
        <v>-1.4106583072100332E-2</v>
      </c>
      <c r="G501">
        <f t="shared" si="21"/>
        <v>9.5299999999999994</v>
      </c>
      <c r="H501">
        <f t="shared" si="22"/>
        <v>4.2</v>
      </c>
    </row>
    <row r="502" spans="1:8">
      <c r="A502" s="17">
        <v>37067</v>
      </c>
      <c r="B502">
        <v>717.1</v>
      </c>
      <c r="C502">
        <v>717.1</v>
      </c>
      <c r="D502">
        <v>698.3</v>
      </c>
      <c r="E502">
        <v>699.3</v>
      </c>
      <c r="F502">
        <f t="shared" si="23"/>
        <v>-3.3248081841432353E-2</v>
      </c>
      <c r="G502">
        <f t="shared" si="21"/>
        <v>9.41</v>
      </c>
      <c r="H502">
        <f t="shared" si="22"/>
        <v>4.21</v>
      </c>
    </row>
    <row r="503" spans="1:8">
      <c r="A503" s="17">
        <v>37068</v>
      </c>
      <c r="B503">
        <v>694.6</v>
      </c>
      <c r="C503">
        <v>721.15</v>
      </c>
      <c r="D503">
        <v>692.15</v>
      </c>
      <c r="E503">
        <v>717</v>
      </c>
      <c r="F503">
        <f t="shared" si="23"/>
        <v>2.5311025311025359E-2</v>
      </c>
      <c r="G503">
        <f t="shared" si="21"/>
        <v>9.36</v>
      </c>
      <c r="H503">
        <f t="shared" si="22"/>
        <v>4.21</v>
      </c>
    </row>
    <row r="504" spans="1:8">
      <c r="A504" s="17">
        <v>37069</v>
      </c>
      <c r="B504">
        <v>718.05</v>
      </c>
      <c r="C504">
        <v>727.55</v>
      </c>
      <c r="D504">
        <v>712.45</v>
      </c>
      <c r="E504">
        <v>719.5</v>
      </c>
      <c r="F504">
        <f t="shared" si="23"/>
        <v>3.4867503486750717E-3</v>
      </c>
      <c r="G504">
        <f t="shared" si="21"/>
        <v>9.34</v>
      </c>
      <c r="H504">
        <f t="shared" si="22"/>
        <v>4.21</v>
      </c>
    </row>
    <row r="505" spans="1:8">
      <c r="A505" s="17">
        <v>37070</v>
      </c>
      <c r="B505">
        <v>719.2</v>
      </c>
      <c r="C505">
        <v>723.25</v>
      </c>
      <c r="D505">
        <v>714.85</v>
      </c>
      <c r="E505">
        <v>717.45</v>
      </c>
      <c r="F505">
        <f t="shared" si="23"/>
        <v>-2.8492008339123798E-3</v>
      </c>
      <c r="G505">
        <f t="shared" si="21"/>
        <v>9.27</v>
      </c>
      <c r="H505">
        <f t="shared" si="22"/>
        <v>4.21</v>
      </c>
    </row>
    <row r="506" spans="1:8">
      <c r="A506" s="17">
        <v>37071</v>
      </c>
      <c r="B506">
        <v>718.7</v>
      </c>
      <c r="C506">
        <v>731.85</v>
      </c>
      <c r="D506">
        <v>715.85</v>
      </c>
      <c r="E506">
        <v>725.85</v>
      </c>
      <c r="F506">
        <f t="shared" si="23"/>
        <v>1.1708132970938756E-2</v>
      </c>
      <c r="G506">
        <f t="shared" si="21"/>
        <v>9.2200000000000006</v>
      </c>
      <c r="H506">
        <f t="shared" si="22"/>
        <v>4.21</v>
      </c>
    </row>
    <row r="507" spans="1:8">
      <c r="A507" s="17">
        <v>37074</v>
      </c>
      <c r="B507">
        <v>727.75</v>
      </c>
      <c r="C507">
        <v>731.8</v>
      </c>
      <c r="D507">
        <v>718.75</v>
      </c>
      <c r="E507">
        <v>719.25</v>
      </c>
      <c r="F507">
        <f t="shared" si="23"/>
        <v>-9.0927877660673673E-3</v>
      </c>
      <c r="G507">
        <f t="shared" si="21"/>
        <v>9.23</v>
      </c>
      <c r="H507">
        <f t="shared" si="22"/>
        <v>4.2</v>
      </c>
    </row>
    <row r="508" spans="1:8">
      <c r="A508" s="17">
        <v>37075</v>
      </c>
      <c r="B508">
        <v>710.75</v>
      </c>
      <c r="C508">
        <v>710.8</v>
      </c>
      <c r="D508">
        <v>701</v>
      </c>
      <c r="E508">
        <v>701.3</v>
      </c>
      <c r="F508">
        <f t="shared" si="23"/>
        <v>-2.495655196385127E-2</v>
      </c>
      <c r="G508">
        <f t="shared" si="21"/>
        <v>9.2200000000000006</v>
      </c>
      <c r="H508">
        <f t="shared" si="22"/>
        <v>4.2</v>
      </c>
    </row>
    <row r="509" spans="1:8">
      <c r="A509" s="17">
        <v>37076</v>
      </c>
      <c r="B509">
        <v>702.45</v>
      </c>
      <c r="C509">
        <v>704.65</v>
      </c>
      <c r="D509">
        <v>693.65</v>
      </c>
      <c r="E509">
        <v>702</v>
      </c>
      <c r="F509">
        <f t="shared" si="23"/>
        <v>9.9814629972905244E-4</v>
      </c>
      <c r="G509">
        <f t="shared" si="21"/>
        <v>9.18</v>
      </c>
      <c r="H509">
        <f t="shared" si="22"/>
        <v>4.2</v>
      </c>
    </row>
    <row r="510" spans="1:8">
      <c r="A510" s="17">
        <v>37077</v>
      </c>
      <c r="B510">
        <v>705.15</v>
      </c>
      <c r="C510">
        <v>705.15</v>
      </c>
      <c r="D510">
        <v>698.15</v>
      </c>
      <c r="E510">
        <v>699</v>
      </c>
      <c r="F510">
        <f t="shared" si="23"/>
        <v>-4.2735042735042583E-3</v>
      </c>
      <c r="G510">
        <f t="shared" si="21"/>
        <v>9.07</v>
      </c>
      <c r="H510">
        <f t="shared" si="22"/>
        <v>4.2</v>
      </c>
    </row>
    <row r="511" spans="1:8">
      <c r="A511" s="17">
        <v>37078</v>
      </c>
      <c r="B511">
        <v>694.55</v>
      </c>
      <c r="C511">
        <v>696.45</v>
      </c>
      <c r="D511">
        <v>691.9</v>
      </c>
      <c r="E511">
        <v>696.35</v>
      </c>
      <c r="F511">
        <f t="shared" si="23"/>
        <v>-3.7911301859799851E-3</v>
      </c>
      <c r="G511">
        <f t="shared" si="21"/>
        <v>9</v>
      </c>
      <c r="H511">
        <f t="shared" si="22"/>
        <v>4.2</v>
      </c>
    </row>
    <row r="512" spans="1:8">
      <c r="A512" s="17">
        <v>37081</v>
      </c>
      <c r="B512">
        <v>689.05</v>
      </c>
      <c r="C512">
        <v>693.55</v>
      </c>
      <c r="D512">
        <v>687.35</v>
      </c>
      <c r="E512">
        <v>691.2</v>
      </c>
      <c r="F512">
        <f t="shared" si="23"/>
        <v>-7.3957061822359504E-3</v>
      </c>
      <c r="G512">
        <f t="shared" si="21"/>
        <v>9.08</v>
      </c>
      <c r="H512">
        <f t="shared" si="22"/>
        <v>4.1900000000000004</v>
      </c>
    </row>
    <row r="513" spans="1:8">
      <c r="A513" s="17">
        <v>37082</v>
      </c>
      <c r="B513">
        <v>695.45</v>
      </c>
      <c r="C513">
        <v>703.25</v>
      </c>
      <c r="D513">
        <v>695.45</v>
      </c>
      <c r="E513">
        <v>698.35</v>
      </c>
      <c r="F513">
        <f t="shared" si="23"/>
        <v>1.034432870370372E-2</v>
      </c>
      <c r="G513">
        <f t="shared" si="21"/>
        <v>8.93</v>
      </c>
      <c r="H513">
        <f t="shared" si="22"/>
        <v>4.1900000000000004</v>
      </c>
    </row>
    <row r="514" spans="1:8">
      <c r="A514" s="17">
        <v>37083</v>
      </c>
      <c r="B514">
        <v>698.6</v>
      </c>
      <c r="C514">
        <v>706.95</v>
      </c>
      <c r="D514">
        <v>698.4</v>
      </c>
      <c r="E514">
        <v>706.7</v>
      </c>
      <c r="F514">
        <f t="shared" si="23"/>
        <v>1.1956755208706316E-2</v>
      </c>
      <c r="G514">
        <f t="shared" ref="G514:G577" si="24">VLOOKUP(A514,Debtindex,6,FALSE)</f>
        <v>8.89</v>
      </c>
      <c r="H514">
        <f t="shared" ref="H514:H577" si="25">VLOOKUP(A514,Debtindex,7,FALSE)</f>
        <v>4.1900000000000004</v>
      </c>
    </row>
    <row r="515" spans="1:8">
      <c r="A515" s="17">
        <v>37084</v>
      </c>
      <c r="B515">
        <v>708.95</v>
      </c>
      <c r="C515">
        <v>723.85</v>
      </c>
      <c r="D515">
        <v>708.95</v>
      </c>
      <c r="E515">
        <v>723.85</v>
      </c>
      <c r="F515">
        <f t="shared" si="23"/>
        <v>2.4267723220602777E-2</v>
      </c>
      <c r="G515">
        <f t="shared" si="24"/>
        <v>8.92</v>
      </c>
      <c r="H515">
        <f t="shared" si="25"/>
        <v>4.1900000000000004</v>
      </c>
    </row>
    <row r="516" spans="1:8">
      <c r="A516" s="17">
        <v>37085</v>
      </c>
      <c r="B516">
        <v>729.8</v>
      </c>
      <c r="C516">
        <v>733.25</v>
      </c>
      <c r="D516">
        <v>717.7</v>
      </c>
      <c r="E516">
        <v>719</v>
      </c>
      <c r="F516">
        <f t="shared" ref="F516:F579" si="26">E516/E515-1</f>
        <v>-6.7002832078469909E-3</v>
      </c>
      <c r="G516">
        <f t="shared" si="24"/>
        <v>9.0299999999999994</v>
      </c>
      <c r="H516">
        <f t="shared" si="25"/>
        <v>4.18</v>
      </c>
    </row>
    <row r="517" spans="1:8">
      <c r="A517" s="17">
        <v>37088</v>
      </c>
      <c r="B517">
        <v>719.4</v>
      </c>
      <c r="C517">
        <v>726.5</v>
      </c>
      <c r="D517">
        <v>717.25</v>
      </c>
      <c r="E517">
        <v>719.4</v>
      </c>
      <c r="F517">
        <f t="shared" si="26"/>
        <v>5.5632823365781015E-4</v>
      </c>
      <c r="G517">
        <f t="shared" si="24"/>
        <v>8.9600000000000009</v>
      </c>
      <c r="H517">
        <f t="shared" si="25"/>
        <v>4.18</v>
      </c>
    </row>
    <row r="518" spans="1:8">
      <c r="A518" s="17">
        <v>37089</v>
      </c>
      <c r="B518">
        <v>713.65</v>
      </c>
      <c r="C518">
        <v>718.2</v>
      </c>
      <c r="D518">
        <v>711.4</v>
      </c>
      <c r="E518">
        <v>717.5</v>
      </c>
      <c r="F518">
        <f t="shared" si="26"/>
        <v>-2.64108979705302E-3</v>
      </c>
      <c r="G518">
        <f t="shared" si="24"/>
        <v>9.0500000000000007</v>
      </c>
      <c r="H518">
        <f t="shared" si="25"/>
        <v>4.17</v>
      </c>
    </row>
    <row r="519" spans="1:8">
      <c r="A519" s="17">
        <v>37090</v>
      </c>
      <c r="B519">
        <v>718.05</v>
      </c>
      <c r="C519">
        <v>720.8</v>
      </c>
      <c r="D519">
        <v>713.65</v>
      </c>
      <c r="E519">
        <v>716.8</v>
      </c>
      <c r="F519">
        <f t="shared" si="26"/>
        <v>-9.7560975609767286E-4</v>
      </c>
      <c r="G519">
        <f t="shared" si="24"/>
        <v>8.9600000000000009</v>
      </c>
      <c r="H519">
        <f t="shared" si="25"/>
        <v>4.17</v>
      </c>
    </row>
    <row r="520" spans="1:8">
      <c r="A520" s="17">
        <v>37091</v>
      </c>
      <c r="B520">
        <v>713</v>
      </c>
      <c r="C520">
        <v>713</v>
      </c>
      <c r="D520">
        <v>705.75</v>
      </c>
      <c r="E520">
        <v>711.15</v>
      </c>
      <c r="F520">
        <f t="shared" si="26"/>
        <v>-7.8822544642856984E-3</v>
      </c>
      <c r="G520">
        <f t="shared" si="24"/>
        <v>8.94</v>
      </c>
      <c r="H520">
        <f t="shared" si="25"/>
        <v>4.17</v>
      </c>
    </row>
    <row r="521" spans="1:8">
      <c r="A521" s="17">
        <v>37092</v>
      </c>
      <c r="B521">
        <v>713.55</v>
      </c>
      <c r="C521">
        <v>714.5</v>
      </c>
      <c r="D521">
        <v>703</v>
      </c>
      <c r="E521">
        <v>705.15</v>
      </c>
      <c r="F521">
        <f t="shared" si="26"/>
        <v>-8.4370385994515518E-3</v>
      </c>
      <c r="G521">
        <f t="shared" si="24"/>
        <v>8.92</v>
      </c>
      <c r="H521">
        <f t="shared" si="25"/>
        <v>4.17</v>
      </c>
    </row>
    <row r="522" spans="1:8">
      <c r="A522" s="17">
        <v>37095</v>
      </c>
      <c r="B522">
        <v>702.45</v>
      </c>
      <c r="C522">
        <v>702.45</v>
      </c>
      <c r="D522">
        <v>695.95</v>
      </c>
      <c r="E522">
        <v>700.8</v>
      </c>
      <c r="F522">
        <f t="shared" si="26"/>
        <v>-6.1689002339927468E-3</v>
      </c>
      <c r="G522">
        <f t="shared" si="24"/>
        <v>8.94</v>
      </c>
      <c r="H522">
        <f t="shared" si="25"/>
        <v>4.16</v>
      </c>
    </row>
    <row r="523" spans="1:8">
      <c r="A523" s="17">
        <v>37096</v>
      </c>
      <c r="B523">
        <v>695.8</v>
      </c>
      <c r="C523">
        <v>697.55</v>
      </c>
      <c r="D523">
        <v>693.05</v>
      </c>
      <c r="E523">
        <v>695.8</v>
      </c>
      <c r="F523">
        <f t="shared" si="26"/>
        <v>-7.1347031963470142E-3</v>
      </c>
      <c r="G523">
        <f t="shared" si="24"/>
        <v>8.89</v>
      </c>
      <c r="H523">
        <f t="shared" si="25"/>
        <v>4.17</v>
      </c>
    </row>
    <row r="524" spans="1:8">
      <c r="A524" s="17">
        <v>37097</v>
      </c>
      <c r="B524">
        <v>693.35</v>
      </c>
      <c r="C524">
        <v>693.5</v>
      </c>
      <c r="D524">
        <v>686.65</v>
      </c>
      <c r="E524">
        <v>687.85</v>
      </c>
      <c r="F524">
        <f t="shared" si="26"/>
        <v>-1.1425697039379012E-2</v>
      </c>
      <c r="G524">
        <f t="shared" si="24"/>
        <v>8.91</v>
      </c>
      <c r="H524">
        <f t="shared" si="25"/>
        <v>4.1900000000000004</v>
      </c>
    </row>
    <row r="525" spans="1:8">
      <c r="A525" s="17">
        <v>37098</v>
      </c>
      <c r="B525">
        <v>688.55</v>
      </c>
      <c r="C525">
        <v>688.55</v>
      </c>
      <c r="D525">
        <v>679.8</v>
      </c>
      <c r="E525">
        <v>681.75</v>
      </c>
      <c r="F525">
        <f t="shared" si="26"/>
        <v>-8.8682125463400707E-3</v>
      </c>
      <c r="G525">
        <f t="shared" si="24"/>
        <v>8.93</v>
      </c>
      <c r="H525">
        <f t="shared" si="25"/>
        <v>4.1900000000000004</v>
      </c>
    </row>
    <row r="526" spans="1:8">
      <c r="A526" s="17">
        <v>37099</v>
      </c>
      <c r="B526">
        <v>681.25</v>
      </c>
      <c r="C526">
        <v>685.95</v>
      </c>
      <c r="D526">
        <v>679.45</v>
      </c>
      <c r="E526">
        <v>681.45</v>
      </c>
      <c r="F526">
        <f t="shared" si="26"/>
        <v>-4.4004400440034175E-4</v>
      </c>
      <c r="G526">
        <f t="shared" si="24"/>
        <v>8.93</v>
      </c>
      <c r="H526">
        <f t="shared" si="25"/>
        <v>4.1900000000000004</v>
      </c>
    </row>
    <row r="527" spans="1:8">
      <c r="A527" s="17">
        <v>37102</v>
      </c>
      <c r="B527">
        <v>681.25</v>
      </c>
      <c r="C527">
        <v>687.8</v>
      </c>
      <c r="D527">
        <v>681.25</v>
      </c>
      <c r="E527">
        <v>687.2</v>
      </c>
      <c r="F527">
        <f t="shared" si="26"/>
        <v>8.4378897938219843E-3</v>
      </c>
      <c r="G527">
        <f t="shared" si="24"/>
        <v>8.93</v>
      </c>
      <c r="H527">
        <f t="shared" si="25"/>
        <v>4.18</v>
      </c>
    </row>
    <row r="528" spans="1:8">
      <c r="A528" s="17">
        <v>37103</v>
      </c>
      <c r="B528">
        <v>687.9</v>
      </c>
      <c r="C528">
        <v>697.05</v>
      </c>
      <c r="D528">
        <v>684.25</v>
      </c>
      <c r="E528">
        <v>697.05</v>
      </c>
      <c r="F528">
        <f t="shared" si="26"/>
        <v>1.4333527357392128E-2</v>
      </c>
      <c r="G528">
        <f t="shared" si="24"/>
        <v>8.9499999999999993</v>
      </c>
      <c r="H528">
        <f t="shared" si="25"/>
        <v>4.18</v>
      </c>
    </row>
    <row r="529" spans="1:8">
      <c r="A529" s="17">
        <v>37104</v>
      </c>
      <c r="B529">
        <v>697.3</v>
      </c>
      <c r="C529">
        <v>699.1</v>
      </c>
      <c r="D529">
        <v>691.15</v>
      </c>
      <c r="E529">
        <v>693.3</v>
      </c>
      <c r="F529">
        <f t="shared" si="26"/>
        <v>-5.3798149343662338E-3</v>
      </c>
      <c r="G529">
        <f t="shared" si="24"/>
        <v>8.9700000000000006</v>
      </c>
      <c r="H529">
        <f t="shared" si="25"/>
        <v>4.18</v>
      </c>
    </row>
    <row r="530" spans="1:8">
      <c r="A530" s="17">
        <v>37105</v>
      </c>
      <c r="B530">
        <v>694.2</v>
      </c>
      <c r="C530">
        <v>697.9</v>
      </c>
      <c r="D530">
        <v>693</v>
      </c>
      <c r="E530">
        <v>697.4</v>
      </c>
      <c r="F530">
        <f t="shared" si="26"/>
        <v>5.9137458531659526E-3</v>
      </c>
      <c r="G530">
        <f t="shared" si="24"/>
        <v>9.07</v>
      </c>
      <c r="H530">
        <f t="shared" si="25"/>
        <v>4.17</v>
      </c>
    </row>
    <row r="531" spans="1:8">
      <c r="A531" s="17">
        <v>37106</v>
      </c>
      <c r="B531">
        <v>698.45</v>
      </c>
      <c r="C531">
        <v>704.15</v>
      </c>
      <c r="D531">
        <v>698.45</v>
      </c>
      <c r="E531">
        <v>702</v>
      </c>
      <c r="F531">
        <f t="shared" si="26"/>
        <v>6.5959277315743581E-3</v>
      </c>
      <c r="G531">
        <f t="shared" si="24"/>
        <v>8.9700000000000006</v>
      </c>
      <c r="H531">
        <f t="shared" si="25"/>
        <v>4.17</v>
      </c>
    </row>
    <row r="532" spans="1:8">
      <c r="A532" s="17">
        <v>37109</v>
      </c>
      <c r="B532">
        <v>701.1</v>
      </c>
      <c r="C532">
        <v>707.3</v>
      </c>
      <c r="D532">
        <v>701.1</v>
      </c>
      <c r="E532">
        <v>702.3</v>
      </c>
      <c r="F532">
        <f t="shared" si="26"/>
        <v>4.2735042735042583E-4</v>
      </c>
      <c r="G532">
        <f t="shared" si="24"/>
        <v>8.93</v>
      </c>
      <c r="H532">
        <f t="shared" si="25"/>
        <v>4.17</v>
      </c>
    </row>
    <row r="533" spans="1:8">
      <c r="A533" s="17">
        <v>37110</v>
      </c>
      <c r="B533">
        <v>702.1</v>
      </c>
      <c r="C533">
        <v>704.7</v>
      </c>
      <c r="D533">
        <v>698.35</v>
      </c>
      <c r="E533">
        <v>698.4</v>
      </c>
      <c r="F533">
        <f t="shared" si="26"/>
        <v>-5.5531824006834762E-3</v>
      </c>
      <c r="G533">
        <f t="shared" si="24"/>
        <v>8.9700000000000006</v>
      </c>
      <c r="H533">
        <f t="shared" si="25"/>
        <v>4.16</v>
      </c>
    </row>
    <row r="534" spans="1:8">
      <c r="A534" s="17">
        <v>37111</v>
      </c>
      <c r="B534">
        <v>693.65</v>
      </c>
      <c r="C534">
        <v>698.65</v>
      </c>
      <c r="D534">
        <v>693.65</v>
      </c>
      <c r="E534">
        <v>696.1</v>
      </c>
      <c r="F534">
        <f t="shared" si="26"/>
        <v>-3.2932416953035393E-3</v>
      </c>
      <c r="G534">
        <f t="shared" si="24"/>
        <v>8.9499999999999993</v>
      </c>
      <c r="H534">
        <f t="shared" si="25"/>
        <v>4.16</v>
      </c>
    </row>
    <row r="535" spans="1:8">
      <c r="A535" s="17">
        <v>37112</v>
      </c>
      <c r="B535">
        <v>694.4</v>
      </c>
      <c r="C535">
        <v>695.3</v>
      </c>
      <c r="D535">
        <v>691</v>
      </c>
      <c r="E535">
        <v>694.65</v>
      </c>
      <c r="F535">
        <f t="shared" si="26"/>
        <v>-2.0830340468324104E-3</v>
      </c>
      <c r="G535">
        <f t="shared" si="24"/>
        <v>8.9700000000000006</v>
      </c>
      <c r="H535">
        <f t="shared" si="25"/>
        <v>4.16</v>
      </c>
    </row>
    <row r="536" spans="1:8">
      <c r="A536" s="17">
        <v>37113</v>
      </c>
      <c r="B536">
        <v>695.05</v>
      </c>
      <c r="C536">
        <v>698.15</v>
      </c>
      <c r="D536">
        <v>690.65</v>
      </c>
      <c r="E536">
        <v>691.35</v>
      </c>
      <c r="F536">
        <f t="shared" si="26"/>
        <v>-4.7505938242279333E-3</v>
      </c>
      <c r="G536">
        <f t="shared" si="24"/>
        <v>8.94</v>
      </c>
      <c r="H536">
        <f t="shared" si="25"/>
        <v>4.16</v>
      </c>
    </row>
    <row r="537" spans="1:8">
      <c r="A537" s="17">
        <v>37116</v>
      </c>
      <c r="B537">
        <v>692.95</v>
      </c>
      <c r="C537">
        <v>693.75</v>
      </c>
      <c r="D537">
        <v>685.95</v>
      </c>
      <c r="E537">
        <v>687.25</v>
      </c>
      <c r="F537">
        <f t="shared" si="26"/>
        <v>-5.9304259781587376E-3</v>
      </c>
      <c r="G537">
        <f t="shared" si="24"/>
        <v>8.83</v>
      </c>
      <c r="H537">
        <f t="shared" si="25"/>
        <v>4.16</v>
      </c>
    </row>
    <row r="538" spans="1:8">
      <c r="A538" s="17">
        <v>37117</v>
      </c>
      <c r="B538">
        <v>688.1</v>
      </c>
      <c r="C538">
        <v>696.55</v>
      </c>
      <c r="D538">
        <v>688.1</v>
      </c>
      <c r="E538">
        <v>695.25</v>
      </c>
      <c r="F538">
        <f t="shared" si="26"/>
        <v>1.1640596580574814E-2</v>
      </c>
      <c r="G538">
        <f t="shared" si="24"/>
        <v>8.85</v>
      </c>
      <c r="H538">
        <f t="shared" si="25"/>
        <v>4.16</v>
      </c>
    </row>
    <row r="539" spans="1:8">
      <c r="A539" s="17">
        <v>37119</v>
      </c>
      <c r="B539">
        <v>694.8</v>
      </c>
      <c r="C539">
        <v>700.85</v>
      </c>
      <c r="D539">
        <v>694.8</v>
      </c>
      <c r="E539">
        <v>698.25</v>
      </c>
      <c r="F539">
        <f t="shared" si="26"/>
        <v>4.3149946062568389E-3</v>
      </c>
      <c r="G539">
        <f t="shared" si="24"/>
        <v>8.86</v>
      </c>
      <c r="H539">
        <f t="shared" si="25"/>
        <v>4.1500000000000004</v>
      </c>
    </row>
    <row r="540" spans="1:8">
      <c r="A540" s="17">
        <v>37120</v>
      </c>
      <c r="B540">
        <v>699.4</v>
      </c>
      <c r="C540">
        <v>701.85</v>
      </c>
      <c r="D540">
        <v>691.3</v>
      </c>
      <c r="E540">
        <v>691.9</v>
      </c>
      <c r="F540">
        <f t="shared" si="26"/>
        <v>-9.0941639813820752E-3</v>
      </c>
      <c r="G540">
        <f t="shared" si="24"/>
        <v>8.83</v>
      </c>
      <c r="H540">
        <f t="shared" si="25"/>
        <v>4.1500000000000004</v>
      </c>
    </row>
    <row r="541" spans="1:8">
      <c r="A541" s="17">
        <v>37123</v>
      </c>
      <c r="B541">
        <v>689.55</v>
      </c>
      <c r="C541">
        <v>690.15</v>
      </c>
      <c r="D541">
        <v>686.6</v>
      </c>
      <c r="E541">
        <v>690.15</v>
      </c>
      <c r="F541">
        <f t="shared" si="26"/>
        <v>-2.5292672351495682E-3</v>
      </c>
      <c r="G541">
        <f t="shared" si="24"/>
        <v>8.8000000000000007</v>
      </c>
      <c r="H541">
        <f t="shared" si="25"/>
        <v>4.1399999999999997</v>
      </c>
    </row>
    <row r="542" spans="1:8">
      <c r="A542" s="17">
        <v>37126</v>
      </c>
      <c r="B542">
        <v>690.4</v>
      </c>
      <c r="C542">
        <v>693.2</v>
      </c>
      <c r="D542">
        <v>690.3</v>
      </c>
      <c r="E542">
        <v>691.75</v>
      </c>
      <c r="F542">
        <f t="shared" si="26"/>
        <v>2.3183365934942302E-3</v>
      </c>
      <c r="G542">
        <f t="shared" si="24"/>
        <v>8.82</v>
      </c>
      <c r="H542">
        <f t="shared" si="25"/>
        <v>4.1399999999999997</v>
      </c>
    </row>
    <row r="543" spans="1:8">
      <c r="A543" s="17">
        <v>37127</v>
      </c>
      <c r="B543">
        <v>693.4</v>
      </c>
      <c r="C543">
        <v>694.95</v>
      </c>
      <c r="D543">
        <v>690.8</v>
      </c>
      <c r="E543">
        <v>694.55</v>
      </c>
      <c r="F543">
        <f t="shared" si="26"/>
        <v>4.0477050957714589E-3</v>
      </c>
      <c r="G543">
        <f t="shared" si="24"/>
        <v>8.74</v>
      </c>
      <c r="H543">
        <f t="shared" si="25"/>
        <v>4.1399999999999997</v>
      </c>
    </row>
    <row r="544" spans="1:8">
      <c r="A544" s="17">
        <v>37130</v>
      </c>
      <c r="B544">
        <v>698</v>
      </c>
      <c r="C544">
        <v>701.7</v>
      </c>
      <c r="D544">
        <v>698</v>
      </c>
      <c r="E544">
        <v>699</v>
      </c>
      <c r="F544">
        <f t="shared" si="26"/>
        <v>6.4070261320279265E-3</v>
      </c>
      <c r="G544">
        <f t="shared" si="24"/>
        <v>8.76</v>
      </c>
      <c r="H544">
        <f t="shared" si="25"/>
        <v>4.13</v>
      </c>
    </row>
    <row r="545" spans="1:8">
      <c r="A545" s="17">
        <v>37131</v>
      </c>
      <c r="B545">
        <v>699.1</v>
      </c>
      <c r="C545">
        <v>701.4</v>
      </c>
      <c r="D545">
        <v>695.7</v>
      </c>
      <c r="E545">
        <v>697.8</v>
      </c>
      <c r="F545">
        <f t="shared" si="26"/>
        <v>-1.7167381974249052E-3</v>
      </c>
      <c r="G545">
        <f t="shared" si="24"/>
        <v>8.75</v>
      </c>
      <c r="H545">
        <f t="shared" si="25"/>
        <v>4.13</v>
      </c>
    </row>
    <row r="546" spans="1:8">
      <c r="A546" s="17">
        <v>37132</v>
      </c>
      <c r="B546">
        <v>694.85</v>
      </c>
      <c r="C546">
        <v>697.8</v>
      </c>
      <c r="D546">
        <v>694.45</v>
      </c>
      <c r="E546">
        <v>695.65</v>
      </c>
      <c r="F546">
        <f t="shared" si="26"/>
        <v>-3.0811120664946401E-3</v>
      </c>
      <c r="G546">
        <f t="shared" si="24"/>
        <v>8.8000000000000007</v>
      </c>
      <c r="H546">
        <f t="shared" si="25"/>
        <v>4.13</v>
      </c>
    </row>
    <row r="547" spans="1:8">
      <c r="A547" s="17">
        <v>37133</v>
      </c>
      <c r="B547">
        <v>695.05</v>
      </c>
      <c r="C547">
        <v>697.85</v>
      </c>
      <c r="D547">
        <v>692.8</v>
      </c>
      <c r="E547">
        <v>695.1</v>
      </c>
      <c r="F547">
        <f t="shared" si="26"/>
        <v>-7.9062747071079187E-4</v>
      </c>
      <c r="G547">
        <f t="shared" si="24"/>
        <v>8.7899999999999991</v>
      </c>
      <c r="H547">
        <f t="shared" si="25"/>
        <v>4.1399999999999997</v>
      </c>
    </row>
    <row r="548" spans="1:8">
      <c r="A548" s="17">
        <v>37134</v>
      </c>
      <c r="B548">
        <v>695.1</v>
      </c>
      <c r="C548">
        <v>695.1</v>
      </c>
      <c r="D548">
        <v>684.2</v>
      </c>
      <c r="E548">
        <v>684.2</v>
      </c>
      <c r="F548">
        <f t="shared" si="26"/>
        <v>-1.5681196950079079E-2</v>
      </c>
      <c r="G548">
        <f t="shared" si="24"/>
        <v>8.6300000000000008</v>
      </c>
      <c r="H548">
        <f t="shared" si="25"/>
        <v>4.1500000000000004</v>
      </c>
    </row>
    <row r="549" spans="1:8">
      <c r="A549" s="17">
        <v>37137</v>
      </c>
      <c r="B549">
        <v>686.85</v>
      </c>
      <c r="C549">
        <v>688.8</v>
      </c>
      <c r="D549">
        <v>678.3</v>
      </c>
      <c r="E549">
        <v>679.6</v>
      </c>
      <c r="F549">
        <f t="shared" si="26"/>
        <v>-6.7231803566208947E-3</v>
      </c>
      <c r="G549">
        <f t="shared" si="24"/>
        <v>8.69</v>
      </c>
      <c r="H549">
        <f t="shared" si="25"/>
        <v>4.1399999999999997</v>
      </c>
    </row>
    <row r="550" spans="1:8">
      <c r="A550" s="17">
        <v>37138</v>
      </c>
      <c r="B550">
        <v>679.4</v>
      </c>
      <c r="C550">
        <v>685.05</v>
      </c>
      <c r="D550">
        <v>676.85</v>
      </c>
      <c r="E550">
        <v>683.3</v>
      </c>
      <c r="F550">
        <f t="shared" si="26"/>
        <v>5.4443790464977493E-3</v>
      </c>
      <c r="G550">
        <f t="shared" si="24"/>
        <v>8.7100000000000009</v>
      </c>
      <c r="H550">
        <f t="shared" si="25"/>
        <v>4.13</v>
      </c>
    </row>
    <row r="551" spans="1:8">
      <c r="A551" s="17">
        <v>37139</v>
      </c>
      <c r="B551">
        <v>678.65</v>
      </c>
      <c r="C551">
        <v>680</v>
      </c>
      <c r="D551">
        <v>674</v>
      </c>
      <c r="E551">
        <v>675.75</v>
      </c>
      <c r="F551">
        <f t="shared" si="26"/>
        <v>-1.1049319478998898E-2</v>
      </c>
      <c r="G551">
        <f t="shared" si="24"/>
        <v>8.67</v>
      </c>
      <c r="H551">
        <f t="shared" si="25"/>
        <v>4.13</v>
      </c>
    </row>
    <row r="552" spans="1:8">
      <c r="A552" s="17">
        <v>37140</v>
      </c>
      <c r="B552">
        <v>675.8</v>
      </c>
      <c r="C552">
        <v>676.3</v>
      </c>
      <c r="D552">
        <v>666.85</v>
      </c>
      <c r="E552">
        <v>669.9</v>
      </c>
      <c r="F552">
        <f t="shared" si="26"/>
        <v>-8.6570477247502886E-3</v>
      </c>
      <c r="G552">
        <f t="shared" si="24"/>
        <v>8.7100000000000009</v>
      </c>
      <c r="H552">
        <f t="shared" si="25"/>
        <v>4.13</v>
      </c>
    </row>
    <row r="553" spans="1:8">
      <c r="A553" s="17">
        <v>37141</v>
      </c>
      <c r="B553">
        <v>665.65</v>
      </c>
      <c r="C553">
        <v>672.15</v>
      </c>
      <c r="D553">
        <v>662.85</v>
      </c>
      <c r="E553">
        <v>671.3</v>
      </c>
      <c r="F553">
        <f t="shared" si="26"/>
        <v>2.089864158829613E-3</v>
      </c>
      <c r="G553">
        <f t="shared" si="24"/>
        <v>8.76</v>
      </c>
      <c r="H553">
        <f t="shared" si="25"/>
        <v>4.12</v>
      </c>
    </row>
    <row r="554" spans="1:8">
      <c r="A554" s="17">
        <v>37144</v>
      </c>
      <c r="B554">
        <v>669.05</v>
      </c>
      <c r="C554">
        <v>673.25</v>
      </c>
      <c r="D554">
        <v>667.85</v>
      </c>
      <c r="E554">
        <v>667.85</v>
      </c>
      <c r="F554">
        <f t="shared" si="26"/>
        <v>-5.1392819901682207E-3</v>
      </c>
      <c r="G554">
        <f t="shared" si="24"/>
        <v>8.7100000000000009</v>
      </c>
      <c r="H554">
        <f t="shared" si="25"/>
        <v>4.2</v>
      </c>
    </row>
    <row r="555" spans="1:8">
      <c r="A555" s="17">
        <v>37145</v>
      </c>
      <c r="B555">
        <v>668.15</v>
      </c>
      <c r="C555">
        <v>671.75</v>
      </c>
      <c r="D555">
        <v>663.75</v>
      </c>
      <c r="E555">
        <v>666.05</v>
      </c>
      <c r="F555">
        <f t="shared" si="26"/>
        <v>-2.6952159916150409E-3</v>
      </c>
      <c r="G555">
        <f t="shared" si="24"/>
        <v>8.64</v>
      </c>
      <c r="H555">
        <f t="shared" si="25"/>
        <v>4.21</v>
      </c>
    </row>
    <row r="556" spans="1:8">
      <c r="A556" s="17">
        <v>37146</v>
      </c>
      <c r="B556">
        <v>626.29999999999995</v>
      </c>
      <c r="C556">
        <v>641.35</v>
      </c>
      <c r="D556">
        <v>624.45000000000005</v>
      </c>
      <c r="E556">
        <v>640.65</v>
      </c>
      <c r="F556">
        <f t="shared" si="26"/>
        <v>-3.8135275129494772E-2</v>
      </c>
      <c r="G556">
        <f t="shared" si="24"/>
        <v>8.7200000000000006</v>
      </c>
      <c r="H556">
        <f t="shared" si="25"/>
        <v>4.21</v>
      </c>
    </row>
    <row r="557" spans="1:8">
      <c r="A557" s="17">
        <v>37147</v>
      </c>
      <c r="B557">
        <v>639.20000000000005</v>
      </c>
      <c r="C557">
        <v>644.35</v>
      </c>
      <c r="D557">
        <v>631.15</v>
      </c>
      <c r="E557">
        <v>632.15</v>
      </c>
      <c r="F557">
        <f t="shared" si="26"/>
        <v>-1.3267774916100872E-2</v>
      </c>
      <c r="G557">
        <f t="shared" si="24"/>
        <v>8.82</v>
      </c>
      <c r="H557">
        <f t="shared" si="25"/>
        <v>4.2</v>
      </c>
    </row>
    <row r="558" spans="1:8">
      <c r="A558" s="17">
        <v>37148</v>
      </c>
      <c r="B558">
        <v>632.5</v>
      </c>
      <c r="C558">
        <v>632.5</v>
      </c>
      <c r="D558">
        <v>582.04999999999995</v>
      </c>
      <c r="E558">
        <v>595.5</v>
      </c>
      <c r="F558">
        <f t="shared" si="26"/>
        <v>-5.7976746025468651E-2</v>
      </c>
      <c r="G558">
        <f t="shared" si="24"/>
        <v>8.9</v>
      </c>
      <c r="H558">
        <f t="shared" si="25"/>
        <v>4.1900000000000004</v>
      </c>
    </row>
    <row r="559" spans="1:8">
      <c r="A559" s="17">
        <v>37151</v>
      </c>
      <c r="B559">
        <v>576.6</v>
      </c>
      <c r="C559">
        <v>576.6</v>
      </c>
      <c r="D559">
        <v>550.04999999999995</v>
      </c>
      <c r="E559">
        <v>556.25</v>
      </c>
      <c r="F559">
        <f t="shared" si="26"/>
        <v>-6.5910999160369466E-2</v>
      </c>
      <c r="G559">
        <f t="shared" si="24"/>
        <v>9.67</v>
      </c>
      <c r="H559">
        <f t="shared" si="25"/>
        <v>4.1500000000000004</v>
      </c>
    </row>
    <row r="560" spans="1:8">
      <c r="A560" s="17">
        <v>37152</v>
      </c>
      <c r="B560">
        <v>555.65</v>
      </c>
      <c r="C560">
        <v>584.4</v>
      </c>
      <c r="D560">
        <v>555.65</v>
      </c>
      <c r="E560">
        <v>574.20000000000005</v>
      </c>
      <c r="F560">
        <f t="shared" si="26"/>
        <v>3.2269662921348363E-2</v>
      </c>
      <c r="G560">
        <f t="shared" si="24"/>
        <v>9.24</v>
      </c>
      <c r="H560">
        <f t="shared" si="25"/>
        <v>4.17</v>
      </c>
    </row>
    <row r="561" spans="1:8">
      <c r="A561" s="17">
        <v>37153</v>
      </c>
      <c r="B561">
        <v>578.20000000000005</v>
      </c>
      <c r="C561">
        <v>582.15</v>
      </c>
      <c r="D561">
        <v>576.45000000000005</v>
      </c>
      <c r="E561">
        <v>576.5</v>
      </c>
      <c r="F561">
        <f t="shared" si="26"/>
        <v>4.0055729710901655E-3</v>
      </c>
      <c r="G561">
        <f t="shared" si="24"/>
        <v>9.02</v>
      </c>
      <c r="H561">
        <f t="shared" si="25"/>
        <v>4.17</v>
      </c>
    </row>
    <row r="562" spans="1:8">
      <c r="A562" s="17">
        <v>37154</v>
      </c>
      <c r="B562">
        <v>570.70000000000005</v>
      </c>
      <c r="C562">
        <v>570.70000000000005</v>
      </c>
      <c r="D562">
        <v>551.79999999999995</v>
      </c>
      <c r="E562">
        <v>570.4</v>
      </c>
      <c r="F562">
        <f t="shared" si="26"/>
        <v>-1.0581092801387748E-2</v>
      </c>
      <c r="G562">
        <f t="shared" si="24"/>
        <v>9.16</v>
      </c>
      <c r="H562">
        <f t="shared" si="25"/>
        <v>4.16</v>
      </c>
    </row>
    <row r="563" spans="1:8">
      <c r="A563" s="17">
        <v>37155</v>
      </c>
      <c r="B563">
        <v>555.15</v>
      </c>
      <c r="C563">
        <v>556.65</v>
      </c>
      <c r="D563">
        <v>541.79999999999995</v>
      </c>
      <c r="E563">
        <v>545.85</v>
      </c>
      <c r="F563">
        <f t="shared" si="26"/>
        <v>-4.3039971949509037E-2</v>
      </c>
      <c r="G563">
        <f t="shared" si="24"/>
        <v>9.32</v>
      </c>
      <c r="H563">
        <f t="shared" si="25"/>
        <v>4.16</v>
      </c>
    </row>
    <row r="564" spans="1:8">
      <c r="A564" s="17">
        <v>37158</v>
      </c>
      <c r="B564">
        <v>547.75</v>
      </c>
      <c r="C564">
        <v>563.20000000000005</v>
      </c>
      <c r="D564">
        <v>547.75</v>
      </c>
      <c r="E564">
        <v>560.6</v>
      </c>
      <c r="F564">
        <f t="shared" si="26"/>
        <v>2.7022075661811806E-2</v>
      </c>
      <c r="G564">
        <f t="shared" si="24"/>
        <v>9.1300000000000008</v>
      </c>
      <c r="H564">
        <f t="shared" si="25"/>
        <v>4.16</v>
      </c>
    </row>
    <row r="565" spans="1:8">
      <c r="A565" s="17">
        <v>37159</v>
      </c>
      <c r="B565">
        <v>569.65</v>
      </c>
      <c r="C565">
        <v>576.1</v>
      </c>
      <c r="D565">
        <v>553.45000000000005</v>
      </c>
      <c r="E565">
        <v>553.5</v>
      </c>
      <c r="F565">
        <f t="shared" si="26"/>
        <v>-1.2665001783803143E-2</v>
      </c>
      <c r="G565">
        <f t="shared" si="24"/>
        <v>8.9700000000000006</v>
      </c>
      <c r="H565">
        <f t="shared" si="25"/>
        <v>4.17</v>
      </c>
    </row>
    <row r="566" spans="1:8">
      <c r="A566" s="17">
        <v>37160</v>
      </c>
      <c r="B566">
        <v>554.35</v>
      </c>
      <c r="C566">
        <v>565.9</v>
      </c>
      <c r="D566">
        <v>554</v>
      </c>
      <c r="E566">
        <v>565.5</v>
      </c>
      <c r="F566">
        <f t="shared" si="26"/>
        <v>2.1680216802167918E-2</v>
      </c>
      <c r="G566">
        <f t="shared" si="24"/>
        <v>8.9600000000000009</v>
      </c>
      <c r="H566">
        <f t="shared" si="25"/>
        <v>4.17</v>
      </c>
    </row>
    <row r="567" spans="1:8">
      <c r="A567" s="17">
        <v>37161</v>
      </c>
      <c r="B567">
        <v>565.35</v>
      </c>
      <c r="C567">
        <v>570.20000000000005</v>
      </c>
      <c r="D567">
        <v>561.4</v>
      </c>
      <c r="E567">
        <v>568.15</v>
      </c>
      <c r="F567">
        <f t="shared" si="26"/>
        <v>4.6861184792219568E-3</v>
      </c>
      <c r="G567">
        <f t="shared" si="24"/>
        <v>8.91</v>
      </c>
      <c r="H567">
        <f t="shared" si="25"/>
        <v>4.17</v>
      </c>
    </row>
    <row r="568" spans="1:8">
      <c r="A568" s="17">
        <v>37162</v>
      </c>
      <c r="B568">
        <v>568.65</v>
      </c>
      <c r="C568">
        <v>589.04999999999995</v>
      </c>
      <c r="D568">
        <v>568.65</v>
      </c>
      <c r="E568">
        <v>583.54999999999995</v>
      </c>
      <c r="F568">
        <f t="shared" si="26"/>
        <v>2.7105517909002952E-2</v>
      </c>
      <c r="G568">
        <f t="shared" si="24"/>
        <v>8.76</v>
      </c>
      <c r="H568">
        <f t="shared" si="25"/>
        <v>4.17</v>
      </c>
    </row>
    <row r="569" spans="1:8">
      <c r="A569" s="17">
        <v>37165</v>
      </c>
      <c r="B569">
        <v>584.20000000000005</v>
      </c>
      <c r="C569">
        <v>585.65</v>
      </c>
      <c r="D569">
        <v>577.45000000000005</v>
      </c>
      <c r="E569">
        <v>579.5</v>
      </c>
      <c r="F569">
        <f t="shared" si="26"/>
        <v>-6.9402793248221073E-3</v>
      </c>
      <c r="G569">
        <f t="shared" si="24"/>
        <v>8.7899999999999991</v>
      </c>
      <c r="H569">
        <f t="shared" si="25"/>
        <v>4.16</v>
      </c>
    </row>
    <row r="570" spans="1:8">
      <c r="A570" s="17">
        <v>37167</v>
      </c>
      <c r="B570">
        <v>579.9</v>
      </c>
      <c r="C570">
        <v>581.79999999999995</v>
      </c>
      <c r="D570">
        <v>568.4</v>
      </c>
      <c r="E570">
        <v>568.54999999999995</v>
      </c>
      <c r="F570">
        <f t="shared" si="26"/>
        <v>-1.8895599654874973E-2</v>
      </c>
      <c r="G570">
        <f t="shared" si="24"/>
        <v>8.73</v>
      </c>
      <c r="H570">
        <f t="shared" si="25"/>
        <v>4.16</v>
      </c>
    </row>
    <row r="571" spans="1:8">
      <c r="A571" s="17">
        <v>37168</v>
      </c>
      <c r="B571">
        <v>576.25</v>
      </c>
      <c r="C571">
        <v>581.25</v>
      </c>
      <c r="D571">
        <v>575.15</v>
      </c>
      <c r="E571">
        <v>578.6</v>
      </c>
      <c r="F571">
        <f t="shared" si="26"/>
        <v>1.767654559845222E-2</v>
      </c>
      <c r="G571">
        <f t="shared" si="24"/>
        <v>8.6999999999999993</v>
      </c>
      <c r="H571">
        <f t="shared" si="25"/>
        <v>4.16</v>
      </c>
    </row>
    <row r="572" spans="1:8">
      <c r="A572" s="17">
        <v>37169</v>
      </c>
      <c r="B572">
        <v>577.04999999999995</v>
      </c>
      <c r="C572">
        <v>580.65</v>
      </c>
      <c r="D572">
        <v>574.20000000000005</v>
      </c>
      <c r="E572">
        <v>580.29999999999995</v>
      </c>
      <c r="F572">
        <f t="shared" si="26"/>
        <v>2.9381265122709888E-3</v>
      </c>
      <c r="G572">
        <f t="shared" si="24"/>
        <v>8.67</v>
      </c>
      <c r="H572">
        <f t="shared" si="25"/>
        <v>4.1500000000000004</v>
      </c>
    </row>
    <row r="573" spans="1:8">
      <c r="A573" s="17">
        <v>37172</v>
      </c>
      <c r="B573">
        <v>567.25</v>
      </c>
      <c r="C573">
        <v>573.45000000000005</v>
      </c>
      <c r="D573">
        <v>560.4</v>
      </c>
      <c r="E573">
        <v>571.45000000000005</v>
      </c>
      <c r="F573">
        <f t="shared" si="26"/>
        <v>-1.5250732379803345E-2</v>
      </c>
      <c r="G573">
        <f t="shared" si="24"/>
        <v>8.6300000000000008</v>
      </c>
      <c r="H573">
        <f t="shared" si="25"/>
        <v>4.17</v>
      </c>
    </row>
    <row r="574" spans="1:8">
      <c r="A574" s="17">
        <v>37173</v>
      </c>
      <c r="B574">
        <v>573.4</v>
      </c>
      <c r="C574">
        <v>579.35</v>
      </c>
      <c r="D574">
        <v>573.4</v>
      </c>
      <c r="E574">
        <v>577.5</v>
      </c>
      <c r="F574">
        <f t="shared" si="26"/>
        <v>1.0587102983637964E-2</v>
      </c>
      <c r="G574">
        <f t="shared" si="24"/>
        <v>8.6300000000000008</v>
      </c>
      <c r="H574">
        <f t="shared" si="25"/>
        <v>4.17</v>
      </c>
    </row>
    <row r="575" spans="1:8">
      <c r="A575" s="17">
        <v>37174</v>
      </c>
      <c r="B575">
        <v>581.25</v>
      </c>
      <c r="C575">
        <v>594.29999999999995</v>
      </c>
      <c r="D575">
        <v>581.25</v>
      </c>
      <c r="E575">
        <v>593.25</v>
      </c>
      <c r="F575">
        <f t="shared" si="26"/>
        <v>2.7272727272727337E-2</v>
      </c>
      <c r="G575">
        <f t="shared" si="24"/>
        <v>8.5</v>
      </c>
      <c r="H575">
        <f t="shared" si="25"/>
        <v>4.1900000000000004</v>
      </c>
    </row>
    <row r="576" spans="1:8">
      <c r="A576" s="17">
        <v>37175</v>
      </c>
      <c r="B576">
        <v>600.20000000000005</v>
      </c>
      <c r="C576">
        <v>605.35</v>
      </c>
      <c r="D576">
        <v>600.20000000000005</v>
      </c>
      <c r="E576">
        <v>602.4</v>
      </c>
      <c r="F576">
        <f t="shared" si="26"/>
        <v>1.5423514538558836E-2</v>
      </c>
      <c r="G576">
        <f t="shared" si="24"/>
        <v>8.51</v>
      </c>
      <c r="H576">
        <f t="shared" si="25"/>
        <v>4.18</v>
      </c>
    </row>
    <row r="577" spans="1:8">
      <c r="A577" s="17">
        <v>37176</v>
      </c>
      <c r="B577">
        <v>605.9</v>
      </c>
      <c r="C577">
        <v>612.5</v>
      </c>
      <c r="D577">
        <v>604.20000000000005</v>
      </c>
      <c r="E577">
        <v>605.35</v>
      </c>
      <c r="F577">
        <f t="shared" si="26"/>
        <v>4.8970783532538142E-3</v>
      </c>
      <c r="G577">
        <f t="shared" si="24"/>
        <v>8.52</v>
      </c>
      <c r="H577">
        <f t="shared" si="25"/>
        <v>4.18</v>
      </c>
    </row>
    <row r="578" spans="1:8">
      <c r="A578" s="17">
        <v>37179</v>
      </c>
      <c r="B578">
        <v>602.29999999999995</v>
      </c>
      <c r="C578">
        <v>607.70000000000005</v>
      </c>
      <c r="D578">
        <v>601.54999999999995</v>
      </c>
      <c r="E578">
        <v>605.86</v>
      </c>
      <c r="F578">
        <f t="shared" si="26"/>
        <v>8.4248781696527608E-4</v>
      </c>
      <c r="G578">
        <f t="shared" ref="G578:G641" si="27">VLOOKUP(A578,Debtindex,6,FALSE)</f>
        <v>8.56</v>
      </c>
      <c r="H578">
        <f t="shared" ref="H578:H641" si="28">VLOOKUP(A578,Debtindex,7,FALSE)</f>
        <v>4.17</v>
      </c>
    </row>
    <row r="579" spans="1:8">
      <c r="A579" s="17">
        <v>37180</v>
      </c>
      <c r="B579">
        <v>606.1</v>
      </c>
      <c r="C579">
        <v>615.29999999999995</v>
      </c>
      <c r="D579">
        <v>606.1</v>
      </c>
      <c r="E579">
        <v>614.65</v>
      </c>
      <c r="F579">
        <f t="shared" si="26"/>
        <v>1.4508302248044114E-2</v>
      </c>
      <c r="G579">
        <f t="shared" si="27"/>
        <v>8.57</v>
      </c>
      <c r="H579">
        <f t="shared" si="28"/>
        <v>4.18</v>
      </c>
    </row>
    <row r="580" spans="1:8">
      <c r="A580" s="17">
        <v>37181</v>
      </c>
      <c r="B580">
        <v>619.4</v>
      </c>
      <c r="C580">
        <v>627.95000000000005</v>
      </c>
      <c r="D580">
        <v>619.4</v>
      </c>
      <c r="E580">
        <v>626.15</v>
      </c>
      <c r="F580">
        <f t="shared" ref="F580:F643" si="29">E580/E579-1</f>
        <v>1.8709834865370478E-2</v>
      </c>
      <c r="G580">
        <f t="shared" si="27"/>
        <v>8.58</v>
      </c>
      <c r="H580">
        <f t="shared" si="28"/>
        <v>4.17</v>
      </c>
    </row>
    <row r="581" spans="1:8">
      <c r="A581" s="17">
        <v>37182</v>
      </c>
      <c r="B581">
        <v>619.65</v>
      </c>
      <c r="C581">
        <v>623.85</v>
      </c>
      <c r="D581">
        <v>614.9</v>
      </c>
      <c r="E581">
        <v>615.35</v>
      </c>
      <c r="F581">
        <f t="shared" si="29"/>
        <v>-1.7248263195719815E-2</v>
      </c>
      <c r="G581">
        <f t="shared" si="27"/>
        <v>8.52</v>
      </c>
      <c r="H581">
        <f t="shared" si="28"/>
        <v>4.17</v>
      </c>
    </row>
    <row r="582" spans="1:8">
      <c r="A582" s="17">
        <v>37183</v>
      </c>
      <c r="B582">
        <v>616.20000000000005</v>
      </c>
      <c r="C582">
        <v>622.25</v>
      </c>
      <c r="D582">
        <v>616.20000000000005</v>
      </c>
      <c r="E582">
        <v>620.6</v>
      </c>
      <c r="F582">
        <f t="shared" si="29"/>
        <v>8.5317299098073285E-3</v>
      </c>
      <c r="G582">
        <f t="shared" si="27"/>
        <v>8.4700000000000006</v>
      </c>
      <c r="H582">
        <f t="shared" si="28"/>
        <v>4.17</v>
      </c>
    </row>
    <row r="583" spans="1:8">
      <c r="A583" s="17">
        <v>37186</v>
      </c>
      <c r="B583">
        <v>623.04999999999995</v>
      </c>
      <c r="C583">
        <v>633.85</v>
      </c>
      <c r="D583">
        <v>622.79999999999995</v>
      </c>
      <c r="E583">
        <v>623.9</v>
      </c>
      <c r="F583">
        <f t="shared" si="29"/>
        <v>5.3174347405735567E-3</v>
      </c>
      <c r="G583">
        <f t="shared" si="27"/>
        <v>8.26</v>
      </c>
      <c r="H583">
        <f t="shared" si="28"/>
        <v>4.1900000000000004</v>
      </c>
    </row>
    <row r="584" spans="1:8">
      <c r="A584" s="17">
        <v>37187</v>
      </c>
      <c r="B584">
        <v>629.20000000000005</v>
      </c>
      <c r="C584">
        <v>633.95000000000005</v>
      </c>
      <c r="D584">
        <v>629.20000000000005</v>
      </c>
      <c r="E584">
        <v>633.95000000000005</v>
      </c>
      <c r="F584">
        <f t="shared" si="29"/>
        <v>1.6108350697227269E-2</v>
      </c>
      <c r="G584">
        <f t="shared" si="27"/>
        <v>8.27</v>
      </c>
      <c r="H584">
        <f t="shared" si="28"/>
        <v>4.18</v>
      </c>
    </row>
    <row r="585" spans="1:8">
      <c r="A585" s="17">
        <v>37188</v>
      </c>
      <c r="B585">
        <v>637.29999999999995</v>
      </c>
      <c r="C585">
        <v>637.85</v>
      </c>
      <c r="D585">
        <v>629.45000000000005</v>
      </c>
      <c r="E585">
        <v>632.70000000000005</v>
      </c>
      <c r="F585">
        <f t="shared" si="29"/>
        <v>-1.9717643347266778E-3</v>
      </c>
      <c r="G585">
        <f t="shared" si="27"/>
        <v>8.3000000000000007</v>
      </c>
      <c r="H585">
        <f t="shared" si="28"/>
        <v>4.18</v>
      </c>
    </row>
    <row r="586" spans="1:8">
      <c r="A586" s="17">
        <v>37189</v>
      </c>
      <c r="B586">
        <v>634.54999999999995</v>
      </c>
      <c r="C586">
        <v>635.1</v>
      </c>
      <c r="D586">
        <v>626.4</v>
      </c>
      <c r="E586">
        <v>628.95000000000005</v>
      </c>
      <c r="F586">
        <f t="shared" si="29"/>
        <v>-5.9269796111901529E-3</v>
      </c>
      <c r="G586">
        <f t="shared" si="27"/>
        <v>8.25</v>
      </c>
      <c r="H586">
        <f t="shared" si="28"/>
        <v>4.18</v>
      </c>
    </row>
    <row r="587" spans="1:8">
      <c r="A587" s="17">
        <v>37193</v>
      </c>
      <c r="B587">
        <v>633.65</v>
      </c>
      <c r="C587">
        <v>637.04999999999995</v>
      </c>
      <c r="D587">
        <v>626.95000000000005</v>
      </c>
      <c r="E587">
        <v>628.15</v>
      </c>
      <c r="F587">
        <f t="shared" si="29"/>
        <v>-1.2719612051833584E-3</v>
      </c>
      <c r="G587">
        <f t="shared" si="27"/>
        <v>8.2799999999999994</v>
      </c>
      <c r="H587">
        <f t="shared" si="28"/>
        <v>4.17</v>
      </c>
    </row>
    <row r="588" spans="1:8">
      <c r="A588" s="17">
        <v>37194</v>
      </c>
      <c r="B588">
        <v>622.6</v>
      </c>
      <c r="C588">
        <v>622.6</v>
      </c>
      <c r="D588">
        <v>616.5</v>
      </c>
      <c r="E588">
        <v>617.45000000000005</v>
      </c>
      <c r="F588">
        <f t="shared" si="29"/>
        <v>-1.7034147894611107E-2</v>
      </c>
      <c r="G588">
        <f t="shared" si="27"/>
        <v>8.25</v>
      </c>
      <c r="H588">
        <f t="shared" si="28"/>
        <v>4.17</v>
      </c>
    </row>
    <row r="589" spans="1:8">
      <c r="A589" s="17">
        <v>37195</v>
      </c>
      <c r="B589">
        <v>615.25</v>
      </c>
      <c r="C589">
        <v>624.35</v>
      </c>
      <c r="D589">
        <v>614.20000000000005</v>
      </c>
      <c r="E589">
        <v>622.20000000000005</v>
      </c>
      <c r="F589">
        <f t="shared" si="29"/>
        <v>7.692930601668202E-3</v>
      </c>
      <c r="G589">
        <f t="shared" si="27"/>
        <v>8.2200000000000006</v>
      </c>
      <c r="H589">
        <f t="shared" si="28"/>
        <v>4.17</v>
      </c>
    </row>
    <row r="590" spans="1:8">
      <c r="A590" s="17">
        <v>37196</v>
      </c>
      <c r="B590">
        <v>627.25</v>
      </c>
      <c r="C590">
        <v>635.29999999999995</v>
      </c>
      <c r="D590">
        <v>626.15</v>
      </c>
      <c r="E590">
        <v>633.20000000000005</v>
      </c>
      <c r="F590">
        <f t="shared" si="29"/>
        <v>1.7679202828672524E-2</v>
      </c>
      <c r="G590">
        <f t="shared" si="27"/>
        <v>8.1999999999999993</v>
      </c>
      <c r="H590">
        <f t="shared" si="28"/>
        <v>4.16</v>
      </c>
    </row>
    <row r="591" spans="1:8">
      <c r="A591" s="17">
        <v>37197</v>
      </c>
      <c r="B591">
        <v>636.54999999999995</v>
      </c>
      <c r="C591">
        <v>642.75</v>
      </c>
      <c r="D591">
        <v>632.35</v>
      </c>
      <c r="E591">
        <v>632.85</v>
      </c>
      <c r="F591">
        <f t="shared" si="29"/>
        <v>-5.5274794693627172E-4</v>
      </c>
      <c r="G591">
        <f t="shared" si="27"/>
        <v>8.08</v>
      </c>
      <c r="H591">
        <f t="shared" si="28"/>
        <v>4.18</v>
      </c>
    </row>
    <row r="592" spans="1:8">
      <c r="A592" s="17">
        <v>37200</v>
      </c>
      <c r="B592">
        <v>635.85</v>
      </c>
      <c r="C592">
        <v>639.29999999999995</v>
      </c>
      <c r="D592">
        <v>631.95000000000005</v>
      </c>
      <c r="E592">
        <v>633.75</v>
      </c>
      <c r="F592">
        <f t="shared" si="29"/>
        <v>1.4221379473808859E-3</v>
      </c>
      <c r="G592">
        <f t="shared" si="27"/>
        <v>8.02</v>
      </c>
      <c r="H592">
        <f t="shared" si="28"/>
        <v>4.18</v>
      </c>
    </row>
    <row r="593" spans="1:8">
      <c r="A593" s="17">
        <v>37201</v>
      </c>
      <c r="B593">
        <v>638.29999999999995</v>
      </c>
      <c r="C593">
        <v>646.6</v>
      </c>
      <c r="D593">
        <v>638.29999999999995</v>
      </c>
      <c r="E593">
        <v>643.4</v>
      </c>
      <c r="F593">
        <f t="shared" si="29"/>
        <v>1.5226824457593713E-2</v>
      </c>
      <c r="G593">
        <f t="shared" si="27"/>
        <v>8.17</v>
      </c>
      <c r="H593">
        <f t="shared" si="28"/>
        <v>4.17</v>
      </c>
    </row>
    <row r="594" spans="1:8">
      <c r="A594" s="17">
        <v>37202</v>
      </c>
      <c r="B594">
        <v>647.79999999999995</v>
      </c>
      <c r="C594">
        <v>651.35</v>
      </c>
      <c r="D594">
        <v>634.65</v>
      </c>
      <c r="E594">
        <v>635.65</v>
      </c>
      <c r="F594">
        <f t="shared" si="29"/>
        <v>-1.2045383898041662E-2</v>
      </c>
      <c r="G594">
        <f t="shared" si="27"/>
        <v>8.07</v>
      </c>
      <c r="H594">
        <f t="shared" si="28"/>
        <v>4.17</v>
      </c>
    </row>
    <row r="595" spans="1:8">
      <c r="A595" s="17">
        <v>37203</v>
      </c>
      <c r="B595">
        <v>637.54999999999995</v>
      </c>
      <c r="C595">
        <v>642.9</v>
      </c>
      <c r="D595">
        <v>635.04999999999995</v>
      </c>
      <c r="E595">
        <v>642.35</v>
      </c>
      <c r="F595">
        <f t="shared" si="29"/>
        <v>1.0540391725005982E-2</v>
      </c>
      <c r="G595">
        <f t="shared" si="27"/>
        <v>8.26</v>
      </c>
      <c r="H595">
        <f t="shared" si="28"/>
        <v>4.16</v>
      </c>
    </row>
    <row r="596" spans="1:8">
      <c r="A596" s="17">
        <v>37204</v>
      </c>
      <c r="B596">
        <v>644.75</v>
      </c>
      <c r="C596">
        <v>647.85</v>
      </c>
      <c r="D596">
        <v>643.75</v>
      </c>
      <c r="E596">
        <v>646.25</v>
      </c>
      <c r="F596">
        <f t="shared" si="29"/>
        <v>6.0714563711372627E-3</v>
      </c>
      <c r="G596">
        <f t="shared" si="27"/>
        <v>8.26</v>
      </c>
      <c r="H596">
        <f t="shared" si="28"/>
        <v>4.16</v>
      </c>
    </row>
    <row r="597" spans="1:8">
      <c r="A597" s="17">
        <v>37207</v>
      </c>
      <c r="B597">
        <v>647.54999999999995</v>
      </c>
      <c r="C597">
        <v>652.4</v>
      </c>
      <c r="D597">
        <v>646.85</v>
      </c>
      <c r="E597">
        <v>651.04999999999995</v>
      </c>
      <c r="F597">
        <f t="shared" si="29"/>
        <v>7.4274661508704209E-3</v>
      </c>
      <c r="G597">
        <f t="shared" si="27"/>
        <v>8.15</v>
      </c>
      <c r="H597">
        <f t="shared" si="28"/>
        <v>4.1500000000000004</v>
      </c>
    </row>
    <row r="598" spans="1:8">
      <c r="A598" s="17">
        <v>37208</v>
      </c>
      <c r="B598">
        <v>650.29999999999995</v>
      </c>
      <c r="C598">
        <v>651.95000000000005</v>
      </c>
      <c r="D598">
        <v>642.75</v>
      </c>
      <c r="E598">
        <v>647.9</v>
      </c>
      <c r="F598">
        <f t="shared" si="29"/>
        <v>-4.8383380692726963E-3</v>
      </c>
      <c r="G598">
        <f t="shared" si="27"/>
        <v>8.1199999999999992</v>
      </c>
      <c r="H598">
        <f t="shared" si="28"/>
        <v>4.1500000000000004</v>
      </c>
    </row>
    <row r="599" spans="1:8">
      <c r="A599" s="17">
        <v>37210</v>
      </c>
      <c r="B599">
        <v>656.3</v>
      </c>
      <c r="C599">
        <v>669.65</v>
      </c>
      <c r="D599">
        <v>654.35</v>
      </c>
      <c r="E599">
        <v>669.65</v>
      </c>
      <c r="F599">
        <f t="shared" si="29"/>
        <v>3.356999536965577E-2</v>
      </c>
      <c r="G599">
        <f t="shared" si="27"/>
        <v>8.15</v>
      </c>
      <c r="H599">
        <f t="shared" si="28"/>
        <v>4.1399999999999997</v>
      </c>
    </row>
    <row r="600" spans="1:8">
      <c r="A600" s="17">
        <v>37214</v>
      </c>
      <c r="B600">
        <v>673.25</v>
      </c>
      <c r="C600">
        <v>695.35</v>
      </c>
      <c r="D600">
        <v>673.25</v>
      </c>
      <c r="E600">
        <v>690.15</v>
      </c>
      <c r="F600">
        <f t="shared" si="29"/>
        <v>3.0613006794594222E-2</v>
      </c>
      <c r="G600">
        <f t="shared" si="27"/>
        <v>8.07</v>
      </c>
      <c r="H600">
        <f t="shared" si="28"/>
        <v>4.1399999999999997</v>
      </c>
    </row>
    <row r="601" spans="1:8">
      <c r="A601" s="17">
        <v>37215</v>
      </c>
      <c r="B601">
        <v>691.9</v>
      </c>
      <c r="C601">
        <v>700.5</v>
      </c>
      <c r="D601">
        <v>679.95</v>
      </c>
      <c r="E601">
        <v>682.3</v>
      </c>
      <c r="F601">
        <f t="shared" si="29"/>
        <v>-1.1374338911830817E-2</v>
      </c>
      <c r="G601">
        <f t="shared" si="27"/>
        <v>8.01</v>
      </c>
      <c r="H601">
        <f t="shared" si="28"/>
        <v>4.13</v>
      </c>
    </row>
    <row r="602" spans="1:8">
      <c r="A602" s="17">
        <v>37216</v>
      </c>
      <c r="B602">
        <v>682.2</v>
      </c>
      <c r="C602">
        <v>690.85</v>
      </c>
      <c r="D602">
        <v>680.15</v>
      </c>
      <c r="E602">
        <v>689.85</v>
      </c>
      <c r="F602">
        <f t="shared" si="29"/>
        <v>1.1065513703649499E-2</v>
      </c>
      <c r="G602">
        <f t="shared" si="27"/>
        <v>7.95</v>
      </c>
      <c r="H602">
        <f t="shared" si="28"/>
        <v>4.13</v>
      </c>
    </row>
    <row r="603" spans="1:8">
      <c r="A603" s="17">
        <v>37217</v>
      </c>
      <c r="B603">
        <v>689.7</v>
      </c>
      <c r="C603">
        <v>704.45</v>
      </c>
      <c r="D603">
        <v>689.7</v>
      </c>
      <c r="E603">
        <v>695.15</v>
      </c>
      <c r="F603">
        <f t="shared" si="29"/>
        <v>7.6828296006377084E-3</v>
      </c>
      <c r="G603">
        <f t="shared" si="27"/>
        <v>8</v>
      </c>
      <c r="H603">
        <f t="shared" si="28"/>
        <v>4.13</v>
      </c>
    </row>
    <row r="604" spans="1:8">
      <c r="A604" s="17">
        <v>37218</v>
      </c>
      <c r="B604">
        <v>697.05</v>
      </c>
      <c r="C604">
        <v>703.8</v>
      </c>
      <c r="D604">
        <v>691.05</v>
      </c>
      <c r="E604">
        <v>692.35</v>
      </c>
      <c r="F604">
        <f t="shared" si="29"/>
        <v>-4.0279076458317187E-3</v>
      </c>
      <c r="G604">
        <f t="shared" si="27"/>
        <v>7.97</v>
      </c>
      <c r="H604">
        <f t="shared" si="28"/>
        <v>4.13</v>
      </c>
    </row>
    <row r="605" spans="1:8">
      <c r="A605" s="17">
        <v>37221</v>
      </c>
      <c r="B605">
        <v>698.7</v>
      </c>
      <c r="C605">
        <v>712.25</v>
      </c>
      <c r="D605">
        <v>698.7</v>
      </c>
      <c r="E605">
        <v>711.2</v>
      </c>
      <c r="F605">
        <f t="shared" si="29"/>
        <v>2.7226113959702536E-2</v>
      </c>
      <c r="G605">
        <f t="shared" si="27"/>
        <v>7.97</v>
      </c>
      <c r="H605">
        <f t="shared" si="28"/>
        <v>4.12</v>
      </c>
    </row>
    <row r="606" spans="1:8">
      <c r="A606" s="17">
        <v>37222</v>
      </c>
      <c r="B606">
        <v>720.55</v>
      </c>
      <c r="C606">
        <v>722.5</v>
      </c>
      <c r="D606">
        <v>707.9</v>
      </c>
      <c r="E606">
        <v>710.05</v>
      </c>
      <c r="F606">
        <f t="shared" si="29"/>
        <v>-1.6169853768279729E-3</v>
      </c>
      <c r="G606">
        <f t="shared" si="27"/>
        <v>7.95</v>
      </c>
      <c r="H606">
        <f t="shared" si="28"/>
        <v>4.12</v>
      </c>
    </row>
    <row r="607" spans="1:8">
      <c r="A607" s="17">
        <v>37223</v>
      </c>
      <c r="B607">
        <v>709.95</v>
      </c>
      <c r="C607">
        <v>712.95</v>
      </c>
      <c r="D607">
        <v>701.2</v>
      </c>
      <c r="E607">
        <v>704.3</v>
      </c>
      <c r="F607">
        <f t="shared" si="29"/>
        <v>-8.0980212661080353E-3</v>
      </c>
      <c r="G607">
        <f t="shared" si="27"/>
        <v>7.72</v>
      </c>
      <c r="H607">
        <f t="shared" si="28"/>
        <v>4.1500000000000004</v>
      </c>
    </row>
    <row r="608" spans="1:8">
      <c r="A608" s="17">
        <v>37224</v>
      </c>
      <c r="B608">
        <v>701</v>
      </c>
      <c r="C608">
        <v>703.2</v>
      </c>
      <c r="D608">
        <v>695.25</v>
      </c>
      <c r="E608">
        <v>703.2</v>
      </c>
      <c r="F608">
        <f t="shared" si="29"/>
        <v>-1.5618344455486932E-3</v>
      </c>
      <c r="G608">
        <f t="shared" si="27"/>
        <v>7.72</v>
      </c>
      <c r="H608">
        <f t="shared" si="28"/>
        <v>4.1500000000000004</v>
      </c>
    </row>
    <row r="609" spans="1:8">
      <c r="A609" s="17">
        <v>37228</v>
      </c>
      <c r="B609">
        <v>702.6</v>
      </c>
      <c r="C609">
        <v>708.85</v>
      </c>
      <c r="D609">
        <v>701.75</v>
      </c>
      <c r="E609">
        <v>705.45</v>
      </c>
      <c r="F609">
        <f t="shared" si="29"/>
        <v>3.1996587030715951E-3</v>
      </c>
      <c r="G609">
        <f t="shared" si="27"/>
        <v>7.67</v>
      </c>
      <c r="H609">
        <f t="shared" si="28"/>
        <v>4.1399999999999997</v>
      </c>
    </row>
    <row r="610" spans="1:8">
      <c r="A610" s="17">
        <v>37229</v>
      </c>
      <c r="B610">
        <v>706.55</v>
      </c>
      <c r="C610">
        <v>718.9</v>
      </c>
      <c r="D610">
        <v>706.55</v>
      </c>
      <c r="E610">
        <v>718.9</v>
      </c>
      <c r="F610">
        <f t="shared" si="29"/>
        <v>1.9065844496420681E-2</v>
      </c>
      <c r="G610">
        <f t="shared" si="27"/>
        <v>7.57</v>
      </c>
      <c r="H610">
        <f t="shared" si="28"/>
        <v>4.1399999999999997</v>
      </c>
    </row>
    <row r="611" spans="1:8">
      <c r="A611" s="17">
        <v>37230</v>
      </c>
      <c r="B611">
        <v>726.35</v>
      </c>
      <c r="C611">
        <v>740.7</v>
      </c>
      <c r="D611">
        <v>726.35</v>
      </c>
      <c r="E611">
        <v>738</v>
      </c>
      <c r="F611">
        <f t="shared" si="29"/>
        <v>2.6568368340520232E-2</v>
      </c>
      <c r="G611">
        <f t="shared" si="27"/>
        <v>7.65</v>
      </c>
      <c r="H611">
        <f t="shared" si="28"/>
        <v>4.13</v>
      </c>
    </row>
    <row r="612" spans="1:8">
      <c r="A612" s="17">
        <v>37231</v>
      </c>
      <c r="B612">
        <v>748.35</v>
      </c>
      <c r="C612">
        <v>760.75</v>
      </c>
      <c r="D612">
        <v>735.5</v>
      </c>
      <c r="E612">
        <v>737.15</v>
      </c>
      <c r="F612">
        <f t="shared" si="29"/>
        <v>-1.1517615176152018E-3</v>
      </c>
      <c r="G612">
        <f t="shared" si="27"/>
        <v>7.61</v>
      </c>
      <c r="H612">
        <f t="shared" si="28"/>
        <v>4.13</v>
      </c>
    </row>
    <row r="613" spans="1:8">
      <c r="A613" s="17">
        <v>37232</v>
      </c>
      <c r="B613">
        <v>740.95</v>
      </c>
      <c r="C613">
        <v>747.2</v>
      </c>
      <c r="D613">
        <v>738.7</v>
      </c>
      <c r="E613">
        <v>742.8</v>
      </c>
      <c r="F613">
        <f t="shared" si="29"/>
        <v>7.6646544122633831E-3</v>
      </c>
      <c r="G613">
        <f t="shared" si="27"/>
        <v>8</v>
      </c>
      <c r="H613">
        <f t="shared" si="28"/>
        <v>4.1100000000000003</v>
      </c>
    </row>
    <row r="614" spans="1:8">
      <c r="A614" s="17">
        <v>37235</v>
      </c>
      <c r="B614">
        <v>745</v>
      </c>
      <c r="C614">
        <v>750.65</v>
      </c>
      <c r="D614">
        <v>740.7</v>
      </c>
      <c r="E614">
        <v>742.2</v>
      </c>
      <c r="F614">
        <f t="shared" si="29"/>
        <v>-8.0775444264935548E-4</v>
      </c>
      <c r="G614">
        <f t="shared" si="27"/>
        <v>7.96</v>
      </c>
      <c r="H614">
        <f t="shared" si="28"/>
        <v>4.12</v>
      </c>
    </row>
    <row r="615" spans="1:8">
      <c r="A615" s="17">
        <v>37236</v>
      </c>
      <c r="B615">
        <v>740.7</v>
      </c>
      <c r="C615">
        <v>751.15</v>
      </c>
      <c r="D615">
        <v>736.45</v>
      </c>
      <c r="E615">
        <v>737.5</v>
      </c>
      <c r="F615">
        <f t="shared" si="29"/>
        <v>-6.3325249258960881E-3</v>
      </c>
      <c r="G615">
        <f t="shared" si="27"/>
        <v>8.02</v>
      </c>
      <c r="H615">
        <f t="shared" si="28"/>
        <v>4.1100000000000003</v>
      </c>
    </row>
    <row r="616" spans="1:8">
      <c r="A616" s="17">
        <v>37237</v>
      </c>
      <c r="B616">
        <v>742.1</v>
      </c>
      <c r="C616">
        <v>748.95</v>
      </c>
      <c r="D616">
        <v>736.75</v>
      </c>
      <c r="E616">
        <v>739.45</v>
      </c>
      <c r="F616">
        <f t="shared" si="29"/>
        <v>2.6440677966101944E-3</v>
      </c>
      <c r="G616">
        <f t="shared" si="27"/>
        <v>7.92</v>
      </c>
      <c r="H616">
        <f t="shared" si="28"/>
        <v>4.1100000000000003</v>
      </c>
    </row>
    <row r="617" spans="1:8">
      <c r="A617" s="17">
        <v>37238</v>
      </c>
      <c r="B617">
        <v>740.05</v>
      </c>
      <c r="C617">
        <v>744.65</v>
      </c>
      <c r="D617">
        <v>711.75</v>
      </c>
      <c r="E617">
        <v>729.4</v>
      </c>
      <c r="F617">
        <f t="shared" si="29"/>
        <v>-1.3591182635742882E-2</v>
      </c>
      <c r="G617">
        <f t="shared" si="27"/>
        <v>7.92</v>
      </c>
      <c r="H617">
        <f t="shared" si="28"/>
        <v>4.1100000000000003</v>
      </c>
    </row>
    <row r="618" spans="1:8">
      <c r="A618" s="17">
        <v>37239</v>
      </c>
      <c r="B618">
        <v>726.45</v>
      </c>
      <c r="C618">
        <v>726.45</v>
      </c>
      <c r="D618">
        <v>719.9</v>
      </c>
      <c r="E618">
        <v>723.65</v>
      </c>
      <c r="F618">
        <f t="shared" si="29"/>
        <v>-7.8831916643816724E-3</v>
      </c>
      <c r="G618">
        <f t="shared" si="27"/>
        <v>7.91</v>
      </c>
      <c r="H618">
        <f t="shared" si="28"/>
        <v>4.1100000000000003</v>
      </c>
    </row>
    <row r="619" spans="1:8">
      <c r="A619" s="17">
        <v>37243</v>
      </c>
      <c r="B619">
        <v>729.65</v>
      </c>
      <c r="C619">
        <v>731.25</v>
      </c>
      <c r="D619">
        <v>711.55</v>
      </c>
      <c r="E619">
        <v>715.45</v>
      </c>
      <c r="F619">
        <f t="shared" si="29"/>
        <v>-1.1331444759206666E-2</v>
      </c>
      <c r="G619">
        <f t="shared" si="27"/>
        <v>7.98</v>
      </c>
      <c r="H619">
        <f t="shared" si="28"/>
        <v>4.09</v>
      </c>
    </row>
    <row r="620" spans="1:8">
      <c r="A620" s="17">
        <v>37244</v>
      </c>
      <c r="B620">
        <v>720.05</v>
      </c>
      <c r="C620">
        <v>720.05</v>
      </c>
      <c r="D620">
        <v>700.25</v>
      </c>
      <c r="E620">
        <v>700.85</v>
      </c>
      <c r="F620">
        <f t="shared" si="29"/>
        <v>-2.0406737018659582E-2</v>
      </c>
      <c r="G620">
        <f t="shared" si="27"/>
        <v>7.93</v>
      </c>
      <c r="H620">
        <f t="shared" si="28"/>
        <v>4.0999999999999996</v>
      </c>
    </row>
    <row r="621" spans="1:8">
      <c r="A621" s="17">
        <v>37245</v>
      </c>
      <c r="B621">
        <v>700.95</v>
      </c>
      <c r="C621">
        <v>705.1</v>
      </c>
      <c r="D621">
        <v>692.65</v>
      </c>
      <c r="E621">
        <v>704</v>
      </c>
      <c r="F621">
        <f t="shared" si="29"/>
        <v>4.4945423414424202E-3</v>
      </c>
      <c r="G621">
        <f t="shared" si="27"/>
        <v>7.95</v>
      </c>
      <c r="H621">
        <f t="shared" si="28"/>
        <v>4.09</v>
      </c>
    </row>
    <row r="622" spans="1:8">
      <c r="A622" s="17">
        <v>37246</v>
      </c>
      <c r="B622">
        <v>698.45</v>
      </c>
      <c r="C622">
        <v>698.45</v>
      </c>
      <c r="D622">
        <v>685.9</v>
      </c>
      <c r="E622">
        <v>693.25</v>
      </c>
      <c r="F622">
        <f t="shared" si="29"/>
        <v>-1.5269886363636354E-2</v>
      </c>
      <c r="G622">
        <f t="shared" si="27"/>
        <v>7.98</v>
      </c>
      <c r="H622">
        <f t="shared" si="28"/>
        <v>4.09</v>
      </c>
    </row>
    <row r="623" spans="1:8">
      <c r="A623" s="17">
        <v>37249</v>
      </c>
      <c r="B623">
        <v>686</v>
      </c>
      <c r="C623">
        <v>697.1</v>
      </c>
      <c r="D623">
        <v>677.95</v>
      </c>
      <c r="E623">
        <v>697.1</v>
      </c>
      <c r="F623">
        <f t="shared" si="29"/>
        <v>5.5535521096286011E-3</v>
      </c>
      <c r="G623">
        <f t="shared" si="27"/>
        <v>8.11</v>
      </c>
      <c r="H623">
        <f t="shared" si="28"/>
        <v>4.09</v>
      </c>
    </row>
    <row r="624" spans="1:8">
      <c r="A624" s="17">
        <v>37251</v>
      </c>
      <c r="B624">
        <v>694.7</v>
      </c>
      <c r="C624">
        <v>702.2</v>
      </c>
      <c r="D624">
        <v>681.75</v>
      </c>
      <c r="E624">
        <v>681.75</v>
      </c>
      <c r="F624">
        <f t="shared" si="29"/>
        <v>-2.2019796298952787E-2</v>
      </c>
      <c r="G624">
        <f t="shared" si="27"/>
        <v>8.32</v>
      </c>
      <c r="H624">
        <f t="shared" si="28"/>
        <v>4.07</v>
      </c>
    </row>
    <row r="625" spans="1:8">
      <c r="A625" s="17">
        <v>37252</v>
      </c>
      <c r="B625">
        <v>683.3</v>
      </c>
      <c r="C625">
        <v>685.2</v>
      </c>
      <c r="D625">
        <v>666.95</v>
      </c>
      <c r="E625">
        <v>668.9</v>
      </c>
      <c r="F625">
        <f t="shared" si="29"/>
        <v>-1.8848551521818857E-2</v>
      </c>
      <c r="G625">
        <f t="shared" si="27"/>
        <v>8.34</v>
      </c>
      <c r="H625">
        <f t="shared" si="28"/>
        <v>4.07</v>
      </c>
    </row>
    <row r="626" spans="1:8">
      <c r="A626" s="17">
        <v>37253</v>
      </c>
      <c r="B626">
        <v>670.1</v>
      </c>
      <c r="C626">
        <v>683.95</v>
      </c>
      <c r="D626">
        <v>663.95</v>
      </c>
      <c r="E626">
        <v>682.7</v>
      </c>
      <c r="F626">
        <f t="shared" si="29"/>
        <v>2.0630886530124126E-2</v>
      </c>
      <c r="G626">
        <f t="shared" si="27"/>
        <v>8.31</v>
      </c>
      <c r="H626">
        <f t="shared" si="28"/>
        <v>4.07</v>
      </c>
    </row>
    <row r="627" spans="1:8">
      <c r="A627" s="17">
        <v>37256</v>
      </c>
      <c r="B627">
        <v>686.35</v>
      </c>
      <c r="C627">
        <v>701.8</v>
      </c>
      <c r="D627">
        <v>686.35</v>
      </c>
      <c r="E627">
        <v>700.6</v>
      </c>
      <c r="F627">
        <f t="shared" si="29"/>
        <v>2.6219422879742105E-2</v>
      </c>
      <c r="G627">
        <f t="shared" si="27"/>
        <v>7.94</v>
      </c>
      <c r="H627">
        <f t="shared" si="28"/>
        <v>4.08</v>
      </c>
    </row>
    <row r="628" spans="1:8">
      <c r="A628" s="17">
        <v>37257</v>
      </c>
      <c r="B628">
        <v>704.45</v>
      </c>
      <c r="C628">
        <v>711.3</v>
      </c>
      <c r="D628">
        <v>695.3</v>
      </c>
      <c r="E628">
        <v>698.9</v>
      </c>
      <c r="F628">
        <f t="shared" si="29"/>
        <v>-2.4264915786469388E-3</v>
      </c>
      <c r="G628">
        <f t="shared" si="27"/>
        <v>7.91</v>
      </c>
      <c r="H628">
        <f t="shared" si="28"/>
        <v>4.08</v>
      </c>
    </row>
    <row r="629" spans="1:8">
      <c r="A629" s="17">
        <v>37258</v>
      </c>
      <c r="B629">
        <v>699.75</v>
      </c>
      <c r="C629">
        <v>706.8</v>
      </c>
      <c r="D629">
        <v>698.55</v>
      </c>
      <c r="E629">
        <v>704.5</v>
      </c>
      <c r="F629">
        <f t="shared" si="29"/>
        <v>8.0125912147661627E-3</v>
      </c>
      <c r="G629">
        <f t="shared" si="27"/>
        <v>7.94</v>
      </c>
      <c r="H629">
        <f t="shared" si="28"/>
        <v>4.07</v>
      </c>
    </row>
    <row r="630" spans="1:8">
      <c r="A630" s="17">
        <v>37259</v>
      </c>
      <c r="B630">
        <v>708.75</v>
      </c>
      <c r="C630">
        <v>713.15</v>
      </c>
      <c r="D630">
        <v>706.15</v>
      </c>
      <c r="E630">
        <v>712.9</v>
      </c>
      <c r="F630">
        <f t="shared" si="29"/>
        <v>1.192334989354138E-2</v>
      </c>
      <c r="G630">
        <f t="shared" si="27"/>
        <v>7.93</v>
      </c>
      <c r="H630">
        <f t="shared" si="28"/>
        <v>4.07</v>
      </c>
    </row>
    <row r="631" spans="1:8">
      <c r="A631" s="17">
        <v>37260</v>
      </c>
      <c r="B631">
        <v>718.7</v>
      </c>
      <c r="C631">
        <v>729.5</v>
      </c>
      <c r="D631">
        <v>718.7</v>
      </c>
      <c r="E631">
        <v>727.5</v>
      </c>
      <c r="F631">
        <f t="shared" si="29"/>
        <v>2.0479730677514407E-2</v>
      </c>
      <c r="G631">
        <f t="shared" si="27"/>
        <v>7.96</v>
      </c>
      <c r="H631">
        <f t="shared" si="28"/>
        <v>4.07</v>
      </c>
    </row>
    <row r="632" spans="1:8">
      <c r="A632" s="17">
        <v>37263</v>
      </c>
      <c r="B632">
        <v>730.85</v>
      </c>
      <c r="C632">
        <v>738.8</v>
      </c>
      <c r="D632">
        <v>730.25</v>
      </c>
      <c r="E632">
        <v>731.25</v>
      </c>
      <c r="F632">
        <f t="shared" si="29"/>
        <v>5.1546391752577136E-3</v>
      </c>
      <c r="G632">
        <f t="shared" si="27"/>
        <v>7.94</v>
      </c>
      <c r="H632">
        <f t="shared" si="28"/>
        <v>4.0599999999999996</v>
      </c>
    </row>
    <row r="633" spans="1:8">
      <c r="A633" s="17">
        <v>37264</v>
      </c>
      <c r="B633">
        <v>733.95</v>
      </c>
      <c r="C633">
        <v>739.7</v>
      </c>
      <c r="D633">
        <v>729.05</v>
      </c>
      <c r="E633">
        <v>736</v>
      </c>
      <c r="F633">
        <f t="shared" si="29"/>
        <v>6.4957264957266059E-3</v>
      </c>
      <c r="G633">
        <f t="shared" si="27"/>
        <v>7.95</v>
      </c>
      <c r="H633">
        <f t="shared" si="28"/>
        <v>4.0599999999999996</v>
      </c>
    </row>
    <row r="634" spans="1:8">
      <c r="A634" s="17">
        <v>37265</v>
      </c>
      <c r="B634">
        <v>738.1</v>
      </c>
      <c r="C634">
        <v>741.15</v>
      </c>
      <c r="D634">
        <v>723.55</v>
      </c>
      <c r="E634">
        <v>725.45</v>
      </c>
      <c r="F634">
        <f t="shared" si="29"/>
        <v>-1.4334239130434745E-2</v>
      </c>
      <c r="G634">
        <f t="shared" si="27"/>
        <v>8</v>
      </c>
      <c r="H634">
        <f t="shared" si="28"/>
        <v>4.05</v>
      </c>
    </row>
    <row r="635" spans="1:8">
      <c r="A635" s="17">
        <v>37266</v>
      </c>
      <c r="B635">
        <v>721.95</v>
      </c>
      <c r="C635">
        <v>726.7</v>
      </c>
      <c r="D635">
        <v>718.1</v>
      </c>
      <c r="E635">
        <v>718.4</v>
      </c>
      <c r="F635">
        <f t="shared" si="29"/>
        <v>-9.718106003170579E-3</v>
      </c>
      <c r="G635">
        <f t="shared" si="27"/>
        <v>8.01</v>
      </c>
      <c r="H635">
        <f t="shared" si="28"/>
        <v>4.05</v>
      </c>
    </row>
    <row r="636" spans="1:8">
      <c r="A636" s="17">
        <v>37267</v>
      </c>
      <c r="B636">
        <v>717.1</v>
      </c>
      <c r="C636">
        <v>721.75</v>
      </c>
      <c r="D636">
        <v>699.55</v>
      </c>
      <c r="E636">
        <v>710.05</v>
      </c>
      <c r="F636">
        <f t="shared" si="29"/>
        <v>-1.1623051224944336E-2</v>
      </c>
      <c r="G636">
        <f t="shared" si="27"/>
        <v>8.01</v>
      </c>
      <c r="H636">
        <f t="shared" si="28"/>
        <v>4.05</v>
      </c>
    </row>
    <row r="637" spans="1:8">
      <c r="A637" s="17">
        <v>37270</v>
      </c>
      <c r="B637">
        <v>719.9</v>
      </c>
      <c r="C637">
        <v>734.4</v>
      </c>
      <c r="D637">
        <v>719.9</v>
      </c>
      <c r="E637">
        <v>727.35</v>
      </c>
      <c r="F637">
        <f t="shared" si="29"/>
        <v>2.4364481374551161E-2</v>
      </c>
      <c r="G637">
        <f t="shared" si="27"/>
        <v>7.95</v>
      </c>
      <c r="H637">
        <f t="shared" si="28"/>
        <v>4.04</v>
      </c>
    </row>
    <row r="638" spans="1:8">
      <c r="A638" s="17">
        <v>37271</v>
      </c>
      <c r="B638">
        <v>729.55</v>
      </c>
      <c r="C638">
        <v>730.2</v>
      </c>
      <c r="D638">
        <v>718.2</v>
      </c>
      <c r="E638">
        <v>720.75</v>
      </c>
      <c r="F638">
        <f t="shared" si="29"/>
        <v>-9.0740358836873813E-3</v>
      </c>
      <c r="G638">
        <f t="shared" si="27"/>
        <v>7.98</v>
      </c>
      <c r="H638">
        <f t="shared" si="28"/>
        <v>4.04</v>
      </c>
    </row>
    <row r="639" spans="1:8">
      <c r="A639" s="17">
        <v>37272</v>
      </c>
      <c r="B639">
        <v>726.05</v>
      </c>
      <c r="C639">
        <v>727.8</v>
      </c>
      <c r="D639">
        <v>716.75</v>
      </c>
      <c r="E639">
        <v>723.15</v>
      </c>
      <c r="F639">
        <f t="shared" si="29"/>
        <v>3.3298647242454571E-3</v>
      </c>
      <c r="G639">
        <f t="shared" si="27"/>
        <v>7.96</v>
      </c>
      <c r="H639">
        <f t="shared" si="28"/>
        <v>4.04</v>
      </c>
    </row>
    <row r="640" spans="1:8">
      <c r="A640" s="17">
        <v>37273</v>
      </c>
      <c r="B640">
        <v>713.2</v>
      </c>
      <c r="C640">
        <v>734.05</v>
      </c>
      <c r="D640">
        <v>713</v>
      </c>
      <c r="E640">
        <v>730.85</v>
      </c>
      <c r="F640">
        <f t="shared" si="29"/>
        <v>1.0647860056696379E-2</v>
      </c>
      <c r="G640">
        <f t="shared" si="27"/>
        <v>7.98</v>
      </c>
      <c r="H640">
        <f t="shared" si="28"/>
        <v>4.03</v>
      </c>
    </row>
    <row r="641" spans="1:8">
      <c r="A641" s="17">
        <v>37274</v>
      </c>
      <c r="B641">
        <v>735.6</v>
      </c>
      <c r="C641">
        <v>735.6</v>
      </c>
      <c r="D641">
        <v>721.05</v>
      </c>
      <c r="E641">
        <v>721.05</v>
      </c>
      <c r="F641">
        <f t="shared" si="29"/>
        <v>-1.3409044263528846E-2</v>
      </c>
      <c r="G641">
        <f t="shared" si="27"/>
        <v>7.95</v>
      </c>
      <c r="H641">
        <f t="shared" si="28"/>
        <v>4.03</v>
      </c>
    </row>
    <row r="642" spans="1:8">
      <c r="A642" s="17">
        <v>37277</v>
      </c>
      <c r="B642">
        <v>720</v>
      </c>
      <c r="C642">
        <v>728.25</v>
      </c>
      <c r="D642">
        <v>720</v>
      </c>
      <c r="E642">
        <v>723.4</v>
      </c>
      <c r="F642">
        <f t="shared" si="29"/>
        <v>3.2591359822482513E-3</v>
      </c>
      <c r="G642">
        <f t="shared" ref="G642:G705" si="30">VLOOKUP(A642,Debtindex,6,FALSE)</f>
        <v>7.89</v>
      </c>
      <c r="H642">
        <f t="shared" ref="H642:H705" si="31">VLOOKUP(A642,Debtindex,7,FALSE)</f>
        <v>4.03</v>
      </c>
    </row>
    <row r="643" spans="1:8">
      <c r="A643" s="17">
        <v>37278</v>
      </c>
      <c r="B643">
        <v>724.05</v>
      </c>
      <c r="C643">
        <v>727.25</v>
      </c>
      <c r="D643">
        <v>721.6</v>
      </c>
      <c r="E643">
        <v>722.25</v>
      </c>
      <c r="F643">
        <f t="shared" si="29"/>
        <v>-1.5897152336189491E-3</v>
      </c>
      <c r="G643">
        <f t="shared" si="30"/>
        <v>7.83</v>
      </c>
      <c r="H643">
        <f t="shared" si="31"/>
        <v>4.03</v>
      </c>
    </row>
    <row r="644" spans="1:8">
      <c r="A644" s="17">
        <v>37279</v>
      </c>
      <c r="B644">
        <v>722.25</v>
      </c>
      <c r="C644">
        <v>726.05</v>
      </c>
      <c r="D644">
        <v>720.8</v>
      </c>
      <c r="E644">
        <v>720.95</v>
      </c>
      <c r="F644">
        <f t="shared" ref="F644:F707" si="32">E644/E643-1</f>
        <v>-1.7999307718933322E-3</v>
      </c>
      <c r="G644">
        <f t="shared" si="30"/>
        <v>7.83</v>
      </c>
      <c r="H644">
        <f t="shared" si="31"/>
        <v>4.0199999999999996</v>
      </c>
    </row>
    <row r="645" spans="1:8">
      <c r="A645" s="17">
        <v>37280</v>
      </c>
      <c r="B645">
        <v>725.05</v>
      </c>
      <c r="C645">
        <v>727.55</v>
      </c>
      <c r="D645">
        <v>716.45</v>
      </c>
      <c r="E645">
        <v>717.55</v>
      </c>
      <c r="F645">
        <f t="shared" si="32"/>
        <v>-4.7159997225884043E-3</v>
      </c>
      <c r="G645">
        <f t="shared" si="30"/>
        <v>7.83</v>
      </c>
      <c r="H645">
        <f t="shared" si="31"/>
        <v>4.0199999999999996</v>
      </c>
    </row>
    <row r="646" spans="1:8">
      <c r="A646" s="17">
        <v>37281</v>
      </c>
      <c r="B646">
        <v>719.2</v>
      </c>
      <c r="C646">
        <v>719.95</v>
      </c>
      <c r="D646">
        <v>712.8</v>
      </c>
      <c r="E646">
        <v>715.6</v>
      </c>
      <c r="F646">
        <f t="shared" si="32"/>
        <v>-2.7175806564001537E-3</v>
      </c>
      <c r="G646">
        <f t="shared" si="30"/>
        <v>7.82</v>
      </c>
      <c r="H646">
        <f t="shared" si="31"/>
        <v>4.0199999999999996</v>
      </c>
    </row>
    <row r="647" spans="1:8">
      <c r="A647" s="17">
        <v>37284</v>
      </c>
      <c r="B647">
        <v>716.4</v>
      </c>
      <c r="C647">
        <v>720.45</v>
      </c>
      <c r="D647">
        <v>709.45</v>
      </c>
      <c r="E647">
        <v>709.85</v>
      </c>
      <c r="F647">
        <f t="shared" si="32"/>
        <v>-8.035215204024615E-3</v>
      </c>
      <c r="G647">
        <f t="shared" si="30"/>
        <v>7.76</v>
      </c>
      <c r="H647">
        <f t="shared" si="31"/>
        <v>4.0199999999999996</v>
      </c>
    </row>
    <row r="648" spans="1:8">
      <c r="A648" s="17">
        <v>37285</v>
      </c>
      <c r="B648">
        <v>711.1</v>
      </c>
      <c r="C648">
        <v>713.2</v>
      </c>
      <c r="D648">
        <v>708.75</v>
      </c>
      <c r="E648">
        <v>711.2</v>
      </c>
      <c r="F648">
        <f t="shared" si="32"/>
        <v>1.9018102416004101E-3</v>
      </c>
      <c r="G648">
        <f t="shared" si="30"/>
        <v>7.75</v>
      </c>
      <c r="H648">
        <f t="shared" si="31"/>
        <v>4.0199999999999996</v>
      </c>
    </row>
    <row r="649" spans="1:8">
      <c r="A649" s="17">
        <v>37286</v>
      </c>
      <c r="B649">
        <v>706.1</v>
      </c>
      <c r="C649">
        <v>707.4</v>
      </c>
      <c r="D649">
        <v>702.4</v>
      </c>
      <c r="E649">
        <v>707.1</v>
      </c>
      <c r="F649">
        <f t="shared" si="32"/>
        <v>-5.7649043869516525E-3</v>
      </c>
      <c r="G649">
        <f t="shared" si="30"/>
        <v>7.66</v>
      </c>
      <c r="H649">
        <f t="shared" si="31"/>
        <v>4.13</v>
      </c>
    </row>
    <row r="650" spans="1:8">
      <c r="A650" s="17">
        <v>37287</v>
      </c>
      <c r="B650">
        <v>709.15</v>
      </c>
      <c r="C650">
        <v>716.7</v>
      </c>
      <c r="D650">
        <v>709.15</v>
      </c>
      <c r="E650">
        <v>714.5</v>
      </c>
      <c r="F650">
        <f t="shared" si="32"/>
        <v>1.0465280724084147E-2</v>
      </c>
      <c r="G650">
        <f t="shared" si="30"/>
        <v>7.67</v>
      </c>
      <c r="H650">
        <f t="shared" si="31"/>
        <v>4.13</v>
      </c>
    </row>
    <row r="651" spans="1:8">
      <c r="A651" s="17">
        <v>37288</v>
      </c>
      <c r="B651">
        <v>718.7</v>
      </c>
      <c r="C651">
        <v>725.15</v>
      </c>
      <c r="D651">
        <v>718.7</v>
      </c>
      <c r="E651">
        <v>719.1</v>
      </c>
      <c r="F651">
        <f t="shared" si="32"/>
        <v>6.4380685794263037E-3</v>
      </c>
      <c r="G651">
        <f t="shared" si="30"/>
        <v>7.65</v>
      </c>
      <c r="H651">
        <f t="shared" si="31"/>
        <v>4.13</v>
      </c>
    </row>
    <row r="652" spans="1:8">
      <c r="A652" s="17">
        <v>37291</v>
      </c>
      <c r="B652">
        <v>724.2</v>
      </c>
      <c r="C652">
        <v>725.15</v>
      </c>
      <c r="D652">
        <v>720.25</v>
      </c>
      <c r="E652">
        <v>722.85</v>
      </c>
      <c r="F652">
        <f t="shared" si="32"/>
        <v>5.2148518982060299E-3</v>
      </c>
      <c r="G652">
        <f t="shared" si="30"/>
        <v>7.59</v>
      </c>
      <c r="H652">
        <f t="shared" si="31"/>
        <v>4.12</v>
      </c>
    </row>
    <row r="653" spans="1:8">
      <c r="A653" s="17">
        <v>37292</v>
      </c>
      <c r="B653">
        <v>718.9</v>
      </c>
      <c r="C653">
        <v>724.5</v>
      </c>
      <c r="D653">
        <v>717.7</v>
      </c>
      <c r="E653">
        <v>723.8</v>
      </c>
      <c r="F653">
        <f t="shared" si="32"/>
        <v>1.3142422355951755E-3</v>
      </c>
      <c r="G653">
        <f t="shared" si="30"/>
        <v>7.6</v>
      </c>
      <c r="H653">
        <f t="shared" si="31"/>
        <v>4.12</v>
      </c>
    </row>
    <row r="654" spans="1:8">
      <c r="A654" s="17">
        <v>37293</v>
      </c>
      <c r="B654">
        <v>731.05</v>
      </c>
      <c r="C654">
        <v>753.8</v>
      </c>
      <c r="D654">
        <v>731.05</v>
      </c>
      <c r="E654">
        <v>753.15</v>
      </c>
      <c r="F654">
        <f t="shared" si="32"/>
        <v>4.054987565625856E-2</v>
      </c>
      <c r="G654">
        <f t="shared" si="30"/>
        <v>7.59</v>
      </c>
      <c r="H654">
        <f t="shared" si="31"/>
        <v>4.12</v>
      </c>
    </row>
    <row r="655" spans="1:8">
      <c r="A655" s="17">
        <v>37294</v>
      </c>
      <c r="B655">
        <v>761.75</v>
      </c>
      <c r="C655">
        <v>763.45</v>
      </c>
      <c r="D655">
        <v>745.85</v>
      </c>
      <c r="E655">
        <v>746.1</v>
      </c>
      <c r="F655">
        <f t="shared" si="32"/>
        <v>-9.3606851224854459E-3</v>
      </c>
      <c r="G655">
        <f t="shared" si="30"/>
        <v>7.46</v>
      </c>
      <c r="H655">
        <f t="shared" si="31"/>
        <v>4.12</v>
      </c>
    </row>
    <row r="656" spans="1:8">
      <c r="A656" s="17">
        <v>37295</v>
      </c>
      <c r="B656">
        <v>748.9</v>
      </c>
      <c r="C656">
        <v>761.35</v>
      </c>
      <c r="D656">
        <v>748.9</v>
      </c>
      <c r="E656">
        <v>758.5</v>
      </c>
      <c r="F656">
        <f t="shared" si="32"/>
        <v>1.661975606487065E-2</v>
      </c>
      <c r="G656">
        <f t="shared" si="30"/>
        <v>7.43</v>
      </c>
      <c r="H656">
        <f t="shared" si="31"/>
        <v>4.12</v>
      </c>
    </row>
    <row r="657" spans="1:8">
      <c r="A657" s="17">
        <v>37298</v>
      </c>
      <c r="B657">
        <v>768.4</v>
      </c>
      <c r="C657">
        <v>773.3</v>
      </c>
      <c r="D657">
        <v>764.3</v>
      </c>
      <c r="E657">
        <v>765.2</v>
      </c>
      <c r="F657">
        <f t="shared" si="32"/>
        <v>8.8332234673698107E-3</v>
      </c>
      <c r="G657">
        <f t="shared" si="30"/>
        <v>7.32</v>
      </c>
      <c r="H657">
        <f t="shared" si="31"/>
        <v>4.12</v>
      </c>
    </row>
    <row r="658" spans="1:8">
      <c r="A658" s="17">
        <v>37299</v>
      </c>
      <c r="B658">
        <v>771.95</v>
      </c>
      <c r="C658">
        <v>774.2</v>
      </c>
      <c r="D658">
        <v>762.6</v>
      </c>
      <c r="E658">
        <v>766.3</v>
      </c>
      <c r="F658">
        <f t="shared" si="32"/>
        <v>1.4375326711970615E-3</v>
      </c>
      <c r="G658">
        <f t="shared" si="30"/>
        <v>7.31</v>
      </c>
      <c r="H658">
        <f t="shared" si="31"/>
        <v>4.12</v>
      </c>
    </row>
    <row r="659" spans="1:8">
      <c r="A659" s="17">
        <v>37300</v>
      </c>
      <c r="B659">
        <v>768.1</v>
      </c>
      <c r="C659">
        <v>773.3</v>
      </c>
      <c r="D659">
        <v>767.35</v>
      </c>
      <c r="E659">
        <v>769.35</v>
      </c>
      <c r="F659">
        <f t="shared" si="32"/>
        <v>3.9801644264649827E-3</v>
      </c>
      <c r="G659">
        <f t="shared" si="30"/>
        <v>7.35</v>
      </c>
      <c r="H659">
        <f t="shared" si="31"/>
        <v>4.12</v>
      </c>
    </row>
    <row r="660" spans="1:8">
      <c r="A660" s="17">
        <v>37301</v>
      </c>
      <c r="B660">
        <v>776</v>
      </c>
      <c r="C660">
        <v>781.15</v>
      </c>
      <c r="D660">
        <v>775.25</v>
      </c>
      <c r="E660">
        <v>781.05</v>
      </c>
      <c r="F660">
        <f t="shared" si="32"/>
        <v>1.5207642815363576E-2</v>
      </c>
      <c r="G660">
        <f t="shared" si="30"/>
        <v>7.36</v>
      </c>
      <c r="H660">
        <f t="shared" si="31"/>
        <v>4.12</v>
      </c>
    </row>
    <row r="661" spans="1:8">
      <c r="A661" s="17">
        <v>37302</v>
      </c>
      <c r="B661">
        <v>785.05</v>
      </c>
      <c r="C661">
        <v>791.9</v>
      </c>
      <c r="D661">
        <v>784.85</v>
      </c>
      <c r="E661">
        <v>787.55</v>
      </c>
      <c r="F661">
        <f t="shared" si="32"/>
        <v>8.3221304653990913E-3</v>
      </c>
      <c r="G661">
        <f t="shared" si="30"/>
        <v>7.41</v>
      </c>
      <c r="H661">
        <f t="shared" si="31"/>
        <v>4.1100000000000003</v>
      </c>
    </row>
    <row r="662" spans="1:8">
      <c r="A662" s="17">
        <v>37305</v>
      </c>
      <c r="B662">
        <v>794</v>
      </c>
      <c r="C662">
        <v>796.4</v>
      </c>
      <c r="D662">
        <v>784.1</v>
      </c>
      <c r="E662">
        <v>793.75</v>
      </c>
      <c r="F662">
        <f t="shared" si="32"/>
        <v>7.8725160307282493E-3</v>
      </c>
      <c r="G662">
        <f t="shared" si="30"/>
        <v>7.4</v>
      </c>
      <c r="H662">
        <f t="shared" si="31"/>
        <v>4.0999999999999996</v>
      </c>
    </row>
    <row r="663" spans="1:8">
      <c r="A663" s="17">
        <v>37306</v>
      </c>
      <c r="B663">
        <v>796.4</v>
      </c>
      <c r="C663">
        <v>796.85</v>
      </c>
      <c r="D663">
        <v>781.3</v>
      </c>
      <c r="E663">
        <v>783.2</v>
      </c>
      <c r="F663">
        <f t="shared" si="32"/>
        <v>-1.3291338582677059E-2</v>
      </c>
      <c r="G663">
        <f t="shared" si="30"/>
        <v>7.4</v>
      </c>
      <c r="H663">
        <f t="shared" si="31"/>
        <v>4.0999999999999996</v>
      </c>
    </row>
    <row r="664" spans="1:8">
      <c r="A664" s="17">
        <v>37307</v>
      </c>
      <c r="B664">
        <v>778.7</v>
      </c>
      <c r="C664">
        <v>781.2</v>
      </c>
      <c r="D664">
        <v>772.4</v>
      </c>
      <c r="E664">
        <v>775.1</v>
      </c>
      <c r="F664">
        <f t="shared" si="32"/>
        <v>-1.0342185903983725E-2</v>
      </c>
      <c r="G664">
        <f t="shared" si="30"/>
        <v>7.47</v>
      </c>
      <c r="H664">
        <f t="shared" si="31"/>
        <v>4.09</v>
      </c>
    </row>
    <row r="665" spans="1:8">
      <c r="A665" s="17">
        <v>37308</v>
      </c>
      <c r="B665">
        <v>780.5</v>
      </c>
      <c r="C665">
        <v>784.95</v>
      </c>
      <c r="D665">
        <v>778.95</v>
      </c>
      <c r="E665">
        <v>779.7</v>
      </c>
      <c r="F665">
        <f t="shared" si="32"/>
        <v>5.9347181008901906E-3</v>
      </c>
      <c r="G665">
        <f t="shared" si="30"/>
        <v>7.46</v>
      </c>
      <c r="H665">
        <f t="shared" si="31"/>
        <v>4.09</v>
      </c>
    </row>
    <row r="666" spans="1:8">
      <c r="A666" s="17">
        <v>37309</v>
      </c>
      <c r="B666">
        <v>778.2</v>
      </c>
      <c r="C666">
        <v>789.35</v>
      </c>
      <c r="D666">
        <v>778.15</v>
      </c>
      <c r="E666">
        <v>788.15</v>
      </c>
      <c r="F666">
        <f t="shared" si="32"/>
        <v>1.0837501603180533E-2</v>
      </c>
      <c r="G666">
        <f t="shared" si="30"/>
        <v>7.83</v>
      </c>
      <c r="H666">
        <f t="shared" si="31"/>
        <v>4.08</v>
      </c>
    </row>
    <row r="667" spans="1:8">
      <c r="A667" s="17">
        <v>37312</v>
      </c>
      <c r="B667">
        <v>788.5</v>
      </c>
      <c r="C667">
        <v>790.55</v>
      </c>
      <c r="D667">
        <v>784.1</v>
      </c>
      <c r="E667">
        <v>790.25</v>
      </c>
      <c r="F667">
        <f t="shared" si="32"/>
        <v>2.6644674237137345E-3</v>
      </c>
      <c r="G667">
        <f t="shared" si="30"/>
        <v>7.57</v>
      </c>
      <c r="H667">
        <f t="shared" si="31"/>
        <v>4.08</v>
      </c>
    </row>
    <row r="668" spans="1:8">
      <c r="A668" s="17">
        <v>37313</v>
      </c>
      <c r="B668">
        <v>790.4</v>
      </c>
      <c r="C668">
        <v>806.6</v>
      </c>
      <c r="D668">
        <v>790.4</v>
      </c>
      <c r="E668">
        <v>806.3</v>
      </c>
      <c r="F668">
        <f t="shared" si="32"/>
        <v>2.0310028472002584E-2</v>
      </c>
      <c r="G668">
        <f t="shared" si="30"/>
        <v>7.45</v>
      </c>
      <c r="H668">
        <f t="shared" si="31"/>
        <v>4.08</v>
      </c>
    </row>
    <row r="669" spans="1:8">
      <c r="A669" s="17">
        <v>37314</v>
      </c>
      <c r="B669">
        <v>808.2</v>
      </c>
      <c r="C669">
        <v>815.35</v>
      </c>
      <c r="D669">
        <v>799.45</v>
      </c>
      <c r="E669">
        <v>801.5</v>
      </c>
      <c r="F669">
        <f t="shared" si="32"/>
        <v>-5.9531191864069521E-3</v>
      </c>
      <c r="G669">
        <f t="shared" si="30"/>
        <v>7.51</v>
      </c>
      <c r="H669">
        <f t="shared" si="31"/>
        <v>4.08</v>
      </c>
    </row>
    <row r="670" spans="1:8">
      <c r="A670" s="17">
        <v>37315</v>
      </c>
      <c r="B670">
        <v>804.2</v>
      </c>
      <c r="C670">
        <v>809.25</v>
      </c>
      <c r="D670">
        <v>764.45</v>
      </c>
      <c r="E670">
        <v>767.6</v>
      </c>
      <c r="F670">
        <f t="shared" si="32"/>
        <v>-4.2295695570804703E-2</v>
      </c>
      <c r="G670">
        <f t="shared" si="30"/>
        <v>7.44</v>
      </c>
      <c r="H670">
        <f t="shared" si="31"/>
        <v>4.08</v>
      </c>
    </row>
    <row r="671" spans="1:8">
      <c r="A671" s="17">
        <v>37316</v>
      </c>
      <c r="B671">
        <v>771.2</v>
      </c>
      <c r="C671">
        <v>793.4</v>
      </c>
      <c r="D671">
        <v>767.9</v>
      </c>
      <c r="E671">
        <v>790.1</v>
      </c>
      <c r="F671">
        <f t="shared" si="32"/>
        <v>2.9312141740489794E-2</v>
      </c>
      <c r="G671">
        <f t="shared" si="30"/>
        <v>7.54</v>
      </c>
      <c r="H671">
        <f t="shared" si="31"/>
        <v>4.08</v>
      </c>
    </row>
    <row r="672" spans="1:8">
      <c r="A672" s="17">
        <v>37319</v>
      </c>
      <c r="B672">
        <v>805.3</v>
      </c>
      <c r="C672">
        <v>805.65</v>
      </c>
      <c r="D672">
        <v>792.35</v>
      </c>
      <c r="E672">
        <v>797.2</v>
      </c>
      <c r="F672">
        <f t="shared" si="32"/>
        <v>8.9862042779396134E-3</v>
      </c>
      <c r="G672">
        <f t="shared" si="30"/>
        <v>7.57</v>
      </c>
      <c r="H672">
        <f t="shared" si="31"/>
        <v>4.07</v>
      </c>
    </row>
    <row r="673" spans="1:8">
      <c r="A673" s="17">
        <v>37320</v>
      </c>
      <c r="B673">
        <v>804.7</v>
      </c>
      <c r="C673">
        <v>805.85</v>
      </c>
      <c r="D673">
        <v>795.4</v>
      </c>
      <c r="E673">
        <v>798.1</v>
      </c>
      <c r="F673">
        <f t="shared" si="32"/>
        <v>1.1289513296537379E-3</v>
      </c>
      <c r="G673">
        <f t="shared" si="30"/>
        <v>7.33</v>
      </c>
      <c r="H673">
        <f t="shared" si="31"/>
        <v>4.08</v>
      </c>
    </row>
    <row r="674" spans="1:8">
      <c r="A674" s="17">
        <v>37321</v>
      </c>
      <c r="B674">
        <v>799.7</v>
      </c>
      <c r="C674">
        <v>802.25</v>
      </c>
      <c r="D674">
        <v>789.5</v>
      </c>
      <c r="E674">
        <v>794.7</v>
      </c>
      <c r="F674">
        <f t="shared" si="32"/>
        <v>-4.2601177797267908E-3</v>
      </c>
      <c r="G674">
        <f t="shared" si="30"/>
        <v>7.52</v>
      </c>
      <c r="H674">
        <f t="shared" si="31"/>
        <v>4.07</v>
      </c>
    </row>
    <row r="675" spans="1:8">
      <c r="A675" s="17">
        <v>37322</v>
      </c>
      <c r="B675">
        <v>800.5</v>
      </c>
      <c r="C675">
        <v>806.85</v>
      </c>
      <c r="D675">
        <v>799.5</v>
      </c>
      <c r="E675">
        <v>806.85</v>
      </c>
      <c r="F675">
        <f t="shared" si="32"/>
        <v>1.5288788221970551E-2</v>
      </c>
      <c r="G675">
        <f t="shared" si="30"/>
        <v>7.57</v>
      </c>
      <c r="H675">
        <f t="shared" si="31"/>
        <v>4.07</v>
      </c>
    </row>
    <row r="676" spans="1:8">
      <c r="A676" s="17">
        <v>37323</v>
      </c>
      <c r="B676">
        <v>809.3</v>
      </c>
      <c r="C676">
        <v>809.3</v>
      </c>
      <c r="D676">
        <v>801.05</v>
      </c>
      <c r="E676">
        <v>803.35</v>
      </c>
      <c r="F676">
        <f t="shared" si="32"/>
        <v>-4.3378570985932452E-3</v>
      </c>
      <c r="G676">
        <f t="shared" si="30"/>
        <v>7.77</v>
      </c>
      <c r="H676">
        <f t="shared" si="31"/>
        <v>4.0599999999999996</v>
      </c>
    </row>
    <row r="677" spans="1:8">
      <c r="A677" s="17">
        <v>37326</v>
      </c>
      <c r="B677">
        <v>806.7</v>
      </c>
      <c r="C677">
        <v>806.7</v>
      </c>
      <c r="D677">
        <v>789.75</v>
      </c>
      <c r="E677">
        <v>791.5</v>
      </c>
      <c r="F677">
        <f t="shared" si="32"/>
        <v>-1.4750731312628385E-2</v>
      </c>
      <c r="G677">
        <f t="shared" si="30"/>
        <v>7.71</v>
      </c>
      <c r="H677">
        <f t="shared" si="31"/>
        <v>4.07</v>
      </c>
    </row>
    <row r="678" spans="1:8">
      <c r="A678" s="17">
        <v>37328</v>
      </c>
      <c r="B678">
        <v>777.35</v>
      </c>
      <c r="C678">
        <v>790.3</v>
      </c>
      <c r="D678">
        <v>777.35</v>
      </c>
      <c r="E678">
        <v>784.85</v>
      </c>
      <c r="F678">
        <f t="shared" si="32"/>
        <v>-8.4017687934301311E-3</v>
      </c>
      <c r="G678">
        <f t="shared" si="30"/>
        <v>7.88</v>
      </c>
      <c r="H678">
        <f t="shared" si="31"/>
        <v>4.0599999999999996</v>
      </c>
    </row>
    <row r="679" spans="1:8">
      <c r="A679" s="17">
        <v>37329</v>
      </c>
      <c r="B679">
        <v>784.25</v>
      </c>
      <c r="C679">
        <v>789.75</v>
      </c>
      <c r="D679">
        <v>783.35</v>
      </c>
      <c r="E679">
        <v>787.15</v>
      </c>
      <c r="F679">
        <f t="shared" si="32"/>
        <v>2.9304962731730999E-3</v>
      </c>
      <c r="G679">
        <f t="shared" si="30"/>
        <v>7.99</v>
      </c>
      <c r="H679">
        <f t="shared" si="31"/>
        <v>4.05</v>
      </c>
    </row>
    <row r="680" spans="1:8">
      <c r="A680" s="17">
        <v>37330</v>
      </c>
      <c r="B680">
        <v>788.65</v>
      </c>
      <c r="C680">
        <v>797.6</v>
      </c>
      <c r="D680">
        <v>788.65</v>
      </c>
      <c r="E680">
        <v>795.85</v>
      </c>
      <c r="F680">
        <f t="shared" si="32"/>
        <v>1.1052531283745282E-2</v>
      </c>
      <c r="G680">
        <f t="shared" si="30"/>
        <v>7.65</v>
      </c>
      <c r="H680">
        <f t="shared" si="31"/>
        <v>4.0599999999999996</v>
      </c>
    </row>
    <row r="681" spans="1:8">
      <c r="A681" s="17">
        <v>37333</v>
      </c>
      <c r="B681">
        <v>799.3</v>
      </c>
      <c r="C681">
        <v>806.1</v>
      </c>
      <c r="D681">
        <v>795.1</v>
      </c>
      <c r="E681">
        <v>798.05</v>
      </c>
      <c r="F681">
        <f t="shared" si="32"/>
        <v>2.7643400138215313E-3</v>
      </c>
      <c r="G681">
        <f t="shared" si="30"/>
        <v>7.38</v>
      </c>
      <c r="H681">
        <f t="shared" si="31"/>
        <v>4.0599999999999996</v>
      </c>
    </row>
    <row r="682" spans="1:8">
      <c r="A682" s="17">
        <v>37334</v>
      </c>
      <c r="B682">
        <v>798.75</v>
      </c>
      <c r="C682">
        <v>799.75</v>
      </c>
      <c r="D682">
        <v>784.65</v>
      </c>
      <c r="E682">
        <v>785.65</v>
      </c>
      <c r="F682">
        <f t="shared" si="32"/>
        <v>-1.5537873566819127E-2</v>
      </c>
      <c r="G682">
        <f t="shared" si="30"/>
        <v>7.44</v>
      </c>
      <c r="H682">
        <f t="shared" si="31"/>
        <v>4.0599999999999996</v>
      </c>
    </row>
    <row r="683" spans="1:8">
      <c r="A683" s="17">
        <v>37335</v>
      </c>
      <c r="B683">
        <v>787.1</v>
      </c>
      <c r="C683">
        <v>789.85</v>
      </c>
      <c r="D683">
        <v>782.95</v>
      </c>
      <c r="E683">
        <v>787.15</v>
      </c>
      <c r="F683">
        <f t="shared" si="32"/>
        <v>1.9092471202188932E-3</v>
      </c>
      <c r="G683">
        <f t="shared" si="30"/>
        <v>7.72</v>
      </c>
      <c r="H683">
        <f t="shared" si="31"/>
        <v>4.04</v>
      </c>
    </row>
    <row r="684" spans="1:8">
      <c r="A684" s="17">
        <v>37336</v>
      </c>
      <c r="B684">
        <v>785.95</v>
      </c>
      <c r="C684">
        <v>787.95</v>
      </c>
      <c r="D684">
        <v>780.1</v>
      </c>
      <c r="E684">
        <v>781.3</v>
      </c>
      <c r="F684">
        <f t="shared" si="32"/>
        <v>-7.4318744838975936E-3</v>
      </c>
      <c r="G684">
        <f t="shared" si="30"/>
        <v>7.46</v>
      </c>
      <c r="H684">
        <f t="shared" si="31"/>
        <v>4.05</v>
      </c>
    </row>
    <row r="685" spans="1:8">
      <c r="A685" s="17">
        <v>37337</v>
      </c>
      <c r="B685">
        <v>782.6</v>
      </c>
      <c r="C685">
        <v>785</v>
      </c>
      <c r="D685">
        <v>776.25</v>
      </c>
      <c r="E685">
        <v>777.65</v>
      </c>
      <c r="F685">
        <f t="shared" si="32"/>
        <v>-4.671701011135232E-3</v>
      </c>
      <c r="G685">
        <f t="shared" si="30"/>
        <v>7.49</v>
      </c>
      <c r="H685">
        <f t="shared" si="31"/>
        <v>4.05</v>
      </c>
    </row>
    <row r="686" spans="1:8">
      <c r="A686" s="17">
        <v>37341</v>
      </c>
      <c r="B686">
        <v>777.6</v>
      </c>
      <c r="C686">
        <v>779.4</v>
      </c>
      <c r="D686">
        <v>769.35</v>
      </c>
      <c r="E686">
        <v>770.1</v>
      </c>
      <c r="F686">
        <f t="shared" si="32"/>
        <v>-9.7087378640776656E-3</v>
      </c>
      <c r="G686">
        <f t="shared" si="30"/>
        <v>7.34</v>
      </c>
      <c r="H686">
        <f t="shared" si="31"/>
        <v>4.05</v>
      </c>
    </row>
    <row r="687" spans="1:8">
      <c r="A687" s="17">
        <v>37342</v>
      </c>
      <c r="B687">
        <v>770.3</v>
      </c>
      <c r="C687">
        <v>777.3</v>
      </c>
      <c r="D687">
        <v>769.3</v>
      </c>
      <c r="E687">
        <v>770.7</v>
      </c>
      <c r="F687">
        <f t="shared" si="32"/>
        <v>7.7911959485787996E-4</v>
      </c>
      <c r="G687">
        <f t="shared" si="30"/>
        <v>7.44</v>
      </c>
      <c r="H687">
        <f t="shared" si="31"/>
        <v>4.04</v>
      </c>
    </row>
    <row r="688" spans="1:8">
      <c r="A688" s="17">
        <v>37343</v>
      </c>
      <c r="B688">
        <v>775.5</v>
      </c>
      <c r="C688">
        <v>780.55</v>
      </c>
      <c r="D688">
        <v>774.1</v>
      </c>
      <c r="E688">
        <v>775.5</v>
      </c>
      <c r="F688">
        <f t="shared" si="32"/>
        <v>6.2281043207472742E-3</v>
      </c>
      <c r="G688">
        <f t="shared" si="30"/>
        <v>7.42</v>
      </c>
      <c r="H688">
        <f t="shared" si="31"/>
        <v>4.04</v>
      </c>
    </row>
    <row r="689" spans="1:8">
      <c r="A689" s="17">
        <v>37347</v>
      </c>
      <c r="B689">
        <v>780.4</v>
      </c>
      <c r="C689">
        <v>788.5</v>
      </c>
      <c r="D689">
        <v>779.95</v>
      </c>
      <c r="E689">
        <v>786.1</v>
      </c>
      <c r="F689">
        <f t="shared" si="32"/>
        <v>1.3668600902643435E-2</v>
      </c>
      <c r="G689">
        <f t="shared" si="30"/>
        <v>7.22</v>
      </c>
      <c r="H689">
        <f t="shared" si="31"/>
        <v>4.04</v>
      </c>
    </row>
    <row r="690" spans="1:8">
      <c r="A690" s="17">
        <v>37348</v>
      </c>
      <c r="B690">
        <v>786.75</v>
      </c>
      <c r="C690">
        <v>793</v>
      </c>
      <c r="D690">
        <v>781.9</v>
      </c>
      <c r="E690">
        <v>783.9</v>
      </c>
      <c r="F690">
        <f t="shared" si="32"/>
        <v>-2.7986261289912884E-3</v>
      </c>
      <c r="G690">
        <f t="shared" si="30"/>
        <v>7.3</v>
      </c>
      <c r="H690">
        <f t="shared" si="31"/>
        <v>4.04</v>
      </c>
    </row>
    <row r="691" spans="1:8">
      <c r="A691" s="17">
        <v>37349</v>
      </c>
      <c r="B691">
        <v>781.9</v>
      </c>
      <c r="C691">
        <v>782.65</v>
      </c>
      <c r="D691">
        <v>776.35</v>
      </c>
      <c r="E691">
        <v>777.55</v>
      </c>
      <c r="F691">
        <f t="shared" si="32"/>
        <v>-8.1005230258961447E-3</v>
      </c>
      <c r="G691">
        <f t="shared" si="30"/>
        <v>7.25</v>
      </c>
      <c r="H691">
        <f t="shared" si="31"/>
        <v>4.03</v>
      </c>
    </row>
    <row r="692" spans="1:8">
      <c r="A692" s="17">
        <v>37350</v>
      </c>
      <c r="B692">
        <v>781.1</v>
      </c>
      <c r="C692">
        <v>793.35</v>
      </c>
      <c r="D692">
        <v>781.1</v>
      </c>
      <c r="E692">
        <v>791.7</v>
      </c>
      <c r="F692">
        <f t="shared" si="32"/>
        <v>1.819818661179351E-2</v>
      </c>
      <c r="G692">
        <f t="shared" si="30"/>
        <v>7.23</v>
      </c>
      <c r="H692">
        <f t="shared" si="31"/>
        <v>4.03</v>
      </c>
    </row>
    <row r="693" spans="1:8">
      <c r="A693" s="17">
        <v>37351</v>
      </c>
      <c r="B693">
        <v>796.55</v>
      </c>
      <c r="C693">
        <v>798.35</v>
      </c>
      <c r="D693">
        <v>791.7</v>
      </c>
      <c r="E693">
        <v>792.8</v>
      </c>
      <c r="F693">
        <f t="shared" si="32"/>
        <v>1.3894151825184498E-3</v>
      </c>
      <c r="G693">
        <f t="shared" si="30"/>
        <v>7.09</v>
      </c>
      <c r="H693">
        <f t="shared" si="31"/>
        <v>4.03</v>
      </c>
    </row>
    <row r="694" spans="1:8">
      <c r="A694" s="17">
        <v>37354</v>
      </c>
      <c r="B694">
        <v>796.95</v>
      </c>
      <c r="C694">
        <v>798.4</v>
      </c>
      <c r="D694">
        <v>788.7</v>
      </c>
      <c r="E694">
        <v>789.5</v>
      </c>
      <c r="F694">
        <f t="shared" si="32"/>
        <v>-4.1624621594348321E-3</v>
      </c>
      <c r="G694">
        <f t="shared" si="30"/>
        <v>7.07</v>
      </c>
      <c r="H694">
        <f t="shared" si="31"/>
        <v>4.08</v>
      </c>
    </row>
    <row r="695" spans="1:8">
      <c r="A695" s="17">
        <v>37355</v>
      </c>
      <c r="B695">
        <v>790.3</v>
      </c>
      <c r="C695">
        <v>792.2</v>
      </c>
      <c r="D695">
        <v>782.15</v>
      </c>
      <c r="E695">
        <v>785.9</v>
      </c>
      <c r="F695">
        <f t="shared" si="32"/>
        <v>-4.5598480050664802E-3</v>
      </c>
      <c r="G695">
        <f t="shared" si="30"/>
        <v>7.03</v>
      </c>
      <c r="H695">
        <f t="shared" si="31"/>
        <v>4.08</v>
      </c>
    </row>
    <row r="696" spans="1:8">
      <c r="A696" s="17">
        <v>37356</v>
      </c>
      <c r="B696">
        <v>786.4</v>
      </c>
      <c r="C696">
        <v>794.1</v>
      </c>
      <c r="D696">
        <v>785.15</v>
      </c>
      <c r="E696">
        <v>793.3</v>
      </c>
      <c r="F696">
        <f t="shared" si="32"/>
        <v>9.4159562285278664E-3</v>
      </c>
      <c r="G696">
        <f t="shared" si="30"/>
        <v>7.07</v>
      </c>
      <c r="H696">
        <f t="shared" si="31"/>
        <v>4.09</v>
      </c>
    </row>
    <row r="697" spans="1:8">
      <c r="A697" s="17">
        <v>37357</v>
      </c>
      <c r="B697">
        <v>797.5</v>
      </c>
      <c r="C697">
        <v>802.95</v>
      </c>
      <c r="D697">
        <v>797.5</v>
      </c>
      <c r="E697">
        <v>799.2</v>
      </c>
      <c r="F697">
        <f t="shared" si="32"/>
        <v>7.4372872809782553E-3</v>
      </c>
      <c r="G697">
        <f t="shared" si="30"/>
        <v>7.02</v>
      </c>
      <c r="H697">
        <f t="shared" si="31"/>
        <v>4.09</v>
      </c>
    </row>
    <row r="698" spans="1:8">
      <c r="A698" s="17">
        <v>37358</v>
      </c>
      <c r="B698">
        <v>797.5</v>
      </c>
      <c r="C698">
        <v>804.95</v>
      </c>
      <c r="D698">
        <v>797.5</v>
      </c>
      <c r="E698">
        <v>801.6</v>
      </c>
      <c r="F698">
        <f t="shared" si="32"/>
        <v>3.0030030030030463E-3</v>
      </c>
      <c r="G698">
        <f t="shared" si="30"/>
        <v>7.08</v>
      </c>
      <c r="H698">
        <f t="shared" si="31"/>
        <v>4.08</v>
      </c>
    </row>
    <row r="699" spans="1:8">
      <c r="A699" s="17">
        <v>37361</v>
      </c>
      <c r="B699">
        <v>803.45</v>
      </c>
      <c r="C699">
        <v>805.1</v>
      </c>
      <c r="D699">
        <v>790.6</v>
      </c>
      <c r="E699">
        <v>792.65</v>
      </c>
      <c r="F699">
        <f t="shared" si="32"/>
        <v>-1.1165169660678709E-2</v>
      </c>
      <c r="G699">
        <f t="shared" si="30"/>
        <v>7.17</v>
      </c>
      <c r="H699">
        <f t="shared" si="31"/>
        <v>4.07</v>
      </c>
    </row>
    <row r="700" spans="1:8">
      <c r="A700" s="17">
        <v>37362</v>
      </c>
      <c r="B700">
        <v>791.15</v>
      </c>
      <c r="C700">
        <v>793.05</v>
      </c>
      <c r="D700">
        <v>783.65</v>
      </c>
      <c r="E700">
        <v>784.7</v>
      </c>
      <c r="F700">
        <f t="shared" si="32"/>
        <v>-1.0029647385352836E-2</v>
      </c>
      <c r="G700">
        <f t="shared" si="30"/>
        <v>7.13</v>
      </c>
      <c r="H700">
        <f t="shared" si="31"/>
        <v>4.08</v>
      </c>
    </row>
    <row r="701" spans="1:8">
      <c r="A701" s="17">
        <v>37363</v>
      </c>
      <c r="B701">
        <v>790.75</v>
      </c>
      <c r="C701">
        <v>795.5</v>
      </c>
      <c r="D701">
        <v>787.6</v>
      </c>
      <c r="E701">
        <v>788.7</v>
      </c>
      <c r="F701">
        <f t="shared" si="32"/>
        <v>5.0974894864279641E-3</v>
      </c>
      <c r="G701">
        <f t="shared" si="30"/>
        <v>7.08</v>
      </c>
      <c r="H701">
        <f t="shared" si="31"/>
        <v>4.07</v>
      </c>
    </row>
    <row r="702" spans="1:8">
      <c r="A702" s="17">
        <v>37364</v>
      </c>
      <c r="B702">
        <v>792.25</v>
      </c>
      <c r="C702">
        <v>797</v>
      </c>
      <c r="D702">
        <v>788.95</v>
      </c>
      <c r="E702">
        <v>792.15</v>
      </c>
      <c r="F702">
        <f t="shared" si="32"/>
        <v>4.3742868010649971E-3</v>
      </c>
      <c r="G702">
        <f t="shared" si="30"/>
        <v>7.17</v>
      </c>
      <c r="H702">
        <f t="shared" si="31"/>
        <v>4.07</v>
      </c>
    </row>
    <row r="703" spans="1:8">
      <c r="A703" s="17">
        <v>37365</v>
      </c>
      <c r="B703">
        <v>791.15</v>
      </c>
      <c r="C703">
        <v>791.35</v>
      </c>
      <c r="D703">
        <v>771.95</v>
      </c>
      <c r="E703">
        <v>773.45</v>
      </c>
      <c r="F703">
        <f t="shared" si="32"/>
        <v>-2.3606640156535907E-2</v>
      </c>
      <c r="G703">
        <f t="shared" si="30"/>
        <v>7.22</v>
      </c>
      <c r="H703">
        <f t="shared" si="31"/>
        <v>4.0599999999999996</v>
      </c>
    </row>
    <row r="704" spans="1:8">
      <c r="A704" s="17">
        <v>37368</v>
      </c>
      <c r="B704">
        <v>773.65</v>
      </c>
      <c r="C704">
        <v>776.2</v>
      </c>
      <c r="D704">
        <v>765.25</v>
      </c>
      <c r="E704">
        <v>774.3</v>
      </c>
      <c r="F704">
        <f t="shared" si="32"/>
        <v>1.0989721378238393E-3</v>
      </c>
      <c r="G704">
        <f t="shared" si="30"/>
        <v>7.13</v>
      </c>
      <c r="H704">
        <f t="shared" si="31"/>
        <v>4.07</v>
      </c>
    </row>
    <row r="705" spans="1:8">
      <c r="A705" s="17">
        <v>37369</v>
      </c>
      <c r="B705">
        <v>773.85</v>
      </c>
      <c r="C705">
        <v>779</v>
      </c>
      <c r="D705">
        <v>773.15</v>
      </c>
      <c r="E705">
        <v>776.75</v>
      </c>
      <c r="F705">
        <f t="shared" si="32"/>
        <v>3.1641482629471973E-3</v>
      </c>
      <c r="G705">
        <f t="shared" si="30"/>
        <v>7.16</v>
      </c>
      <c r="H705">
        <f t="shared" si="31"/>
        <v>4.0999999999999996</v>
      </c>
    </row>
    <row r="706" spans="1:8">
      <c r="A706" s="17">
        <v>37370</v>
      </c>
      <c r="B706">
        <v>782.7</v>
      </c>
      <c r="C706">
        <v>783</v>
      </c>
      <c r="D706">
        <v>778.35</v>
      </c>
      <c r="E706">
        <v>780.95</v>
      </c>
      <c r="F706">
        <f t="shared" si="32"/>
        <v>5.4071451560990802E-3</v>
      </c>
      <c r="G706">
        <f t="shared" ref="G706:G769" si="33">VLOOKUP(A706,Debtindex,6,FALSE)</f>
        <v>7.16</v>
      </c>
      <c r="H706">
        <f t="shared" ref="H706:H769" si="34">VLOOKUP(A706,Debtindex,7,FALSE)</f>
        <v>4.0999999999999996</v>
      </c>
    </row>
    <row r="707" spans="1:8">
      <c r="A707" s="17">
        <v>37372</v>
      </c>
      <c r="B707">
        <v>773.8</v>
      </c>
      <c r="C707">
        <v>778</v>
      </c>
      <c r="D707">
        <v>770.6</v>
      </c>
      <c r="E707">
        <v>772.45</v>
      </c>
      <c r="F707">
        <f t="shared" si="32"/>
        <v>-1.0884179524937587E-2</v>
      </c>
      <c r="G707">
        <f t="shared" si="33"/>
        <v>7.2</v>
      </c>
      <c r="H707">
        <f t="shared" si="34"/>
        <v>4.09</v>
      </c>
    </row>
    <row r="708" spans="1:8">
      <c r="A708" s="17">
        <v>37375</v>
      </c>
      <c r="B708">
        <v>773.4</v>
      </c>
      <c r="C708">
        <v>773.4</v>
      </c>
      <c r="D708">
        <v>760.8</v>
      </c>
      <c r="E708">
        <v>761.65</v>
      </c>
      <c r="F708">
        <f t="shared" ref="F708:F771" si="35">E708/E707-1</f>
        <v>-1.3981487474917564E-2</v>
      </c>
      <c r="G708">
        <f t="shared" si="33"/>
        <v>7.15</v>
      </c>
      <c r="H708">
        <f t="shared" si="34"/>
        <v>4.08</v>
      </c>
    </row>
    <row r="709" spans="1:8">
      <c r="A709" s="17">
        <v>37376</v>
      </c>
      <c r="B709">
        <v>763.75</v>
      </c>
      <c r="C709">
        <v>772</v>
      </c>
      <c r="D709">
        <v>763.75</v>
      </c>
      <c r="E709">
        <v>771.3</v>
      </c>
      <c r="F709">
        <f t="shared" si="35"/>
        <v>1.2669861484934097E-2</v>
      </c>
      <c r="G709">
        <f t="shared" si="33"/>
        <v>7.27</v>
      </c>
      <c r="H709">
        <f t="shared" si="34"/>
        <v>4.08</v>
      </c>
    </row>
    <row r="710" spans="1:8">
      <c r="A710" s="17">
        <v>37378</v>
      </c>
      <c r="B710">
        <v>776.35</v>
      </c>
      <c r="C710">
        <v>782.35</v>
      </c>
      <c r="D710">
        <v>776.35</v>
      </c>
      <c r="E710">
        <v>778.2</v>
      </c>
      <c r="F710">
        <f t="shared" si="35"/>
        <v>8.945935433683605E-3</v>
      </c>
      <c r="G710">
        <f t="shared" si="33"/>
        <v>7.27</v>
      </c>
      <c r="H710">
        <f t="shared" si="34"/>
        <v>4.08</v>
      </c>
    </row>
    <row r="711" spans="1:8">
      <c r="A711" s="17">
        <v>37379</v>
      </c>
      <c r="B711">
        <v>777.6</v>
      </c>
      <c r="C711">
        <v>780.25</v>
      </c>
      <c r="D711">
        <v>775.5</v>
      </c>
      <c r="E711">
        <v>778.75</v>
      </c>
      <c r="F711">
        <f t="shared" si="35"/>
        <v>7.0675918786933245E-4</v>
      </c>
      <c r="G711">
        <f t="shared" si="33"/>
        <v>7.42</v>
      </c>
      <c r="H711">
        <f t="shared" si="34"/>
        <v>4.07</v>
      </c>
    </row>
    <row r="712" spans="1:8">
      <c r="A712" s="17">
        <v>37382</v>
      </c>
      <c r="B712">
        <v>779.2</v>
      </c>
      <c r="C712">
        <v>784.25</v>
      </c>
      <c r="D712">
        <v>779.2</v>
      </c>
      <c r="E712">
        <v>783.8</v>
      </c>
      <c r="F712">
        <f t="shared" si="35"/>
        <v>6.4847512038521682E-3</v>
      </c>
      <c r="G712">
        <f t="shared" si="33"/>
        <v>7.43</v>
      </c>
      <c r="H712">
        <f t="shared" si="34"/>
        <v>4.08</v>
      </c>
    </row>
    <row r="713" spans="1:8">
      <c r="A713" s="17">
        <v>37383</v>
      </c>
      <c r="B713">
        <v>782.95</v>
      </c>
      <c r="C713">
        <v>789.7</v>
      </c>
      <c r="D713">
        <v>781.8</v>
      </c>
      <c r="E713">
        <v>789.25</v>
      </c>
      <c r="F713">
        <f t="shared" si="35"/>
        <v>6.9533044143914591E-3</v>
      </c>
      <c r="G713">
        <f t="shared" si="33"/>
        <v>7.47</v>
      </c>
      <c r="H713">
        <f t="shared" si="34"/>
        <v>4.07</v>
      </c>
    </row>
    <row r="714" spans="1:8">
      <c r="A714" s="17">
        <v>37384</v>
      </c>
      <c r="B714">
        <v>793.35</v>
      </c>
      <c r="C714">
        <v>796.85</v>
      </c>
      <c r="D714">
        <v>791.3</v>
      </c>
      <c r="E714">
        <v>792.65</v>
      </c>
      <c r="F714">
        <f t="shared" si="35"/>
        <v>4.3078872347164232E-3</v>
      </c>
      <c r="G714">
        <f t="shared" si="33"/>
        <v>7.43</v>
      </c>
      <c r="H714">
        <f t="shared" si="34"/>
        <v>4.07</v>
      </c>
    </row>
    <row r="715" spans="1:8">
      <c r="A715" s="17">
        <v>37385</v>
      </c>
      <c r="B715">
        <v>797.15</v>
      </c>
      <c r="C715">
        <v>803.8</v>
      </c>
      <c r="D715">
        <v>796.8</v>
      </c>
      <c r="E715">
        <v>799.55</v>
      </c>
      <c r="F715">
        <f t="shared" si="35"/>
        <v>8.7049769759666162E-3</v>
      </c>
      <c r="G715">
        <f t="shared" si="33"/>
        <v>7.47</v>
      </c>
      <c r="H715">
        <f t="shared" si="34"/>
        <v>4.07</v>
      </c>
    </row>
    <row r="716" spans="1:8">
      <c r="A716" s="17">
        <v>37386</v>
      </c>
      <c r="B716">
        <v>798.35</v>
      </c>
      <c r="C716">
        <v>799</v>
      </c>
      <c r="D716">
        <v>787.65</v>
      </c>
      <c r="E716">
        <v>790.95</v>
      </c>
      <c r="F716">
        <f t="shared" si="35"/>
        <v>-1.0756050278281415E-2</v>
      </c>
      <c r="G716">
        <f t="shared" si="33"/>
        <v>7.67</v>
      </c>
      <c r="H716">
        <f t="shared" si="34"/>
        <v>4.0599999999999996</v>
      </c>
    </row>
    <row r="717" spans="1:8">
      <c r="A717" s="17">
        <v>37389</v>
      </c>
      <c r="B717">
        <v>792</v>
      </c>
      <c r="C717">
        <v>795.9</v>
      </c>
      <c r="D717">
        <v>792</v>
      </c>
      <c r="E717">
        <v>793.8</v>
      </c>
      <c r="F717">
        <f t="shared" si="35"/>
        <v>3.6032619002464017E-3</v>
      </c>
      <c r="G717">
        <f t="shared" si="33"/>
        <v>7.77</v>
      </c>
      <c r="H717">
        <f t="shared" si="34"/>
        <v>4.05</v>
      </c>
    </row>
    <row r="718" spans="1:8">
      <c r="A718" s="17">
        <v>37390</v>
      </c>
      <c r="B718">
        <v>796.25</v>
      </c>
      <c r="C718">
        <v>797.85</v>
      </c>
      <c r="D718">
        <v>789.8</v>
      </c>
      <c r="E718">
        <v>791.55</v>
      </c>
      <c r="F718">
        <f t="shared" si="35"/>
        <v>-2.8344671201814275E-3</v>
      </c>
      <c r="G718">
        <f t="shared" si="33"/>
        <v>7.82</v>
      </c>
      <c r="H718">
        <f t="shared" si="34"/>
        <v>4.04</v>
      </c>
    </row>
    <row r="719" spans="1:8">
      <c r="A719" s="17">
        <v>37391</v>
      </c>
      <c r="B719">
        <v>794.25</v>
      </c>
      <c r="C719">
        <v>794.9</v>
      </c>
      <c r="D719">
        <v>780.35</v>
      </c>
      <c r="E719">
        <v>783.1</v>
      </c>
      <c r="F719">
        <f t="shared" si="35"/>
        <v>-1.0675257406354555E-2</v>
      </c>
      <c r="G719">
        <f t="shared" si="33"/>
        <v>7.74</v>
      </c>
      <c r="H719">
        <f t="shared" si="34"/>
        <v>4.09</v>
      </c>
    </row>
    <row r="720" spans="1:8">
      <c r="A720" s="17">
        <v>37392</v>
      </c>
      <c r="B720">
        <v>784.85</v>
      </c>
      <c r="C720">
        <v>785.05</v>
      </c>
      <c r="D720">
        <v>771.3</v>
      </c>
      <c r="E720">
        <v>774.2</v>
      </c>
      <c r="F720">
        <f t="shared" si="35"/>
        <v>-1.1365087472864244E-2</v>
      </c>
      <c r="G720">
        <f t="shared" si="33"/>
        <v>7.87</v>
      </c>
      <c r="H720">
        <f t="shared" si="34"/>
        <v>4.08</v>
      </c>
    </row>
    <row r="721" spans="1:8">
      <c r="A721" s="17">
        <v>37393</v>
      </c>
      <c r="B721">
        <v>774.15</v>
      </c>
      <c r="C721">
        <v>777.2</v>
      </c>
      <c r="D721">
        <v>762</v>
      </c>
      <c r="E721">
        <v>770.05</v>
      </c>
      <c r="F721">
        <f t="shared" si="35"/>
        <v>-5.3603719969000929E-3</v>
      </c>
      <c r="G721">
        <f t="shared" si="33"/>
        <v>7.99</v>
      </c>
      <c r="H721">
        <f t="shared" si="34"/>
        <v>4.07</v>
      </c>
    </row>
    <row r="722" spans="1:8">
      <c r="A722" s="17">
        <v>37396</v>
      </c>
      <c r="B722">
        <v>773.6</v>
      </c>
      <c r="C722">
        <v>773.6</v>
      </c>
      <c r="D722">
        <v>754.1</v>
      </c>
      <c r="E722">
        <v>756.5</v>
      </c>
      <c r="F722">
        <f t="shared" si="35"/>
        <v>-1.7596259983117868E-2</v>
      </c>
      <c r="G722">
        <f t="shared" si="33"/>
        <v>8.1199999999999992</v>
      </c>
      <c r="H722">
        <f t="shared" si="34"/>
        <v>4.0599999999999996</v>
      </c>
    </row>
    <row r="723" spans="1:8">
      <c r="A723" s="17">
        <v>37398</v>
      </c>
      <c r="B723">
        <v>732.65</v>
      </c>
      <c r="C723">
        <v>740.3</v>
      </c>
      <c r="D723">
        <v>726.5</v>
      </c>
      <c r="E723">
        <v>737.1</v>
      </c>
      <c r="F723">
        <f t="shared" si="35"/>
        <v>-2.5644415069398518E-2</v>
      </c>
      <c r="G723">
        <f t="shared" si="33"/>
        <v>8.02</v>
      </c>
      <c r="H723">
        <f t="shared" si="34"/>
        <v>4.05</v>
      </c>
    </row>
    <row r="724" spans="1:8">
      <c r="A724" s="17">
        <v>37399</v>
      </c>
      <c r="B724">
        <v>737.05</v>
      </c>
      <c r="C724">
        <v>738.9</v>
      </c>
      <c r="D724">
        <v>727.05</v>
      </c>
      <c r="E724">
        <v>728.6</v>
      </c>
      <c r="F724">
        <f t="shared" si="35"/>
        <v>-1.1531678198344886E-2</v>
      </c>
      <c r="G724">
        <f t="shared" si="33"/>
        <v>7.98</v>
      </c>
      <c r="H724">
        <f t="shared" si="34"/>
        <v>4.05</v>
      </c>
    </row>
    <row r="725" spans="1:8">
      <c r="A725" s="17">
        <v>37400</v>
      </c>
      <c r="B725">
        <v>739.15</v>
      </c>
      <c r="C725">
        <v>762.2</v>
      </c>
      <c r="D725">
        <v>739.15</v>
      </c>
      <c r="E725">
        <v>760.95</v>
      </c>
      <c r="F725">
        <f t="shared" si="35"/>
        <v>4.4400219599231461E-2</v>
      </c>
      <c r="G725">
        <f t="shared" si="33"/>
        <v>7.81</v>
      </c>
      <c r="H725">
        <f t="shared" si="34"/>
        <v>4.0599999999999996</v>
      </c>
    </row>
    <row r="726" spans="1:8">
      <c r="A726" s="17">
        <v>37403</v>
      </c>
      <c r="B726">
        <v>764.15</v>
      </c>
      <c r="C726">
        <v>769.6</v>
      </c>
      <c r="D726">
        <v>754.05</v>
      </c>
      <c r="E726">
        <v>762.75</v>
      </c>
      <c r="F726">
        <f t="shared" si="35"/>
        <v>2.3654642223536193E-3</v>
      </c>
      <c r="G726">
        <f t="shared" si="33"/>
        <v>7.91</v>
      </c>
      <c r="H726">
        <f t="shared" si="34"/>
        <v>4.04</v>
      </c>
    </row>
    <row r="727" spans="1:8">
      <c r="A727" s="17">
        <v>37404</v>
      </c>
      <c r="B727">
        <v>755.6</v>
      </c>
      <c r="C727">
        <v>758.05</v>
      </c>
      <c r="D727">
        <v>740.5</v>
      </c>
      <c r="E727">
        <v>742.1</v>
      </c>
      <c r="F727">
        <f t="shared" si="35"/>
        <v>-2.7073090789904941E-2</v>
      </c>
      <c r="G727">
        <f t="shared" si="33"/>
        <v>7.73</v>
      </c>
      <c r="H727">
        <f t="shared" si="34"/>
        <v>4.07</v>
      </c>
    </row>
    <row r="728" spans="1:8">
      <c r="A728" s="17">
        <v>37405</v>
      </c>
      <c r="B728">
        <v>744.15</v>
      </c>
      <c r="C728">
        <v>750.05</v>
      </c>
      <c r="D728">
        <v>735.55</v>
      </c>
      <c r="E728">
        <v>747.5</v>
      </c>
      <c r="F728">
        <f t="shared" si="35"/>
        <v>7.276647352108867E-3</v>
      </c>
      <c r="G728">
        <f t="shared" si="33"/>
        <v>7.61</v>
      </c>
      <c r="H728">
        <f t="shared" si="34"/>
        <v>4.07</v>
      </c>
    </row>
    <row r="729" spans="1:8">
      <c r="A729" s="17">
        <v>37406</v>
      </c>
      <c r="B729">
        <v>748.85</v>
      </c>
      <c r="C729">
        <v>756.85</v>
      </c>
      <c r="D729">
        <v>739.45</v>
      </c>
      <c r="E729">
        <v>741.5</v>
      </c>
      <c r="F729">
        <f t="shared" si="35"/>
        <v>-8.0267558528428484E-3</v>
      </c>
      <c r="G729">
        <f t="shared" si="33"/>
        <v>7.71</v>
      </c>
      <c r="H729">
        <f t="shared" si="34"/>
        <v>4.07</v>
      </c>
    </row>
    <row r="730" spans="1:8">
      <c r="A730" s="17">
        <v>37407</v>
      </c>
      <c r="B730">
        <v>743.65</v>
      </c>
      <c r="C730">
        <v>743.65</v>
      </c>
      <c r="D730">
        <v>732.75</v>
      </c>
      <c r="E730">
        <v>739.55</v>
      </c>
      <c r="F730">
        <f t="shared" si="35"/>
        <v>-2.6298044504383666E-3</v>
      </c>
      <c r="G730">
        <f t="shared" si="33"/>
        <v>7.71</v>
      </c>
      <c r="H730">
        <f t="shared" si="34"/>
        <v>4.07</v>
      </c>
    </row>
    <row r="731" spans="1:8">
      <c r="A731" s="17">
        <v>37410</v>
      </c>
      <c r="B731">
        <v>743.85</v>
      </c>
      <c r="C731">
        <v>754.85</v>
      </c>
      <c r="D731">
        <v>743.85</v>
      </c>
      <c r="E731">
        <v>751.1</v>
      </c>
      <c r="F731">
        <f t="shared" si="35"/>
        <v>1.5617605300520587E-2</v>
      </c>
      <c r="G731">
        <f t="shared" si="33"/>
        <v>7.57</v>
      </c>
      <c r="H731">
        <f t="shared" si="34"/>
        <v>4.0599999999999996</v>
      </c>
    </row>
    <row r="732" spans="1:8">
      <c r="A732" s="17">
        <v>37411</v>
      </c>
      <c r="B732">
        <v>750.9</v>
      </c>
      <c r="C732">
        <v>759.05</v>
      </c>
      <c r="D732">
        <v>750</v>
      </c>
      <c r="E732">
        <v>758.4</v>
      </c>
      <c r="F732">
        <f t="shared" si="35"/>
        <v>9.7190786845957611E-3</v>
      </c>
      <c r="G732">
        <f t="shared" si="33"/>
        <v>7.63</v>
      </c>
      <c r="H732">
        <f t="shared" si="34"/>
        <v>4.0599999999999996</v>
      </c>
    </row>
    <row r="733" spans="1:8">
      <c r="A733" s="17">
        <v>37412</v>
      </c>
      <c r="B733">
        <v>763.15</v>
      </c>
      <c r="C733">
        <v>772.85</v>
      </c>
      <c r="D733">
        <v>762.15</v>
      </c>
      <c r="E733">
        <v>770.65</v>
      </c>
      <c r="F733">
        <f t="shared" si="35"/>
        <v>1.615242616033763E-2</v>
      </c>
      <c r="G733">
        <f t="shared" si="33"/>
        <v>7.61</v>
      </c>
      <c r="H733">
        <f t="shared" si="34"/>
        <v>4.0599999999999996</v>
      </c>
    </row>
    <row r="734" spans="1:8">
      <c r="A734" s="17">
        <v>37413</v>
      </c>
      <c r="B734">
        <v>775.2</v>
      </c>
      <c r="C734">
        <v>776.45</v>
      </c>
      <c r="D734">
        <v>761.05</v>
      </c>
      <c r="E734">
        <v>767.8</v>
      </c>
      <c r="F734">
        <f t="shared" si="35"/>
        <v>-3.6981768636865642E-3</v>
      </c>
      <c r="G734">
        <f t="shared" si="33"/>
        <v>7.73</v>
      </c>
      <c r="H734">
        <f t="shared" si="34"/>
        <v>4.05</v>
      </c>
    </row>
    <row r="735" spans="1:8">
      <c r="A735" s="17">
        <v>37414</v>
      </c>
      <c r="B735">
        <v>762.9</v>
      </c>
      <c r="C735">
        <v>762.9</v>
      </c>
      <c r="D735">
        <v>752.1</v>
      </c>
      <c r="E735">
        <v>754.6</v>
      </c>
      <c r="F735">
        <f t="shared" si="35"/>
        <v>-1.7191977077363862E-2</v>
      </c>
      <c r="G735">
        <f t="shared" si="33"/>
        <v>7.8</v>
      </c>
      <c r="H735">
        <f t="shared" si="34"/>
        <v>4.04</v>
      </c>
    </row>
    <row r="736" spans="1:8">
      <c r="A736" s="17">
        <v>37417</v>
      </c>
      <c r="B736">
        <v>759.65</v>
      </c>
      <c r="C736">
        <v>772.4</v>
      </c>
      <c r="D736">
        <v>759.65</v>
      </c>
      <c r="E736">
        <v>770.45</v>
      </c>
      <c r="F736">
        <f t="shared" si="35"/>
        <v>2.1004505698383191E-2</v>
      </c>
      <c r="G736">
        <f t="shared" si="33"/>
        <v>7.69</v>
      </c>
      <c r="H736">
        <f t="shared" si="34"/>
        <v>4.0999999999999996</v>
      </c>
    </row>
    <row r="737" spans="1:8">
      <c r="A737" s="17">
        <v>37418</v>
      </c>
      <c r="B737">
        <v>776.3</v>
      </c>
      <c r="C737">
        <v>793.95</v>
      </c>
      <c r="D737">
        <v>776.3</v>
      </c>
      <c r="E737">
        <v>792.65</v>
      </c>
      <c r="F737">
        <f t="shared" si="35"/>
        <v>2.8814329288078255E-2</v>
      </c>
      <c r="G737">
        <f t="shared" si="33"/>
        <v>7.72</v>
      </c>
      <c r="H737">
        <f t="shared" si="34"/>
        <v>4.0999999999999996</v>
      </c>
    </row>
    <row r="738" spans="1:8">
      <c r="A738" s="17">
        <v>37419</v>
      </c>
      <c r="B738">
        <v>790.7</v>
      </c>
      <c r="C738">
        <v>797.25</v>
      </c>
      <c r="D738">
        <v>789.05</v>
      </c>
      <c r="E738">
        <v>792.7</v>
      </c>
      <c r="F738">
        <f t="shared" si="35"/>
        <v>6.3079543304089825E-5</v>
      </c>
      <c r="G738">
        <f t="shared" si="33"/>
        <v>7.84</v>
      </c>
      <c r="H738">
        <f t="shared" si="34"/>
        <v>4.09</v>
      </c>
    </row>
    <row r="739" spans="1:8">
      <c r="A739" s="17">
        <v>37420</v>
      </c>
      <c r="B739">
        <v>795.05</v>
      </c>
      <c r="C739">
        <v>800.2</v>
      </c>
      <c r="D739">
        <v>787.2</v>
      </c>
      <c r="E739">
        <v>788.4</v>
      </c>
      <c r="F739">
        <f t="shared" si="35"/>
        <v>-5.4244985492620801E-3</v>
      </c>
      <c r="G739">
        <f t="shared" si="33"/>
        <v>7.88</v>
      </c>
      <c r="H739">
        <f t="shared" si="34"/>
        <v>4.08</v>
      </c>
    </row>
    <row r="740" spans="1:8">
      <c r="A740" s="17">
        <v>37421</v>
      </c>
      <c r="B740">
        <v>787.9</v>
      </c>
      <c r="C740">
        <v>792.8</v>
      </c>
      <c r="D740">
        <v>787</v>
      </c>
      <c r="E740">
        <v>790.75</v>
      </c>
      <c r="F740">
        <f t="shared" si="35"/>
        <v>2.9807204464737946E-3</v>
      </c>
      <c r="G740">
        <f t="shared" si="33"/>
        <v>7.8</v>
      </c>
      <c r="H740">
        <f t="shared" si="34"/>
        <v>4.09</v>
      </c>
    </row>
    <row r="741" spans="1:8">
      <c r="A741" s="17">
        <v>37424</v>
      </c>
      <c r="B741">
        <v>798.95</v>
      </c>
      <c r="C741">
        <v>799.55</v>
      </c>
      <c r="D741">
        <v>794.15</v>
      </c>
      <c r="E741">
        <v>794.9</v>
      </c>
      <c r="F741">
        <f t="shared" si="35"/>
        <v>5.2481821055958555E-3</v>
      </c>
      <c r="G741">
        <f t="shared" si="33"/>
        <v>7.95</v>
      </c>
      <c r="H741">
        <f t="shared" si="34"/>
        <v>4.07</v>
      </c>
    </row>
    <row r="742" spans="1:8">
      <c r="A742" s="17">
        <v>37425</v>
      </c>
      <c r="B742">
        <v>801.3</v>
      </c>
      <c r="C742">
        <v>801.3</v>
      </c>
      <c r="D742">
        <v>784.6</v>
      </c>
      <c r="E742">
        <v>785.45</v>
      </c>
      <c r="F742">
        <f t="shared" si="35"/>
        <v>-1.1888287834947664E-2</v>
      </c>
      <c r="G742">
        <f t="shared" si="33"/>
        <v>7.84</v>
      </c>
      <c r="H742">
        <f t="shared" si="34"/>
        <v>4.07</v>
      </c>
    </row>
    <row r="743" spans="1:8">
      <c r="A743" s="17">
        <v>37426</v>
      </c>
      <c r="B743">
        <v>787.45</v>
      </c>
      <c r="C743">
        <v>790.85</v>
      </c>
      <c r="D743">
        <v>772.2</v>
      </c>
      <c r="E743">
        <v>775.2</v>
      </c>
      <c r="F743">
        <f t="shared" si="35"/>
        <v>-1.3049844038449332E-2</v>
      </c>
      <c r="G743">
        <f t="shared" si="33"/>
        <v>7.96</v>
      </c>
      <c r="H743">
        <f t="shared" si="34"/>
        <v>4.07</v>
      </c>
    </row>
    <row r="744" spans="1:8">
      <c r="A744" s="17">
        <v>37427</v>
      </c>
      <c r="B744">
        <v>773.4</v>
      </c>
      <c r="C744">
        <v>781.2</v>
      </c>
      <c r="D744">
        <v>771.2</v>
      </c>
      <c r="E744">
        <v>779.2</v>
      </c>
      <c r="F744">
        <f t="shared" si="35"/>
        <v>5.1599587203301489E-3</v>
      </c>
      <c r="G744">
        <f t="shared" si="33"/>
        <v>7.94</v>
      </c>
      <c r="H744">
        <f t="shared" si="34"/>
        <v>4.07</v>
      </c>
    </row>
    <row r="745" spans="1:8">
      <c r="A745" s="17">
        <v>37428</v>
      </c>
      <c r="B745">
        <v>776.75</v>
      </c>
      <c r="C745">
        <v>780.1</v>
      </c>
      <c r="D745">
        <v>772.6</v>
      </c>
      <c r="E745">
        <v>774.45</v>
      </c>
      <c r="F745">
        <f t="shared" si="35"/>
        <v>-6.0959958932238489E-3</v>
      </c>
      <c r="G745">
        <f t="shared" si="33"/>
        <v>8.01</v>
      </c>
      <c r="H745">
        <f t="shared" si="34"/>
        <v>4.0599999999999996</v>
      </c>
    </row>
    <row r="746" spans="1:8">
      <c r="A746" s="17">
        <v>37431</v>
      </c>
      <c r="B746">
        <v>774.2</v>
      </c>
      <c r="C746">
        <v>775.8</v>
      </c>
      <c r="D746">
        <v>770.65</v>
      </c>
      <c r="E746">
        <v>773.4</v>
      </c>
      <c r="F746">
        <f t="shared" si="35"/>
        <v>-1.3558008909549946E-3</v>
      </c>
      <c r="G746">
        <f t="shared" si="33"/>
        <v>7.97</v>
      </c>
      <c r="H746">
        <f t="shared" si="34"/>
        <v>4.07</v>
      </c>
    </row>
    <row r="747" spans="1:8">
      <c r="A747" s="17">
        <v>37432</v>
      </c>
      <c r="B747">
        <v>774.1</v>
      </c>
      <c r="C747">
        <v>776</v>
      </c>
      <c r="D747">
        <v>766.15</v>
      </c>
      <c r="E747">
        <v>770.15</v>
      </c>
      <c r="F747">
        <f t="shared" si="35"/>
        <v>-4.202223946211503E-3</v>
      </c>
      <c r="G747">
        <f t="shared" si="33"/>
        <v>7.9</v>
      </c>
      <c r="H747">
        <f t="shared" si="34"/>
        <v>4.07</v>
      </c>
    </row>
    <row r="748" spans="1:8">
      <c r="A748" s="17">
        <v>37433</v>
      </c>
      <c r="B748">
        <v>770.2</v>
      </c>
      <c r="C748">
        <v>770.2</v>
      </c>
      <c r="D748">
        <v>759.25</v>
      </c>
      <c r="E748">
        <v>759.95</v>
      </c>
      <c r="F748">
        <f t="shared" si="35"/>
        <v>-1.3244173213010413E-2</v>
      </c>
      <c r="G748">
        <f t="shared" si="33"/>
        <v>7.8</v>
      </c>
      <c r="H748">
        <f t="shared" si="34"/>
        <v>4.07</v>
      </c>
    </row>
    <row r="749" spans="1:8">
      <c r="A749" s="17">
        <v>37434</v>
      </c>
      <c r="B749">
        <v>764.95</v>
      </c>
      <c r="C749">
        <v>768.85</v>
      </c>
      <c r="D749">
        <v>762.95</v>
      </c>
      <c r="E749">
        <v>766.5</v>
      </c>
      <c r="F749">
        <f t="shared" si="35"/>
        <v>8.6189880913216665E-3</v>
      </c>
      <c r="G749">
        <f t="shared" si="33"/>
        <v>7.56</v>
      </c>
      <c r="H749">
        <f t="shared" si="34"/>
        <v>4.08</v>
      </c>
    </row>
    <row r="750" spans="1:8">
      <c r="A750" s="17">
        <v>37435</v>
      </c>
      <c r="B750">
        <v>775.4</v>
      </c>
      <c r="C750">
        <v>775.5</v>
      </c>
      <c r="D750">
        <v>769.8</v>
      </c>
      <c r="E750">
        <v>772.85</v>
      </c>
      <c r="F750">
        <f t="shared" si="35"/>
        <v>8.2844096542726842E-3</v>
      </c>
      <c r="G750">
        <f t="shared" si="33"/>
        <v>7.55</v>
      </c>
      <c r="H750">
        <f t="shared" si="34"/>
        <v>4.07</v>
      </c>
    </row>
    <row r="751" spans="1:8">
      <c r="A751" s="17">
        <v>37438</v>
      </c>
      <c r="B751">
        <v>775.7</v>
      </c>
      <c r="C751">
        <v>784.7</v>
      </c>
      <c r="D751">
        <v>775.7</v>
      </c>
      <c r="E751">
        <v>783.7</v>
      </c>
      <c r="F751">
        <f t="shared" si="35"/>
        <v>1.4038946755515314E-2</v>
      </c>
      <c r="G751">
        <f t="shared" si="33"/>
        <v>7.58</v>
      </c>
      <c r="H751">
        <f t="shared" si="34"/>
        <v>4.0599999999999996</v>
      </c>
    </row>
    <row r="752" spans="1:8">
      <c r="A752" s="17">
        <v>37439</v>
      </c>
      <c r="B752">
        <v>783.45</v>
      </c>
      <c r="C752">
        <v>786.1</v>
      </c>
      <c r="D752">
        <v>781.45</v>
      </c>
      <c r="E752">
        <v>782.45</v>
      </c>
      <c r="F752">
        <f t="shared" si="35"/>
        <v>-1.594998086002275E-3</v>
      </c>
      <c r="G752">
        <f t="shared" si="33"/>
        <v>7.64</v>
      </c>
      <c r="H752">
        <f t="shared" si="34"/>
        <v>4.1100000000000003</v>
      </c>
    </row>
    <row r="753" spans="1:8">
      <c r="A753" s="17">
        <v>37440</v>
      </c>
      <c r="B753">
        <v>783.15</v>
      </c>
      <c r="C753">
        <v>788</v>
      </c>
      <c r="D753">
        <v>782.05</v>
      </c>
      <c r="E753">
        <v>784.6</v>
      </c>
      <c r="F753">
        <f t="shared" si="35"/>
        <v>2.7477794108250464E-3</v>
      </c>
      <c r="G753">
        <f t="shared" si="33"/>
        <v>7.54</v>
      </c>
      <c r="H753">
        <f t="shared" si="34"/>
        <v>4.2300000000000004</v>
      </c>
    </row>
    <row r="754" spans="1:8">
      <c r="A754" s="17">
        <v>37441</v>
      </c>
      <c r="B754">
        <v>786.95</v>
      </c>
      <c r="C754">
        <v>791.5</v>
      </c>
      <c r="D754">
        <v>786.95</v>
      </c>
      <c r="E754">
        <v>788.6</v>
      </c>
      <c r="F754">
        <f t="shared" si="35"/>
        <v>5.0981391791995456E-3</v>
      </c>
      <c r="G754">
        <f t="shared" si="33"/>
        <v>7.57</v>
      </c>
      <c r="H754">
        <f t="shared" si="34"/>
        <v>4.2300000000000004</v>
      </c>
    </row>
    <row r="755" spans="1:8">
      <c r="A755" s="17">
        <v>37442</v>
      </c>
      <c r="B755">
        <v>790.65</v>
      </c>
      <c r="C755">
        <v>793.95</v>
      </c>
      <c r="D755">
        <v>787.3</v>
      </c>
      <c r="E755">
        <v>791.1</v>
      </c>
      <c r="F755">
        <f t="shared" si="35"/>
        <v>3.1701749936596801E-3</v>
      </c>
      <c r="G755">
        <f t="shared" si="33"/>
        <v>7.57</v>
      </c>
      <c r="H755">
        <f t="shared" si="34"/>
        <v>4.2300000000000004</v>
      </c>
    </row>
    <row r="756" spans="1:8">
      <c r="A756" s="17">
        <v>37445</v>
      </c>
      <c r="B756">
        <v>797.3</v>
      </c>
      <c r="C756">
        <v>800.45</v>
      </c>
      <c r="D756">
        <v>795.5</v>
      </c>
      <c r="E756">
        <v>796.6</v>
      </c>
      <c r="F756">
        <f t="shared" si="35"/>
        <v>6.9523448363038032E-3</v>
      </c>
      <c r="G756">
        <f t="shared" si="33"/>
        <v>7.55</v>
      </c>
      <c r="H756">
        <f t="shared" si="34"/>
        <v>4.22</v>
      </c>
    </row>
    <row r="757" spans="1:8">
      <c r="A757" s="17">
        <v>37446</v>
      </c>
      <c r="B757">
        <v>798.75</v>
      </c>
      <c r="C757">
        <v>799.75</v>
      </c>
      <c r="D757">
        <v>796</v>
      </c>
      <c r="E757">
        <v>796.6</v>
      </c>
      <c r="F757">
        <f t="shared" si="35"/>
        <v>0</v>
      </c>
      <c r="G757">
        <f t="shared" si="33"/>
        <v>7.48</v>
      </c>
      <c r="H757">
        <f t="shared" si="34"/>
        <v>4.22</v>
      </c>
    </row>
    <row r="758" spans="1:8">
      <c r="A758" s="17">
        <v>37447</v>
      </c>
      <c r="B758">
        <v>797.9</v>
      </c>
      <c r="C758">
        <v>800.4</v>
      </c>
      <c r="D758">
        <v>788.4</v>
      </c>
      <c r="E758">
        <v>789.1</v>
      </c>
      <c r="F758">
        <f t="shared" si="35"/>
        <v>-9.4150138086869228E-3</v>
      </c>
      <c r="G758">
        <f t="shared" si="33"/>
        <v>7.54</v>
      </c>
      <c r="H758">
        <f t="shared" si="34"/>
        <v>4.22</v>
      </c>
    </row>
    <row r="759" spans="1:8">
      <c r="A759" s="17">
        <v>37448</v>
      </c>
      <c r="B759">
        <v>787.55</v>
      </c>
      <c r="C759">
        <v>787.85</v>
      </c>
      <c r="D759">
        <v>778.05</v>
      </c>
      <c r="E759">
        <v>779.2</v>
      </c>
      <c r="F759">
        <f t="shared" si="35"/>
        <v>-1.2545938410847723E-2</v>
      </c>
      <c r="G759">
        <f t="shared" si="33"/>
        <v>7.5</v>
      </c>
      <c r="H759">
        <f t="shared" si="34"/>
        <v>4.21</v>
      </c>
    </row>
    <row r="760" spans="1:8">
      <c r="A760" s="17">
        <v>37449</v>
      </c>
      <c r="B760">
        <v>784.2</v>
      </c>
      <c r="C760">
        <v>788.35</v>
      </c>
      <c r="D760">
        <v>781.25</v>
      </c>
      <c r="E760">
        <v>784.25</v>
      </c>
      <c r="F760">
        <f t="shared" si="35"/>
        <v>6.4810061601641156E-3</v>
      </c>
      <c r="G760">
        <f t="shared" si="33"/>
        <v>7.43</v>
      </c>
      <c r="H760">
        <f t="shared" si="34"/>
        <v>4.22</v>
      </c>
    </row>
    <row r="761" spans="1:8">
      <c r="A761" s="17">
        <v>37452</v>
      </c>
      <c r="B761">
        <v>784.2</v>
      </c>
      <c r="C761">
        <v>784.95</v>
      </c>
      <c r="D761">
        <v>774.9</v>
      </c>
      <c r="E761">
        <v>781.5</v>
      </c>
      <c r="F761">
        <f t="shared" si="35"/>
        <v>-3.5065349059610895E-3</v>
      </c>
      <c r="G761">
        <f t="shared" si="33"/>
        <v>7.45</v>
      </c>
      <c r="H761">
        <f t="shared" si="34"/>
        <v>4.24</v>
      </c>
    </row>
    <row r="762" spans="1:8">
      <c r="A762" s="17">
        <v>37453</v>
      </c>
      <c r="B762">
        <v>781.9</v>
      </c>
      <c r="C762">
        <v>783</v>
      </c>
      <c r="D762">
        <v>769.75</v>
      </c>
      <c r="E762">
        <v>770.7</v>
      </c>
      <c r="F762">
        <f t="shared" si="35"/>
        <v>-1.3819577735124655E-2</v>
      </c>
      <c r="G762">
        <f t="shared" si="33"/>
        <v>7.49</v>
      </c>
      <c r="H762">
        <f t="shared" si="34"/>
        <v>4.24</v>
      </c>
    </row>
    <row r="763" spans="1:8">
      <c r="A763" s="17">
        <v>37454</v>
      </c>
      <c r="B763">
        <v>770.05</v>
      </c>
      <c r="C763">
        <v>773.2</v>
      </c>
      <c r="D763">
        <v>758</v>
      </c>
      <c r="E763">
        <v>762.95</v>
      </c>
      <c r="F763">
        <f t="shared" si="35"/>
        <v>-1.0055793434539995E-2</v>
      </c>
      <c r="G763">
        <f t="shared" si="33"/>
        <v>7.4</v>
      </c>
      <c r="H763">
        <f t="shared" si="34"/>
        <v>4.24</v>
      </c>
    </row>
    <row r="764" spans="1:8">
      <c r="A764" s="17">
        <v>37455</v>
      </c>
      <c r="B764">
        <v>768.5</v>
      </c>
      <c r="C764">
        <v>775.25</v>
      </c>
      <c r="D764">
        <v>767.25</v>
      </c>
      <c r="E764">
        <v>773.65</v>
      </c>
      <c r="F764">
        <f t="shared" si="35"/>
        <v>1.4024510125171918E-2</v>
      </c>
      <c r="G764">
        <f t="shared" si="33"/>
        <v>7.62</v>
      </c>
      <c r="H764">
        <f t="shared" si="34"/>
        <v>4.2300000000000004</v>
      </c>
    </row>
    <row r="765" spans="1:8">
      <c r="A765" s="17">
        <v>37456</v>
      </c>
      <c r="B765">
        <v>770.4</v>
      </c>
      <c r="C765">
        <v>773.5</v>
      </c>
      <c r="D765">
        <v>768.15</v>
      </c>
      <c r="E765">
        <v>769.1</v>
      </c>
      <c r="F765">
        <f t="shared" si="35"/>
        <v>-5.8812124345634098E-3</v>
      </c>
      <c r="G765">
        <f t="shared" si="33"/>
        <v>7.54</v>
      </c>
      <c r="H765">
        <f t="shared" si="34"/>
        <v>4.2300000000000004</v>
      </c>
    </row>
    <row r="766" spans="1:8">
      <c r="A766" s="17">
        <v>37459</v>
      </c>
      <c r="B766">
        <v>761.2</v>
      </c>
      <c r="C766">
        <v>761.2</v>
      </c>
      <c r="D766">
        <v>747.8</v>
      </c>
      <c r="E766">
        <v>749.25</v>
      </c>
      <c r="F766">
        <f t="shared" si="35"/>
        <v>-2.5809387595891353E-2</v>
      </c>
      <c r="G766">
        <f t="shared" si="33"/>
        <v>7.7</v>
      </c>
      <c r="H766">
        <f t="shared" si="34"/>
        <v>4.21</v>
      </c>
    </row>
    <row r="767" spans="1:8">
      <c r="A767" s="17">
        <v>37460</v>
      </c>
      <c r="B767">
        <v>746.3</v>
      </c>
      <c r="C767">
        <v>759.9</v>
      </c>
      <c r="D767">
        <v>743.8</v>
      </c>
      <c r="E767">
        <v>758.5</v>
      </c>
      <c r="F767">
        <f t="shared" si="35"/>
        <v>1.2345679012345734E-2</v>
      </c>
      <c r="G767">
        <f t="shared" si="33"/>
        <v>7.56</v>
      </c>
      <c r="H767">
        <f t="shared" si="34"/>
        <v>4.21</v>
      </c>
    </row>
    <row r="768" spans="1:8">
      <c r="A768" s="17">
        <v>37461</v>
      </c>
      <c r="B768">
        <v>753.7</v>
      </c>
      <c r="C768">
        <v>755.5</v>
      </c>
      <c r="D768">
        <v>745.2</v>
      </c>
      <c r="E768">
        <v>745.8</v>
      </c>
      <c r="F768">
        <f t="shared" si="35"/>
        <v>-1.6743572841133925E-2</v>
      </c>
      <c r="G768">
        <f t="shared" si="33"/>
        <v>7.66</v>
      </c>
      <c r="H768">
        <f t="shared" si="34"/>
        <v>4.21</v>
      </c>
    </row>
    <row r="769" spans="1:8">
      <c r="A769" s="17">
        <v>37462</v>
      </c>
      <c r="B769">
        <v>755.85</v>
      </c>
      <c r="C769">
        <v>758.35</v>
      </c>
      <c r="D769">
        <v>741.9</v>
      </c>
      <c r="E769">
        <v>744.05</v>
      </c>
      <c r="F769">
        <f t="shared" si="35"/>
        <v>-2.3464735854116237E-3</v>
      </c>
      <c r="G769">
        <f t="shared" si="33"/>
        <v>7.53</v>
      </c>
      <c r="H769">
        <f t="shared" si="34"/>
        <v>4.21</v>
      </c>
    </row>
    <row r="770" spans="1:8">
      <c r="A770" s="17">
        <v>37463</v>
      </c>
      <c r="B770">
        <v>742</v>
      </c>
      <c r="C770">
        <v>742</v>
      </c>
      <c r="D770">
        <v>723.15</v>
      </c>
      <c r="E770">
        <v>724.35</v>
      </c>
      <c r="F770">
        <f t="shared" si="35"/>
        <v>-2.6476715274511009E-2</v>
      </c>
      <c r="G770">
        <f t="shared" ref="G770:G833" si="36">VLOOKUP(A770,Debtindex,6,FALSE)</f>
        <v>7.59</v>
      </c>
      <c r="H770">
        <f t="shared" ref="H770:H833" si="37">VLOOKUP(A770,Debtindex,7,FALSE)</f>
        <v>4.2</v>
      </c>
    </row>
    <row r="771" spans="1:8">
      <c r="A771" s="17">
        <v>37466</v>
      </c>
      <c r="B771">
        <v>726.45</v>
      </c>
      <c r="C771">
        <v>727.95</v>
      </c>
      <c r="D771">
        <v>703.05</v>
      </c>
      <c r="E771">
        <v>717.2</v>
      </c>
      <c r="F771">
        <f t="shared" si="35"/>
        <v>-9.8709187547455501E-3</v>
      </c>
      <c r="G771">
        <f t="shared" si="36"/>
        <v>7.4</v>
      </c>
      <c r="H771">
        <f t="shared" si="37"/>
        <v>4.32</v>
      </c>
    </row>
    <row r="772" spans="1:8">
      <c r="A772" s="17">
        <v>37467</v>
      </c>
      <c r="B772">
        <v>723.1</v>
      </c>
      <c r="C772">
        <v>727.85</v>
      </c>
      <c r="D772">
        <v>704.95</v>
      </c>
      <c r="E772">
        <v>707.45</v>
      </c>
      <c r="F772">
        <f t="shared" ref="F772:F835" si="38">E772/E771-1</f>
        <v>-1.3594534300055749E-2</v>
      </c>
      <c r="G772">
        <f t="shared" si="36"/>
        <v>7.48</v>
      </c>
      <c r="H772">
        <f t="shared" si="37"/>
        <v>4.32</v>
      </c>
    </row>
    <row r="773" spans="1:8">
      <c r="A773" s="17">
        <v>37468</v>
      </c>
      <c r="B773">
        <v>702.4</v>
      </c>
      <c r="C773">
        <v>710.65</v>
      </c>
      <c r="D773">
        <v>692.9</v>
      </c>
      <c r="E773">
        <v>706.65</v>
      </c>
      <c r="F773">
        <f t="shared" si="38"/>
        <v>-1.1308219662168328E-3</v>
      </c>
      <c r="G773">
        <f t="shared" si="36"/>
        <v>7.35</v>
      </c>
      <c r="H773">
        <f t="shared" si="37"/>
        <v>4.32</v>
      </c>
    </row>
    <row r="774" spans="1:8">
      <c r="A774" s="17">
        <v>37469</v>
      </c>
      <c r="B774">
        <v>711.9</v>
      </c>
      <c r="C774">
        <v>715.55</v>
      </c>
      <c r="D774">
        <v>704.1</v>
      </c>
      <c r="E774">
        <v>706.85</v>
      </c>
      <c r="F774">
        <f t="shared" si="38"/>
        <v>2.8302554305525973E-4</v>
      </c>
      <c r="G774">
        <f t="shared" si="36"/>
        <v>7.33</v>
      </c>
      <c r="H774">
        <f t="shared" si="37"/>
        <v>4.32</v>
      </c>
    </row>
    <row r="775" spans="1:8">
      <c r="A775" s="17">
        <v>37470</v>
      </c>
      <c r="B775">
        <v>697.45</v>
      </c>
      <c r="C775">
        <v>709.7</v>
      </c>
      <c r="D775">
        <v>696.35</v>
      </c>
      <c r="E775">
        <v>708.05</v>
      </c>
      <c r="F775">
        <f t="shared" si="38"/>
        <v>1.6976727735726893E-3</v>
      </c>
      <c r="G775">
        <f t="shared" si="36"/>
        <v>7.44</v>
      </c>
      <c r="H775">
        <f t="shared" si="37"/>
        <v>4.3099999999999996</v>
      </c>
    </row>
    <row r="776" spans="1:8">
      <c r="A776" s="17">
        <v>37473</v>
      </c>
      <c r="B776">
        <v>711.2</v>
      </c>
      <c r="C776">
        <v>715.45</v>
      </c>
      <c r="D776">
        <v>708.55</v>
      </c>
      <c r="E776">
        <v>713.7</v>
      </c>
      <c r="F776">
        <f t="shared" si="38"/>
        <v>7.9796624532166849E-3</v>
      </c>
      <c r="G776">
        <f t="shared" si="36"/>
        <v>7.31</v>
      </c>
      <c r="H776">
        <f t="shared" si="37"/>
        <v>4.3099999999999996</v>
      </c>
    </row>
    <row r="777" spans="1:8">
      <c r="A777" s="17">
        <v>37474</v>
      </c>
      <c r="B777">
        <v>710.9</v>
      </c>
      <c r="C777">
        <v>717.75</v>
      </c>
      <c r="D777">
        <v>708.55</v>
      </c>
      <c r="E777">
        <v>716.6</v>
      </c>
      <c r="F777">
        <f t="shared" si="38"/>
        <v>4.0633319321843331E-3</v>
      </c>
      <c r="G777">
        <f t="shared" si="36"/>
        <v>7.3</v>
      </c>
      <c r="H777">
        <f t="shared" si="37"/>
        <v>4.3099999999999996</v>
      </c>
    </row>
    <row r="778" spans="1:8">
      <c r="A778" s="17">
        <v>37475</v>
      </c>
      <c r="B778">
        <v>722.95</v>
      </c>
      <c r="C778">
        <v>726.35</v>
      </c>
      <c r="D778">
        <v>717.3</v>
      </c>
      <c r="E778">
        <v>718.8</v>
      </c>
      <c r="F778">
        <f t="shared" si="38"/>
        <v>3.0700530281886351E-3</v>
      </c>
      <c r="G778">
        <f t="shared" si="36"/>
        <v>7.28</v>
      </c>
      <c r="H778">
        <f t="shared" si="37"/>
        <v>4.3099999999999996</v>
      </c>
    </row>
    <row r="779" spans="1:8">
      <c r="A779" s="17">
        <v>37476</v>
      </c>
      <c r="B779">
        <v>719.85</v>
      </c>
      <c r="C779">
        <v>719.85</v>
      </c>
      <c r="D779">
        <v>704.95</v>
      </c>
      <c r="E779">
        <v>706.05</v>
      </c>
      <c r="F779">
        <f t="shared" si="38"/>
        <v>-1.7737896494156913E-2</v>
      </c>
      <c r="G779">
        <f t="shared" si="36"/>
        <v>7.25</v>
      </c>
      <c r="H779">
        <f t="shared" si="37"/>
        <v>4.3</v>
      </c>
    </row>
    <row r="780" spans="1:8">
      <c r="A780" s="17">
        <v>37477</v>
      </c>
      <c r="B780">
        <v>709.7</v>
      </c>
      <c r="C780">
        <v>712.1</v>
      </c>
      <c r="D780">
        <v>702.35</v>
      </c>
      <c r="E780">
        <v>711.1</v>
      </c>
      <c r="F780">
        <f t="shared" si="38"/>
        <v>7.1524679555272641E-3</v>
      </c>
      <c r="G780">
        <f t="shared" si="36"/>
        <v>7.27</v>
      </c>
      <c r="H780">
        <f t="shared" si="37"/>
        <v>4.3</v>
      </c>
    </row>
    <row r="781" spans="1:8">
      <c r="A781" s="17">
        <v>37480</v>
      </c>
      <c r="B781">
        <v>711.65</v>
      </c>
      <c r="C781">
        <v>717.65</v>
      </c>
      <c r="D781">
        <v>711.65</v>
      </c>
      <c r="E781">
        <v>716.95</v>
      </c>
      <c r="F781">
        <f t="shared" si="38"/>
        <v>8.2266910420476513E-3</v>
      </c>
      <c r="G781">
        <f t="shared" si="36"/>
        <v>7.32</v>
      </c>
      <c r="H781">
        <f t="shared" si="37"/>
        <v>4.3</v>
      </c>
    </row>
    <row r="782" spans="1:8">
      <c r="A782" s="17">
        <v>37481</v>
      </c>
      <c r="B782">
        <v>718.8</v>
      </c>
      <c r="C782">
        <v>722.8</v>
      </c>
      <c r="D782">
        <v>718.8</v>
      </c>
      <c r="E782">
        <v>721.85</v>
      </c>
      <c r="F782">
        <f t="shared" si="38"/>
        <v>6.834507287816427E-3</v>
      </c>
      <c r="G782">
        <f t="shared" si="36"/>
        <v>7.38</v>
      </c>
      <c r="H782">
        <f t="shared" si="37"/>
        <v>4.37</v>
      </c>
    </row>
    <row r="783" spans="1:8">
      <c r="A783" s="17">
        <v>37482</v>
      </c>
      <c r="B783">
        <v>720.55</v>
      </c>
      <c r="C783">
        <v>723.3</v>
      </c>
      <c r="D783">
        <v>717.9</v>
      </c>
      <c r="E783">
        <v>720.8</v>
      </c>
      <c r="F783">
        <f t="shared" si="38"/>
        <v>-1.4545958301587225E-3</v>
      </c>
      <c r="G783">
        <f t="shared" si="36"/>
        <v>7.33</v>
      </c>
      <c r="H783">
        <f t="shared" si="37"/>
        <v>4.37</v>
      </c>
    </row>
    <row r="784" spans="1:8">
      <c r="A784" s="17">
        <v>37484</v>
      </c>
      <c r="B784">
        <v>724.5</v>
      </c>
      <c r="C784">
        <v>727.5</v>
      </c>
      <c r="D784">
        <v>723.7</v>
      </c>
      <c r="E784">
        <v>726.35</v>
      </c>
      <c r="F784">
        <f t="shared" si="38"/>
        <v>7.6997780244174585E-3</v>
      </c>
      <c r="G784">
        <f t="shared" si="36"/>
        <v>7.34</v>
      </c>
      <c r="H784">
        <f t="shared" si="37"/>
        <v>4.3600000000000003</v>
      </c>
    </row>
    <row r="785" spans="1:8">
      <c r="A785" s="17">
        <v>37487</v>
      </c>
      <c r="B785">
        <v>727.7</v>
      </c>
      <c r="C785">
        <v>731.95</v>
      </c>
      <c r="D785">
        <v>725.85</v>
      </c>
      <c r="E785">
        <v>728.25</v>
      </c>
      <c r="F785">
        <f t="shared" si="38"/>
        <v>2.6158188201279575E-3</v>
      </c>
      <c r="G785">
        <f t="shared" si="36"/>
        <v>7.44</v>
      </c>
      <c r="H785">
        <f t="shared" si="37"/>
        <v>4.3499999999999996</v>
      </c>
    </row>
    <row r="786" spans="1:8">
      <c r="A786" s="17">
        <v>37488</v>
      </c>
      <c r="B786">
        <v>728.4</v>
      </c>
      <c r="C786">
        <v>736.1</v>
      </c>
      <c r="D786">
        <v>728.4</v>
      </c>
      <c r="E786">
        <v>734.55</v>
      </c>
      <c r="F786">
        <f t="shared" si="38"/>
        <v>8.6508753861997967E-3</v>
      </c>
      <c r="G786">
        <f t="shared" si="36"/>
        <v>7.33</v>
      </c>
      <c r="H786">
        <f t="shared" si="37"/>
        <v>4.3499999999999996</v>
      </c>
    </row>
    <row r="787" spans="1:8">
      <c r="A787" s="17">
        <v>37489</v>
      </c>
      <c r="B787">
        <v>733.7</v>
      </c>
      <c r="C787">
        <v>739.7</v>
      </c>
      <c r="D787">
        <v>733.25</v>
      </c>
      <c r="E787">
        <v>735.65</v>
      </c>
      <c r="F787">
        <f t="shared" si="38"/>
        <v>1.4975154856715633E-3</v>
      </c>
      <c r="G787">
        <f t="shared" si="36"/>
        <v>7.35</v>
      </c>
      <c r="H787">
        <f t="shared" si="37"/>
        <v>4.3499999999999996</v>
      </c>
    </row>
    <row r="788" spans="1:8">
      <c r="A788" s="17">
        <v>37490</v>
      </c>
      <c r="B788">
        <v>736.25</v>
      </c>
      <c r="C788">
        <v>738.1</v>
      </c>
      <c r="D788">
        <v>729.75</v>
      </c>
      <c r="E788">
        <v>730.8</v>
      </c>
      <c r="F788">
        <f t="shared" si="38"/>
        <v>-6.5928090804051598E-3</v>
      </c>
      <c r="G788">
        <f t="shared" si="36"/>
        <v>7.35</v>
      </c>
      <c r="H788">
        <f t="shared" si="37"/>
        <v>4.3499999999999996</v>
      </c>
    </row>
    <row r="789" spans="1:8">
      <c r="A789" s="17">
        <v>37491</v>
      </c>
      <c r="B789">
        <v>730.75</v>
      </c>
      <c r="C789">
        <v>735.6</v>
      </c>
      <c r="D789">
        <v>729.95</v>
      </c>
      <c r="E789">
        <v>734.95</v>
      </c>
      <c r="F789">
        <f t="shared" si="38"/>
        <v>5.6787082649152332E-3</v>
      </c>
      <c r="G789">
        <f t="shared" si="36"/>
        <v>7.36</v>
      </c>
      <c r="H789">
        <f t="shared" si="37"/>
        <v>4.34</v>
      </c>
    </row>
    <row r="790" spans="1:8">
      <c r="A790" s="17">
        <v>37494</v>
      </c>
      <c r="B790">
        <v>731</v>
      </c>
      <c r="C790">
        <v>740.3</v>
      </c>
      <c r="D790">
        <v>731</v>
      </c>
      <c r="E790">
        <v>738.45</v>
      </c>
      <c r="F790">
        <f t="shared" si="38"/>
        <v>4.7622287230424387E-3</v>
      </c>
      <c r="G790">
        <f t="shared" si="36"/>
        <v>7.43</v>
      </c>
      <c r="H790">
        <f t="shared" si="37"/>
        <v>4.34</v>
      </c>
    </row>
    <row r="791" spans="1:8">
      <c r="A791" s="17">
        <v>37495</v>
      </c>
      <c r="B791">
        <v>741.25</v>
      </c>
      <c r="C791">
        <v>743.5</v>
      </c>
      <c r="D791">
        <v>729.95</v>
      </c>
      <c r="E791">
        <v>730.95</v>
      </c>
      <c r="F791">
        <f t="shared" si="38"/>
        <v>-1.0156408693885788E-2</v>
      </c>
      <c r="G791">
        <f t="shared" si="36"/>
        <v>7.43</v>
      </c>
      <c r="H791">
        <f t="shared" si="37"/>
        <v>4.33</v>
      </c>
    </row>
    <row r="792" spans="1:8">
      <c r="A792" s="17">
        <v>37496</v>
      </c>
      <c r="B792">
        <v>728.75</v>
      </c>
      <c r="C792">
        <v>731.55</v>
      </c>
      <c r="D792">
        <v>726.65</v>
      </c>
      <c r="E792">
        <v>730.25</v>
      </c>
      <c r="F792">
        <f t="shared" si="38"/>
        <v>-9.5765784253376562E-4</v>
      </c>
      <c r="G792">
        <f t="shared" si="36"/>
        <v>7.4</v>
      </c>
      <c r="H792">
        <f t="shared" si="37"/>
        <v>4.33</v>
      </c>
    </row>
    <row r="793" spans="1:8">
      <c r="A793" s="17">
        <v>37497</v>
      </c>
      <c r="B793">
        <v>726.35</v>
      </c>
      <c r="C793">
        <v>729.95</v>
      </c>
      <c r="D793">
        <v>723.1</v>
      </c>
      <c r="E793">
        <v>725.8</v>
      </c>
      <c r="F793">
        <f t="shared" si="38"/>
        <v>-6.0938034919548745E-3</v>
      </c>
      <c r="G793">
        <f t="shared" si="36"/>
        <v>7.42</v>
      </c>
      <c r="H793">
        <f t="shared" si="37"/>
        <v>4.33</v>
      </c>
    </row>
    <row r="794" spans="1:8">
      <c r="A794" s="17">
        <v>37498</v>
      </c>
      <c r="B794">
        <v>726.3</v>
      </c>
      <c r="C794">
        <v>738.35</v>
      </c>
      <c r="D794">
        <v>725.35</v>
      </c>
      <c r="E794">
        <v>737.15</v>
      </c>
      <c r="F794">
        <f t="shared" si="38"/>
        <v>1.563791678148263E-2</v>
      </c>
      <c r="G794">
        <f t="shared" si="36"/>
        <v>7.27</v>
      </c>
      <c r="H794">
        <f t="shared" si="37"/>
        <v>4.3499999999999996</v>
      </c>
    </row>
    <row r="795" spans="1:8">
      <c r="A795" s="17">
        <v>37501</v>
      </c>
      <c r="B795">
        <v>743.25</v>
      </c>
      <c r="C795">
        <v>745.65</v>
      </c>
      <c r="D795">
        <v>737.95</v>
      </c>
      <c r="E795">
        <v>739.5</v>
      </c>
      <c r="F795">
        <f t="shared" si="38"/>
        <v>3.1879536051007129E-3</v>
      </c>
      <c r="G795">
        <f t="shared" si="36"/>
        <v>7.24</v>
      </c>
      <c r="H795">
        <f t="shared" si="37"/>
        <v>4.34</v>
      </c>
    </row>
    <row r="796" spans="1:8">
      <c r="A796" s="17">
        <v>37502</v>
      </c>
      <c r="B796">
        <v>742.9</v>
      </c>
      <c r="C796">
        <v>744.6</v>
      </c>
      <c r="D796">
        <v>734.15</v>
      </c>
      <c r="E796">
        <v>735.65</v>
      </c>
      <c r="F796">
        <f t="shared" si="38"/>
        <v>-5.2062204192021566E-3</v>
      </c>
      <c r="G796">
        <f t="shared" si="36"/>
        <v>7.27</v>
      </c>
      <c r="H796">
        <f t="shared" si="37"/>
        <v>4.34</v>
      </c>
    </row>
    <row r="797" spans="1:8">
      <c r="A797" s="17">
        <v>37503</v>
      </c>
      <c r="B797">
        <v>729.55</v>
      </c>
      <c r="C797">
        <v>739.55</v>
      </c>
      <c r="D797">
        <v>728.85</v>
      </c>
      <c r="E797">
        <v>738.8</v>
      </c>
      <c r="F797">
        <f t="shared" si="38"/>
        <v>4.2819275470671325E-3</v>
      </c>
      <c r="G797">
        <f t="shared" si="36"/>
        <v>7.3</v>
      </c>
      <c r="H797">
        <f t="shared" si="37"/>
        <v>4.33</v>
      </c>
    </row>
    <row r="798" spans="1:8">
      <c r="A798" s="17">
        <v>37504</v>
      </c>
      <c r="B798">
        <v>740.85</v>
      </c>
      <c r="C798">
        <v>743</v>
      </c>
      <c r="D798">
        <v>737.35</v>
      </c>
      <c r="E798">
        <v>739.75</v>
      </c>
      <c r="F798">
        <f t="shared" si="38"/>
        <v>1.2858689767190068E-3</v>
      </c>
      <c r="G798">
        <f t="shared" si="36"/>
        <v>7.25</v>
      </c>
      <c r="H798">
        <f t="shared" si="37"/>
        <v>4.33</v>
      </c>
    </row>
    <row r="799" spans="1:8">
      <c r="A799" s="17">
        <v>37505</v>
      </c>
      <c r="B799">
        <v>738.35</v>
      </c>
      <c r="C799">
        <v>738.8</v>
      </c>
      <c r="D799">
        <v>728.85</v>
      </c>
      <c r="E799">
        <v>730.95</v>
      </c>
      <c r="F799">
        <f t="shared" si="38"/>
        <v>-1.1895910780669094E-2</v>
      </c>
      <c r="G799">
        <f t="shared" si="36"/>
        <v>7.21</v>
      </c>
      <c r="H799">
        <f t="shared" si="37"/>
        <v>4.33</v>
      </c>
    </row>
    <row r="800" spans="1:8">
      <c r="A800" s="17">
        <v>37508</v>
      </c>
      <c r="B800">
        <v>723.3</v>
      </c>
      <c r="C800">
        <v>724</v>
      </c>
      <c r="D800">
        <v>714.75</v>
      </c>
      <c r="E800">
        <v>721.2</v>
      </c>
      <c r="F800">
        <f t="shared" si="38"/>
        <v>-1.3338805663862141E-2</v>
      </c>
      <c r="G800">
        <f t="shared" si="36"/>
        <v>7.14</v>
      </c>
      <c r="H800">
        <f t="shared" si="37"/>
        <v>4.34</v>
      </c>
    </row>
    <row r="801" spans="1:8">
      <c r="A801" s="17">
        <v>37510</v>
      </c>
      <c r="B801">
        <v>719.75</v>
      </c>
      <c r="C801">
        <v>724.05</v>
      </c>
      <c r="D801">
        <v>716.95</v>
      </c>
      <c r="E801">
        <v>719.35</v>
      </c>
      <c r="F801">
        <f t="shared" si="38"/>
        <v>-2.5651691625069306E-3</v>
      </c>
      <c r="G801">
        <f t="shared" si="36"/>
        <v>7.22</v>
      </c>
      <c r="H801">
        <f t="shared" si="37"/>
        <v>4.34</v>
      </c>
    </row>
    <row r="802" spans="1:8">
      <c r="A802" s="17">
        <v>37511</v>
      </c>
      <c r="B802">
        <v>721.55</v>
      </c>
      <c r="C802">
        <v>724.65</v>
      </c>
      <c r="D802">
        <v>720.55</v>
      </c>
      <c r="E802">
        <v>722.3</v>
      </c>
      <c r="F802">
        <f t="shared" si="38"/>
        <v>4.1009244456799987E-3</v>
      </c>
      <c r="G802">
        <f t="shared" si="36"/>
        <v>7.21</v>
      </c>
      <c r="H802">
        <f t="shared" si="37"/>
        <v>4.4000000000000004</v>
      </c>
    </row>
    <row r="803" spans="1:8">
      <c r="A803" s="17">
        <v>37512</v>
      </c>
      <c r="B803">
        <v>722.15</v>
      </c>
      <c r="C803">
        <v>723.35</v>
      </c>
      <c r="D803">
        <v>715.4</v>
      </c>
      <c r="E803">
        <v>716.45</v>
      </c>
      <c r="F803">
        <f t="shared" si="38"/>
        <v>-8.0991277862382249E-3</v>
      </c>
      <c r="G803">
        <f t="shared" si="36"/>
        <v>7.03</v>
      </c>
      <c r="H803">
        <f t="shared" si="37"/>
        <v>4.4000000000000004</v>
      </c>
    </row>
    <row r="804" spans="1:8">
      <c r="A804" s="17">
        <v>37515</v>
      </c>
      <c r="B804">
        <v>721.95</v>
      </c>
      <c r="C804">
        <v>721.95</v>
      </c>
      <c r="D804">
        <v>708.45</v>
      </c>
      <c r="E804">
        <v>709.7</v>
      </c>
      <c r="F804">
        <f t="shared" si="38"/>
        <v>-9.4214529974178118E-3</v>
      </c>
      <c r="G804">
        <f t="shared" si="36"/>
        <v>7.25</v>
      </c>
      <c r="H804">
        <f t="shared" si="37"/>
        <v>4.38</v>
      </c>
    </row>
    <row r="805" spans="1:8">
      <c r="A805" s="17">
        <v>37516</v>
      </c>
      <c r="B805">
        <v>710.3</v>
      </c>
      <c r="C805">
        <v>715.1</v>
      </c>
      <c r="D805">
        <v>709.3</v>
      </c>
      <c r="E805">
        <v>713.65</v>
      </c>
      <c r="F805">
        <f t="shared" si="38"/>
        <v>5.5657319994362187E-3</v>
      </c>
      <c r="G805">
        <f t="shared" si="36"/>
        <v>7.32</v>
      </c>
      <c r="H805">
        <f t="shared" si="37"/>
        <v>4.38</v>
      </c>
    </row>
    <row r="806" spans="1:8">
      <c r="A806" s="17">
        <v>37517</v>
      </c>
      <c r="B806">
        <v>709.05</v>
      </c>
      <c r="C806">
        <v>711.2</v>
      </c>
      <c r="D806">
        <v>705.6</v>
      </c>
      <c r="E806">
        <v>706.75</v>
      </c>
      <c r="F806">
        <f t="shared" si="38"/>
        <v>-9.6686050585020888E-3</v>
      </c>
      <c r="G806">
        <f t="shared" si="36"/>
        <v>7.24</v>
      </c>
      <c r="H806">
        <f t="shared" si="37"/>
        <v>4.38</v>
      </c>
    </row>
    <row r="807" spans="1:8">
      <c r="A807" s="17">
        <v>37518</v>
      </c>
      <c r="B807">
        <v>706.95</v>
      </c>
      <c r="C807">
        <v>706.95</v>
      </c>
      <c r="D807">
        <v>696.95</v>
      </c>
      <c r="E807">
        <v>700.95</v>
      </c>
      <c r="F807">
        <f t="shared" si="38"/>
        <v>-8.206579412805004E-3</v>
      </c>
      <c r="G807">
        <f t="shared" si="36"/>
        <v>7.16</v>
      </c>
      <c r="H807">
        <f t="shared" si="37"/>
        <v>4.38</v>
      </c>
    </row>
    <row r="808" spans="1:8">
      <c r="A808" s="17">
        <v>37519</v>
      </c>
      <c r="B808">
        <v>692.65</v>
      </c>
      <c r="C808">
        <v>700.9</v>
      </c>
      <c r="D808">
        <v>691.05</v>
      </c>
      <c r="E808">
        <v>698.85</v>
      </c>
      <c r="F808">
        <f t="shared" si="38"/>
        <v>-2.9959340894500919E-3</v>
      </c>
      <c r="G808">
        <f t="shared" si="36"/>
        <v>7.18</v>
      </c>
      <c r="H808">
        <f t="shared" si="37"/>
        <v>4.38</v>
      </c>
    </row>
    <row r="809" spans="1:8">
      <c r="A809" s="17">
        <v>37522</v>
      </c>
      <c r="B809">
        <v>698.95</v>
      </c>
      <c r="C809">
        <v>703.45</v>
      </c>
      <c r="D809">
        <v>697.4</v>
      </c>
      <c r="E809">
        <v>698.25</v>
      </c>
      <c r="F809">
        <f t="shared" si="38"/>
        <v>-8.5855333762607788E-4</v>
      </c>
      <c r="G809">
        <f t="shared" si="36"/>
        <v>7.33</v>
      </c>
      <c r="H809">
        <f t="shared" si="37"/>
        <v>4.3600000000000003</v>
      </c>
    </row>
    <row r="810" spans="1:8">
      <c r="A810" s="17">
        <v>37523</v>
      </c>
      <c r="B810">
        <v>696.35</v>
      </c>
      <c r="C810">
        <v>696.5</v>
      </c>
      <c r="D810">
        <v>692.05</v>
      </c>
      <c r="E810">
        <v>695.05</v>
      </c>
      <c r="F810">
        <f t="shared" si="38"/>
        <v>-4.5828857858933869E-3</v>
      </c>
      <c r="G810">
        <f t="shared" si="36"/>
        <v>7.17</v>
      </c>
      <c r="H810">
        <f t="shared" si="37"/>
        <v>4.3600000000000003</v>
      </c>
    </row>
    <row r="811" spans="1:8">
      <c r="A811" s="17">
        <v>37524</v>
      </c>
      <c r="B811">
        <v>692</v>
      </c>
      <c r="C811">
        <v>698.65</v>
      </c>
      <c r="D811">
        <v>691.4</v>
      </c>
      <c r="E811">
        <v>697.8</v>
      </c>
      <c r="F811">
        <f t="shared" si="38"/>
        <v>3.9565498884972516E-3</v>
      </c>
      <c r="G811">
        <f t="shared" si="36"/>
        <v>7.32</v>
      </c>
      <c r="H811">
        <f t="shared" si="37"/>
        <v>4.3600000000000003</v>
      </c>
    </row>
    <row r="812" spans="1:8">
      <c r="A812" s="17">
        <v>37525</v>
      </c>
      <c r="B812">
        <v>700.2</v>
      </c>
      <c r="C812">
        <v>701.6</v>
      </c>
      <c r="D812">
        <v>697.8</v>
      </c>
      <c r="E812">
        <v>698.25</v>
      </c>
      <c r="F812">
        <f t="shared" si="38"/>
        <v>6.4488392089434576E-4</v>
      </c>
      <c r="G812">
        <f t="shared" si="36"/>
        <v>7.36</v>
      </c>
      <c r="H812">
        <f t="shared" si="37"/>
        <v>4.3600000000000003</v>
      </c>
    </row>
    <row r="813" spans="1:8">
      <c r="A813" s="17">
        <v>37526</v>
      </c>
      <c r="B813">
        <v>699.4</v>
      </c>
      <c r="C813">
        <v>702.35</v>
      </c>
      <c r="D813">
        <v>698.25</v>
      </c>
      <c r="E813">
        <v>701.65</v>
      </c>
      <c r="F813">
        <f t="shared" si="38"/>
        <v>4.8693161475115154E-3</v>
      </c>
      <c r="G813">
        <f t="shared" si="36"/>
        <v>7.29</v>
      </c>
      <c r="H813">
        <f t="shared" si="37"/>
        <v>4.3600000000000003</v>
      </c>
    </row>
    <row r="814" spans="1:8">
      <c r="A814" s="17">
        <v>37529</v>
      </c>
      <c r="B814">
        <v>700.1</v>
      </c>
      <c r="C814">
        <v>700.1</v>
      </c>
      <c r="D814">
        <v>689.85</v>
      </c>
      <c r="E814">
        <v>691</v>
      </c>
      <c r="F814">
        <f t="shared" si="38"/>
        <v>-1.5178507803035646E-2</v>
      </c>
      <c r="G814">
        <f t="shared" si="36"/>
        <v>7.26</v>
      </c>
      <c r="H814">
        <f t="shared" si="37"/>
        <v>4.3499999999999996</v>
      </c>
    </row>
    <row r="815" spans="1:8">
      <c r="A815" s="17">
        <v>37530</v>
      </c>
      <c r="B815">
        <v>689.5</v>
      </c>
      <c r="C815">
        <v>692.6</v>
      </c>
      <c r="D815">
        <v>682.2</v>
      </c>
      <c r="E815">
        <v>685.25</v>
      </c>
      <c r="F815">
        <f t="shared" si="38"/>
        <v>-8.32127351664258E-3</v>
      </c>
      <c r="G815">
        <f t="shared" si="36"/>
        <v>7.3</v>
      </c>
      <c r="H815">
        <f t="shared" si="37"/>
        <v>4.3499999999999996</v>
      </c>
    </row>
    <row r="816" spans="1:8">
      <c r="A816" s="17">
        <v>37532</v>
      </c>
      <c r="B816">
        <v>685.9</v>
      </c>
      <c r="C816">
        <v>688.25</v>
      </c>
      <c r="D816">
        <v>682.35</v>
      </c>
      <c r="E816">
        <v>683.45</v>
      </c>
      <c r="F816">
        <f t="shared" si="38"/>
        <v>-2.626778547975106E-3</v>
      </c>
      <c r="G816">
        <f t="shared" si="36"/>
        <v>7.26</v>
      </c>
      <c r="H816">
        <f t="shared" si="37"/>
        <v>4.34</v>
      </c>
    </row>
    <row r="817" spans="1:8">
      <c r="A817" s="17">
        <v>37533</v>
      </c>
      <c r="B817">
        <v>683.95</v>
      </c>
      <c r="C817">
        <v>686.25</v>
      </c>
      <c r="D817">
        <v>681.35</v>
      </c>
      <c r="E817">
        <v>683.4</v>
      </c>
      <c r="F817">
        <f t="shared" si="38"/>
        <v>-7.3158241275961267E-5</v>
      </c>
      <c r="G817">
        <f t="shared" si="36"/>
        <v>7.26</v>
      </c>
      <c r="H817">
        <f t="shared" si="37"/>
        <v>4.34</v>
      </c>
    </row>
    <row r="818" spans="1:8">
      <c r="A818" s="17">
        <v>37536</v>
      </c>
      <c r="B818">
        <v>687.35</v>
      </c>
      <c r="C818">
        <v>694.85</v>
      </c>
      <c r="D818">
        <v>687.15</v>
      </c>
      <c r="E818">
        <v>693.75</v>
      </c>
      <c r="F818">
        <f t="shared" si="38"/>
        <v>1.5144863915715678E-2</v>
      </c>
      <c r="G818">
        <f t="shared" si="36"/>
        <v>7.1</v>
      </c>
      <c r="H818">
        <f t="shared" si="37"/>
        <v>4.37</v>
      </c>
    </row>
    <row r="819" spans="1:8">
      <c r="A819" s="17">
        <v>37537</v>
      </c>
      <c r="B819">
        <v>697.05</v>
      </c>
      <c r="C819">
        <v>699.35</v>
      </c>
      <c r="D819">
        <v>695.7</v>
      </c>
      <c r="E819">
        <v>697.7</v>
      </c>
      <c r="F819">
        <f t="shared" si="38"/>
        <v>5.6936936936937688E-3</v>
      </c>
      <c r="G819">
        <f t="shared" si="36"/>
        <v>7.13</v>
      </c>
      <c r="H819">
        <f t="shared" si="37"/>
        <v>4.3600000000000003</v>
      </c>
    </row>
    <row r="820" spans="1:8">
      <c r="A820" s="17">
        <v>37538</v>
      </c>
      <c r="B820">
        <v>701.05</v>
      </c>
      <c r="C820">
        <v>703.4</v>
      </c>
      <c r="D820">
        <v>692.6</v>
      </c>
      <c r="E820">
        <v>693.4</v>
      </c>
      <c r="F820">
        <f t="shared" si="38"/>
        <v>-6.1631073527305125E-3</v>
      </c>
      <c r="G820">
        <f t="shared" si="36"/>
        <v>7.14</v>
      </c>
      <c r="H820">
        <f t="shared" si="37"/>
        <v>4.3600000000000003</v>
      </c>
    </row>
    <row r="821" spans="1:8">
      <c r="A821" s="17">
        <v>37539</v>
      </c>
      <c r="B821">
        <v>694.85</v>
      </c>
      <c r="C821">
        <v>697.9</v>
      </c>
      <c r="D821">
        <v>687</v>
      </c>
      <c r="E821">
        <v>696.5</v>
      </c>
      <c r="F821">
        <f t="shared" si="38"/>
        <v>4.4707239688492884E-3</v>
      </c>
      <c r="G821">
        <f t="shared" si="36"/>
        <v>7.07</v>
      </c>
      <c r="H821">
        <f t="shared" si="37"/>
        <v>4.37</v>
      </c>
    </row>
    <row r="822" spans="1:8">
      <c r="A822" s="17">
        <v>37540</v>
      </c>
      <c r="B822">
        <v>702.9</v>
      </c>
      <c r="C822">
        <v>709.1</v>
      </c>
      <c r="D822">
        <v>702.7</v>
      </c>
      <c r="E822">
        <v>707.75</v>
      </c>
      <c r="F822">
        <f t="shared" si="38"/>
        <v>1.6152189519023752E-2</v>
      </c>
      <c r="G822">
        <f t="shared" si="36"/>
        <v>7.08</v>
      </c>
      <c r="H822">
        <f t="shared" si="37"/>
        <v>4.37</v>
      </c>
    </row>
    <row r="823" spans="1:8">
      <c r="A823" s="17">
        <v>37543</v>
      </c>
      <c r="B823">
        <v>708.4</v>
      </c>
      <c r="C823">
        <v>708.7</v>
      </c>
      <c r="D823">
        <v>704.35</v>
      </c>
      <c r="E823">
        <v>706.55</v>
      </c>
      <c r="F823">
        <f t="shared" si="38"/>
        <v>-1.6955139526669827E-3</v>
      </c>
      <c r="G823">
        <f t="shared" si="36"/>
        <v>6.96</v>
      </c>
      <c r="H823">
        <f t="shared" si="37"/>
        <v>4.37</v>
      </c>
    </row>
    <row r="824" spans="1:8">
      <c r="A824" s="17">
        <v>37545</v>
      </c>
      <c r="B824">
        <v>711.5</v>
      </c>
      <c r="C824">
        <v>711.5</v>
      </c>
      <c r="D824">
        <v>703.55</v>
      </c>
      <c r="E824">
        <v>704.8</v>
      </c>
      <c r="F824">
        <f t="shared" si="38"/>
        <v>-2.4768240039628742E-3</v>
      </c>
      <c r="G824">
        <f t="shared" si="36"/>
        <v>7.12</v>
      </c>
      <c r="H824">
        <f t="shared" si="37"/>
        <v>4.3600000000000003</v>
      </c>
    </row>
    <row r="825" spans="1:8">
      <c r="A825" s="17">
        <v>37546</v>
      </c>
      <c r="B825">
        <v>704.7</v>
      </c>
      <c r="C825">
        <v>705.9</v>
      </c>
      <c r="D825">
        <v>700.95</v>
      </c>
      <c r="E825">
        <v>704.95</v>
      </c>
      <c r="F825">
        <f t="shared" si="38"/>
        <v>2.1282633371177972E-4</v>
      </c>
      <c r="G825">
        <f t="shared" si="36"/>
        <v>7.14</v>
      </c>
      <c r="H825">
        <f t="shared" si="37"/>
        <v>4.3600000000000003</v>
      </c>
    </row>
    <row r="826" spans="1:8">
      <c r="A826" s="17">
        <v>37547</v>
      </c>
      <c r="B826">
        <v>708.35</v>
      </c>
      <c r="C826">
        <v>715.2</v>
      </c>
      <c r="D826">
        <v>706.4</v>
      </c>
      <c r="E826">
        <v>708.1</v>
      </c>
      <c r="F826">
        <f t="shared" si="38"/>
        <v>4.4684020143272996E-3</v>
      </c>
      <c r="G826">
        <f t="shared" si="36"/>
        <v>7.06</v>
      </c>
      <c r="H826">
        <f t="shared" si="37"/>
        <v>4.3600000000000003</v>
      </c>
    </row>
    <row r="827" spans="1:8">
      <c r="A827" s="17">
        <v>37550</v>
      </c>
      <c r="B827">
        <v>709.55</v>
      </c>
      <c r="C827">
        <v>709.75</v>
      </c>
      <c r="D827">
        <v>704.6</v>
      </c>
      <c r="E827">
        <v>705.45</v>
      </c>
      <c r="F827">
        <f t="shared" si="38"/>
        <v>-3.742409264228197E-3</v>
      </c>
      <c r="G827">
        <f t="shared" si="36"/>
        <v>6.97</v>
      </c>
      <c r="H827">
        <f t="shared" si="37"/>
        <v>4.3499999999999996</v>
      </c>
    </row>
    <row r="828" spans="1:8">
      <c r="A828" s="17">
        <v>37551</v>
      </c>
      <c r="B828">
        <v>709.1</v>
      </c>
      <c r="C828">
        <v>709.1</v>
      </c>
      <c r="D828">
        <v>693.9</v>
      </c>
      <c r="E828">
        <v>694.7</v>
      </c>
      <c r="F828">
        <f t="shared" si="38"/>
        <v>-1.5238500248068609E-2</v>
      </c>
      <c r="G828">
        <f t="shared" si="36"/>
        <v>7.1</v>
      </c>
      <c r="H828">
        <f t="shared" si="37"/>
        <v>4.3499999999999996</v>
      </c>
    </row>
    <row r="829" spans="1:8">
      <c r="A829" s="17">
        <v>37552</v>
      </c>
      <c r="B829">
        <v>694.2</v>
      </c>
      <c r="C829">
        <v>695.3</v>
      </c>
      <c r="D829">
        <v>690.45</v>
      </c>
      <c r="E829">
        <v>691.1</v>
      </c>
      <c r="F829">
        <f t="shared" si="38"/>
        <v>-5.1820929897797852E-3</v>
      </c>
      <c r="G829">
        <f t="shared" si="36"/>
        <v>7.1</v>
      </c>
      <c r="H829">
        <f t="shared" si="37"/>
        <v>4.3499999999999996</v>
      </c>
    </row>
    <row r="830" spans="1:8">
      <c r="A830" s="17">
        <v>37553</v>
      </c>
      <c r="B830">
        <v>692.1</v>
      </c>
      <c r="C830">
        <v>693.1</v>
      </c>
      <c r="D830">
        <v>684.85</v>
      </c>
      <c r="E830">
        <v>685.5</v>
      </c>
      <c r="F830">
        <f t="shared" si="38"/>
        <v>-8.1030241643756939E-3</v>
      </c>
      <c r="G830">
        <f t="shared" si="36"/>
        <v>7.08</v>
      </c>
      <c r="H830">
        <f t="shared" si="37"/>
        <v>4.3499999999999996</v>
      </c>
    </row>
    <row r="831" spans="1:8">
      <c r="A831" s="17">
        <v>37554</v>
      </c>
      <c r="B831">
        <v>684.4</v>
      </c>
      <c r="C831">
        <v>684.55</v>
      </c>
      <c r="D831">
        <v>674.45</v>
      </c>
      <c r="E831">
        <v>676.3</v>
      </c>
      <c r="F831">
        <f t="shared" si="38"/>
        <v>-1.3420860685630975E-2</v>
      </c>
      <c r="G831">
        <f t="shared" si="36"/>
        <v>6.94</v>
      </c>
      <c r="H831">
        <f t="shared" si="37"/>
        <v>4.3499999999999996</v>
      </c>
    </row>
    <row r="832" spans="1:8">
      <c r="A832" s="17">
        <v>37557</v>
      </c>
      <c r="B832">
        <v>676.65</v>
      </c>
      <c r="C832">
        <v>678.15</v>
      </c>
      <c r="D832">
        <v>670.55</v>
      </c>
      <c r="E832">
        <v>671.55</v>
      </c>
      <c r="F832">
        <f t="shared" si="38"/>
        <v>-7.0235102765044966E-3</v>
      </c>
      <c r="G832">
        <f t="shared" si="36"/>
        <v>7.04</v>
      </c>
      <c r="H832">
        <f t="shared" si="37"/>
        <v>4.34</v>
      </c>
    </row>
    <row r="833" spans="1:8">
      <c r="A833" s="17">
        <v>37558</v>
      </c>
      <c r="B833">
        <v>671.6</v>
      </c>
      <c r="C833">
        <v>682.15</v>
      </c>
      <c r="D833">
        <v>671.6</v>
      </c>
      <c r="E833">
        <v>681.25</v>
      </c>
      <c r="F833">
        <f t="shared" si="38"/>
        <v>1.444419626237825E-2</v>
      </c>
      <c r="G833">
        <f t="shared" si="36"/>
        <v>6.97</v>
      </c>
      <c r="H833">
        <f t="shared" si="37"/>
        <v>4.34</v>
      </c>
    </row>
    <row r="834" spans="1:8">
      <c r="A834" s="17">
        <v>37559</v>
      </c>
      <c r="B834">
        <v>683.05</v>
      </c>
      <c r="C834">
        <v>687.9</v>
      </c>
      <c r="D834">
        <v>682.35</v>
      </c>
      <c r="E834">
        <v>683.85</v>
      </c>
      <c r="F834">
        <f t="shared" si="38"/>
        <v>3.8165137614678546E-3</v>
      </c>
      <c r="G834">
        <f t="shared" ref="G834:G897" si="39">VLOOKUP(A834,Debtindex,6,FALSE)</f>
        <v>6.94</v>
      </c>
      <c r="H834">
        <f t="shared" ref="H834:H897" si="40">VLOOKUP(A834,Debtindex,7,FALSE)</f>
        <v>4.34</v>
      </c>
    </row>
    <row r="835" spans="1:8">
      <c r="A835" s="17">
        <v>37560</v>
      </c>
      <c r="B835">
        <v>687.35</v>
      </c>
      <c r="C835">
        <v>693.3</v>
      </c>
      <c r="D835">
        <v>684.2</v>
      </c>
      <c r="E835">
        <v>691.95</v>
      </c>
      <c r="F835">
        <f t="shared" si="38"/>
        <v>1.1844702785698713E-2</v>
      </c>
      <c r="G835">
        <f t="shared" si="39"/>
        <v>6.91</v>
      </c>
      <c r="H835">
        <f t="shared" si="40"/>
        <v>4.34</v>
      </c>
    </row>
    <row r="836" spans="1:8">
      <c r="A836" s="17">
        <v>37561</v>
      </c>
      <c r="B836">
        <v>695.95</v>
      </c>
      <c r="C836">
        <v>697.5</v>
      </c>
      <c r="D836">
        <v>691.45</v>
      </c>
      <c r="E836">
        <v>695.2</v>
      </c>
      <c r="F836">
        <f t="shared" ref="F836:F899" si="41">E836/E835-1</f>
        <v>4.6968711612109804E-3</v>
      </c>
      <c r="G836">
        <f t="shared" si="39"/>
        <v>6.92</v>
      </c>
      <c r="H836">
        <f t="shared" si="40"/>
        <v>4.34</v>
      </c>
    </row>
    <row r="837" spans="1:8">
      <c r="A837" s="17">
        <v>37565</v>
      </c>
      <c r="B837">
        <v>699.95</v>
      </c>
      <c r="C837">
        <v>699.95</v>
      </c>
      <c r="D837">
        <v>695.8</v>
      </c>
      <c r="E837">
        <v>698.4</v>
      </c>
      <c r="F837">
        <f t="shared" si="41"/>
        <v>4.602991944764101E-3</v>
      </c>
      <c r="G837">
        <f t="shared" si="39"/>
        <v>6.94</v>
      </c>
      <c r="H837">
        <f t="shared" si="40"/>
        <v>4.34</v>
      </c>
    </row>
    <row r="838" spans="1:8">
      <c r="A838" s="17">
        <v>37567</v>
      </c>
      <c r="B838">
        <v>698.35</v>
      </c>
      <c r="C838">
        <v>701.5</v>
      </c>
      <c r="D838">
        <v>696.2</v>
      </c>
      <c r="E838">
        <v>697.25</v>
      </c>
      <c r="F838">
        <f t="shared" si="41"/>
        <v>-1.6466208476517696E-3</v>
      </c>
      <c r="G838">
        <f t="shared" si="39"/>
        <v>6.84</v>
      </c>
      <c r="H838">
        <f t="shared" si="40"/>
        <v>4.34</v>
      </c>
    </row>
    <row r="839" spans="1:8">
      <c r="A839" s="17">
        <v>37568</v>
      </c>
      <c r="B839">
        <v>693.8</v>
      </c>
      <c r="C839">
        <v>698.65</v>
      </c>
      <c r="D839">
        <v>693.8</v>
      </c>
      <c r="E839">
        <v>696.35</v>
      </c>
      <c r="F839">
        <f t="shared" si="41"/>
        <v>-1.2907852276801135E-3</v>
      </c>
      <c r="G839">
        <f t="shared" si="39"/>
        <v>6.89</v>
      </c>
      <c r="H839">
        <f t="shared" si="40"/>
        <v>4.33</v>
      </c>
    </row>
    <row r="840" spans="1:8">
      <c r="A840" s="17">
        <v>37571</v>
      </c>
      <c r="B840">
        <v>696.75</v>
      </c>
      <c r="C840">
        <v>697.15</v>
      </c>
      <c r="D840">
        <v>692.7</v>
      </c>
      <c r="E840">
        <v>693.85</v>
      </c>
      <c r="F840">
        <f t="shared" si="41"/>
        <v>-3.5901486321533449E-3</v>
      </c>
      <c r="G840">
        <f t="shared" si="39"/>
        <v>6.98</v>
      </c>
      <c r="H840">
        <f t="shared" si="40"/>
        <v>4.32</v>
      </c>
    </row>
    <row r="841" spans="1:8">
      <c r="A841" s="17">
        <v>37572</v>
      </c>
      <c r="B841">
        <v>693.8</v>
      </c>
      <c r="C841">
        <v>697.75</v>
      </c>
      <c r="D841">
        <v>693.2</v>
      </c>
      <c r="E841">
        <v>696.6</v>
      </c>
      <c r="F841">
        <f t="shared" si="41"/>
        <v>3.9633926641204908E-3</v>
      </c>
      <c r="G841">
        <f t="shared" si="39"/>
        <v>6.92</v>
      </c>
      <c r="H841">
        <f t="shared" si="40"/>
        <v>4.32</v>
      </c>
    </row>
    <row r="842" spans="1:8">
      <c r="A842" s="17">
        <v>37573</v>
      </c>
      <c r="B842">
        <v>698.35</v>
      </c>
      <c r="C842">
        <v>700.6</v>
      </c>
      <c r="D842">
        <v>695.75</v>
      </c>
      <c r="E842">
        <v>698.25</v>
      </c>
      <c r="F842">
        <f t="shared" si="41"/>
        <v>2.3686477174849063E-3</v>
      </c>
      <c r="G842">
        <f t="shared" si="39"/>
        <v>6.89</v>
      </c>
      <c r="H842">
        <f t="shared" si="40"/>
        <v>4.32</v>
      </c>
    </row>
    <row r="843" spans="1:8">
      <c r="A843" s="17">
        <v>37574</v>
      </c>
      <c r="B843">
        <v>700.1</v>
      </c>
      <c r="C843">
        <v>700.85</v>
      </c>
      <c r="D843">
        <v>696.8</v>
      </c>
      <c r="E843">
        <v>697.75</v>
      </c>
      <c r="F843">
        <f t="shared" si="41"/>
        <v>-7.160759040458764E-4</v>
      </c>
      <c r="G843">
        <f t="shared" si="39"/>
        <v>6.78</v>
      </c>
      <c r="H843">
        <f t="shared" si="40"/>
        <v>4.33</v>
      </c>
    </row>
    <row r="844" spans="1:8">
      <c r="A844" s="17">
        <v>37575</v>
      </c>
      <c r="B844">
        <v>702.9</v>
      </c>
      <c r="C844">
        <v>706.85</v>
      </c>
      <c r="D844">
        <v>702.75</v>
      </c>
      <c r="E844">
        <v>705.9</v>
      </c>
      <c r="F844">
        <f t="shared" si="41"/>
        <v>1.1680401289860143E-2</v>
      </c>
      <c r="G844">
        <f t="shared" si="39"/>
        <v>6.58</v>
      </c>
      <c r="H844">
        <f t="shared" si="40"/>
        <v>4.33</v>
      </c>
    </row>
    <row r="845" spans="1:8">
      <c r="A845" s="17">
        <v>37578</v>
      </c>
      <c r="B845">
        <v>707.05</v>
      </c>
      <c r="C845">
        <v>713</v>
      </c>
      <c r="D845">
        <v>707.05</v>
      </c>
      <c r="E845">
        <v>711.45</v>
      </c>
      <c r="F845">
        <f t="shared" si="41"/>
        <v>7.8623034424141203E-3</v>
      </c>
      <c r="G845">
        <f t="shared" si="39"/>
        <v>6.48</v>
      </c>
      <c r="H845">
        <f t="shared" si="40"/>
        <v>4.9130000000000003</v>
      </c>
    </row>
    <row r="846" spans="1:8">
      <c r="A846" s="17">
        <v>37580</v>
      </c>
      <c r="B846">
        <v>710.15</v>
      </c>
      <c r="C846">
        <v>715.55</v>
      </c>
      <c r="D846">
        <v>709.15</v>
      </c>
      <c r="E846">
        <v>710.2</v>
      </c>
      <c r="F846">
        <f t="shared" si="41"/>
        <v>-1.7569751915103016E-3</v>
      </c>
      <c r="G846">
        <f t="shared" si="39"/>
        <v>6.6689999999999996</v>
      </c>
      <c r="H846">
        <f t="shared" si="40"/>
        <v>4.3079999999999998</v>
      </c>
    </row>
    <row r="847" spans="1:8">
      <c r="A847" s="17">
        <v>37581</v>
      </c>
      <c r="B847">
        <v>714.05</v>
      </c>
      <c r="C847">
        <v>717.2</v>
      </c>
      <c r="D847">
        <v>711.3</v>
      </c>
      <c r="E847">
        <v>712</v>
      </c>
      <c r="F847">
        <f t="shared" si="41"/>
        <v>2.534497324697238E-3</v>
      </c>
      <c r="G847">
        <f t="shared" si="39"/>
        <v>6.7</v>
      </c>
      <c r="H847">
        <f t="shared" si="40"/>
        <v>4.3040000000000003</v>
      </c>
    </row>
    <row r="848" spans="1:8">
      <c r="A848" s="17">
        <v>37582</v>
      </c>
      <c r="B848">
        <v>716.9</v>
      </c>
      <c r="C848">
        <v>723.1</v>
      </c>
      <c r="D848">
        <v>716.9</v>
      </c>
      <c r="E848">
        <v>719.15</v>
      </c>
      <c r="F848">
        <f t="shared" si="41"/>
        <v>1.0042134831460547E-2</v>
      </c>
      <c r="G848">
        <f t="shared" si="39"/>
        <v>6.5890000000000004</v>
      </c>
      <c r="H848">
        <f t="shared" si="40"/>
        <v>4.306</v>
      </c>
    </row>
    <row r="849" spans="1:8">
      <c r="A849" s="17">
        <v>37585</v>
      </c>
      <c r="B849">
        <v>719.45</v>
      </c>
      <c r="C849">
        <v>727.6</v>
      </c>
      <c r="D849">
        <v>719.35</v>
      </c>
      <c r="E849">
        <v>725.65</v>
      </c>
      <c r="F849">
        <f t="shared" si="41"/>
        <v>9.0384481679761652E-3</v>
      </c>
      <c r="G849">
        <f t="shared" si="39"/>
        <v>6.5949999999999998</v>
      </c>
      <c r="H849">
        <f t="shared" si="40"/>
        <v>4.6710000000000003</v>
      </c>
    </row>
    <row r="850" spans="1:8">
      <c r="A850" s="17">
        <v>37586</v>
      </c>
      <c r="B850">
        <v>729.8</v>
      </c>
      <c r="C850">
        <v>735.05</v>
      </c>
      <c r="D850">
        <v>729.8</v>
      </c>
      <c r="E850">
        <v>731.4</v>
      </c>
      <c r="F850">
        <f t="shared" si="41"/>
        <v>7.923930269413626E-3</v>
      </c>
      <c r="G850">
        <f t="shared" si="39"/>
        <v>6.6159999999999997</v>
      </c>
      <c r="H850">
        <f t="shared" si="40"/>
        <v>4.3</v>
      </c>
    </row>
    <row r="851" spans="1:8">
      <c r="A851" s="17">
        <v>37587</v>
      </c>
      <c r="B851">
        <v>731.2</v>
      </c>
      <c r="C851">
        <v>735.65</v>
      </c>
      <c r="D851">
        <v>727.1</v>
      </c>
      <c r="E851">
        <v>728.75</v>
      </c>
      <c r="F851">
        <f t="shared" si="41"/>
        <v>-3.6231884057971175E-3</v>
      </c>
      <c r="G851">
        <f t="shared" si="39"/>
        <v>6.6219999999999999</v>
      </c>
      <c r="H851">
        <f t="shared" si="40"/>
        <v>4.2969999999999997</v>
      </c>
    </row>
    <row r="852" spans="1:8">
      <c r="A852" s="17">
        <v>37588</v>
      </c>
      <c r="B852">
        <v>735.7</v>
      </c>
      <c r="C852">
        <v>738.4</v>
      </c>
      <c r="D852">
        <v>734.6</v>
      </c>
      <c r="E852">
        <v>737.5</v>
      </c>
      <c r="F852">
        <f t="shared" si="41"/>
        <v>1.2006861063464935E-2</v>
      </c>
      <c r="G852">
        <f t="shared" si="39"/>
        <v>6.5049999999999999</v>
      </c>
      <c r="H852">
        <f t="shared" si="40"/>
        <v>4.3220000000000001</v>
      </c>
    </row>
    <row r="853" spans="1:8">
      <c r="A853" s="17">
        <v>37589</v>
      </c>
      <c r="B853">
        <v>740.75</v>
      </c>
      <c r="C853">
        <v>742.95</v>
      </c>
      <c r="D853">
        <v>733.9</v>
      </c>
      <c r="E853">
        <v>741.55</v>
      </c>
      <c r="F853">
        <f t="shared" si="41"/>
        <v>5.4915254237286604E-3</v>
      </c>
      <c r="G853">
        <f t="shared" si="39"/>
        <v>6.5110000000000001</v>
      </c>
      <c r="H853">
        <f t="shared" si="40"/>
        <v>4.319</v>
      </c>
    </row>
    <row r="854" spans="1:8">
      <c r="A854" s="17">
        <v>37592</v>
      </c>
      <c r="B854">
        <v>745.45</v>
      </c>
      <c r="C854">
        <v>759.4</v>
      </c>
      <c r="D854">
        <v>745.45</v>
      </c>
      <c r="E854">
        <v>757.8</v>
      </c>
      <c r="F854">
        <f t="shared" si="41"/>
        <v>2.1913559436315788E-2</v>
      </c>
      <c r="G854">
        <f t="shared" si="39"/>
        <v>6.53</v>
      </c>
      <c r="H854">
        <f t="shared" si="40"/>
        <v>4.3090000000000002</v>
      </c>
    </row>
    <row r="855" spans="1:8">
      <c r="A855" s="17">
        <v>37593</v>
      </c>
      <c r="B855">
        <v>759.3</v>
      </c>
      <c r="C855">
        <v>764.8</v>
      </c>
      <c r="D855">
        <v>745.45</v>
      </c>
      <c r="E855">
        <v>747.3</v>
      </c>
      <c r="F855">
        <f t="shared" si="41"/>
        <v>-1.3855898653998389E-2</v>
      </c>
      <c r="G855">
        <f t="shared" si="39"/>
        <v>6.5359999999999996</v>
      </c>
      <c r="H855">
        <f t="shared" si="40"/>
        <v>4.306</v>
      </c>
    </row>
    <row r="856" spans="1:8">
      <c r="A856" s="17">
        <v>37594</v>
      </c>
      <c r="B856">
        <v>742.8</v>
      </c>
      <c r="C856">
        <v>743.5</v>
      </c>
      <c r="D856">
        <v>735.6</v>
      </c>
      <c r="E856">
        <v>736.75</v>
      </c>
      <c r="F856">
        <f t="shared" si="41"/>
        <v>-1.4117489629332236E-2</v>
      </c>
      <c r="G856">
        <f t="shared" si="39"/>
        <v>6.5419999999999998</v>
      </c>
      <c r="H856">
        <f t="shared" si="40"/>
        <v>4.3029999999999999</v>
      </c>
    </row>
    <row r="857" spans="1:8">
      <c r="A857" s="17">
        <v>37595</v>
      </c>
      <c r="B857">
        <v>739.7</v>
      </c>
      <c r="C857">
        <v>747.2</v>
      </c>
      <c r="D857">
        <v>739.7</v>
      </c>
      <c r="E857">
        <v>743.55</v>
      </c>
      <c r="F857">
        <f t="shared" si="41"/>
        <v>9.2297251442143846E-3</v>
      </c>
      <c r="G857">
        <f t="shared" si="39"/>
        <v>6.548</v>
      </c>
      <c r="H857">
        <f t="shared" si="40"/>
        <v>4.3</v>
      </c>
    </row>
    <row r="858" spans="1:8">
      <c r="A858" s="17">
        <v>37596</v>
      </c>
      <c r="B858">
        <v>758.2</v>
      </c>
      <c r="C858">
        <v>763.65</v>
      </c>
      <c r="D858">
        <v>755.5</v>
      </c>
      <c r="E858">
        <v>762.5</v>
      </c>
      <c r="F858">
        <f t="shared" si="41"/>
        <v>2.5485844933091251E-2</v>
      </c>
      <c r="G858">
        <f t="shared" si="39"/>
        <v>6.5540000000000003</v>
      </c>
      <c r="H858">
        <f t="shared" si="40"/>
        <v>4.2969999999999997</v>
      </c>
    </row>
    <row r="859" spans="1:8">
      <c r="A859" s="17">
        <v>37599</v>
      </c>
      <c r="B859">
        <v>770.55</v>
      </c>
      <c r="C859">
        <v>773.6</v>
      </c>
      <c r="D859">
        <v>749.85</v>
      </c>
      <c r="E859">
        <v>751.85</v>
      </c>
      <c r="F859">
        <f t="shared" si="41"/>
        <v>-1.3967213114754018E-2</v>
      </c>
      <c r="G859">
        <f t="shared" si="39"/>
        <v>6.5730000000000004</v>
      </c>
      <c r="H859">
        <f t="shared" si="40"/>
        <v>4.2880000000000003</v>
      </c>
    </row>
    <row r="860" spans="1:8">
      <c r="A860" s="17">
        <v>37600</v>
      </c>
      <c r="B860">
        <v>749.1</v>
      </c>
      <c r="C860">
        <v>755.25</v>
      </c>
      <c r="D860">
        <v>743.85</v>
      </c>
      <c r="E860">
        <v>754</v>
      </c>
      <c r="F860">
        <f t="shared" si="41"/>
        <v>2.8596129547115989E-3</v>
      </c>
      <c r="G860">
        <f t="shared" si="39"/>
        <v>6.2889999999999997</v>
      </c>
      <c r="H860">
        <f t="shared" si="40"/>
        <v>4.1050000000000004</v>
      </c>
    </row>
    <row r="861" spans="1:8">
      <c r="A861" s="17">
        <v>37601</v>
      </c>
      <c r="B861">
        <v>761.7</v>
      </c>
      <c r="C861">
        <v>762.55</v>
      </c>
      <c r="D861">
        <v>754.3</v>
      </c>
      <c r="E861">
        <v>757.65</v>
      </c>
      <c r="F861">
        <f t="shared" si="41"/>
        <v>4.8408488063660382E-3</v>
      </c>
      <c r="G861">
        <f t="shared" si="39"/>
        <v>6.5860000000000003</v>
      </c>
      <c r="H861">
        <f t="shared" si="40"/>
        <v>4.282</v>
      </c>
    </row>
    <row r="862" spans="1:8">
      <c r="A862" s="17">
        <v>37602</v>
      </c>
      <c r="B862">
        <v>758.7</v>
      </c>
      <c r="C862">
        <v>763.15</v>
      </c>
      <c r="D862">
        <v>756.4</v>
      </c>
      <c r="E862">
        <v>761.3</v>
      </c>
      <c r="F862">
        <f t="shared" si="41"/>
        <v>4.8175278822675249E-3</v>
      </c>
      <c r="G862">
        <f t="shared" si="39"/>
        <v>6.5919999999999996</v>
      </c>
      <c r="H862">
        <f t="shared" si="40"/>
        <v>4.2789999999999999</v>
      </c>
    </row>
    <row r="863" spans="1:8">
      <c r="A863" s="17">
        <v>37603</v>
      </c>
      <c r="B863">
        <v>764.35</v>
      </c>
      <c r="C863">
        <v>769</v>
      </c>
      <c r="D863">
        <v>762.7</v>
      </c>
      <c r="E863">
        <v>768.45</v>
      </c>
      <c r="F863">
        <f t="shared" si="41"/>
        <v>9.3918297648760696E-3</v>
      </c>
      <c r="G863">
        <f t="shared" si="39"/>
        <v>6.5979999999999999</v>
      </c>
      <c r="H863">
        <f t="shared" si="40"/>
        <v>4.2759999999999998</v>
      </c>
    </row>
    <row r="864" spans="1:8">
      <c r="A864" s="17">
        <v>37606</v>
      </c>
      <c r="B864">
        <v>773.35</v>
      </c>
      <c r="C864">
        <v>774.6</v>
      </c>
      <c r="D864">
        <v>762.35</v>
      </c>
      <c r="E864">
        <v>764</v>
      </c>
      <c r="F864">
        <f t="shared" si="41"/>
        <v>-5.79087774090703E-3</v>
      </c>
      <c r="G864">
        <f t="shared" si="39"/>
        <v>6.5720000000000001</v>
      </c>
      <c r="H864">
        <f t="shared" si="40"/>
        <v>4.2690000000000001</v>
      </c>
    </row>
    <row r="865" spans="1:8">
      <c r="A865" s="17">
        <v>37607</v>
      </c>
      <c r="B865">
        <v>768.2</v>
      </c>
      <c r="C865">
        <v>768.2</v>
      </c>
      <c r="D865">
        <v>756.1</v>
      </c>
      <c r="E865">
        <v>759.5</v>
      </c>
      <c r="F865">
        <f t="shared" si="41"/>
        <v>-5.8900523560209139E-3</v>
      </c>
      <c r="G865">
        <f t="shared" si="39"/>
        <v>6.5449999999999999</v>
      </c>
      <c r="H865">
        <f t="shared" si="40"/>
        <v>4.2670000000000003</v>
      </c>
    </row>
    <row r="866" spans="1:8">
      <c r="A866" s="17">
        <v>37608</v>
      </c>
      <c r="B866">
        <v>761.05</v>
      </c>
      <c r="C866">
        <v>765.8</v>
      </c>
      <c r="D866">
        <v>760.4</v>
      </c>
      <c r="E866">
        <v>762.8</v>
      </c>
      <c r="F866">
        <f t="shared" si="41"/>
        <v>4.3449637919683592E-3</v>
      </c>
      <c r="G866">
        <f t="shared" si="39"/>
        <v>6.6150000000000002</v>
      </c>
      <c r="H866">
        <f t="shared" si="40"/>
        <v>4.2610000000000001</v>
      </c>
    </row>
    <row r="867" spans="1:8">
      <c r="A867" s="17">
        <v>37609</v>
      </c>
      <c r="B867">
        <v>761.6</v>
      </c>
      <c r="C867">
        <v>764.55</v>
      </c>
      <c r="D867">
        <v>758.2</v>
      </c>
      <c r="E867">
        <v>761.2</v>
      </c>
      <c r="F867">
        <f t="shared" si="41"/>
        <v>-2.0975353959097331E-3</v>
      </c>
      <c r="G867">
        <f t="shared" si="39"/>
        <v>6.5830000000000002</v>
      </c>
      <c r="H867">
        <f t="shared" si="40"/>
        <v>4.266</v>
      </c>
    </row>
    <row r="868" spans="1:8">
      <c r="A868" s="17">
        <v>37610</v>
      </c>
      <c r="B868">
        <v>762.85</v>
      </c>
      <c r="C868">
        <v>767.35</v>
      </c>
      <c r="D868">
        <v>761.65</v>
      </c>
      <c r="E868">
        <v>764.15</v>
      </c>
      <c r="F868">
        <f t="shared" si="41"/>
        <v>3.8754598003152285E-3</v>
      </c>
      <c r="G868">
        <f t="shared" si="39"/>
        <v>6.5730000000000004</v>
      </c>
      <c r="H868">
        <f t="shared" si="40"/>
        <v>4.2629999999999999</v>
      </c>
    </row>
    <row r="869" spans="1:8">
      <c r="A869" s="17">
        <v>37613</v>
      </c>
      <c r="B869">
        <v>765.85</v>
      </c>
      <c r="C869">
        <v>766.25</v>
      </c>
      <c r="D869">
        <v>760.75</v>
      </c>
      <c r="E869">
        <v>762.25</v>
      </c>
      <c r="F869">
        <f t="shared" si="41"/>
        <v>-2.4864228227442497E-3</v>
      </c>
      <c r="G869">
        <f t="shared" si="39"/>
        <v>6.5369999999999999</v>
      </c>
      <c r="H869">
        <f t="shared" si="40"/>
        <v>4.2560000000000002</v>
      </c>
    </row>
    <row r="870" spans="1:8">
      <c r="A870" s="17">
        <v>37614</v>
      </c>
      <c r="B870">
        <v>762.95</v>
      </c>
      <c r="C870">
        <v>767.6</v>
      </c>
      <c r="D870">
        <v>761.35</v>
      </c>
      <c r="E870">
        <v>766.75</v>
      </c>
      <c r="F870">
        <f t="shared" si="41"/>
        <v>5.9035749426041839E-3</v>
      </c>
      <c r="G870">
        <f t="shared" si="39"/>
        <v>6.5220000000000002</v>
      </c>
      <c r="H870">
        <f t="shared" si="40"/>
        <v>4.2640000000000002</v>
      </c>
    </row>
    <row r="871" spans="1:8">
      <c r="A871" s="17">
        <v>37616</v>
      </c>
      <c r="B871">
        <v>770.15</v>
      </c>
      <c r="C871">
        <v>775.55</v>
      </c>
      <c r="D871">
        <v>770.15</v>
      </c>
      <c r="E871">
        <v>772.25</v>
      </c>
      <c r="F871">
        <f t="shared" si="41"/>
        <v>7.1731333550701937E-3</v>
      </c>
      <c r="G871">
        <f t="shared" si="39"/>
        <v>6.5339999999999998</v>
      </c>
      <c r="H871">
        <f t="shared" si="40"/>
        <v>4.258</v>
      </c>
    </row>
    <row r="872" spans="1:8">
      <c r="A872" s="17">
        <v>37617</v>
      </c>
      <c r="B872">
        <v>775.05</v>
      </c>
      <c r="C872">
        <v>778.2</v>
      </c>
      <c r="D872">
        <v>773.3</v>
      </c>
      <c r="E872">
        <v>774.3</v>
      </c>
      <c r="F872">
        <f t="shared" si="41"/>
        <v>2.6545807704758673E-3</v>
      </c>
      <c r="G872">
        <f t="shared" si="39"/>
        <v>6.4640000000000004</v>
      </c>
      <c r="H872">
        <f t="shared" si="40"/>
        <v>4.258</v>
      </c>
    </row>
    <row r="873" spans="1:8">
      <c r="A873" s="17">
        <v>37620</v>
      </c>
      <c r="B873">
        <v>767.5</v>
      </c>
      <c r="C873">
        <v>771.9</v>
      </c>
      <c r="D873">
        <v>765.95</v>
      </c>
      <c r="E873">
        <v>770.85</v>
      </c>
      <c r="F873">
        <f t="shared" si="41"/>
        <v>-4.4556373498643165E-3</v>
      </c>
      <c r="G873">
        <f t="shared" si="39"/>
        <v>6.3449999999999998</v>
      </c>
      <c r="H873">
        <f t="shared" si="40"/>
        <v>4.2549999999999999</v>
      </c>
    </row>
    <row r="874" spans="1:8">
      <c r="A874" s="17">
        <v>37621</v>
      </c>
      <c r="B874">
        <v>771.65</v>
      </c>
      <c r="C874">
        <v>776.2</v>
      </c>
      <c r="D874">
        <v>771.65</v>
      </c>
      <c r="E874">
        <v>772.85</v>
      </c>
      <c r="F874">
        <f t="shared" si="41"/>
        <v>2.5945384964649598E-3</v>
      </c>
      <c r="G874">
        <f t="shared" si="39"/>
        <v>6.3449999999999998</v>
      </c>
      <c r="H874">
        <f t="shared" si="40"/>
        <v>4.2519999999999998</v>
      </c>
    </row>
    <row r="875" spans="1:8">
      <c r="A875" s="17">
        <v>37622</v>
      </c>
      <c r="B875">
        <v>774.95</v>
      </c>
      <c r="C875">
        <v>778.2</v>
      </c>
      <c r="D875">
        <v>774.4</v>
      </c>
      <c r="E875">
        <v>777.15</v>
      </c>
      <c r="F875">
        <f t="shared" si="41"/>
        <v>5.5638222164713369E-3</v>
      </c>
      <c r="G875">
        <f t="shared" si="39"/>
        <v>6.3380000000000001</v>
      </c>
      <c r="H875">
        <f t="shared" si="40"/>
        <v>4.2519999999999998</v>
      </c>
    </row>
    <row r="876" spans="1:8">
      <c r="A876" s="17">
        <v>37623</v>
      </c>
      <c r="B876">
        <v>779.2</v>
      </c>
      <c r="C876">
        <v>782.25</v>
      </c>
      <c r="D876">
        <v>774.9</v>
      </c>
      <c r="E876">
        <v>775.95</v>
      </c>
      <c r="F876">
        <f t="shared" si="41"/>
        <v>-1.5441034549313892E-3</v>
      </c>
      <c r="G876">
        <f t="shared" si="39"/>
        <v>6.1950000000000003</v>
      </c>
      <c r="H876">
        <f t="shared" si="40"/>
        <v>4.2720000000000002</v>
      </c>
    </row>
    <row r="877" spans="1:8">
      <c r="A877" s="17">
        <v>37624</v>
      </c>
      <c r="B877">
        <v>781.65</v>
      </c>
      <c r="C877">
        <v>781.65</v>
      </c>
      <c r="D877">
        <v>772.85</v>
      </c>
      <c r="E877">
        <v>773.95</v>
      </c>
      <c r="F877">
        <f t="shared" si="41"/>
        <v>-2.5774856627359677E-3</v>
      </c>
      <c r="G877">
        <f t="shared" si="39"/>
        <v>6.24</v>
      </c>
      <c r="H877">
        <f t="shared" si="40"/>
        <v>4.2679999999999998</v>
      </c>
    </row>
    <row r="878" spans="1:8">
      <c r="A878" s="17">
        <v>37627</v>
      </c>
      <c r="B878">
        <v>775.1</v>
      </c>
      <c r="C878">
        <v>776</v>
      </c>
      <c r="D878">
        <v>769.35</v>
      </c>
      <c r="E878">
        <v>771.15</v>
      </c>
      <c r="F878">
        <f t="shared" si="41"/>
        <v>-3.6178047677499769E-3</v>
      </c>
      <c r="G878">
        <f t="shared" si="39"/>
        <v>6.2350000000000003</v>
      </c>
      <c r="H878">
        <f t="shared" si="40"/>
        <v>4.26</v>
      </c>
    </row>
    <row r="879" spans="1:8">
      <c r="A879" s="17">
        <v>37628</v>
      </c>
      <c r="B879">
        <v>774.35</v>
      </c>
      <c r="C879">
        <v>775.25</v>
      </c>
      <c r="D879">
        <v>769.2</v>
      </c>
      <c r="E879">
        <v>771.2</v>
      </c>
      <c r="F879">
        <f t="shared" si="41"/>
        <v>6.4838228619690241E-5</v>
      </c>
      <c r="G879">
        <f t="shared" si="39"/>
        <v>6.2130000000000001</v>
      </c>
      <c r="H879">
        <f t="shared" si="40"/>
        <v>4.258</v>
      </c>
    </row>
    <row r="880" spans="1:8">
      <c r="A880" s="17">
        <v>37629</v>
      </c>
      <c r="B880">
        <v>773.6</v>
      </c>
      <c r="C880">
        <v>776.35</v>
      </c>
      <c r="D880">
        <v>772.45</v>
      </c>
      <c r="E880">
        <v>774.65</v>
      </c>
      <c r="F880">
        <f t="shared" si="41"/>
        <v>4.4735477178421412E-3</v>
      </c>
      <c r="G880">
        <f t="shared" si="39"/>
        <v>6.2169999999999996</v>
      </c>
      <c r="H880">
        <f t="shared" si="40"/>
        <v>4.2549999999999999</v>
      </c>
    </row>
    <row r="881" spans="1:8">
      <c r="A881" s="17">
        <v>37630</v>
      </c>
      <c r="B881">
        <v>776.3</v>
      </c>
      <c r="C881">
        <v>786.25</v>
      </c>
      <c r="D881">
        <v>776.3</v>
      </c>
      <c r="E881">
        <v>783.65</v>
      </c>
      <c r="F881">
        <f t="shared" si="41"/>
        <v>1.1618150132317817E-2</v>
      </c>
      <c r="G881">
        <f t="shared" si="39"/>
        <v>6.2309999999999999</v>
      </c>
      <c r="H881">
        <f t="shared" si="40"/>
        <v>4.2510000000000003</v>
      </c>
    </row>
    <row r="882" spans="1:8">
      <c r="A882" s="17">
        <v>37631</v>
      </c>
      <c r="B882">
        <v>783.5</v>
      </c>
      <c r="C882">
        <v>786.6</v>
      </c>
      <c r="D882">
        <v>771.25</v>
      </c>
      <c r="E882">
        <v>772.6</v>
      </c>
      <c r="F882">
        <f t="shared" si="41"/>
        <v>-1.4100682702737122E-2</v>
      </c>
      <c r="G882">
        <f t="shared" si="39"/>
        <v>6.2279999999999998</v>
      </c>
      <c r="H882">
        <f t="shared" si="40"/>
        <v>4.2489999999999997</v>
      </c>
    </row>
    <row r="883" spans="1:8">
      <c r="A883" s="17">
        <v>37634</v>
      </c>
      <c r="B883">
        <v>771.75</v>
      </c>
      <c r="C883">
        <v>772.75</v>
      </c>
      <c r="D883">
        <v>767.4</v>
      </c>
      <c r="E883">
        <v>769.3</v>
      </c>
      <c r="F883">
        <f t="shared" si="41"/>
        <v>-4.2712917421693364E-3</v>
      </c>
      <c r="G883">
        <f t="shared" si="39"/>
        <v>6.24</v>
      </c>
      <c r="H883">
        <f t="shared" si="40"/>
        <v>4.24</v>
      </c>
    </row>
    <row r="884" spans="1:8">
      <c r="A884" s="17">
        <v>37635</v>
      </c>
      <c r="B884">
        <v>768.9</v>
      </c>
      <c r="C884">
        <v>773.85</v>
      </c>
      <c r="D884">
        <v>768.9</v>
      </c>
      <c r="E884">
        <v>772.35</v>
      </c>
      <c r="F884">
        <f t="shared" si="41"/>
        <v>3.9646431821136474E-3</v>
      </c>
      <c r="G884">
        <f t="shared" si="39"/>
        <v>6.1790000000000003</v>
      </c>
      <c r="H884">
        <f t="shared" si="40"/>
        <v>4.24</v>
      </c>
    </row>
    <row r="885" spans="1:8">
      <c r="A885" s="17">
        <v>37636</v>
      </c>
      <c r="B885">
        <v>773.95</v>
      </c>
      <c r="C885">
        <v>778.55</v>
      </c>
      <c r="D885">
        <v>773.95</v>
      </c>
      <c r="E885">
        <v>776</v>
      </c>
      <c r="F885">
        <f t="shared" si="41"/>
        <v>4.7258367320515138E-3</v>
      </c>
      <c r="G885">
        <f t="shared" si="39"/>
        <v>6.101</v>
      </c>
      <c r="H885">
        <f t="shared" si="40"/>
        <v>4.24</v>
      </c>
    </row>
    <row r="886" spans="1:8">
      <c r="A886" s="17">
        <v>37637</v>
      </c>
      <c r="B886">
        <v>775.65</v>
      </c>
      <c r="C886">
        <v>780.9</v>
      </c>
      <c r="D886">
        <v>775.65</v>
      </c>
      <c r="E886">
        <v>779.5</v>
      </c>
      <c r="F886">
        <f t="shared" si="41"/>
        <v>4.5103092783504994E-3</v>
      </c>
      <c r="G886">
        <f t="shared" si="39"/>
        <v>6.2190000000000003</v>
      </c>
      <c r="H886">
        <f t="shared" si="40"/>
        <v>4.2329999999999997</v>
      </c>
    </row>
    <row r="887" spans="1:8">
      <c r="A887" s="17">
        <v>37638</v>
      </c>
      <c r="B887">
        <v>778.85</v>
      </c>
      <c r="C887">
        <v>782.25</v>
      </c>
      <c r="D887">
        <v>777.95</v>
      </c>
      <c r="E887">
        <v>780.15</v>
      </c>
      <c r="F887">
        <f t="shared" si="41"/>
        <v>8.3386786401540292E-4</v>
      </c>
      <c r="G887">
        <f t="shared" si="39"/>
        <v>6.23</v>
      </c>
      <c r="H887">
        <f t="shared" si="40"/>
        <v>4.2290000000000001</v>
      </c>
    </row>
    <row r="888" spans="1:8">
      <c r="A888" s="17">
        <v>37641</v>
      </c>
      <c r="B888">
        <v>777.9</v>
      </c>
      <c r="C888">
        <v>781.25</v>
      </c>
      <c r="D888">
        <v>774.2</v>
      </c>
      <c r="E888">
        <v>775.25</v>
      </c>
      <c r="F888">
        <f t="shared" si="41"/>
        <v>-6.280843427545979E-3</v>
      </c>
      <c r="G888">
        <f t="shared" si="39"/>
        <v>6.24</v>
      </c>
      <c r="H888">
        <f t="shared" si="40"/>
        <v>4.266</v>
      </c>
    </row>
    <row r="889" spans="1:8">
      <c r="A889" s="17">
        <v>37642</v>
      </c>
      <c r="B889">
        <v>778.05</v>
      </c>
      <c r="C889">
        <v>779.3</v>
      </c>
      <c r="D889">
        <v>775.3</v>
      </c>
      <c r="E889">
        <v>777.55</v>
      </c>
      <c r="F889">
        <f t="shared" si="41"/>
        <v>2.9667849080941E-3</v>
      </c>
      <c r="G889">
        <f t="shared" si="39"/>
        <v>6.2290000000000001</v>
      </c>
      <c r="H889">
        <f t="shared" si="40"/>
        <v>4.2640000000000002</v>
      </c>
    </row>
    <row r="890" spans="1:8">
      <c r="A890" s="17">
        <v>37643</v>
      </c>
      <c r="B890">
        <v>778.85</v>
      </c>
      <c r="C890">
        <v>781.8</v>
      </c>
      <c r="D890">
        <v>777.4</v>
      </c>
      <c r="E890">
        <v>778.8</v>
      </c>
      <c r="F890">
        <f t="shared" si="41"/>
        <v>1.6076136582856559E-3</v>
      </c>
      <c r="G890">
        <f t="shared" si="39"/>
        <v>6.226</v>
      </c>
      <c r="H890">
        <f t="shared" si="40"/>
        <v>4.2610000000000001</v>
      </c>
    </row>
    <row r="891" spans="1:8">
      <c r="A891" s="17">
        <v>37644</v>
      </c>
      <c r="B891">
        <v>777.95</v>
      </c>
      <c r="C891">
        <v>779.45</v>
      </c>
      <c r="D891">
        <v>771.4</v>
      </c>
      <c r="E891">
        <v>772.5</v>
      </c>
      <c r="F891">
        <f t="shared" si="41"/>
        <v>-8.0893682588597526E-3</v>
      </c>
      <c r="G891">
        <f t="shared" si="39"/>
        <v>6.2530000000000001</v>
      </c>
      <c r="H891">
        <f t="shared" si="40"/>
        <v>4.2569999999999997</v>
      </c>
    </row>
    <row r="892" spans="1:8">
      <c r="A892" s="17">
        <v>37645</v>
      </c>
      <c r="B892">
        <v>773.8</v>
      </c>
      <c r="C892">
        <v>775.5</v>
      </c>
      <c r="D892">
        <v>759.3</v>
      </c>
      <c r="E892">
        <v>760.75</v>
      </c>
      <c r="F892">
        <f t="shared" si="41"/>
        <v>-1.5210355987055002E-2</v>
      </c>
      <c r="G892">
        <f t="shared" si="39"/>
        <v>6.3840000000000003</v>
      </c>
      <c r="H892">
        <f t="shared" si="40"/>
        <v>4.2510000000000003</v>
      </c>
    </row>
    <row r="893" spans="1:8">
      <c r="A893" s="17">
        <v>37648</v>
      </c>
      <c r="B893">
        <v>759.35</v>
      </c>
      <c r="C893">
        <v>759.35</v>
      </c>
      <c r="D893">
        <v>741.25</v>
      </c>
      <c r="E893">
        <v>745.25</v>
      </c>
      <c r="F893">
        <f t="shared" si="41"/>
        <v>-2.0374630299046959E-2</v>
      </c>
      <c r="G893">
        <f t="shared" si="39"/>
        <v>6.51</v>
      </c>
      <c r="H893">
        <f t="shared" si="40"/>
        <v>4.2380000000000004</v>
      </c>
    </row>
    <row r="894" spans="1:8">
      <c r="A894" s="17">
        <v>37649</v>
      </c>
      <c r="B894">
        <v>745.35</v>
      </c>
      <c r="C894">
        <v>752.85</v>
      </c>
      <c r="D894">
        <v>739.55</v>
      </c>
      <c r="E894">
        <v>751.95</v>
      </c>
      <c r="F894">
        <f t="shared" si="41"/>
        <v>8.9902717208991678E-3</v>
      </c>
      <c r="G894">
        <f t="shared" si="39"/>
        <v>6.4950000000000001</v>
      </c>
      <c r="H894">
        <f t="shared" si="40"/>
        <v>4.2530000000000001</v>
      </c>
    </row>
    <row r="895" spans="1:8">
      <c r="A895" s="17">
        <v>37650</v>
      </c>
      <c r="B895">
        <v>752</v>
      </c>
      <c r="C895">
        <v>758.3</v>
      </c>
      <c r="D895">
        <v>748.15</v>
      </c>
      <c r="E895">
        <v>750.35</v>
      </c>
      <c r="F895">
        <f t="shared" si="41"/>
        <v>-2.1278010506018408E-3</v>
      </c>
      <c r="G895">
        <f t="shared" si="39"/>
        <v>6.3869999999999996</v>
      </c>
      <c r="H895">
        <f t="shared" si="40"/>
        <v>4.2679999999999998</v>
      </c>
    </row>
    <row r="896" spans="1:8">
      <c r="A896" s="17">
        <v>37651</v>
      </c>
      <c r="B896">
        <v>752.65</v>
      </c>
      <c r="C896">
        <v>755.7</v>
      </c>
      <c r="D896">
        <v>746.8</v>
      </c>
      <c r="E896">
        <v>747.9</v>
      </c>
      <c r="F896">
        <f t="shared" si="41"/>
        <v>-3.2651429332978266E-3</v>
      </c>
      <c r="G896">
        <f t="shared" si="39"/>
        <v>6.4459999999999997</v>
      </c>
      <c r="H896">
        <f t="shared" si="40"/>
        <v>4.3869999999999996</v>
      </c>
    </row>
    <row r="897" spans="1:8">
      <c r="A897" s="17">
        <v>37652</v>
      </c>
      <c r="B897">
        <v>746.65</v>
      </c>
      <c r="C897">
        <v>750.35</v>
      </c>
      <c r="D897">
        <v>742.15</v>
      </c>
      <c r="E897">
        <v>749.1</v>
      </c>
      <c r="F897">
        <f t="shared" si="41"/>
        <v>1.6044925792217946E-3</v>
      </c>
      <c r="G897">
        <f t="shared" si="39"/>
        <v>6.6210000000000004</v>
      </c>
      <c r="H897">
        <f t="shared" si="40"/>
        <v>4.3760000000000003</v>
      </c>
    </row>
    <row r="898" spans="1:8">
      <c r="A898" s="17">
        <v>37655</v>
      </c>
      <c r="B898">
        <v>752</v>
      </c>
      <c r="C898">
        <v>757.4</v>
      </c>
      <c r="D898">
        <v>750.8</v>
      </c>
      <c r="E898">
        <v>756.85</v>
      </c>
      <c r="F898">
        <f t="shared" si="41"/>
        <v>1.0345748231210816E-2</v>
      </c>
      <c r="G898">
        <f t="shared" ref="G898:G961" si="42">VLOOKUP(A898,Debtindex,6,FALSE)</f>
        <v>6.4480000000000004</v>
      </c>
      <c r="H898">
        <f t="shared" ref="H898:H961" si="43">VLOOKUP(A898,Debtindex,7,FALSE)</f>
        <v>4.3789999999999996</v>
      </c>
    </row>
    <row r="899" spans="1:8">
      <c r="A899" s="17">
        <v>37656</v>
      </c>
      <c r="B899">
        <v>756.15</v>
      </c>
      <c r="C899">
        <v>761.15</v>
      </c>
      <c r="D899">
        <v>755.5</v>
      </c>
      <c r="E899">
        <v>757.1</v>
      </c>
      <c r="F899">
        <f t="shared" si="41"/>
        <v>3.3031644315251185E-4</v>
      </c>
      <c r="G899">
        <f t="shared" si="42"/>
        <v>6.4550000000000001</v>
      </c>
      <c r="H899">
        <f t="shared" si="43"/>
        <v>4.3760000000000003</v>
      </c>
    </row>
    <row r="900" spans="1:8">
      <c r="A900" s="17">
        <v>37657</v>
      </c>
      <c r="B900">
        <v>753.15</v>
      </c>
      <c r="C900">
        <v>758.3</v>
      </c>
      <c r="D900">
        <v>749.9</v>
      </c>
      <c r="E900">
        <v>753.1</v>
      </c>
      <c r="F900">
        <f t="shared" ref="F900:F963" si="44">E900/E899-1</f>
        <v>-5.2833179236561056E-3</v>
      </c>
      <c r="G900">
        <f t="shared" si="42"/>
        <v>6.5330000000000004</v>
      </c>
      <c r="H900">
        <f t="shared" si="43"/>
        <v>4.3689999999999998</v>
      </c>
    </row>
    <row r="901" spans="1:8">
      <c r="A901" s="17">
        <v>37658</v>
      </c>
      <c r="B901">
        <v>752.25</v>
      </c>
      <c r="C901">
        <v>763.15</v>
      </c>
      <c r="D901">
        <v>752.25</v>
      </c>
      <c r="E901">
        <v>762.5</v>
      </c>
      <c r="F901">
        <f t="shared" si="44"/>
        <v>1.2481742132518958E-2</v>
      </c>
      <c r="G901">
        <f t="shared" si="42"/>
        <v>6.4909999999999997</v>
      </c>
      <c r="H901">
        <f t="shared" si="43"/>
        <v>4.3680000000000003</v>
      </c>
    </row>
    <row r="902" spans="1:8">
      <c r="A902" s="17">
        <v>37659</v>
      </c>
      <c r="B902">
        <v>763.55</v>
      </c>
      <c r="C902">
        <v>764.1</v>
      </c>
      <c r="D902">
        <v>758.15</v>
      </c>
      <c r="E902">
        <v>759.1</v>
      </c>
      <c r="F902">
        <f t="shared" si="44"/>
        <v>-4.4590163934425942E-3</v>
      </c>
      <c r="G902">
        <f t="shared" si="42"/>
        <v>6.7489999999999997</v>
      </c>
      <c r="H902">
        <f t="shared" si="43"/>
        <v>4.3540000000000001</v>
      </c>
    </row>
    <row r="903" spans="1:8">
      <c r="A903" s="17">
        <v>37662</v>
      </c>
      <c r="B903">
        <v>758.55</v>
      </c>
      <c r="C903">
        <v>759.3</v>
      </c>
      <c r="D903">
        <v>751.2</v>
      </c>
      <c r="E903">
        <v>751.7</v>
      </c>
      <c r="F903">
        <f t="shared" si="44"/>
        <v>-9.7483862468712434E-3</v>
      </c>
      <c r="G903">
        <f t="shared" si="42"/>
        <v>6.9160000000000004</v>
      </c>
      <c r="H903">
        <f t="shared" si="43"/>
        <v>4.3380000000000001</v>
      </c>
    </row>
    <row r="904" spans="1:8">
      <c r="A904" s="17">
        <v>37663</v>
      </c>
      <c r="B904">
        <v>755.2</v>
      </c>
      <c r="C904">
        <v>756.3</v>
      </c>
      <c r="D904">
        <v>749</v>
      </c>
      <c r="E904">
        <v>750.55</v>
      </c>
      <c r="F904">
        <f t="shared" si="44"/>
        <v>-1.5298656378875952E-3</v>
      </c>
      <c r="G904">
        <f t="shared" si="42"/>
        <v>6.8840000000000003</v>
      </c>
      <c r="H904">
        <f t="shared" si="43"/>
        <v>4.3369999999999997</v>
      </c>
    </row>
    <row r="905" spans="1:8">
      <c r="A905" s="17">
        <v>37664</v>
      </c>
      <c r="B905">
        <v>751.65</v>
      </c>
      <c r="C905">
        <v>751.95</v>
      </c>
      <c r="D905">
        <v>745.35</v>
      </c>
      <c r="E905">
        <v>747.25</v>
      </c>
      <c r="F905">
        <f t="shared" si="44"/>
        <v>-4.3967756978214867E-3</v>
      </c>
      <c r="G905">
        <f t="shared" si="42"/>
        <v>7.032</v>
      </c>
      <c r="H905">
        <f t="shared" si="43"/>
        <v>4.327</v>
      </c>
    </row>
    <row r="906" spans="1:8">
      <c r="A906" s="17">
        <v>37666</v>
      </c>
      <c r="B906">
        <v>747</v>
      </c>
      <c r="C906">
        <v>747.85</v>
      </c>
      <c r="D906">
        <v>739.8</v>
      </c>
      <c r="E906">
        <v>740.65</v>
      </c>
      <c r="F906">
        <f t="shared" si="44"/>
        <v>-8.8323854131816537E-3</v>
      </c>
      <c r="G906">
        <f t="shared" si="42"/>
        <v>7.1050000000000004</v>
      </c>
      <c r="H906">
        <f t="shared" si="43"/>
        <v>4.3179999999999996</v>
      </c>
    </row>
    <row r="907" spans="1:8">
      <c r="A907" s="17">
        <v>37669</v>
      </c>
      <c r="B907">
        <v>750.75</v>
      </c>
      <c r="C907">
        <v>757.55</v>
      </c>
      <c r="D907">
        <v>750.35</v>
      </c>
      <c r="E907">
        <v>756.5</v>
      </c>
      <c r="F907">
        <f t="shared" si="44"/>
        <v>2.1400121514885573E-2</v>
      </c>
      <c r="G907">
        <f t="shared" si="42"/>
        <v>6.758</v>
      </c>
      <c r="H907">
        <f t="shared" si="43"/>
        <v>4.3259999999999996</v>
      </c>
    </row>
    <row r="908" spans="1:8">
      <c r="A908" s="17">
        <v>37670</v>
      </c>
      <c r="B908">
        <v>759.3</v>
      </c>
      <c r="C908">
        <v>761.95</v>
      </c>
      <c r="D908">
        <v>757.65</v>
      </c>
      <c r="E908">
        <v>758.35</v>
      </c>
      <c r="F908">
        <f t="shared" si="44"/>
        <v>2.4454725710509884E-3</v>
      </c>
      <c r="G908">
        <f t="shared" si="42"/>
        <v>6.6559999999999997</v>
      </c>
      <c r="H908">
        <f t="shared" si="43"/>
        <v>4.3280000000000003</v>
      </c>
    </row>
    <row r="909" spans="1:8">
      <c r="A909" s="17">
        <v>37671</v>
      </c>
      <c r="B909">
        <v>754.9</v>
      </c>
      <c r="C909">
        <v>764.6</v>
      </c>
      <c r="D909">
        <v>754.9</v>
      </c>
      <c r="E909">
        <v>762.45</v>
      </c>
      <c r="F909">
        <f t="shared" si="44"/>
        <v>5.4064745829762728E-3</v>
      </c>
      <c r="G909">
        <f t="shared" si="42"/>
        <v>6.8259999999999996</v>
      </c>
      <c r="H909">
        <f t="shared" si="43"/>
        <v>4.3170000000000002</v>
      </c>
    </row>
    <row r="910" spans="1:8">
      <c r="A910" s="17">
        <v>37672</v>
      </c>
      <c r="B910">
        <v>761.65</v>
      </c>
      <c r="C910">
        <v>763.6</v>
      </c>
      <c r="D910">
        <v>758.3</v>
      </c>
      <c r="E910">
        <v>762.85</v>
      </c>
      <c r="F910">
        <f t="shared" si="44"/>
        <v>5.2462456554525083E-4</v>
      </c>
      <c r="G910">
        <f t="shared" si="42"/>
        <v>6.93</v>
      </c>
      <c r="H910">
        <f t="shared" si="43"/>
        <v>4.3090000000000002</v>
      </c>
    </row>
    <row r="911" spans="1:8">
      <c r="A911" s="17">
        <v>37673</v>
      </c>
      <c r="B911">
        <v>762.55</v>
      </c>
      <c r="C911">
        <v>764.7</v>
      </c>
      <c r="D911">
        <v>760.2</v>
      </c>
      <c r="E911">
        <v>763.2</v>
      </c>
      <c r="F911">
        <f t="shared" si="44"/>
        <v>4.5880579406176736E-4</v>
      </c>
      <c r="G911">
        <f t="shared" si="42"/>
        <v>6.9530000000000003</v>
      </c>
      <c r="H911">
        <f t="shared" si="43"/>
        <v>4.3070000000000004</v>
      </c>
    </row>
    <row r="912" spans="1:8">
      <c r="A912" s="17">
        <v>37676</v>
      </c>
      <c r="B912">
        <v>765.45</v>
      </c>
      <c r="C912">
        <v>768.75</v>
      </c>
      <c r="D912">
        <v>765.45</v>
      </c>
      <c r="E912">
        <v>765.95</v>
      </c>
      <c r="F912">
        <f t="shared" si="44"/>
        <v>3.6032494758910794E-3</v>
      </c>
      <c r="G912">
        <f t="shared" si="42"/>
        <v>7.0259999999999998</v>
      </c>
      <c r="H912">
        <f t="shared" si="43"/>
        <v>4.2960000000000003</v>
      </c>
    </row>
    <row r="913" spans="1:8">
      <c r="A913" s="17">
        <v>37677</v>
      </c>
      <c r="B913">
        <v>765.7</v>
      </c>
      <c r="C913">
        <v>765.7</v>
      </c>
      <c r="D913">
        <v>756.1</v>
      </c>
      <c r="E913">
        <v>756.55</v>
      </c>
      <c r="F913">
        <f t="shared" si="44"/>
        <v>-1.2272341536653908E-2</v>
      </c>
      <c r="G913">
        <f t="shared" si="42"/>
        <v>6.9779999999999998</v>
      </c>
      <c r="H913">
        <f t="shared" si="43"/>
        <v>4.2949999999999999</v>
      </c>
    </row>
    <row r="914" spans="1:8">
      <c r="A914" s="17">
        <v>37678</v>
      </c>
      <c r="B914">
        <v>758.7</v>
      </c>
      <c r="C914">
        <v>759.1</v>
      </c>
      <c r="D914">
        <v>752.25</v>
      </c>
      <c r="E914">
        <v>752.9</v>
      </c>
      <c r="F914">
        <f t="shared" si="44"/>
        <v>-4.824532416892402E-3</v>
      </c>
      <c r="G914">
        <f t="shared" si="42"/>
        <v>7.0060000000000002</v>
      </c>
      <c r="H914">
        <f t="shared" si="43"/>
        <v>4.2949999999999999</v>
      </c>
    </row>
    <row r="915" spans="1:8">
      <c r="A915" s="17">
        <v>37679</v>
      </c>
      <c r="B915">
        <v>751.75</v>
      </c>
      <c r="C915">
        <v>760.4</v>
      </c>
      <c r="D915">
        <v>751.4</v>
      </c>
      <c r="E915">
        <v>757.9</v>
      </c>
      <c r="F915">
        <f t="shared" si="44"/>
        <v>6.6409881790410186E-3</v>
      </c>
      <c r="G915">
        <f t="shared" si="42"/>
        <v>6.96</v>
      </c>
      <c r="H915">
        <f t="shared" si="43"/>
        <v>4.2939999999999996</v>
      </c>
    </row>
    <row r="916" spans="1:8">
      <c r="A916" s="17">
        <v>37680</v>
      </c>
      <c r="B916">
        <v>763.85</v>
      </c>
      <c r="C916">
        <v>768.45</v>
      </c>
      <c r="D916">
        <v>758.55</v>
      </c>
      <c r="E916">
        <v>762</v>
      </c>
      <c r="F916">
        <f t="shared" si="44"/>
        <v>5.4096846549676059E-3</v>
      </c>
      <c r="G916">
        <f t="shared" si="42"/>
        <v>6.6849999999999996</v>
      </c>
      <c r="H916">
        <f t="shared" si="43"/>
        <v>4.3040000000000003</v>
      </c>
    </row>
    <row r="917" spans="1:8">
      <c r="A917" s="17">
        <v>37683</v>
      </c>
      <c r="B917">
        <v>767.95</v>
      </c>
      <c r="C917">
        <v>769.25</v>
      </c>
      <c r="D917">
        <v>761</v>
      </c>
      <c r="E917">
        <v>761.65</v>
      </c>
      <c r="F917">
        <f t="shared" si="44"/>
        <v>-4.5931758530182165E-4</v>
      </c>
      <c r="G917">
        <f t="shared" si="42"/>
        <v>6.2880000000000003</v>
      </c>
      <c r="H917">
        <f t="shared" si="43"/>
        <v>4.3220000000000001</v>
      </c>
    </row>
    <row r="918" spans="1:8">
      <c r="A918" s="17">
        <v>37684</v>
      </c>
      <c r="B918">
        <v>760.6</v>
      </c>
      <c r="C918">
        <v>760.6</v>
      </c>
      <c r="D918">
        <v>752.3</v>
      </c>
      <c r="E918">
        <v>752.85</v>
      </c>
      <c r="F918">
        <f t="shared" si="44"/>
        <v>-1.155386332304853E-2</v>
      </c>
      <c r="G918">
        <f t="shared" si="42"/>
        <v>6.5279999999999996</v>
      </c>
      <c r="H918">
        <f t="shared" si="43"/>
        <v>4.3079999999999998</v>
      </c>
    </row>
    <row r="919" spans="1:8">
      <c r="A919" s="17">
        <v>37685</v>
      </c>
      <c r="B919">
        <v>751</v>
      </c>
      <c r="C919">
        <v>751</v>
      </c>
      <c r="D919">
        <v>740.9</v>
      </c>
      <c r="E919">
        <v>747.95</v>
      </c>
      <c r="F919">
        <f t="shared" si="44"/>
        <v>-6.5086006508600081E-3</v>
      </c>
      <c r="G919">
        <f t="shared" si="42"/>
        <v>6.5250000000000004</v>
      </c>
      <c r="H919">
        <f t="shared" si="43"/>
        <v>4.3049999999999997</v>
      </c>
    </row>
    <row r="920" spans="1:8">
      <c r="A920" s="17">
        <v>37686</v>
      </c>
      <c r="B920">
        <v>747.5</v>
      </c>
      <c r="C920">
        <v>747.5</v>
      </c>
      <c r="D920">
        <v>739.95</v>
      </c>
      <c r="E920">
        <v>741.2</v>
      </c>
      <c r="F920">
        <f t="shared" si="44"/>
        <v>-9.0246674242930869E-3</v>
      </c>
      <c r="G920">
        <f t="shared" si="42"/>
        <v>6.806</v>
      </c>
      <c r="H920">
        <f t="shared" si="43"/>
        <v>4.29</v>
      </c>
    </row>
    <row r="921" spans="1:8">
      <c r="A921" s="17">
        <v>37687</v>
      </c>
      <c r="B921">
        <v>735.95</v>
      </c>
      <c r="C921">
        <v>735.95</v>
      </c>
      <c r="D921">
        <v>727.65</v>
      </c>
      <c r="E921">
        <v>729.75</v>
      </c>
      <c r="F921">
        <f t="shared" si="44"/>
        <v>-1.544792228818137E-2</v>
      </c>
      <c r="G921">
        <f t="shared" si="42"/>
        <v>6.9219999999999997</v>
      </c>
      <c r="H921">
        <f t="shared" si="43"/>
        <v>4.282</v>
      </c>
    </row>
    <row r="922" spans="1:8">
      <c r="A922" s="17">
        <v>37690</v>
      </c>
      <c r="B922">
        <v>729.25</v>
      </c>
      <c r="C922">
        <v>731.9</v>
      </c>
      <c r="D922">
        <v>721.3</v>
      </c>
      <c r="E922">
        <v>722.05</v>
      </c>
      <c r="F922">
        <f t="shared" si="44"/>
        <v>-1.0551558752997625E-2</v>
      </c>
      <c r="G922">
        <f t="shared" si="42"/>
        <v>6.8019999999999996</v>
      </c>
      <c r="H922">
        <f t="shared" si="43"/>
        <v>4.2880000000000003</v>
      </c>
    </row>
    <row r="923" spans="1:8">
      <c r="A923" s="17">
        <v>37691</v>
      </c>
      <c r="B923">
        <v>717.05</v>
      </c>
      <c r="C923">
        <v>727.2</v>
      </c>
      <c r="D923">
        <v>716.25</v>
      </c>
      <c r="E923">
        <v>726.45</v>
      </c>
      <c r="F923">
        <f t="shared" si="44"/>
        <v>6.0937608198878834E-3</v>
      </c>
      <c r="G923">
        <f t="shared" si="42"/>
        <v>6.8840000000000003</v>
      </c>
      <c r="H923">
        <f t="shared" si="43"/>
        <v>4.282</v>
      </c>
    </row>
    <row r="924" spans="1:8">
      <c r="A924" s="17">
        <v>37692</v>
      </c>
      <c r="B924">
        <v>727.9</v>
      </c>
      <c r="C924">
        <v>729.9</v>
      </c>
      <c r="D924">
        <v>719.15</v>
      </c>
      <c r="E924">
        <v>719.85</v>
      </c>
      <c r="F924">
        <f t="shared" si="44"/>
        <v>-9.0852777204212254E-3</v>
      </c>
      <c r="G924">
        <f t="shared" si="42"/>
        <v>6.9269999999999996</v>
      </c>
      <c r="H924">
        <f t="shared" si="43"/>
        <v>4.2770000000000001</v>
      </c>
    </row>
    <row r="925" spans="1:8">
      <c r="A925" s="17">
        <v>37693</v>
      </c>
      <c r="B925">
        <v>722.85</v>
      </c>
      <c r="C925">
        <v>722.85</v>
      </c>
      <c r="D925">
        <v>715.15</v>
      </c>
      <c r="E925">
        <v>718.05</v>
      </c>
      <c r="F925">
        <f t="shared" si="44"/>
        <v>-2.5005209418630381E-3</v>
      </c>
      <c r="G925">
        <f t="shared" si="42"/>
        <v>6.7560000000000002</v>
      </c>
      <c r="H925">
        <f t="shared" si="43"/>
        <v>4.282</v>
      </c>
    </row>
    <row r="926" spans="1:8">
      <c r="A926" s="17">
        <v>37697</v>
      </c>
      <c r="B926">
        <v>715.3</v>
      </c>
      <c r="C926">
        <v>715.3</v>
      </c>
      <c r="D926">
        <v>707.55</v>
      </c>
      <c r="E926">
        <v>713.4</v>
      </c>
      <c r="F926">
        <f t="shared" si="44"/>
        <v>-6.4758721537496733E-3</v>
      </c>
      <c r="G926">
        <f t="shared" si="42"/>
        <v>6.8339999999999996</v>
      </c>
      <c r="H926">
        <f t="shared" si="43"/>
        <v>4.2670000000000003</v>
      </c>
    </row>
    <row r="927" spans="1:8">
      <c r="A927" s="17">
        <v>37699</v>
      </c>
      <c r="B927">
        <v>715.75</v>
      </c>
      <c r="C927">
        <v>721.3</v>
      </c>
      <c r="D927">
        <v>715.75</v>
      </c>
      <c r="E927">
        <v>718.15</v>
      </c>
      <c r="F927">
        <f t="shared" si="44"/>
        <v>6.6582562377348609E-3</v>
      </c>
      <c r="G927">
        <f t="shared" si="42"/>
        <v>7.0019999999999998</v>
      </c>
      <c r="H927">
        <f t="shared" si="43"/>
        <v>4.2539999999999996</v>
      </c>
    </row>
    <row r="928" spans="1:8">
      <c r="A928" s="17">
        <v>37700</v>
      </c>
      <c r="B928">
        <v>718.15</v>
      </c>
      <c r="C928">
        <v>730.8</v>
      </c>
      <c r="D928">
        <v>715.55</v>
      </c>
      <c r="E928">
        <v>728.95</v>
      </c>
      <c r="F928">
        <f t="shared" si="44"/>
        <v>1.5038640952447446E-2</v>
      </c>
      <c r="G928">
        <f t="shared" si="42"/>
        <v>7.0090000000000003</v>
      </c>
      <c r="H928">
        <f t="shared" si="43"/>
        <v>4.2510000000000003</v>
      </c>
    </row>
    <row r="929" spans="1:8">
      <c r="A929" s="17">
        <v>37701</v>
      </c>
      <c r="B929">
        <v>730.7</v>
      </c>
      <c r="C929">
        <v>735.05</v>
      </c>
      <c r="D929">
        <v>728.95</v>
      </c>
      <c r="E929">
        <v>733.35</v>
      </c>
      <c r="F929">
        <f t="shared" si="44"/>
        <v>6.0360792921325679E-3</v>
      </c>
      <c r="G929">
        <f t="shared" si="42"/>
        <v>6.851</v>
      </c>
      <c r="H929">
        <f t="shared" si="43"/>
        <v>4.2549999999999999</v>
      </c>
    </row>
    <row r="930" spans="1:8">
      <c r="A930" s="17">
        <v>37702</v>
      </c>
      <c r="B930">
        <v>736.95</v>
      </c>
      <c r="C930">
        <v>739.25</v>
      </c>
      <c r="D930">
        <v>736.15</v>
      </c>
      <c r="E930">
        <v>737.05</v>
      </c>
      <c r="F930">
        <f t="shared" si="44"/>
        <v>5.0453398786389769E-3</v>
      </c>
      <c r="G930">
        <f t="shared" si="42"/>
        <v>6.6230000000000002</v>
      </c>
      <c r="H930">
        <f t="shared" si="43"/>
        <v>4.2629999999999999</v>
      </c>
    </row>
    <row r="931" spans="1:8">
      <c r="A931" s="17">
        <v>37704</v>
      </c>
      <c r="B931">
        <v>738.15</v>
      </c>
      <c r="C931">
        <v>738.15</v>
      </c>
      <c r="D931">
        <v>722.5</v>
      </c>
      <c r="E931">
        <v>723.5</v>
      </c>
      <c r="F931">
        <f t="shared" si="44"/>
        <v>-1.8384098772132096E-2</v>
      </c>
      <c r="G931">
        <f t="shared" si="42"/>
        <v>6.9859999999999998</v>
      </c>
      <c r="H931">
        <f t="shared" si="43"/>
        <v>4.2409999999999997</v>
      </c>
    </row>
    <row r="932" spans="1:8">
      <c r="A932" s="17">
        <v>37705</v>
      </c>
      <c r="B932">
        <v>716.55</v>
      </c>
      <c r="C932">
        <v>722.65</v>
      </c>
      <c r="D932">
        <v>714.85</v>
      </c>
      <c r="E932">
        <v>721.6</v>
      </c>
      <c r="F932">
        <f t="shared" si="44"/>
        <v>-2.6261230131305879E-3</v>
      </c>
      <c r="G932">
        <f t="shared" si="42"/>
        <v>6.915</v>
      </c>
      <c r="H932">
        <f t="shared" si="43"/>
        <v>4.25</v>
      </c>
    </row>
    <row r="933" spans="1:8">
      <c r="A933" s="17">
        <v>37706</v>
      </c>
      <c r="B933">
        <v>723.05</v>
      </c>
      <c r="C933">
        <v>727.55</v>
      </c>
      <c r="D933">
        <v>721.3</v>
      </c>
      <c r="E933">
        <v>722.15</v>
      </c>
      <c r="F933">
        <f t="shared" si="44"/>
        <v>7.6219512195119243E-4</v>
      </c>
      <c r="G933">
        <f t="shared" si="42"/>
        <v>6.8739999999999997</v>
      </c>
      <c r="H933">
        <f t="shared" si="43"/>
        <v>4.2839999999999998</v>
      </c>
    </row>
    <row r="934" spans="1:8">
      <c r="A934" s="17">
        <v>37707</v>
      </c>
      <c r="B934">
        <v>720.55</v>
      </c>
      <c r="C934">
        <v>724.25</v>
      </c>
      <c r="D934">
        <v>716.4</v>
      </c>
      <c r="E934">
        <v>717.65</v>
      </c>
      <c r="F934">
        <f t="shared" si="44"/>
        <v>-6.2313923700062501E-3</v>
      </c>
      <c r="G934">
        <f t="shared" si="42"/>
        <v>6.9889999999999999</v>
      </c>
      <c r="H934">
        <f t="shared" si="43"/>
        <v>4.2759999999999998</v>
      </c>
    </row>
    <row r="935" spans="1:8">
      <c r="A935" s="17">
        <v>37708</v>
      </c>
      <c r="B935">
        <v>717.35</v>
      </c>
      <c r="C935">
        <v>719.9</v>
      </c>
      <c r="D935">
        <v>714.35</v>
      </c>
      <c r="E935">
        <v>716.15</v>
      </c>
      <c r="F935">
        <f t="shared" si="44"/>
        <v>-2.0901553682156626E-3</v>
      </c>
      <c r="G935">
        <f t="shared" si="42"/>
        <v>6.9139999999999997</v>
      </c>
      <c r="H935">
        <f t="shared" si="43"/>
        <v>4.2770000000000001</v>
      </c>
    </row>
    <row r="936" spans="1:8">
      <c r="A936" s="17">
        <v>37711</v>
      </c>
      <c r="B936">
        <v>711.4</v>
      </c>
      <c r="C936">
        <v>711.4</v>
      </c>
      <c r="D936">
        <v>699.55</v>
      </c>
      <c r="E936">
        <v>701.35</v>
      </c>
      <c r="F936">
        <f t="shared" si="44"/>
        <v>-2.0666061579277972E-2</v>
      </c>
      <c r="G936">
        <f t="shared" si="42"/>
        <v>6.7309999999999999</v>
      </c>
      <c r="H936">
        <f t="shared" si="43"/>
        <v>4.2759999999999998</v>
      </c>
    </row>
    <row r="937" spans="1:8">
      <c r="A937" s="17">
        <v>37712</v>
      </c>
      <c r="B937">
        <v>701.2</v>
      </c>
      <c r="C937">
        <v>710.2</v>
      </c>
      <c r="D937">
        <v>701.2</v>
      </c>
      <c r="E937">
        <v>706.2</v>
      </c>
      <c r="F937">
        <f t="shared" si="44"/>
        <v>6.9152349041134986E-3</v>
      </c>
      <c r="G937">
        <f t="shared" si="42"/>
        <v>6.6349999999999998</v>
      </c>
      <c r="H937">
        <f t="shared" si="43"/>
        <v>4.2809999999999997</v>
      </c>
    </row>
    <row r="938" spans="1:8">
      <c r="A938" s="17">
        <v>37714</v>
      </c>
      <c r="B938">
        <v>721.2</v>
      </c>
      <c r="C938">
        <v>725.85</v>
      </c>
      <c r="D938">
        <v>721.2</v>
      </c>
      <c r="E938">
        <v>725.15</v>
      </c>
      <c r="F938">
        <f t="shared" si="44"/>
        <v>2.6833758142169151E-2</v>
      </c>
      <c r="G938">
        <f t="shared" si="42"/>
        <v>6.54</v>
      </c>
      <c r="H938">
        <f t="shared" si="43"/>
        <v>4.28</v>
      </c>
    </row>
    <row r="939" spans="1:8">
      <c r="A939" s="17">
        <v>37715</v>
      </c>
      <c r="B939">
        <v>725</v>
      </c>
      <c r="C939">
        <v>732.85</v>
      </c>
      <c r="D939">
        <v>724.15</v>
      </c>
      <c r="E939">
        <v>732</v>
      </c>
      <c r="F939">
        <f t="shared" si="44"/>
        <v>9.4463214507343185E-3</v>
      </c>
      <c r="G939">
        <f t="shared" si="42"/>
        <v>6.4619999999999997</v>
      </c>
      <c r="H939">
        <f t="shared" si="43"/>
        <v>4.28</v>
      </c>
    </row>
    <row r="940" spans="1:8">
      <c r="A940" s="17">
        <v>37718</v>
      </c>
      <c r="B940">
        <v>735.35</v>
      </c>
      <c r="C940">
        <v>744.8</v>
      </c>
      <c r="D940">
        <v>735.35</v>
      </c>
      <c r="E940">
        <v>744</v>
      </c>
      <c r="F940">
        <f t="shared" si="44"/>
        <v>1.6393442622950838E-2</v>
      </c>
      <c r="G940">
        <f t="shared" si="42"/>
        <v>6.4720000000000004</v>
      </c>
      <c r="H940">
        <f t="shared" si="43"/>
        <v>4.2939999999999996</v>
      </c>
    </row>
    <row r="941" spans="1:8">
      <c r="A941" s="17">
        <v>37719</v>
      </c>
      <c r="B941">
        <v>739.65</v>
      </c>
      <c r="C941">
        <v>740.8</v>
      </c>
      <c r="D941">
        <v>736.05</v>
      </c>
      <c r="E941">
        <v>737.9</v>
      </c>
      <c r="F941">
        <f t="shared" si="44"/>
        <v>-8.1989247311827773E-3</v>
      </c>
      <c r="G941">
        <f t="shared" si="42"/>
        <v>6.4290000000000003</v>
      </c>
      <c r="H941">
        <f t="shared" si="43"/>
        <v>4.2939999999999996</v>
      </c>
    </row>
    <row r="942" spans="1:8">
      <c r="A942" s="17">
        <v>37720</v>
      </c>
      <c r="B942">
        <v>737.85</v>
      </c>
      <c r="C942">
        <v>737.85</v>
      </c>
      <c r="D942">
        <v>728.95</v>
      </c>
      <c r="E942">
        <v>730.5</v>
      </c>
      <c r="F942">
        <f t="shared" si="44"/>
        <v>-1.0028459140804968E-2</v>
      </c>
      <c r="G942">
        <f t="shared" si="42"/>
        <v>6.31</v>
      </c>
      <c r="H942">
        <f t="shared" si="43"/>
        <v>4.2969999999999997</v>
      </c>
    </row>
    <row r="943" spans="1:8">
      <c r="A943" s="17">
        <v>37721</v>
      </c>
      <c r="B943">
        <v>727.65</v>
      </c>
      <c r="C943">
        <v>727.85</v>
      </c>
      <c r="D943">
        <v>703.6</v>
      </c>
      <c r="E943">
        <v>705.9</v>
      </c>
      <c r="F943">
        <f t="shared" si="44"/>
        <v>-3.3675564681724834E-2</v>
      </c>
      <c r="G943">
        <f t="shared" si="42"/>
        <v>6.2489999999999997</v>
      </c>
      <c r="H943">
        <f t="shared" si="43"/>
        <v>4.3070000000000004</v>
      </c>
    </row>
    <row r="944" spans="1:8">
      <c r="A944" s="17">
        <v>37727</v>
      </c>
      <c r="B944">
        <v>702</v>
      </c>
      <c r="C944">
        <v>707.1</v>
      </c>
      <c r="D944">
        <v>701.55</v>
      </c>
      <c r="E944">
        <v>705.9</v>
      </c>
      <c r="F944">
        <f t="shared" si="44"/>
        <v>0</v>
      </c>
      <c r="G944">
        <f t="shared" si="42"/>
        <v>6.2649999999999997</v>
      </c>
      <c r="H944">
        <f t="shared" si="43"/>
        <v>4.3840000000000003</v>
      </c>
    </row>
    <row r="945" spans="1:8">
      <c r="A945" s="17">
        <v>37728</v>
      </c>
      <c r="B945">
        <v>698.6</v>
      </c>
      <c r="C945">
        <v>701.05</v>
      </c>
      <c r="D945">
        <v>694.05</v>
      </c>
      <c r="E945">
        <v>696.1</v>
      </c>
      <c r="F945">
        <f t="shared" si="44"/>
        <v>-1.3882986258676788E-2</v>
      </c>
      <c r="G945">
        <f t="shared" si="42"/>
        <v>6.2320000000000002</v>
      </c>
      <c r="H945">
        <f t="shared" si="43"/>
        <v>4.4320000000000004</v>
      </c>
    </row>
    <row r="946" spans="1:8">
      <c r="A946" s="17">
        <v>37732</v>
      </c>
      <c r="B946">
        <v>696.95</v>
      </c>
      <c r="C946">
        <v>703</v>
      </c>
      <c r="D946">
        <v>696.95</v>
      </c>
      <c r="E946">
        <v>702.35</v>
      </c>
      <c r="F946">
        <f t="shared" si="44"/>
        <v>8.9785950294498651E-3</v>
      </c>
      <c r="G946">
        <f t="shared" si="42"/>
        <v>6.2880000000000003</v>
      </c>
      <c r="H946">
        <f t="shared" si="43"/>
        <v>4.4189999999999996</v>
      </c>
    </row>
    <row r="947" spans="1:8">
      <c r="A947" s="17">
        <v>37733</v>
      </c>
      <c r="B947">
        <v>701.2</v>
      </c>
      <c r="C947">
        <v>703.7</v>
      </c>
      <c r="D947">
        <v>698.15</v>
      </c>
      <c r="E947">
        <v>700.6</v>
      </c>
      <c r="F947">
        <f t="shared" si="44"/>
        <v>-2.4916352246031614E-3</v>
      </c>
      <c r="G947">
        <f t="shared" si="42"/>
        <v>6.2270000000000003</v>
      </c>
      <c r="H947">
        <f t="shared" si="43"/>
        <v>4.4279999999999999</v>
      </c>
    </row>
    <row r="948" spans="1:8">
      <c r="A948" s="17">
        <v>37734</v>
      </c>
      <c r="B948">
        <v>703.95</v>
      </c>
      <c r="C948">
        <v>705.25</v>
      </c>
      <c r="D948">
        <v>693.85</v>
      </c>
      <c r="E948">
        <v>695.1</v>
      </c>
      <c r="F948">
        <f t="shared" si="44"/>
        <v>-7.8504139309163445E-3</v>
      </c>
      <c r="G948">
        <f t="shared" si="42"/>
        <v>6.2229999999999999</v>
      </c>
      <c r="H948">
        <f t="shared" si="43"/>
        <v>4.4249999999999998</v>
      </c>
    </row>
    <row r="949" spans="1:8">
      <c r="A949" s="17">
        <v>37735</v>
      </c>
      <c r="B949">
        <v>695.05</v>
      </c>
      <c r="C949">
        <v>699</v>
      </c>
      <c r="D949">
        <v>691.95</v>
      </c>
      <c r="E949">
        <v>692.6</v>
      </c>
      <c r="F949">
        <f t="shared" si="44"/>
        <v>-3.5966048050640742E-3</v>
      </c>
      <c r="G949">
        <f t="shared" si="42"/>
        <v>6.2869999999999999</v>
      </c>
      <c r="H949">
        <f t="shared" si="43"/>
        <v>4.42</v>
      </c>
    </row>
    <row r="950" spans="1:8">
      <c r="A950" s="17">
        <v>37736</v>
      </c>
      <c r="B950">
        <v>691.7</v>
      </c>
      <c r="C950">
        <v>693.65</v>
      </c>
      <c r="D950">
        <v>687.45</v>
      </c>
      <c r="E950">
        <v>689.2</v>
      </c>
      <c r="F950">
        <f t="shared" si="44"/>
        <v>-4.9090384060063164E-3</v>
      </c>
      <c r="G950">
        <f t="shared" si="42"/>
        <v>6.2539999999999996</v>
      </c>
      <c r="H950">
        <f t="shared" si="43"/>
        <v>4.4180000000000001</v>
      </c>
    </row>
    <row r="951" spans="1:8">
      <c r="A951" s="17">
        <v>37739</v>
      </c>
      <c r="B951">
        <v>688.5</v>
      </c>
      <c r="C951">
        <v>695.45</v>
      </c>
      <c r="D951">
        <v>687.75</v>
      </c>
      <c r="E951">
        <v>694.6</v>
      </c>
      <c r="F951">
        <f t="shared" si="44"/>
        <v>7.8351712130004803E-3</v>
      </c>
      <c r="G951">
        <f t="shared" si="42"/>
        <v>6.2240000000000002</v>
      </c>
      <c r="H951">
        <f t="shared" si="43"/>
        <v>4.4109999999999996</v>
      </c>
    </row>
    <row r="952" spans="1:8">
      <c r="A952" s="17">
        <v>37740</v>
      </c>
      <c r="B952">
        <v>697.65</v>
      </c>
      <c r="C952">
        <v>699.1</v>
      </c>
      <c r="D952">
        <v>693.75</v>
      </c>
      <c r="E952">
        <v>694.85</v>
      </c>
      <c r="F952">
        <f t="shared" si="44"/>
        <v>3.5991937805923691E-4</v>
      </c>
      <c r="G952">
        <f t="shared" si="42"/>
        <v>6.2949999999999999</v>
      </c>
      <c r="H952">
        <f t="shared" si="43"/>
        <v>4.4050000000000002</v>
      </c>
    </row>
    <row r="953" spans="1:8">
      <c r="A953" s="17">
        <v>37741</v>
      </c>
      <c r="B953">
        <v>695.4</v>
      </c>
      <c r="C953">
        <v>698.05</v>
      </c>
      <c r="D953">
        <v>695.1</v>
      </c>
      <c r="E953">
        <v>697.2</v>
      </c>
      <c r="F953">
        <f t="shared" si="44"/>
        <v>3.3820248974598677E-3</v>
      </c>
      <c r="G953">
        <f t="shared" si="42"/>
        <v>6.1790000000000003</v>
      </c>
      <c r="H953">
        <f t="shared" si="43"/>
        <v>4.4080000000000004</v>
      </c>
    </row>
    <row r="954" spans="1:8">
      <c r="A954" s="17">
        <v>37743</v>
      </c>
      <c r="B954">
        <v>698.9</v>
      </c>
      <c r="C954">
        <v>703.5</v>
      </c>
      <c r="D954">
        <v>697.1</v>
      </c>
      <c r="E954">
        <v>702.75</v>
      </c>
      <c r="F954">
        <f t="shared" si="44"/>
        <v>7.9604130808950124E-3</v>
      </c>
      <c r="G954">
        <f t="shared" si="42"/>
        <v>6.13</v>
      </c>
      <c r="H954">
        <f t="shared" si="43"/>
        <v>4.4160000000000004</v>
      </c>
    </row>
    <row r="955" spans="1:8">
      <c r="A955" s="17">
        <v>37746</v>
      </c>
      <c r="B955">
        <v>709.25</v>
      </c>
      <c r="C955">
        <v>713.7</v>
      </c>
      <c r="D955">
        <v>707.85</v>
      </c>
      <c r="E955">
        <v>712.2</v>
      </c>
      <c r="F955">
        <f t="shared" si="44"/>
        <v>1.3447171824973347E-2</v>
      </c>
      <c r="G955">
        <f t="shared" si="42"/>
        <v>6.1459999999999999</v>
      </c>
      <c r="H955">
        <f t="shared" si="43"/>
        <v>4.407</v>
      </c>
    </row>
    <row r="956" spans="1:8">
      <c r="A956" s="17">
        <v>37747</v>
      </c>
      <c r="B956">
        <v>712.85</v>
      </c>
      <c r="C956">
        <v>719.3</v>
      </c>
      <c r="D956">
        <v>712.65</v>
      </c>
      <c r="E956">
        <v>716.85</v>
      </c>
      <c r="F956">
        <f t="shared" si="44"/>
        <v>6.5290648694187325E-3</v>
      </c>
      <c r="G956">
        <f t="shared" si="42"/>
        <v>6.1660000000000004</v>
      </c>
      <c r="H956">
        <f t="shared" si="43"/>
        <v>4.4029999999999996</v>
      </c>
    </row>
    <row r="957" spans="1:8">
      <c r="A957" s="17">
        <v>37748</v>
      </c>
      <c r="B957">
        <v>717.95</v>
      </c>
      <c r="C957">
        <v>721.5</v>
      </c>
      <c r="D957">
        <v>716.85</v>
      </c>
      <c r="E957">
        <v>717.1</v>
      </c>
      <c r="F957">
        <f t="shared" si="44"/>
        <v>3.4874799469908346E-4</v>
      </c>
      <c r="G957">
        <f t="shared" si="42"/>
        <v>6.1959999999999997</v>
      </c>
      <c r="H957">
        <f t="shared" si="43"/>
        <v>4.399</v>
      </c>
    </row>
    <row r="958" spans="1:8">
      <c r="A958" s="17">
        <v>37749</v>
      </c>
      <c r="B958">
        <v>716.35</v>
      </c>
      <c r="C958">
        <v>718.05</v>
      </c>
      <c r="D958">
        <v>709.7</v>
      </c>
      <c r="E958">
        <v>711.2</v>
      </c>
      <c r="F958">
        <f t="shared" si="44"/>
        <v>-8.2275833217124728E-3</v>
      </c>
      <c r="G958">
        <f t="shared" si="42"/>
        <v>6.2309999999999999</v>
      </c>
      <c r="H958">
        <f t="shared" si="43"/>
        <v>4.3949999999999996</v>
      </c>
    </row>
    <row r="959" spans="1:8">
      <c r="A959" s="17">
        <v>37750</v>
      </c>
      <c r="B959">
        <v>710.95</v>
      </c>
      <c r="C959">
        <v>712</v>
      </c>
      <c r="D959">
        <v>709</v>
      </c>
      <c r="E959">
        <v>710.35</v>
      </c>
      <c r="F959">
        <f t="shared" si="44"/>
        <v>-1.1951631046119848E-3</v>
      </c>
      <c r="G959">
        <f t="shared" si="42"/>
        <v>6.1790000000000003</v>
      </c>
      <c r="H959">
        <f t="shared" si="43"/>
        <v>4.3940000000000001</v>
      </c>
    </row>
    <row r="960" spans="1:8">
      <c r="A960" s="17">
        <v>37753</v>
      </c>
      <c r="B960">
        <v>712.9</v>
      </c>
      <c r="C960">
        <v>718.1</v>
      </c>
      <c r="D960">
        <v>712.9</v>
      </c>
      <c r="E960">
        <v>715.75</v>
      </c>
      <c r="F960">
        <f t="shared" si="44"/>
        <v>7.6018863940310322E-3</v>
      </c>
      <c r="G960">
        <f t="shared" si="42"/>
        <v>6.2240000000000002</v>
      </c>
      <c r="H960">
        <f t="shared" si="43"/>
        <v>4.3840000000000003</v>
      </c>
    </row>
    <row r="961" spans="1:8">
      <c r="A961" s="17">
        <v>37754</v>
      </c>
      <c r="B961">
        <v>717.45</v>
      </c>
      <c r="C961">
        <v>723.4</v>
      </c>
      <c r="D961">
        <v>717.45</v>
      </c>
      <c r="E961">
        <v>722.65</v>
      </c>
      <c r="F961">
        <f t="shared" si="44"/>
        <v>9.640237513098171E-3</v>
      </c>
      <c r="G961">
        <f t="shared" si="42"/>
        <v>6.2510000000000003</v>
      </c>
      <c r="H961">
        <f t="shared" si="43"/>
        <v>4.38</v>
      </c>
    </row>
    <row r="962" spans="1:8">
      <c r="A962" s="17">
        <v>37755</v>
      </c>
      <c r="B962">
        <v>723.2</v>
      </c>
      <c r="C962">
        <v>730.7</v>
      </c>
      <c r="D962">
        <v>723.2</v>
      </c>
      <c r="E962">
        <v>730.05</v>
      </c>
      <c r="F962">
        <f t="shared" si="44"/>
        <v>1.0240088562928129E-2</v>
      </c>
      <c r="G962">
        <f t="shared" ref="G962:G1025" si="45">VLOOKUP(A962,Debtindex,6,FALSE)</f>
        <v>6.1589999999999998</v>
      </c>
      <c r="H962">
        <f t="shared" ref="H962:H1025" si="46">VLOOKUP(A962,Debtindex,7,FALSE)</f>
        <v>4.3890000000000002</v>
      </c>
    </row>
    <row r="963" spans="1:8">
      <c r="A963" s="17">
        <v>37760</v>
      </c>
      <c r="B963">
        <v>750.6</v>
      </c>
      <c r="C963">
        <v>756.25</v>
      </c>
      <c r="D963">
        <v>744.45</v>
      </c>
      <c r="E963">
        <v>745.25</v>
      </c>
      <c r="F963">
        <f t="shared" si="44"/>
        <v>2.0820491747140624E-2</v>
      </c>
      <c r="G963">
        <f t="shared" si="45"/>
        <v>6.0910000000000002</v>
      </c>
      <c r="H963">
        <f t="shared" si="46"/>
        <v>4.3780000000000001</v>
      </c>
    </row>
    <row r="964" spans="1:8">
      <c r="A964" s="17">
        <v>37761</v>
      </c>
      <c r="B964">
        <v>743.05</v>
      </c>
      <c r="C964">
        <v>756.05</v>
      </c>
      <c r="D964">
        <v>740.05</v>
      </c>
      <c r="E964">
        <v>754.2</v>
      </c>
      <c r="F964">
        <f t="shared" ref="F964:F1027" si="47">E964/E963-1</f>
        <v>1.2009392821201059E-2</v>
      </c>
      <c r="G964">
        <f t="shared" si="45"/>
        <v>6.1749999999999998</v>
      </c>
      <c r="H964">
        <f t="shared" si="46"/>
        <v>4.3719999999999999</v>
      </c>
    </row>
    <row r="965" spans="1:8">
      <c r="A965" s="17">
        <v>37762</v>
      </c>
      <c r="B965">
        <v>758.9</v>
      </c>
      <c r="C965">
        <v>764.5</v>
      </c>
      <c r="D965">
        <v>755.1</v>
      </c>
      <c r="E965">
        <v>757.8</v>
      </c>
      <c r="F965">
        <f t="shared" si="47"/>
        <v>4.7732696897373472E-3</v>
      </c>
      <c r="G965">
        <f t="shared" si="45"/>
        <v>6.1230000000000002</v>
      </c>
      <c r="H965">
        <f t="shared" si="46"/>
        <v>4.3710000000000004</v>
      </c>
    </row>
    <row r="966" spans="1:8">
      <c r="A966" s="17">
        <v>37763</v>
      </c>
      <c r="B966">
        <v>759.65</v>
      </c>
      <c r="C966">
        <v>764.85</v>
      </c>
      <c r="D966">
        <v>759.15</v>
      </c>
      <c r="E966">
        <v>761.15</v>
      </c>
      <c r="F966">
        <f t="shared" si="47"/>
        <v>4.4206914753233129E-3</v>
      </c>
      <c r="G966">
        <f t="shared" si="45"/>
        <v>6.07</v>
      </c>
      <c r="H966">
        <f t="shared" si="46"/>
        <v>4.3710000000000004</v>
      </c>
    </row>
    <row r="967" spans="1:8">
      <c r="A967" s="17">
        <v>37764</v>
      </c>
      <c r="B967">
        <v>766.65</v>
      </c>
      <c r="C967">
        <v>770.15</v>
      </c>
      <c r="D967">
        <v>762.55</v>
      </c>
      <c r="E967">
        <v>769.05</v>
      </c>
      <c r="F967">
        <f t="shared" si="47"/>
        <v>1.0379031728305899E-2</v>
      </c>
      <c r="G967">
        <f t="shared" si="45"/>
        <v>6.1230000000000002</v>
      </c>
      <c r="H967">
        <f t="shared" si="46"/>
        <v>4.3659999999999997</v>
      </c>
    </row>
    <row r="968" spans="1:8">
      <c r="A968" s="17">
        <v>37767</v>
      </c>
      <c r="B968">
        <v>773.9</v>
      </c>
      <c r="C968">
        <v>785.15</v>
      </c>
      <c r="D968">
        <v>772.65</v>
      </c>
      <c r="E968">
        <v>784.1</v>
      </c>
      <c r="F968">
        <f t="shared" si="47"/>
        <v>1.9569598855731174E-2</v>
      </c>
      <c r="G968">
        <f t="shared" si="45"/>
        <v>6.0910000000000002</v>
      </c>
      <c r="H968">
        <f t="shared" si="46"/>
        <v>4.359</v>
      </c>
    </row>
    <row r="969" spans="1:8">
      <c r="A969" s="17">
        <v>37768</v>
      </c>
      <c r="B969">
        <v>786.1</v>
      </c>
      <c r="C969">
        <v>792</v>
      </c>
      <c r="D969">
        <v>777.5</v>
      </c>
      <c r="E969">
        <v>778.6</v>
      </c>
      <c r="F969">
        <f t="shared" si="47"/>
        <v>-7.014411427113898E-3</v>
      </c>
      <c r="G969">
        <f t="shared" si="45"/>
        <v>6.0640000000000001</v>
      </c>
      <c r="H969">
        <f t="shared" si="46"/>
        <v>4.3570000000000002</v>
      </c>
    </row>
    <row r="970" spans="1:8">
      <c r="A970" s="17">
        <v>37769</v>
      </c>
      <c r="B970">
        <v>782.65</v>
      </c>
      <c r="C970">
        <v>786.95</v>
      </c>
      <c r="D970">
        <v>778.05</v>
      </c>
      <c r="E970">
        <v>786.15</v>
      </c>
      <c r="F970">
        <f t="shared" si="47"/>
        <v>9.6968918571795903E-3</v>
      </c>
      <c r="G970">
        <f t="shared" si="45"/>
        <v>5.9649999999999999</v>
      </c>
      <c r="H970">
        <f t="shared" si="46"/>
        <v>4.38</v>
      </c>
    </row>
    <row r="971" spans="1:8">
      <c r="A971" s="17">
        <v>37770</v>
      </c>
      <c r="B971">
        <v>788.2</v>
      </c>
      <c r="C971">
        <v>796.2</v>
      </c>
      <c r="D971">
        <v>786.5</v>
      </c>
      <c r="E971">
        <v>795.05</v>
      </c>
      <c r="F971">
        <f t="shared" si="47"/>
        <v>1.1320994721109257E-2</v>
      </c>
      <c r="G971">
        <f t="shared" si="45"/>
        <v>6.0060000000000002</v>
      </c>
      <c r="H971">
        <f t="shared" si="46"/>
        <v>4.3760000000000003</v>
      </c>
    </row>
    <row r="972" spans="1:8">
      <c r="A972" s="17">
        <v>37771</v>
      </c>
      <c r="B972">
        <v>798.3</v>
      </c>
      <c r="C972">
        <v>813.5</v>
      </c>
      <c r="D972">
        <v>796.35</v>
      </c>
      <c r="E972">
        <v>807.2</v>
      </c>
      <c r="F972">
        <f t="shared" si="47"/>
        <v>1.5282057732218135E-2</v>
      </c>
      <c r="G972">
        <f t="shared" si="45"/>
        <v>6.0640000000000001</v>
      </c>
      <c r="H972">
        <f t="shared" si="46"/>
        <v>4.3710000000000004</v>
      </c>
    </row>
    <row r="973" spans="1:8">
      <c r="A973" s="17">
        <v>37774</v>
      </c>
      <c r="B973">
        <v>806.95</v>
      </c>
      <c r="C973">
        <v>818.85</v>
      </c>
      <c r="D973">
        <v>805.6</v>
      </c>
      <c r="E973">
        <v>810.95</v>
      </c>
      <c r="F973">
        <f t="shared" si="47"/>
        <v>4.6456888007928576E-3</v>
      </c>
      <c r="G973">
        <f t="shared" si="45"/>
        <v>5.9870000000000001</v>
      </c>
      <c r="H973">
        <f t="shared" si="46"/>
        <v>4.4710000000000001</v>
      </c>
    </row>
    <row r="974" spans="1:8">
      <c r="A974" s="17">
        <v>37775</v>
      </c>
      <c r="B974">
        <v>812</v>
      </c>
      <c r="C974">
        <v>814.15</v>
      </c>
      <c r="D974">
        <v>805.55</v>
      </c>
      <c r="E974">
        <v>812.2</v>
      </c>
      <c r="F974">
        <f t="shared" si="47"/>
        <v>1.5414020593131905E-3</v>
      </c>
      <c r="G974">
        <f t="shared" si="45"/>
        <v>5.9930000000000003</v>
      </c>
      <c r="H974">
        <f t="shared" si="46"/>
        <v>4.468</v>
      </c>
    </row>
    <row r="975" spans="1:8">
      <c r="A975" s="17">
        <v>37776</v>
      </c>
      <c r="B975">
        <v>813.65</v>
      </c>
      <c r="C975">
        <v>827.1</v>
      </c>
      <c r="D975">
        <v>813.65</v>
      </c>
      <c r="E975">
        <v>824.15</v>
      </c>
      <c r="F975">
        <f t="shared" si="47"/>
        <v>1.4713124846096992E-2</v>
      </c>
      <c r="G975">
        <f t="shared" si="45"/>
        <v>5.992</v>
      </c>
      <c r="H975">
        <f t="shared" si="46"/>
        <v>4.4649999999999999</v>
      </c>
    </row>
    <row r="976" spans="1:8">
      <c r="A976" s="17">
        <v>37777</v>
      </c>
      <c r="B976">
        <v>828.1</v>
      </c>
      <c r="C976">
        <v>835.8</v>
      </c>
      <c r="D976">
        <v>822.1</v>
      </c>
      <c r="E976">
        <v>825.65</v>
      </c>
      <c r="F976">
        <f t="shared" si="47"/>
        <v>1.8200570284534479E-3</v>
      </c>
      <c r="G976">
        <f t="shared" si="45"/>
        <v>6.0940000000000003</v>
      </c>
      <c r="H976">
        <f t="shared" si="46"/>
        <v>4.4580000000000002</v>
      </c>
    </row>
    <row r="977" spans="1:8">
      <c r="A977" s="17">
        <v>37778</v>
      </c>
      <c r="B977">
        <v>828.6</v>
      </c>
      <c r="C977">
        <v>833.5</v>
      </c>
      <c r="D977">
        <v>827.25</v>
      </c>
      <c r="E977">
        <v>831.1</v>
      </c>
      <c r="F977">
        <f t="shared" si="47"/>
        <v>6.6008599285412028E-3</v>
      </c>
      <c r="G977">
        <f t="shared" si="45"/>
        <v>5.9649999999999999</v>
      </c>
      <c r="H977">
        <f t="shared" si="46"/>
        <v>4.4610000000000003</v>
      </c>
    </row>
    <row r="978" spans="1:8">
      <c r="A978" s="17">
        <v>37781</v>
      </c>
      <c r="B978">
        <v>832.7</v>
      </c>
      <c r="C978">
        <v>837.25</v>
      </c>
      <c r="D978">
        <v>830.75</v>
      </c>
      <c r="E978">
        <v>835.55</v>
      </c>
      <c r="F978">
        <f t="shared" si="47"/>
        <v>5.3543496570809257E-3</v>
      </c>
      <c r="G978">
        <f t="shared" si="45"/>
        <v>5.9850000000000003</v>
      </c>
      <c r="H978">
        <f t="shared" si="46"/>
        <v>4.4509999999999996</v>
      </c>
    </row>
    <row r="979" spans="1:8">
      <c r="A979" s="17">
        <v>37782</v>
      </c>
      <c r="B979">
        <v>834.75</v>
      </c>
      <c r="C979">
        <v>838.8</v>
      </c>
      <c r="D979">
        <v>819</v>
      </c>
      <c r="E979">
        <v>820.6</v>
      </c>
      <c r="F979">
        <f t="shared" si="47"/>
        <v>-1.789240619950927E-2</v>
      </c>
      <c r="G979">
        <f t="shared" si="45"/>
        <v>6.04</v>
      </c>
      <c r="H979">
        <f t="shared" si="46"/>
        <v>4.4459999999999997</v>
      </c>
    </row>
    <row r="980" spans="1:8">
      <c r="A980" s="17">
        <v>37783</v>
      </c>
      <c r="B980">
        <v>824.35</v>
      </c>
      <c r="C980">
        <v>831.2</v>
      </c>
      <c r="D980">
        <v>819.25</v>
      </c>
      <c r="E980">
        <v>827.8</v>
      </c>
      <c r="F980">
        <f t="shared" si="47"/>
        <v>8.7740677553009849E-3</v>
      </c>
      <c r="G980">
        <f t="shared" si="45"/>
        <v>6</v>
      </c>
      <c r="H980">
        <f t="shared" si="46"/>
        <v>4.4450000000000003</v>
      </c>
    </row>
    <row r="981" spans="1:8">
      <c r="A981" s="17">
        <v>37784</v>
      </c>
      <c r="B981">
        <v>832.4</v>
      </c>
      <c r="C981">
        <v>838.8</v>
      </c>
      <c r="D981">
        <v>832.4</v>
      </c>
      <c r="E981">
        <v>836.2</v>
      </c>
      <c r="F981">
        <f t="shared" si="47"/>
        <v>1.0147378593863277E-2</v>
      </c>
      <c r="G981">
        <f t="shared" si="45"/>
        <v>5.9580000000000002</v>
      </c>
      <c r="H981">
        <f t="shared" si="46"/>
        <v>4.444</v>
      </c>
    </row>
    <row r="982" spans="1:8">
      <c r="A982" s="17">
        <v>37785</v>
      </c>
      <c r="B982">
        <v>841.25</v>
      </c>
      <c r="C982">
        <v>844.15</v>
      </c>
      <c r="D982">
        <v>836.8</v>
      </c>
      <c r="E982">
        <v>840.1</v>
      </c>
      <c r="F982">
        <f t="shared" si="47"/>
        <v>4.66395599138969E-3</v>
      </c>
      <c r="G982">
        <f t="shared" si="45"/>
        <v>6.0149999999999997</v>
      </c>
      <c r="H982">
        <f t="shared" si="46"/>
        <v>4.4390000000000001</v>
      </c>
    </row>
    <row r="983" spans="1:8">
      <c r="A983" s="17">
        <v>37788</v>
      </c>
      <c r="B983">
        <v>841.05</v>
      </c>
      <c r="C983">
        <v>843.8</v>
      </c>
      <c r="D983">
        <v>833.9</v>
      </c>
      <c r="E983">
        <v>837.95</v>
      </c>
      <c r="F983">
        <f t="shared" si="47"/>
        <v>-2.5592191405784392E-3</v>
      </c>
      <c r="G983">
        <f t="shared" si="45"/>
        <v>6.0090000000000003</v>
      </c>
      <c r="H983">
        <f t="shared" si="46"/>
        <v>4.4509999999999996</v>
      </c>
    </row>
    <row r="984" spans="1:8">
      <c r="A984" s="17">
        <v>37789</v>
      </c>
      <c r="B984">
        <v>844.7</v>
      </c>
      <c r="C984">
        <v>857.25</v>
      </c>
      <c r="D984">
        <v>844.7</v>
      </c>
      <c r="E984">
        <v>856.4</v>
      </c>
      <c r="F984">
        <f t="shared" si="47"/>
        <v>2.2018020168267816E-2</v>
      </c>
      <c r="G984">
        <f t="shared" si="45"/>
        <v>6.0129999999999999</v>
      </c>
      <c r="H984">
        <f t="shared" si="46"/>
        <v>4.4480000000000004</v>
      </c>
    </row>
    <row r="985" spans="1:8">
      <c r="A985" s="17">
        <v>37790</v>
      </c>
      <c r="B985">
        <v>859.8</v>
      </c>
      <c r="C985">
        <v>868.2</v>
      </c>
      <c r="D985">
        <v>857.05</v>
      </c>
      <c r="E985">
        <v>862</v>
      </c>
      <c r="F985">
        <f t="shared" si="47"/>
        <v>6.5390004670715651E-3</v>
      </c>
      <c r="G985">
        <f t="shared" si="45"/>
        <v>6.056</v>
      </c>
      <c r="H985">
        <f t="shared" si="46"/>
        <v>4.4429999999999996</v>
      </c>
    </row>
    <row r="986" spans="1:8">
      <c r="A986" s="17">
        <v>37791</v>
      </c>
      <c r="B986">
        <v>867.25</v>
      </c>
      <c r="C986">
        <v>872.55</v>
      </c>
      <c r="D986">
        <v>863.9</v>
      </c>
      <c r="E986">
        <v>867.45</v>
      </c>
      <c r="F986">
        <f t="shared" si="47"/>
        <v>6.3225058004641177E-3</v>
      </c>
      <c r="G986">
        <f t="shared" si="45"/>
        <v>6.0250000000000004</v>
      </c>
      <c r="H986">
        <f t="shared" si="46"/>
        <v>4.4470000000000001</v>
      </c>
    </row>
    <row r="987" spans="1:8">
      <c r="A987" s="17">
        <v>37792</v>
      </c>
      <c r="B987">
        <v>866.95</v>
      </c>
      <c r="C987">
        <v>873.7</v>
      </c>
      <c r="D987">
        <v>863.3</v>
      </c>
      <c r="E987">
        <v>872.8</v>
      </c>
      <c r="F987">
        <f t="shared" si="47"/>
        <v>6.1675024497087616E-3</v>
      </c>
      <c r="G987">
        <f t="shared" si="45"/>
        <v>5.9930000000000003</v>
      </c>
      <c r="H987">
        <f t="shared" si="46"/>
        <v>4.4459999999999997</v>
      </c>
    </row>
    <row r="988" spans="1:8">
      <c r="A988" s="17">
        <v>37795</v>
      </c>
      <c r="B988">
        <v>877.1</v>
      </c>
      <c r="C988">
        <v>880.25</v>
      </c>
      <c r="D988">
        <v>860.05</v>
      </c>
      <c r="E988">
        <v>861.8</v>
      </c>
      <c r="F988">
        <f t="shared" si="47"/>
        <v>-1.2603116406966097E-2</v>
      </c>
      <c r="G988">
        <f t="shared" si="45"/>
        <v>6.0010000000000003</v>
      </c>
      <c r="H988">
        <f t="shared" si="46"/>
        <v>4.4370000000000003</v>
      </c>
    </row>
    <row r="989" spans="1:8">
      <c r="A989" s="17">
        <v>37796</v>
      </c>
      <c r="B989">
        <v>858.65</v>
      </c>
      <c r="C989">
        <v>868.1</v>
      </c>
      <c r="D989">
        <v>858.65</v>
      </c>
      <c r="E989">
        <v>862.95</v>
      </c>
      <c r="F989">
        <f t="shared" si="47"/>
        <v>1.3344163378974372E-3</v>
      </c>
      <c r="G989">
        <f t="shared" si="45"/>
        <v>6.0209999999999999</v>
      </c>
      <c r="H989">
        <f t="shared" si="46"/>
        <v>4.4420000000000002</v>
      </c>
    </row>
    <row r="990" spans="1:8">
      <c r="A990" s="17">
        <v>37797</v>
      </c>
      <c r="B990">
        <v>868</v>
      </c>
      <c r="C990">
        <v>879.1</v>
      </c>
      <c r="D990">
        <v>868</v>
      </c>
      <c r="E990">
        <v>877</v>
      </c>
      <c r="F990">
        <f t="shared" si="47"/>
        <v>1.6281360449620363E-2</v>
      </c>
      <c r="G990">
        <f t="shared" si="45"/>
        <v>5.9740000000000002</v>
      </c>
      <c r="H990">
        <f t="shared" si="46"/>
        <v>4.5069999999999997</v>
      </c>
    </row>
    <row r="991" spans="1:8">
      <c r="A991" s="17">
        <v>37798</v>
      </c>
      <c r="B991">
        <v>881.25</v>
      </c>
      <c r="C991">
        <v>886.45</v>
      </c>
      <c r="D991">
        <v>878</v>
      </c>
      <c r="E991">
        <v>880</v>
      </c>
      <c r="F991">
        <f t="shared" si="47"/>
        <v>3.420752565564511E-3</v>
      </c>
      <c r="G991">
        <f t="shared" si="45"/>
        <v>6.05</v>
      </c>
      <c r="H991">
        <f t="shared" si="46"/>
        <v>4.5010000000000003</v>
      </c>
    </row>
    <row r="992" spans="1:8">
      <c r="A992" s="17">
        <v>37799</v>
      </c>
      <c r="B992">
        <v>884.15</v>
      </c>
      <c r="C992">
        <v>888.95</v>
      </c>
      <c r="D992">
        <v>874.15</v>
      </c>
      <c r="E992">
        <v>888.15</v>
      </c>
      <c r="F992">
        <f t="shared" si="47"/>
        <v>9.2613636363636509E-3</v>
      </c>
      <c r="G992">
        <f t="shared" si="45"/>
        <v>6.0389999999999997</v>
      </c>
      <c r="H992">
        <f t="shared" si="46"/>
        <v>4.4980000000000002</v>
      </c>
    </row>
    <row r="993" spans="1:8">
      <c r="A993" s="17">
        <v>37803</v>
      </c>
      <c r="B993">
        <v>897.85</v>
      </c>
      <c r="C993">
        <v>900.7</v>
      </c>
      <c r="D993">
        <v>889.9</v>
      </c>
      <c r="E993">
        <v>894</v>
      </c>
      <c r="F993">
        <f t="shared" si="47"/>
        <v>6.5867252153353206E-3</v>
      </c>
      <c r="G993">
        <f t="shared" si="45"/>
        <v>6.0490000000000004</v>
      </c>
      <c r="H993">
        <f t="shared" si="46"/>
        <v>4.4870000000000001</v>
      </c>
    </row>
    <row r="994" spans="1:8">
      <c r="A994" s="17">
        <v>37804</v>
      </c>
      <c r="B994">
        <v>895.25</v>
      </c>
      <c r="C994">
        <v>906.9</v>
      </c>
      <c r="D994">
        <v>895.25</v>
      </c>
      <c r="E994">
        <v>898.15</v>
      </c>
      <c r="F994">
        <f t="shared" si="47"/>
        <v>4.6420581655479687E-3</v>
      </c>
      <c r="G994">
        <f t="shared" si="45"/>
        <v>5.9459999999999997</v>
      </c>
      <c r="H994">
        <f t="shared" si="46"/>
        <v>4.508</v>
      </c>
    </row>
    <row r="995" spans="1:8">
      <c r="A995" s="17">
        <v>37805</v>
      </c>
      <c r="B995">
        <v>905.6</v>
      </c>
      <c r="C995">
        <v>912.95</v>
      </c>
      <c r="D995">
        <v>895</v>
      </c>
      <c r="E995">
        <v>907.45</v>
      </c>
      <c r="F995">
        <f t="shared" si="47"/>
        <v>1.0354617825530266E-2</v>
      </c>
      <c r="G995">
        <f t="shared" si="45"/>
        <v>5.9169999999999998</v>
      </c>
      <c r="H995">
        <f t="shared" si="46"/>
        <v>4.6440000000000001</v>
      </c>
    </row>
    <row r="996" spans="1:8">
      <c r="A996" s="17">
        <v>37806</v>
      </c>
      <c r="B996">
        <v>908.75</v>
      </c>
      <c r="C996">
        <v>915.2</v>
      </c>
      <c r="D996">
        <v>904.15</v>
      </c>
      <c r="E996">
        <v>908.85</v>
      </c>
      <c r="F996">
        <f t="shared" si="47"/>
        <v>1.5427847264311012E-3</v>
      </c>
      <c r="G996">
        <f t="shared" si="45"/>
        <v>5.91</v>
      </c>
      <c r="H996">
        <f t="shared" si="46"/>
        <v>4.641</v>
      </c>
    </row>
    <row r="997" spans="1:8">
      <c r="A997" s="17">
        <v>37809</v>
      </c>
      <c r="B997">
        <v>915.75</v>
      </c>
      <c r="C997">
        <v>920</v>
      </c>
      <c r="D997">
        <v>909.35</v>
      </c>
      <c r="E997">
        <v>915.7</v>
      </c>
      <c r="F997">
        <f t="shared" si="47"/>
        <v>7.5369973042855865E-3</v>
      </c>
      <c r="G997">
        <f t="shared" si="45"/>
        <v>5.9610000000000003</v>
      </c>
      <c r="H997">
        <f t="shared" si="46"/>
        <v>4.6310000000000002</v>
      </c>
    </row>
    <row r="998" spans="1:8">
      <c r="A998" s="17">
        <v>37810</v>
      </c>
      <c r="B998">
        <v>923.65</v>
      </c>
      <c r="C998">
        <v>923.85</v>
      </c>
      <c r="D998">
        <v>910.55</v>
      </c>
      <c r="E998">
        <v>912.5</v>
      </c>
      <c r="F998">
        <f t="shared" si="47"/>
        <v>-3.494594299443099E-3</v>
      </c>
      <c r="G998">
        <f t="shared" si="45"/>
        <v>5.9770000000000003</v>
      </c>
      <c r="H998">
        <f t="shared" si="46"/>
        <v>4.6269999999999998</v>
      </c>
    </row>
    <row r="999" spans="1:8">
      <c r="A999" s="17">
        <v>37811</v>
      </c>
      <c r="B999">
        <v>914.65</v>
      </c>
      <c r="C999">
        <v>915.5</v>
      </c>
      <c r="D999">
        <v>902.35</v>
      </c>
      <c r="E999">
        <v>904.7</v>
      </c>
      <c r="F999">
        <f t="shared" si="47"/>
        <v>-8.5479452054794125E-3</v>
      </c>
      <c r="G999">
        <f t="shared" si="45"/>
        <v>5.92</v>
      </c>
      <c r="H999">
        <f t="shared" si="46"/>
        <v>4.6269999999999998</v>
      </c>
    </row>
    <row r="1000" spans="1:8">
      <c r="A1000" s="17">
        <v>37812</v>
      </c>
      <c r="B1000">
        <v>911.9</v>
      </c>
      <c r="C1000">
        <v>916.05</v>
      </c>
      <c r="D1000">
        <v>909.6</v>
      </c>
      <c r="E1000">
        <v>914.8</v>
      </c>
      <c r="F1000">
        <f t="shared" si="47"/>
        <v>1.116392174201386E-2</v>
      </c>
      <c r="G1000">
        <f t="shared" si="45"/>
        <v>5.9349999999999996</v>
      </c>
      <c r="H1000">
        <f t="shared" si="46"/>
        <v>4.6239999999999997</v>
      </c>
    </row>
    <row r="1001" spans="1:8">
      <c r="A1001" s="17">
        <v>37813</v>
      </c>
      <c r="B1001">
        <v>915.3</v>
      </c>
      <c r="C1001">
        <v>924.35</v>
      </c>
      <c r="D1001">
        <v>913.2</v>
      </c>
      <c r="E1001">
        <v>915.5</v>
      </c>
      <c r="F1001">
        <f t="shared" si="47"/>
        <v>7.6519457804979929E-4</v>
      </c>
      <c r="G1001">
        <f t="shared" si="45"/>
        <v>5.9329999999999998</v>
      </c>
      <c r="H1001">
        <f t="shared" si="46"/>
        <v>4.6210000000000004</v>
      </c>
    </row>
    <row r="1002" spans="1:8">
      <c r="A1002" s="17">
        <v>37816</v>
      </c>
      <c r="B1002">
        <v>923.25</v>
      </c>
      <c r="C1002">
        <v>926.45</v>
      </c>
      <c r="D1002">
        <v>922</v>
      </c>
      <c r="E1002">
        <v>924.7</v>
      </c>
      <c r="F1002">
        <f t="shared" si="47"/>
        <v>1.0049153468050243E-2</v>
      </c>
      <c r="G1002">
        <f t="shared" si="45"/>
        <v>5.94</v>
      </c>
      <c r="H1002">
        <f t="shared" si="46"/>
        <v>4.6120000000000001</v>
      </c>
    </row>
    <row r="1003" spans="1:8">
      <c r="A1003" s="17">
        <v>37817</v>
      </c>
      <c r="B1003">
        <v>927.95</v>
      </c>
      <c r="C1003">
        <v>928.5</v>
      </c>
      <c r="D1003">
        <v>905.5</v>
      </c>
      <c r="E1003">
        <v>915</v>
      </c>
      <c r="F1003">
        <f t="shared" si="47"/>
        <v>-1.048988861252298E-2</v>
      </c>
      <c r="G1003">
        <f t="shared" si="45"/>
        <v>5.9370000000000003</v>
      </c>
      <c r="H1003">
        <f t="shared" si="46"/>
        <v>4.6100000000000003</v>
      </c>
    </row>
    <row r="1004" spans="1:8">
      <c r="A1004" s="17">
        <v>37818</v>
      </c>
      <c r="B1004">
        <v>914.35</v>
      </c>
      <c r="C1004">
        <v>927.75</v>
      </c>
      <c r="D1004">
        <v>908.6</v>
      </c>
      <c r="E1004">
        <v>926.55</v>
      </c>
      <c r="F1004">
        <f t="shared" si="47"/>
        <v>1.2622950819672019E-2</v>
      </c>
      <c r="G1004">
        <f t="shared" si="45"/>
        <v>5.9790000000000001</v>
      </c>
      <c r="H1004">
        <f t="shared" si="46"/>
        <v>4.6050000000000004</v>
      </c>
    </row>
    <row r="1005" spans="1:8">
      <c r="A1005" s="17">
        <v>37819</v>
      </c>
      <c r="B1005">
        <v>928.8</v>
      </c>
      <c r="C1005">
        <v>935.55</v>
      </c>
      <c r="D1005">
        <v>910.2</v>
      </c>
      <c r="E1005">
        <v>914</v>
      </c>
      <c r="F1005">
        <f t="shared" si="47"/>
        <v>-1.3544870757109639E-2</v>
      </c>
      <c r="G1005">
        <f t="shared" si="45"/>
        <v>5.9619999999999997</v>
      </c>
      <c r="H1005">
        <f t="shared" si="46"/>
        <v>4.6029999999999998</v>
      </c>
    </row>
    <row r="1006" spans="1:8">
      <c r="A1006" s="17">
        <v>37820</v>
      </c>
      <c r="B1006">
        <v>906.75</v>
      </c>
      <c r="C1006">
        <v>913.7</v>
      </c>
      <c r="D1006">
        <v>896.1</v>
      </c>
      <c r="E1006">
        <v>904.3</v>
      </c>
      <c r="F1006">
        <f t="shared" si="47"/>
        <v>-1.0612691466083235E-2</v>
      </c>
      <c r="G1006">
        <f t="shared" si="45"/>
        <v>5.931</v>
      </c>
      <c r="H1006">
        <f t="shared" si="46"/>
        <v>4.6020000000000003</v>
      </c>
    </row>
    <row r="1007" spans="1:8">
      <c r="A1007" s="17">
        <v>37823</v>
      </c>
      <c r="B1007">
        <v>907.9</v>
      </c>
      <c r="C1007">
        <v>909</v>
      </c>
      <c r="D1007">
        <v>885.6</v>
      </c>
      <c r="E1007">
        <v>887.5</v>
      </c>
      <c r="F1007">
        <f t="shared" si="47"/>
        <v>-1.8577905562313313E-2</v>
      </c>
      <c r="G1007">
        <f t="shared" si="45"/>
        <v>5.9420000000000002</v>
      </c>
      <c r="H1007">
        <f t="shared" si="46"/>
        <v>4.593</v>
      </c>
    </row>
    <row r="1008" spans="1:8">
      <c r="A1008" s="17">
        <v>37824</v>
      </c>
      <c r="B1008">
        <v>880.85</v>
      </c>
      <c r="C1008">
        <v>889.1</v>
      </c>
      <c r="D1008">
        <v>875.6</v>
      </c>
      <c r="E1008">
        <v>880</v>
      </c>
      <c r="F1008">
        <f t="shared" si="47"/>
        <v>-8.4507042253521014E-3</v>
      </c>
      <c r="G1008">
        <f t="shared" si="45"/>
        <v>5.9790000000000001</v>
      </c>
      <c r="H1008">
        <f t="shared" si="46"/>
        <v>4.5910000000000002</v>
      </c>
    </row>
    <row r="1009" spans="1:8">
      <c r="A1009" s="17">
        <v>37825</v>
      </c>
      <c r="B1009">
        <v>887.65</v>
      </c>
      <c r="C1009">
        <v>893.5</v>
      </c>
      <c r="D1009">
        <v>880.7</v>
      </c>
      <c r="E1009">
        <v>886.35</v>
      </c>
      <c r="F1009">
        <f t="shared" si="47"/>
        <v>7.2159090909091894E-3</v>
      </c>
      <c r="G1009">
        <f t="shared" si="45"/>
        <v>5.9279999999999999</v>
      </c>
      <c r="H1009">
        <f t="shared" si="46"/>
        <v>4.5910000000000002</v>
      </c>
    </row>
    <row r="1010" spans="1:8">
      <c r="A1010" s="17">
        <v>37826</v>
      </c>
      <c r="B1010">
        <v>892.1</v>
      </c>
      <c r="C1010">
        <v>903.45</v>
      </c>
      <c r="D1010">
        <v>889.85</v>
      </c>
      <c r="E1010">
        <v>901.55</v>
      </c>
      <c r="F1010">
        <f t="shared" si="47"/>
        <v>1.7148981779206762E-2</v>
      </c>
      <c r="G1010">
        <f t="shared" si="45"/>
        <v>5.9139999999999997</v>
      </c>
      <c r="H1010">
        <f t="shared" si="46"/>
        <v>4.5910000000000002</v>
      </c>
    </row>
    <row r="1011" spans="1:8">
      <c r="A1011" s="17">
        <v>37827</v>
      </c>
      <c r="B1011">
        <v>905.05</v>
      </c>
      <c r="C1011">
        <v>919.5</v>
      </c>
      <c r="D1011">
        <v>904</v>
      </c>
      <c r="E1011">
        <v>918.9</v>
      </c>
      <c r="F1011">
        <f t="shared" si="47"/>
        <v>1.924463424102929E-2</v>
      </c>
      <c r="G1011">
        <f t="shared" si="45"/>
        <v>5.9109999999999996</v>
      </c>
      <c r="H1011">
        <f t="shared" si="46"/>
        <v>4.5880000000000001</v>
      </c>
    </row>
    <row r="1012" spans="1:8">
      <c r="A1012" s="17">
        <v>37830</v>
      </c>
      <c r="B1012">
        <v>922.75</v>
      </c>
      <c r="C1012">
        <v>932.4</v>
      </c>
      <c r="D1012">
        <v>922.05</v>
      </c>
      <c r="E1012">
        <v>924.6</v>
      </c>
      <c r="F1012">
        <f t="shared" si="47"/>
        <v>6.203068886712515E-3</v>
      </c>
      <c r="G1012">
        <f t="shared" si="45"/>
        <v>5.835</v>
      </c>
      <c r="H1012">
        <f t="shared" si="46"/>
        <v>4.5990000000000002</v>
      </c>
    </row>
    <row r="1013" spans="1:8">
      <c r="A1013" s="17">
        <v>37831</v>
      </c>
      <c r="B1013">
        <v>923.3</v>
      </c>
      <c r="C1013">
        <v>927.8</v>
      </c>
      <c r="D1013">
        <v>914.2</v>
      </c>
      <c r="E1013">
        <v>926.6</v>
      </c>
      <c r="F1013">
        <f t="shared" si="47"/>
        <v>2.1630975556996557E-3</v>
      </c>
      <c r="G1013">
        <f t="shared" si="45"/>
        <v>5.7430000000000003</v>
      </c>
      <c r="H1013">
        <f t="shared" si="46"/>
        <v>4.5869999999999997</v>
      </c>
    </row>
    <row r="1014" spans="1:8">
      <c r="A1014" s="17">
        <v>37832</v>
      </c>
      <c r="B1014">
        <v>930.95</v>
      </c>
      <c r="C1014">
        <v>939.4</v>
      </c>
      <c r="D1014">
        <v>930.2</v>
      </c>
      <c r="E1014">
        <v>937.9</v>
      </c>
      <c r="F1014">
        <f t="shared" si="47"/>
        <v>1.2195121951219523E-2</v>
      </c>
      <c r="G1014">
        <f t="shared" si="45"/>
        <v>5.8360000000000003</v>
      </c>
      <c r="H1014">
        <f t="shared" si="46"/>
        <v>4.58</v>
      </c>
    </row>
    <row r="1015" spans="1:8">
      <c r="A1015" s="17">
        <v>37833</v>
      </c>
      <c r="B1015">
        <v>940.9</v>
      </c>
      <c r="C1015">
        <v>950.5</v>
      </c>
      <c r="D1015">
        <v>935.3</v>
      </c>
      <c r="E1015">
        <v>938.55</v>
      </c>
      <c r="F1015">
        <f t="shared" si="47"/>
        <v>6.9303763727468493E-4</v>
      </c>
      <c r="G1015">
        <f t="shared" si="45"/>
        <v>5.7039999999999997</v>
      </c>
      <c r="H1015">
        <f t="shared" si="46"/>
        <v>4.5830000000000002</v>
      </c>
    </row>
    <row r="1016" spans="1:8">
      <c r="A1016" s="17">
        <v>37834</v>
      </c>
      <c r="B1016">
        <v>942.85</v>
      </c>
      <c r="C1016">
        <v>947.85</v>
      </c>
      <c r="D1016">
        <v>934.4</v>
      </c>
      <c r="E1016">
        <v>945.25</v>
      </c>
      <c r="F1016">
        <f t="shared" si="47"/>
        <v>7.1386713547494374E-3</v>
      </c>
      <c r="G1016">
        <f t="shared" si="45"/>
        <v>5.718</v>
      </c>
      <c r="H1016">
        <f t="shared" si="46"/>
        <v>4.5830000000000002</v>
      </c>
    </row>
    <row r="1017" spans="1:8">
      <c r="A1017" s="17">
        <v>37837</v>
      </c>
      <c r="B1017">
        <v>945.35</v>
      </c>
      <c r="C1017">
        <v>962.3</v>
      </c>
      <c r="D1017">
        <v>942.4</v>
      </c>
      <c r="E1017">
        <v>960.95</v>
      </c>
      <c r="F1017">
        <f t="shared" si="47"/>
        <v>1.6609362602486133E-2</v>
      </c>
      <c r="G1017">
        <f t="shared" si="45"/>
        <v>5.7140000000000004</v>
      </c>
      <c r="H1017">
        <f t="shared" si="46"/>
        <v>4.5750000000000002</v>
      </c>
    </row>
    <row r="1018" spans="1:8">
      <c r="A1018" s="17">
        <v>37838</v>
      </c>
      <c r="B1018">
        <v>964.15</v>
      </c>
      <c r="C1018">
        <v>976.2</v>
      </c>
      <c r="D1018">
        <v>945.15</v>
      </c>
      <c r="E1018">
        <v>946.65</v>
      </c>
      <c r="F1018">
        <f t="shared" si="47"/>
        <v>-1.4881107237629476E-2</v>
      </c>
      <c r="G1018">
        <f t="shared" si="45"/>
        <v>5.71</v>
      </c>
      <c r="H1018">
        <f t="shared" si="46"/>
        <v>4.5720000000000001</v>
      </c>
    </row>
    <row r="1019" spans="1:8">
      <c r="A1019" s="17">
        <v>37839</v>
      </c>
      <c r="B1019">
        <v>941</v>
      </c>
      <c r="C1019">
        <v>957.3</v>
      </c>
      <c r="D1019">
        <v>936.55</v>
      </c>
      <c r="E1019">
        <v>941.5</v>
      </c>
      <c r="F1019">
        <f t="shared" si="47"/>
        <v>-5.4402366238841537E-3</v>
      </c>
      <c r="G1019">
        <f t="shared" si="45"/>
        <v>5.7</v>
      </c>
      <c r="H1019">
        <f t="shared" si="46"/>
        <v>4.57</v>
      </c>
    </row>
    <row r="1020" spans="1:8">
      <c r="A1020" s="17">
        <v>37840</v>
      </c>
      <c r="B1020">
        <v>944.2</v>
      </c>
      <c r="C1020">
        <v>965.95</v>
      </c>
      <c r="D1020">
        <v>944.2</v>
      </c>
      <c r="E1020">
        <v>964.4</v>
      </c>
      <c r="F1020">
        <f t="shared" si="47"/>
        <v>2.4322889006903825E-2</v>
      </c>
      <c r="G1020">
        <f t="shared" si="45"/>
        <v>5.7149999999999999</v>
      </c>
      <c r="H1020">
        <f t="shared" si="46"/>
        <v>4.5659999999999998</v>
      </c>
    </row>
    <row r="1021" spans="1:8">
      <c r="A1021" s="17">
        <v>37841</v>
      </c>
      <c r="B1021">
        <v>971.1</v>
      </c>
      <c r="C1021">
        <v>986.6</v>
      </c>
      <c r="D1021">
        <v>971.1</v>
      </c>
      <c r="E1021">
        <v>985.6</v>
      </c>
      <c r="F1021">
        <f t="shared" si="47"/>
        <v>2.1982579842389161E-2</v>
      </c>
      <c r="G1021">
        <f t="shared" si="45"/>
        <v>5.7249999999999996</v>
      </c>
      <c r="H1021">
        <f t="shared" si="46"/>
        <v>4.5629999999999997</v>
      </c>
    </row>
    <row r="1022" spans="1:8">
      <c r="A1022" s="17">
        <v>37844</v>
      </c>
      <c r="B1022">
        <v>983.5</v>
      </c>
      <c r="C1022">
        <v>1004.25</v>
      </c>
      <c r="D1022">
        <v>983.5</v>
      </c>
      <c r="E1022">
        <v>998.45</v>
      </c>
      <c r="F1022">
        <f t="shared" si="47"/>
        <v>1.3037743506493449E-2</v>
      </c>
      <c r="G1022">
        <f t="shared" si="45"/>
        <v>5.7130000000000001</v>
      </c>
      <c r="H1022">
        <f t="shared" si="46"/>
        <v>4.5549999999999997</v>
      </c>
    </row>
    <row r="1023" spans="1:8">
      <c r="A1023" s="17">
        <v>37845</v>
      </c>
      <c r="B1023">
        <v>1006.25</v>
      </c>
      <c r="C1023">
        <v>1009.8</v>
      </c>
      <c r="D1023">
        <v>993.3</v>
      </c>
      <c r="E1023">
        <v>996.4</v>
      </c>
      <c r="F1023">
        <f t="shared" si="47"/>
        <v>-2.0531824327708614E-3</v>
      </c>
      <c r="G1023">
        <f t="shared" si="45"/>
        <v>5.7329999999999997</v>
      </c>
      <c r="H1023">
        <f t="shared" si="46"/>
        <v>4.5519999999999996</v>
      </c>
    </row>
    <row r="1024" spans="1:8">
      <c r="A1024" s="17">
        <v>37846</v>
      </c>
      <c r="B1024">
        <v>1002.65</v>
      </c>
      <c r="C1024">
        <v>1010.1</v>
      </c>
      <c r="D1024">
        <v>991.75</v>
      </c>
      <c r="E1024">
        <v>1008.55</v>
      </c>
      <c r="F1024">
        <f t="shared" si="47"/>
        <v>1.2193898032918593E-2</v>
      </c>
      <c r="G1024">
        <f t="shared" si="45"/>
        <v>5.7130000000000001</v>
      </c>
      <c r="H1024">
        <f t="shared" si="46"/>
        <v>4.55</v>
      </c>
    </row>
    <row r="1025" spans="1:8">
      <c r="A1025" s="17">
        <v>37847</v>
      </c>
      <c r="B1025">
        <v>1007.7</v>
      </c>
      <c r="C1025">
        <v>1019</v>
      </c>
      <c r="D1025">
        <v>1003.3</v>
      </c>
      <c r="E1025">
        <v>1007.2</v>
      </c>
      <c r="F1025">
        <f t="shared" si="47"/>
        <v>-1.338555351742543E-3</v>
      </c>
      <c r="G1025">
        <f t="shared" si="45"/>
        <v>5.7519999999999998</v>
      </c>
      <c r="H1025">
        <f t="shared" si="46"/>
        <v>4.5449999999999999</v>
      </c>
    </row>
    <row r="1026" spans="1:8">
      <c r="A1026" s="17">
        <v>37851</v>
      </c>
      <c r="B1026">
        <v>1010</v>
      </c>
      <c r="C1026">
        <v>1031.9000000000001</v>
      </c>
      <c r="D1026">
        <v>1010</v>
      </c>
      <c r="E1026">
        <v>1030.1500000000001</v>
      </c>
      <c r="F1026">
        <f t="shared" si="47"/>
        <v>2.2785941223192996E-2</v>
      </c>
      <c r="G1026">
        <f t="shared" ref="G1026:G1089" si="48">VLOOKUP(A1026,Debtindex,6,FALSE)</f>
        <v>5.7480000000000002</v>
      </c>
      <c r="H1026">
        <f t="shared" ref="H1026:H1089" si="49">VLOOKUP(A1026,Debtindex,7,FALSE)</f>
        <v>4.5339999999999998</v>
      </c>
    </row>
    <row r="1027" spans="1:8">
      <c r="A1027" s="17">
        <v>37852</v>
      </c>
      <c r="B1027">
        <v>1044</v>
      </c>
      <c r="C1027">
        <v>1049.4000000000001</v>
      </c>
      <c r="D1027">
        <v>1018.8</v>
      </c>
      <c r="E1027">
        <v>1023.55</v>
      </c>
      <c r="F1027">
        <f t="shared" si="47"/>
        <v>-6.4068339562201038E-3</v>
      </c>
      <c r="G1027">
        <f t="shared" si="48"/>
        <v>5.7590000000000003</v>
      </c>
      <c r="H1027">
        <f t="shared" si="49"/>
        <v>4.5309999999999997</v>
      </c>
    </row>
    <row r="1028" spans="1:8">
      <c r="A1028" s="17">
        <v>37853</v>
      </c>
      <c r="B1028">
        <v>1033.05</v>
      </c>
      <c r="C1028">
        <v>1037.8</v>
      </c>
      <c r="D1028">
        <v>1024.8499999999999</v>
      </c>
      <c r="E1028">
        <v>1030.55</v>
      </c>
      <c r="F1028">
        <f t="shared" ref="F1028:F1091" si="50">E1028/E1027-1</f>
        <v>6.8389428948267827E-3</v>
      </c>
      <c r="G1028">
        <f t="shared" si="48"/>
        <v>5.8070000000000004</v>
      </c>
      <c r="H1028">
        <f t="shared" si="49"/>
        <v>4.5259999999999998</v>
      </c>
    </row>
    <row r="1029" spans="1:8">
      <c r="A1029" s="17">
        <v>37854</v>
      </c>
      <c r="B1029">
        <v>1034.9000000000001</v>
      </c>
      <c r="C1029">
        <v>1045.25</v>
      </c>
      <c r="D1029">
        <v>1034.9000000000001</v>
      </c>
      <c r="E1029">
        <v>1042.3499999999999</v>
      </c>
      <c r="F1029">
        <f t="shared" si="50"/>
        <v>1.1450196497016174E-2</v>
      </c>
      <c r="G1029">
        <f t="shared" si="48"/>
        <v>5.7789999999999999</v>
      </c>
      <c r="H1029">
        <f t="shared" si="49"/>
        <v>4.5259999999999998</v>
      </c>
    </row>
    <row r="1030" spans="1:8">
      <c r="A1030" s="17">
        <v>37855</v>
      </c>
      <c r="B1030">
        <v>1050.95</v>
      </c>
      <c r="C1030">
        <v>1059</v>
      </c>
      <c r="D1030">
        <v>1043.7</v>
      </c>
      <c r="E1030">
        <v>1053.05</v>
      </c>
      <c r="F1030">
        <f t="shared" si="50"/>
        <v>1.0265265985513583E-2</v>
      </c>
      <c r="G1030">
        <f t="shared" si="48"/>
        <v>5.8319999999999999</v>
      </c>
      <c r="H1030">
        <f t="shared" si="49"/>
        <v>4.5209999999999999</v>
      </c>
    </row>
    <row r="1031" spans="1:8">
      <c r="A1031" s="17">
        <v>37858</v>
      </c>
      <c r="B1031">
        <v>1066.2</v>
      </c>
      <c r="C1031">
        <v>1066.25</v>
      </c>
      <c r="D1031">
        <v>999.85</v>
      </c>
      <c r="E1031">
        <v>1020.35</v>
      </c>
      <c r="F1031">
        <f t="shared" si="50"/>
        <v>-3.1052656569013792E-2</v>
      </c>
      <c r="G1031">
        <f t="shared" si="48"/>
        <v>5.4740000000000002</v>
      </c>
      <c r="H1031">
        <f t="shared" si="49"/>
        <v>4.5289999999999999</v>
      </c>
    </row>
    <row r="1032" spans="1:8">
      <c r="A1032" s="17">
        <v>37859</v>
      </c>
      <c r="B1032">
        <v>1025.7</v>
      </c>
      <c r="C1032">
        <v>1065.2</v>
      </c>
      <c r="D1032">
        <v>1025.0999999999999</v>
      </c>
      <c r="E1032">
        <v>1062.05</v>
      </c>
      <c r="F1032">
        <f t="shared" si="50"/>
        <v>4.0868329494781142E-2</v>
      </c>
      <c r="G1032">
        <f t="shared" si="48"/>
        <v>5.3819999999999997</v>
      </c>
      <c r="H1032">
        <f t="shared" si="49"/>
        <v>4.5330000000000004</v>
      </c>
    </row>
    <row r="1033" spans="1:8">
      <c r="A1033" s="17">
        <v>37860</v>
      </c>
      <c r="B1033">
        <v>1062.75</v>
      </c>
      <c r="C1033">
        <v>1088.3499999999999</v>
      </c>
      <c r="D1033">
        <v>1062.75</v>
      </c>
      <c r="E1033">
        <v>1085.7</v>
      </c>
      <c r="F1033">
        <f t="shared" si="50"/>
        <v>2.2268254790264175E-2</v>
      </c>
      <c r="G1033">
        <f t="shared" si="48"/>
        <v>5.4859999999999998</v>
      </c>
      <c r="H1033">
        <f t="shared" si="49"/>
        <v>4.5469999999999997</v>
      </c>
    </row>
    <row r="1034" spans="1:8">
      <c r="A1034" s="17">
        <v>37861</v>
      </c>
      <c r="B1034">
        <v>1091.55</v>
      </c>
      <c r="C1034">
        <v>1094.3499999999999</v>
      </c>
      <c r="D1034">
        <v>1080.7</v>
      </c>
      <c r="E1034">
        <v>1086.05</v>
      </c>
      <c r="F1034">
        <f t="shared" si="50"/>
        <v>3.2237266279810939E-4</v>
      </c>
      <c r="G1034">
        <f t="shared" si="48"/>
        <v>5.4980000000000002</v>
      </c>
      <c r="H1034">
        <f t="shared" si="49"/>
        <v>4.5430000000000001</v>
      </c>
    </row>
    <row r="1035" spans="1:8">
      <c r="A1035" s="17">
        <v>37862</v>
      </c>
      <c r="B1035">
        <v>1094.75</v>
      </c>
      <c r="C1035">
        <v>1105.5999999999999</v>
      </c>
      <c r="D1035">
        <v>1094.75</v>
      </c>
      <c r="E1035">
        <v>1100.45</v>
      </c>
      <c r="F1035">
        <f t="shared" si="50"/>
        <v>1.3259058054417405E-2</v>
      </c>
      <c r="G1035">
        <f t="shared" si="48"/>
        <v>5.51</v>
      </c>
      <c r="H1035">
        <f t="shared" si="49"/>
        <v>4.54</v>
      </c>
    </row>
    <row r="1036" spans="1:8">
      <c r="A1036" s="17">
        <v>37865</v>
      </c>
      <c r="B1036">
        <v>1106</v>
      </c>
      <c r="C1036">
        <v>1123.3</v>
      </c>
      <c r="D1036">
        <v>1106</v>
      </c>
      <c r="E1036">
        <v>1121.8499999999999</v>
      </c>
      <c r="F1036">
        <f t="shared" si="50"/>
        <v>1.9446590031350741E-2</v>
      </c>
      <c r="G1036">
        <f t="shared" si="48"/>
        <v>5.4829999999999997</v>
      </c>
      <c r="H1036">
        <f t="shared" si="49"/>
        <v>4.5490000000000004</v>
      </c>
    </row>
    <row r="1037" spans="1:8">
      <c r="A1037" s="17">
        <v>37866</v>
      </c>
      <c r="B1037">
        <v>1129.9000000000001</v>
      </c>
      <c r="C1037">
        <v>1130.45</v>
      </c>
      <c r="D1037">
        <v>1111.6500000000001</v>
      </c>
      <c r="E1037">
        <v>1124.1500000000001</v>
      </c>
      <c r="F1037">
        <f t="shared" si="50"/>
        <v>2.0501849623391077E-3</v>
      </c>
      <c r="G1037">
        <f t="shared" si="48"/>
        <v>5.5119999999999996</v>
      </c>
      <c r="H1037">
        <f t="shared" si="49"/>
        <v>4.5449999999999999</v>
      </c>
    </row>
    <row r="1038" spans="1:8">
      <c r="A1038" s="17">
        <v>37867</v>
      </c>
      <c r="B1038">
        <v>1127.5</v>
      </c>
      <c r="C1038">
        <v>1132.6500000000001</v>
      </c>
      <c r="D1038">
        <v>1097.8499999999999</v>
      </c>
      <c r="E1038">
        <v>1102.4000000000001</v>
      </c>
      <c r="F1038">
        <f t="shared" si="50"/>
        <v>-1.9347951785793738E-2</v>
      </c>
      <c r="G1038">
        <f t="shared" si="48"/>
        <v>5.508</v>
      </c>
      <c r="H1038">
        <f t="shared" si="49"/>
        <v>4.5419999999999998</v>
      </c>
    </row>
    <row r="1039" spans="1:8">
      <c r="A1039" s="17">
        <v>37868</v>
      </c>
      <c r="B1039">
        <v>1109.2</v>
      </c>
      <c r="C1039">
        <v>1119.3</v>
      </c>
      <c r="D1039">
        <v>1098.0999999999999</v>
      </c>
      <c r="E1039">
        <v>1110.3499999999999</v>
      </c>
      <c r="F1039">
        <f t="shared" si="50"/>
        <v>7.2115384615383249E-3</v>
      </c>
      <c r="G1039">
        <f t="shared" si="48"/>
        <v>5.46</v>
      </c>
      <c r="H1039">
        <f t="shared" si="49"/>
        <v>4.5419999999999998</v>
      </c>
    </row>
    <row r="1040" spans="1:8">
      <c r="A1040" s="17">
        <v>37869</v>
      </c>
      <c r="B1040">
        <v>1110.75</v>
      </c>
      <c r="C1040">
        <v>1129.05</v>
      </c>
      <c r="D1040">
        <v>1110.75</v>
      </c>
      <c r="E1040">
        <v>1127.55</v>
      </c>
      <c r="F1040">
        <f t="shared" si="50"/>
        <v>1.5490611068581961E-2</v>
      </c>
      <c r="G1040">
        <f t="shared" si="48"/>
        <v>5.5010000000000003</v>
      </c>
      <c r="H1040">
        <f t="shared" si="49"/>
        <v>4.5369999999999999</v>
      </c>
    </row>
    <row r="1041" spans="1:8">
      <c r="A1041" s="17">
        <v>37872</v>
      </c>
      <c r="B1041">
        <v>1136.1500000000001</v>
      </c>
      <c r="C1041">
        <v>1145.95</v>
      </c>
      <c r="D1041">
        <v>1136.1500000000001</v>
      </c>
      <c r="E1041">
        <v>1144.8</v>
      </c>
      <c r="F1041">
        <f t="shared" si="50"/>
        <v>1.529865637887462E-2</v>
      </c>
      <c r="G1041">
        <f t="shared" si="48"/>
        <v>5.4480000000000004</v>
      </c>
      <c r="H1041">
        <f t="shared" si="49"/>
        <v>4.5389999999999997</v>
      </c>
    </row>
    <row r="1042" spans="1:8">
      <c r="A1042" s="17">
        <v>37873</v>
      </c>
      <c r="B1042">
        <v>1153.75</v>
      </c>
      <c r="C1042">
        <v>1157</v>
      </c>
      <c r="D1042">
        <v>1132.25</v>
      </c>
      <c r="E1042">
        <v>1138.05</v>
      </c>
      <c r="F1042">
        <f t="shared" si="50"/>
        <v>-5.8962264150943522E-3</v>
      </c>
      <c r="G1042">
        <f t="shared" si="48"/>
        <v>5.4450000000000003</v>
      </c>
      <c r="H1042">
        <f t="shared" si="49"/>
        <v>4.5359999999999996</v>
      </c>
    </row>
    <row r="1043" spans="1:8">
      <c r="A1043" s="17">
        <v>37874</v>
      </c>
      <c r="B1043">
        <v>1137.2</v>
      </c>
      <c r="C1043">
        <v>1146.05</v>
      </c>
      <c r="D1043">
        <v>1129.2</v>
      </c>
      <c r="E1043">
        <v>1144.75</v>
      </c>
      <c r="F1043">
        <f t="shared" si="50"/>
        <v>5.8872633012609921E-3</v>
      </c>
      <c r="G1043">
        <f t="shared" si="48"/>
        <v>5.5529999999999999</v>
      </c>
      <c r="H1043">
        <f t="shared" si="49"/>
        <v>4.5289999999999999</v>
      </c>
    </row>
    <row r="1044" spans="1:8">
      <c r="A1044" s="17">
        <v>37875</v>
      </c>
      <c r="B1044">
        <v>1141.1500000000001</v>
      </c>
      <c r="C1044">
        <v>1156.0999999999999</v>
      </c>
      <c r="D1044">
        <v>1140.5999999999999</v>
      </c>
      <c r="E1044">
        <v>1143.45</v>
      </c>
      <c r="F1044">
        <f t="shared" si="50"/>
        <v>-1.1356191308145025E-3</v>
      </c>
      <c r="G1044">
        <f t="shared" si="48"/>
        <v>5.4669999999999996</v>
      </c>
      <c r="H1044">
        <f t="shared" si="49"/>
        <v>4.53</v>
      </c>
    </row>
    <row r="1045" spans="1:8">
      <c r="A1045" s="17">
        <v>37876</v>
      </c>
      <c r="B1045">
        <v>1150.45</v>
      </c>
      <c r="C1045">
        <v>1154.3</v>
      </c>
      <c r="D1045">
        <v>1114.45</v>
      </c>
      <c r="E1045">
        <v>1118.25</v>
      </c>
      <c r="F1045">
        <f t="shared" si="50"/>
        <v>-2.2038567493112948E-2</v>
      </c>
      <c r="G1045">
        <f t="shared" si="48"/>
        <v>5.55</v>
      </c>
      <c r="H1045">
        <f t="shared" si="49"/>
        <v>4.5229999999999997</v>
      </c>
    </row>
    <row r="1046" spans="1:8">
      <c r="A1046" s="17">
        <v>37879</v>
      </c>
      <c r="B1046">
        <v>1118.05</v>
      </c>
      <c r="C1046">
        <v>1118.05</v>
      </c>
      <c r="D1046">
        <v>1070.95</v>
      </c>
      <c r="E1046">
        <v>1075.45</v>
      </c>
      <c r="F1046">
        <f t="shared" si="50"/>
        <v>-3.8274088978314302E-2</v>
      </c>
      <c r="G1046">
        <f t="shared" si="48"/>
        <v>5.5629999999999997</v>
      </c>
      <c r="H1046">
        <f t="shared" si="49"/>
        <v>4.5149999999999997</v>
      </c>
    </row>
    <row r="1047" spans="1:8">
      <c r="A1047" s="17">
        <v>37880</v>
      </c>
      <c r="B1047">
        <v>1075.3</v>
      </c>
      <c r="C1047">
        <v>1100.25</v>
      </c>
      <c r="D1047">
        <v>1046.2</v>
      </c>
      <c r="E1047">
        <v>1098.45</v>
      </c>
      <c r="F1047">
        <f t="shared" si="50"/>
        <v>2.1386396392207851E-2</v>
      </c>
      <c r="G1047">
        <f t="shared" si="48"/>
        <v>5.5730000000000004</v>
      </c>
      <c r="H1047">
        <f t="shared" si="49"/>
        <v>4.5110000000000001</v>
      </c>
    </row>
    <row r="1048" spans="1:8">
      <c r="A1048" s="17">
        <v>37881</v>
      </c>
      <c r="B1048">
        <v>1108.5999999999999</v>
      </c>
      <c r="C1048">
        <v>1111.6500000000001</v>
      </c>
      <c r="D1048">
        <v>1071.7</v>
      </c>
      <c r="E1048">
        <v>1078.45</v>
      </c>
      <c r="F1048">
        <f t="shared" si="50"/>
        <v>-1.8207474168146054E-2</v>
      </c>
      <c r="G1048">
        <f t="shared" si="48"/>
        <v>5.5209999999999999</v>
      </c>
      <c r="H1048">
        <f t="shared" si="49"/>
        <v>4.5110000000000001</v>
      </c>
    </row>
    <row r="1049" spans="1:8">
      <c r="A1049" s="17">
        <v>37882</v>
      </c>
      <c r="B1049">
        <v>1073.6500000000001</v>
      </c>
      <c r="C1049">
        <v>1073.8</v>
      </c>
      <c r="D1049">
        <v>1040.8499999999999</v>
      </c>
      <c r="E1049">
        <v>1043</v>
      </c>
      <c r="F1049">
        <f t="shared" si="50"/>
        <v>-3.2871250405674846E-2</v>
      </c>
      <c r="G1049">
        <f t="shared" si="48"/>
        <v>5.5620000000000003</v>
      </c>
      <c r="H1049">
        <f t="shared" si="49"/>
        <v>4.5060000000000002</v>
      </c>
    </row>
    <row r="1050" spans="1:8">
      <c r="A1050" s="17">
        <v>37883</v>
      </c>
      <c r="B1050">
        <v>1050.55</v>
      </c>
      <c r="C1050">
        <v>1059.2</v>
      </c>
      <c r="D1050">
        <v>1022.55</v>
      </c>
      <c r="E1050">
        <v>1050.5</v>
      </c>
      <c r="F1050">
        <f t="shared" si="50"/>
        <v>7.1907957813999168E-3</v>
      </c>
      <c r="G1050">
        <f t="shared" si="48"/>
        <v>5.51</v>
      </c>
      <c r="H1050">
        <f t="shared" si="49"/>
        <v>4.5060000000000002</v>
      </c>
    </row>
    <row r="1051" spans="1:8">
      <c r="A1051" s="17">
        <v>37886</v>
      </c>
      <c r="B1051">
        <v>1055.7</v>
      </c>
      <c r="C1051">
        <v>1060.2</v>
      </c>
      <c r="D1051">
        <v>1036.3499999999999</v>
      </c>
      <c r="E1051">
        <v>1038.1500000000001</v>
      </c>
      <c r="F1051">
        <f t="shared" si="50"/>
        <v>-1.1756306520704363E-2</v>
      </c>
      <c r="G1051">
        <f t="shared" si="48"/>
        <v>5.6609999999999996</v>
      </c>
      <c r="H1051">
        <f t="shared" si="49"/>
        <v>4.4909999999999997</v>
      </c>
    </row>
    <row r="1052" spans="1:8">
      <c r="A1052" s="17">
        <v>37887</v>
      </c>
      <c r="B1052">
        <v>1034.95</v>
      </c>
      <c r="C1052">
        <v>1065.5999999999999</v>
      </c>
      <c r="D1052">
        <v>1027.8499999999999</v>
      </c>
      <c r="E1052">
        <v>1061.1500000000001</v>
      </c>
      <c r="F1052">
        <f t="shared" si="50"/>
        <v>2.215479458652414E-2</v>
      </c>
      <c r="G1052">
        <f t="shared" si="48"/>
        <v>5.5869999999999997</v>
      </c>
      <c r="H1052">
        <f t="shared" si="49"/>
        <v>4.4909999999999997</v>
      </c>
    </row>
    <row r="1053" spans="1:8">
      <c r="A1053" s="17">
        <v>37888</v>
      </c>
      <c r="B1053">
        <v>1069.8</v>
      </c>
      <c r="C1053">
        <v>1094.5</v>
      </c>
      <c r="D1053">
        <v>1063</v>
      </c>
      <c r="E1053">
        <v>1093.3</v>
      </c>
      <c r="F1053">
        <f t="shared" si="50"/>
        <v>3.0297318946425955E-2</v>
      </c>
      <c r="G1053">
        <f t="shared" si="48"/>
        <v>5.5709999999999997</v>
      </c>
      <c r="H1053">
        <f t="shared" si="49"/>
        <v>4.4889999999999999</v>
      </c>
    </row>
    <row r="1054" spans="1:8">
      <c r="A1054" s="17">
        <v>37889</v>
      </c>
      <c r="B1054">
        <v>1093.2</v>
      </c>
      <c r="C1054">
        <v>1102.3499999999999</v>
      </c>
      <c r="D1054">
        <v>1083.9000000000001</v>
      </c>
      <c r="E1054">
        <v>1086.7</v>
      </c>
      <c r="F1054">
        <f t="shared" si="50"/>
        <v>-6.0367694137015704E-3</v>
      </c>
      <c r="G1054">
        <f t="shared" si="48"/>
        <v>5.5250000000000004</v>
      </c>
      <c r="H1054">
        <f t="shared" si="49"/>
        <v>4.4889999999999999</v>
      </c>
    </row>
    <row r="1055" spans="1:8">
      <c r="A1055" s="17">
        <v>37890</v>
      </c>
      <c r="B1055">
        <v>1091.9000000000001</v>
      </c>
      <c r="C1055">
        <v>1108.45</v>
      </c>
      <c r="D1055">
        <v>1091.9000000000001</v>
      </c>
      <c r="E1055">
        <v>1106.95</v>
      </c>
      <c r="F1055">
        <f t="shared" si="50"/>
        <v>1.8634397717861351E-2</v>
      </c>
      <c r="G1055">
        <f t="shared" si="48"/>
        <v>5.5039999999999996</v>
      </c>
      <c r="H1055">
        <f t="shared" si="49"/>
        <v>4.4870000000000001</v>
      </c>
    </row>
    <row r="1056" spans="1:8">
      <c r="A1056" s="17">
        <v>37893</v>
      </c>
      <c r="B1056">
        <v>1113.05</v>
      </c>
      <c r="C1056">
        <v>1133.5</v>
      </c>
      <c r="D1056">
        <v>1113.05</v>
      </c>
      <c r="E1056">
        <v>1126.4000000000001</v>
      </c>
      <c r="F1056">
        <f t="shared" si="50"/>
        <v>1.757080265594646E-2</v>
      </c>
      <c r="G1056">
        <f t="shared" si="48"/>
        <v>5.5049999999999999</v>
      </c>
      <c r="H1056">
        <f t="shared" si="49"/>
        <v>4.4790000000000001</v>
      </c>
    </row>
    <row r="1057" spans="1:8">
      <c r="A1057" s="17">
        <v>37894</v>
      </c>
      <c r="B1057">
        <v>1134.8</v>
      </c>
      <c r="C1057">
        <v>1140.55</v>
      </c>
      <c r="D1057">
        <v>1130.5999999999999</v>
      </c>
      <c r="E1057">
        <v>1138.55</v>
      </c>
      <c r="F1057">
        <f t="shared" si="50"/>
        <v>1.0786576704545414E-2</v>
      </c>
      <c r="G1057">
        <f t="shared" si="48"/>
        <v>5.4260000000000002</v>
      </c>
      <c r="H1057">
        <f t="shared" si="49"/>
        <v>4.4800000000000004</v>
      </c>
    </row>
    <row r="1058" spans="1:8">
      <c r="A1058" s="17">
        <v>37895</v>
      </c>
      <c r="B1058">
        <v>1140.2</v>
      </c>
      <c r="C1058">
        <v>1151.95</v>
      </c>
      <c r="D1058">
        <v>1136.3</v>
      </c>
      <c r="E1058">
        <v>1142.3</v>
      </c>
      <c r="F1058">
        <f t="shared" si="50"/>
        <v>3.293662992402524E-3</v>
      </c>
      <c r="G1058">
        <f t="shared" si="48"/>
        <v>5.431</v>
      </c>
      <c r="H1058">
        <f t="shared" si="49"/>
        <v>4.4770000000000003</v>
      </c>
    </row>
    <row r="1059" spans="1:8">
      <c r="A1059" s="17">
        <v>37897</v>
      </c>
      <c r="B1059">
        <v>1151.45</v>
      </c>
      <c r="C1059">
        <v>1161.25</v>
      </c>
      <c r="D1059">
        <v>1148.9000000000001</v>
      </c>
      <c r="E1059">
        <v>1160.8</v>
      </c>
      <c r="F1059">
        <f t="shared" si="50"/>
        <v>1.6195395255186984E-2</v>
      </c>
      <c r="G1059">
        <f t="shared" si="48"/>
        <v>5.3959999999999999</v>
      </c>
      <c r="H1059">
        <f t="shared" si="49"/>
        <v>4.4729999999999999</v>
      </c>
    </row>
    <row r="1060" spans="1:8">
      <c r="A1060" s="17">
        <v>37900</v>
      </c>
      <c r="B1060">
        <v>1171.6500000000001</v>
      </c>
      <c r="C1060">
        <v>1190.9000000000001</v>
      </c>
      <c r="D1060">
        <v>1171.6500000000001</v>
      </c>
      <c r="E1060">
        <v>1188.25</v>
      </c>
      <c r="F1060">
        <f t="shared" si="50"/>
        <v>2.3647484493452886E-2</v>
      </c>
      <c r="G1060">
        <f t="shared" si="48"/>
        <v>5.4139999999999997</v>
      </c>
      <c r="H1060">
        <f t="shared" si="49"/>
        <v>4.468</v>
      </c>
    </row>
    <row r="1061" spans="1:8">
      <c r="A1061" s="17">
        <v>37901</v>
      </c>
      <c r="B1061">
        <v>1196.1500000000001</v>
      </c>
      <c r="C1061">
        <v>1201</v>
      </c>
      <c r="D1061">
        <v>1179.7</v>
      </c>
      <c r="E1061">
        <v>1184.2</v>
      </c>
      <c r="F1061">
        <f t="shared" si="50"/>
        <v>-3.4083736587418034E-3</v>
      </c>
      <c r="G1061">
        <f t="shared" si="48"/>
        <v>5.3239999999999998</v>
      </c>
      <c r="H1061">
        <f t="shared" si="49"/>
        <v>4.4880000000000004</v>
      </c>
    </row>
    <row r="1062" spans="1:8">
      <c r="A1062" s="17">
        <v>37902</v>
      </c>
      <c r="B1062">
        <v>1191.5</v>
      </c>
      <c r="C1062">
        <v>1197.9000000000001</v>
      </c>
      <c r="D1062">
        <v>1172.7</v>
      </c>
      <c r="E1062">
        <v>1186.5</v>
      </c>
      <c r="F1062">
        <f t="shared" si="50"/>
        <v>1.9422394865731274E-3</v>
      </c>
      <c r="G1062">
        <f t="shared" si="48"/>
        <v>5.32</v>
      </c>
      <c r="H1062">
        <f t="shared" si="49"/>
        <v>4.4859999999999998</v>
      </c>
    </row>
    <row r="1063" spans="1:8">
      <c r="A1063" s="17">
        <v>37903</v>
      </c>
      <c r="B1063">
        <v>1192.5999999999999</v>
      </c>
      <c r="C1063">
        <v>1206.25</v>
      </c>
      <c r="D1063">
        <v>1192.5999999999999</v>
      </c>
      <c r="E1063">
        <v>1204.05</v>
      </c>
      <c r="F1063">
        <f t="shared" si="50"/>
        <v>1.4791403286978477E-2</v>
      </c>
      <c r="G1063">
        <f t="shared" si="48"/>
        <v>5.2709999999999999</v>
      </c>
      <c r="H1063">
        <f t="shared" si="49"/>
        <v>4.4850000000000003</v>
      </c>
    </row>
    <row r="1064" spans="1:8">
      <c r="A1064" s="17">
        <v>37904</v>
      </c>
      <c r="B1064">
        <v>1210.95</v>
      </c>
      <c r="C1064">
        <v>1215.2</v>
      </c>
      <c r="D1064">
        <v>1199.8</v>
      </c>
      <c r="E1064">
        <v>1208.25</v>
      </c>
      <c r="F1064">
        <f t="shared" si="50"/>
        <v>3.4882272330882813E-3</v>
      </c>
      <c r="G1064">
        <f t="shared" si="48"/>
        <v>5.2930000000000001</v>
      </c>
      <c r="H1064">
        <f t="shared" si="49"/>
        <v>4.4809999999999999</v>
      </c>
    </row>
    <row r="1065" spans="1:8">
      <c r="A1065" s="17">
        <v>37907</v>
      </c>
      <c r="B1065">
        <v>1214.4000000000001</v>
      </c>
      <c r="C1065">
        <v>1233.1500000000001</v>
      </c>
      <c r="D1065">
        <v>1214.4000000000001</v>
      </c>
      <c r="E1065">
        <v>1230.9000000000001</v>
      </c>
      <c r="F1065">
        <f t="shared" si="50"/>
        <v>1.8746120422098222E-2</v>
      </c>
      <c r="G1065">
        <f t="shared" si="48"/>
        <v>5.2809999999999997</v>
      </c>
      <c r="H1065">
        <f t="shared" si="49"/>
        <v>4.4729999999999999</v>
      </c>
    </row>
    <row r="1066" spans="1:8">
      <c r="A1066" s="17">
        <v>37908</v>
      </c>
      <c r="B1066">
        <v>1242.1500000000001</v>
      </c>
      <c r="C1066">
        <v>1242.1500000000001</v>
      </c>
      <c r="D1066">
        <v>1201.3499999999999</v>
      </c>
      <c r="E1066">
        <v>1206.05</v>
      </c>
      <c r="F1066">
        <f t="shared" si="50"/>
        <v>-2.018847997400286E-2</v>
      </c>
      <c r="G1066">
        <f t="shared" si="48"/>
        <v>5.3319999999999999</v>
      </c>
      <c r="H1066">
        <f t="shared" si="49"/>
        <v>4.468</v>
      </c>
    </row>
    <row r="1067" spans="1:8">
      <c r="A1067" s="17">
        <v>37909</v>
      </c>
      <c r="B1067">
        <v>1206.75</v>
      </c>
      <c r="C1067">
        <v>1219.45</v>
      </c>
      <c r="D1067">
        <v>1192</v>
      </c>
      <c r="E1067">
        <v>1215.45</v>
      </c>
      <c r="F1067">
        <f t="shared" si="50"/>
        <v>7.7940383897849852E-3</v>
      </c>
      <c r="G1067">
        <f t="shared" si="48"/>
        <v>5.3259999999999996</v>
      </c>
      <c r="H1067">
        <f t="shared" si="49"/>
        <v>4.4660000000000002</v>
      </c>
    </row>
    <row r="1068" spans="1:8">
      <c r="A1068" s="17">
        <v>37910</v>
      </c>
      <c r="B1068">
        <v>1223.2</v>
      </c>
      <c r="C1068">
        <v>1232</v>
      </c>
      <c r="D1068">
        <v>1217.3499999999999</v>
      </c>
      <c r="E1068">
        <v>1226.9000000000001</v>
      </c>
      <c r="F1068">
        <f t="shared" si="50"/>
        <v>9.420379283393121E-3</v>
      </c>
      <c r="G1068">
        <f t="shared" si="48"/>
        <v>5.2220000000000004</v>
      </c>
      <c r="H1068">
        <f t="shared" si="49"/>
        <v>4.468</v>
      </c>
    </row>
    <row r="1069" spans="1:8">
      <c r="A1069" s="17">
        <v>37911</v>
      </c>
      <c r="B1069">
        <v>1232.0999999999999</v>
      </c>
      <c r="C1069">
        <v>1242.3</v>
      </c>
      <c r="D1069">
        <v>1224.7</v>
      </c>
      <c r="E1069">
        <v>1235.6500000000001</v>
      </c>
      <c r="F1069">
        <f t="shared" si="50"/>
        <v>7.1317955823619883E-3</v>
      </c>
      <c r="G1069">
        <f t="shared" si="48"/>
        <v>5.2519999999999998</v>
      </c>
      <c r="H1069">
        <f t="shared" si="49"/>
        <v>4.4640000000000004</v>
      </c>
    </row>
    <row r="1070" spans="1:8">
      <c r="A1070" s="17">
        <v>37914</v>
      </c>
      <c r="B1070">
        <v>1236.55</v>
      </c>
      <c r="C1070">
        <v>1237.2</v>
      </c>
      <c r="D1070">
        <v>1207.8</v>
      </c>
      <c r="E1070">
        <v>1211.05</v>
      </c>
      <c r="F1070">
        <f t="shared" si="50"/>
        <v>-1.9908550155788518E-2</v>
      </c>
      <c r="G1070">
        <f t="shared" si="48"/>
        <v>5.3129999999999997</v>
      </c>
      <c r="H1070">
        <f t="shared" si="49"/>
        <v>4.4530000000000003</v>
      </c>
    </row>
    <row r="1071" spans="1:8">
      <c r="A1071" s="17">
        <v>37915</v>
      </c>
      <c r="B1071">
        <v>1215.25</v>
      </c>
      <c r="C1071">
        <v>1218</v>
      </c>
      <c r="D1071">
        <v>1177.6500000000001</v>
      </c>
      <c r="E1071">
        <v>1183.5</v>
      </c>
      <c r="F1071">
        <f t="shared" si="50"/>
        <v>-2.2748854299987631E-2</v>
      </c>
      <c r="G1071">
        <f t="shared" si="48"/>
        <v>5.3140000000000001</v>
      </c>
      <c r="H1071">
        <f t="shared" si="49"/>
        <v>4.45</v>
      </c>
    </row>
    <row r="1072" spans="1:8">
      <c r="A1072" s="17">
        <v>37916</v>
      </c>
      <c r="B1072">
        <v>1189.1500000000001</v>
      </c>
      <c r="C1072">
        <v>1196.2</v>
      </c>
      <c r="D1072">
        <v>1162.55</v>
      </c>
      <c r="E1072">
        <v>1169.55</v>
      </c>
      <c r="F1072">
        <f t="shared" si="50"/>
        <v>-1.1787072243346075E-2</v>
      </c>
      <c r="G1072">
        <f t="shared" si="48"/>
        <v>5.3319999999999999</v>
      </c>
      <c r="H1072">
        <f t="shared" si="49"/>
        <v>4.4649999999999999</v>
      </c>
    </row>
    <row r="1073" spans="1:8">
      <c r="A1073" s="17">
        <v>37917</v>
      </c>
      <c r="B1073">
        <v>1172.4000000000001</v>
      </c>
      <c r="C1073">
        <v>1182.25</v>
      </c>
      <c r="D1073">
        <v>1153.55</v>
      </c>
      <c r="E1073">
        <v>1155.9000000000001</v>
      </c>
      <c r="F1073">
        <f t="shared" si="50"/>
        <v>-1.1671155572656078E-2</v>
      </c>
      <c r="G1073">
        <f t="shared" si="48"/>
        <v>5.2380000000000004</v>
      </c>
      <c r="H1073">
        <f t="shared" si="49"/>
        <v>4.4669999999999996</v>
      </c>
    </row>
    <row r="1074" spans="1:8">
      <c r="A1074" s="17">
        <v>37918</v>
      </c>
      <c r="B1074">
        <v>1161.8</v>
      </c>
      <c r="C1074">
        <v>1183.95</v>
      </c>
      <c r="D1074">
        <v>1141.05</v>
      </c>
      <c r="E1074">
        <v>1180.4000000000001</v>
      </c>
      <c r="F1074">
        <f t="shared" si="50"/>
        <v>2.1195605156155484E-2</v>
      </c>
      <c r="G1074">
        <f t="shared" si="48"/>
        <v>5.3959999999999999</v>
      </c>
      <c r="H1074">
        <f t="shared" si="49"/>
        <v>4.4569999999999999</v>
      </c>
    </row>
    <row r="1075" spans="1:8">
      <c r="A1075" s="17">
        <v>37921</v>
      </c>
      <c r="B1075">
        <v>1199.5999999999999</v>
      </c>
      <c r="C1075">
        <v>1202.8499999999999</v>
      </c>
      <c r="D1075">
        <v>1171.55</v>
      </c>
      <c r="E1075">
        <v>1173.45</v>
      </c>
      <c r="F1075">
        <f t="shared" si="50"/>
        <v>-5.887834632328115E-3</v>
      </c>
      <c r="G1075">
        <f t="shared" si="48"/>
        <v>5.4450000000000003</v>
      </c>
      <c r="H1075">
        <f t="shared" si="49"/>
        <v>4.4470000000000001</v>
      </c>
    </row>
    <row r="1076" spans="1:8">
      <c r="A1076" s="17">
        <v>37922</v>
      </c>
      <c r="B1076">
        <v>1176.0999999999999</v>
      </c>
      <c r="C1076">
        <v>1180.55</v>
      </c>
      <c r="D1076">
        <v>1160.8499999999999</v>
      </c>
      <c r="E1076">
        <v>1167.0999999999999</v>
      </c>
      <c r="F1076">
        <f t="shared" si="50"/>
        <v>-5.4113937534621126E-3</v>
      </c>
      <c r="G1076">
        <f t="shared" si="48"/>
        <v>5.4630000000000001</v>
      </c>
      <c r="H1076">
        <f t="shared" si="49"/>
        <v>4.4429999999999996</v>
      </c>
    </row>
    <row r="1077" spans="1:8">
      <c r="A1077" s="17">
        <v>37923</v>
      </c>
      <c r="B1077">
        <v>1172.3499999999999</v>
      </c>
      <c r="C1077">
        <v>1176.25</v>
      </c>
      <c r="D1077">
        <v>1162.5999999999999</v>
      </c>
      <c r="E1077">
        <v>1174.8499999999999</v>
      </c>
      <c r="F1077">
        <f t="shared" si="50"/>
        <v>6.6403907120211603E-3</v>
      </c>
      <c r="G1077">
        <f t="shared" si="48"/>
        <v>5.4279999999999999</v>
      </c>
      <c r="H1077">
        <f t="shared" si="49"/>
        <v>4.4420000000000002</v>
      </c>
    </row>
    <row r="1078" spans="1:8">
      <c r="A1078" s="17">
        <v>37924</v>
      </c>
      <c r="B1078">
        <v>1178.8499999999999</v>
      </c>
      <c r="C1078">
        <v>1192.8499999999999</v>
      </c>
      <c r="D1078">
        <v>1173.6500000000001</v>
      </c>
      <c r="E1078">
        <v>1185.8499999999999</v>
      </c>
      <c r="F1078">
        <f t="shared" si="50"/>
        <v>9.3628973911563662E-3</v>
      </c>
      <c r="G1078">
        <f t="shared" si="48"/>
        <v>5.3460000000000001</v>
      </c>
      <c r="H1078">
        <f t="shared" si="49"/>
        <v>4.4420000000000002</v>
      </c>
    </row>
    <row r="1079" spans="1:8">
      <c r="A1079" s="17">
        <v>37925</v>
      </c>
      <c r="B1079">
        <v>1188.1500000000001</v>
      </c>
      <c r="C1079">
        <v>1220.9000000000001</v>
      </c>
      <c r="D1079">
        <v>1188.1500000000001</v>
      </c>
      <c r="E1079">
        <v>1218.3</v>
      </c>
      <c r="F1079">
        <f t="shared" si="50"/>
        <v>2.7364337816755846E-2</v>
      </c>
      <c r="G1079">
        <f t="shared" si="48"/>
        <v>5.37</v>
      </c>
      <c r="H1079">
        <f t="shared" si="49"/>
        <v>4.4790000000000001</v>
      </c>
    </row>
    <row r="1080" spans="1:8">
      <c r="A1080" s="17">
        <v>37928</v>
      </c>
      <c r="B1080">
        <v>1226.4000000000001</v>
      </c>
      <c r="C1080">
        <v>1245.2</v>
      </c>
      <c r="D1080">
        <v>1226.4000000000001</v>
      </c>
      <c r="E1080">
        <v>1242.8</v>
      </c>
      <c r="F1080">
        <f t="shared" si="50"/>
        <v>2.0109989329393452E-2</v>
      </c>
      <c r="G1080">
        <f t="shared" si="48"/>
        <v>5.3380000000000001</v>
      </c>
      <c r="H1080">
        <f t="shared" si="49"/>
        <v>4.4889999999999999</v>
      </c>
    </row>
    <row r="1081" spans="1:8">
      <c r="A1081" s="17">
        <v>37929</v>
      </c>
      <c r="B1081">
        <v>1247.95</v>
      </c>
      <c r="C1081">
        <v>1263.3</v>
      </c>
      <c r="D1081">
        <v>1242.75</v>
      </c>
      <c r="E1081">
        <v>1257.7</v>
      </c>
      <c r="F1081">
        <f t="shared" si="50"/>
        <v>1.1989056968136458E-2</v>
      </c>
      <c r="G1081">
        <f t="shared" si="48"/>
        <v>5.3719999999999999</v>
      </c>
      <c r="H1081">
        <f t="shared" si="49"/>
        <v>4.4850000000000003</v>
      </c>
    </row>
    <row r="1082" spans="1:8">
      <c r="A1082" s="17">
        <v>37930</v>
      </c>
      <c r="B1082">
        <v>1261.8499999999999</v>
      </c>
      <c r="C1082">
        <v>1273.4000000000001</v>
      </c>
      <c r="D1082">
        <v>1247.5</v>
      </c>
      <c r="E1082">
        <v>1259.7</v>
      </c>
      <c r="F1082">
        <f t="shared" si="50"/>
        <v>1.5902043412578948E-3</v>
      </c>
      <c r="G1082">
        <f t="shared" si="48"/>
        <v>5.2530000000000001</v>
      </c>
      <c r="H1082">
        <f t="shared" si="49"/>
        <v>4.4870000000000001</v>
      </c>
    </row>
    <row r="1083" spans="1:8">
      <c r="A1083" s="17">
        <v>37931</v>
      </c>
      <c r="B1083">
        <v>1269.3499999999999</v>
      </c>
      <c r="C1083">
        <v>1278.4000000000001</v>
      </c>
      <c r="D1083">
        <v>1262.6500000000001</v>
      </c>
      <c r="E1083">
        <v>1268.1500000000001</v>
      </c>
      <c r="F1083">
        <f t="shared" si="50"/>
        <v>6.707946336429238E-3</v>
      </c>
      <c r="G1083">
        <f t="shared" si="48"/>
        <v>5.37</v>
      </c>
      <c r="H1083">
        <f t="shared" si="49"/>
        <v>4.4800000000000004</v>
      </c>
    </row>
    <row r="1084" spans="1:8">
      <c r="A1084" s="17">
        <v>37932</v>
      </c>
      <c r="B1084">
        <v>1276.5999999999999</v>
      </c>
      <c r="C1084">
        <v>1279.0999999999999</v>
      </c>
      <c r="D1084">
        <v>1256.0999999999999</v>
      </c>
      <c r="E1084">
        <v>1259.75</v>
      </c>
      <c r="F1084">
        <f t="shared" si="50"/>
        <v>-6.6238221030635591E-3</v>
      </c>
      <c r="G1084">
        <f t="shared" si="48"/>
        <v>5.3179999999999996</v>
      </c>
      <c r="H1084">
        <f t="shared" si="49"/>
        <v>4.4790000000000001</v>
      </c>
    </row>
    <row r="1085" spans="1:8">
      <c r="A1085" s="17">
        <v>37935</v>
      </c>
      <c r="B1085">
        <v>1257.2</v>
      </c>
      <c r="C1085">
        <v>1273.05</v>
      </c>
      <c r="D1085">
        <v>1249.0999999999999</v>
      </c>
      <c r="E1085">
        <v>1270.55</v>
      </c>
      <c r="F1085">
        <f t="shared" si="50"/>
        <v>8.5731295892041981E-3</v>
      </c>
      <c r="G1085">
        <f t="shared" si="48"/>
        <v>5.37</v>
      </c>
      <c r="H1085">
        <f t="shared" si="49"/>
        <v>4.468</v>
      </c>
    </row>
    <row r="1086" spans="1:8">
      <c r="A1086" s="17">
        <v>37936</v>
      </c>
      <c r="B1086">
        <v>1275.6500000000001</v>
      </c>
      <c r="C1086">
        <v>1287.5</v>
      </c>
      <c r="D1086">
        <v>1274.45</v>
      </c>
      <c r="E1086">
        <v>1281.25</v>
      </c>
      <c r="F1086">
        <f t="shared" si="50"/>
        <v>8.4215497225610392E-3</v>
      </c>
      <c r="G1086">
        <f t="shared" si="48"/>
        <v>5.4119999999999999</v>
      </c>
      <c r="H1086">
        <f t="shared" si="49"/>
        <v>4.4640000000000004</v>
      </c>
    </row>
    <row r="1087" spans="1:8">
      <c r="A1087" s="17">
        <v>37937</v>
      </c>
      <c r="B1087">
        <v>1285.4000000000001</v>
      </c>
      <c r="C1087">
        <v>1297.8499999999999</v>
      </c>
      <c r="D1087">
        <v>1282.45</v>
      </c>
      <c r="E1087">
        <v>1286.55</v>
      </c>
      <c r="F1087">
        <f t="shared" si="50"/>
        <v>4.1365853658537066E-3</v>
      </c>
      <c r="G1087">
        <f t="shared" si="48"/>
        <v>5.3449999999999998</v>
      </c>
      <c r="H1087">
        <f t="shared" si="49"/>
        <v>4.4640000000000004</v>
      </c>
    </row>
    <row r="1088" spans="1:8">
      <c r="A1088" s="17">
        <v>37938</v>
      </c>
      <c r="B1088">
        <v>1294.5</v>
      </c>
      <c r="C1088">
        <v>1296.5999999999999</v>
      </c>
      <c r="D1088">
        <v>1257.45</v>
      </c>
      <c r="E1088">
        <v>1262.6500000000001</v>
      </c>
      <c r="F1088">
        <f t="shared" si="50"/>
        <v>-1.857681395981492E-2</v>
      </c>
      <c r="G1088">
        <f t="shared" si="48"/>
        <v>5.3810000000000002</v>
      </c>
      <c r="H1088">
        <f t="shared" si="49"/>
        <v>4.46</v>
      </c>
    </row>
    <row r="1089" spans="1:8">
      <c r="A1089" s="17">
        <v>37939</v>
      </c>
      <c r="B1089">
        <v>1261.4000000000001</v>
      </c>
      <c r="C1089">
        <v>1262.55</v>
      </c>
      <c r="D1089">
        <v>1233.5999999999999</v>
      </c>
      <c r="E1089">
        <v>1236.9000000000001</v>
      </c>
      <c r="F1089">
        <f t="shared" si="50"/>
        <v>-2.0393616600007936E-2</v>
      </c>
      <c r="G1089">
        <f t="shared" si="48"/>
        <v>5.4080000000000004</v>
      </c>
      <c r="H1089">
        <f t="shared" si="49"/>
        <v>4.4610000000000003</v>
      </c>
    </row>
    <row r="1090" spans="1:8">
      <c r="A1090" s="17">
        <v>37940</v>
      </c>
      <c r="B1090">
        <v>1236.95</v>
      </c>
      <c r="C1090">
        <v>1255</v>
      </c>
      <c r="D1090">
        <v>1229.7</v>
      </c>
      <c r="E1090">
        <v>1247.5</v>
      </c>
      <c r="F1090">
        <f t="shared" si="50"/>
        <v>8.569811625838808E-3</v>
      </c>
      <c r="G1090">
        <f t="shared" ref="G1090:G1153" si="51">VLOOKUP(A1090,Debtindex,6,FALSE)</f>
        <v>5.4420000000000002</v>
      </c>
      <c r="H1090">
        <f t="shared" ref="H1090:H1153" si="52">VLOOKUP(A1090,Debtindex,7,FALSE)</f>
        <v>4.4569999999999999</v>
      </c>
    </row>
    <row r="1091" spans="1:8">
      <c r="A1091" s="17">
        <v>37942</v>
      </c>
      <c r="B1091">
        <v>1251.7</v>
      </c>
      <c r="C1091">
        <v>1264.9000000000001</v>
      </c>
      <c r="D1091">
        <v>1244.4000000000001</v>
      </c>
      <c r="E1091">
        <v>1262.2</v>
      </c>
      <c r="F1091">
        <f t="shared" si="50"/>
        <v>1.1783567134268536E-2</v>
      </c>
      <c r="G1091">
        <f t="shared" si="51"/>
        <v>5.1879999999999997</v>
      </c>
      <c r="H1091">
        <f t="shared" si="52"/>
        <v>4.4619999999999997</v>
      </c>
    </row>
    <row r="1092" spans="1:8">
      <c r="A1092" s="17">
        <v>37943</v>
      </c>
      <c r="B1092">
        <v>1264.95</v>
      </c>
      <c r="C1092">
        <v>1273.3499999999999</v>
      </c>
      <c r="D1092">
        <v>1246.8499999999999</v>
      </c>
      <c r="E1092">
        <v>1252.3499999999999</v>
      </c>
      <c r="F1092">
        <f t="shared" ref="F1092:F1155" si="53">E1092/E1091-1</f>
        <v>-7.8038345745524706E-3</v>
      </c>
      <c r="G1092">
        <f t="shared" si="51"/>
        <v>5.5039999999999996</v>
      </c>
      <c r="H1092">
        <f t="shared" si="52"/>
        <v>4.4459999999999997</v>
      </c>
    </row>
    <row r="1093" spans="1:8">
      <c r="A1093" s="17">
        <v>37944</v>
      </c>
      <c r="B1093">
        <v>1250.55</v>
      </c>
      <c r="C1093">
        <v>1250.55</v>
      </c>
      <c r="D1093">
        <v>1230.3</v>
      </c>
      <c r="E1093">
        <v>1233.75</v>
      </c>
      <c r="F1093">
        <f t="shared" si="53"/>
        <v>-1.4852078093184784E-2</v>
      </c>
      <c r="G1093">
        <f t="shared" si="51"/>
        <v>5.5220000000000002</v>
      </c>
      <c r="H1093">
        <f t="shared" si="52"/>
        <v>4.4420000000000002</v>
      </c>
    </row>
    <row r="1094" spans="1:8">
      <c r="A1094" s="17">
        <v>37945</v>
      </c>
      <c r="B1094">
        <v>1236.7</v>
      </c>
      <c r="C1094">
        <v>1247.7</v>
      </c>
      <c r="D1094">
        <v>1214</v>
      </c>
      <c r="E1094">
        <v>1217.05</v>
      </c>
      <c r="F1094">
        <f t="shared" si="53"/>
        <v>-1.3535967578520824E-2</v>
      </c>
      <c r="G1094">
        <f t="shared" si="51"/>
        <v>5.4630000000000001</v>
      </c>
      <c r="H1094">
        <f t="shared" si="52"/>
        <v>4.4420000000000002</v>
      </c>
    </row>
    <row r="1095" spans="1:8">
      <c r="A1095" s="17">
        <v>37946</v>
      </c>
      <c r="B1095">
        <v>1214.45</v>
      </c>
      <c r="C1095">
        <v>1226.1500000000001</v>
      </c>
      <c r="D1095">
        <v>1201.25</v>
      </c>
      <c r="E1095">
        <v>1223.0999999999999</v>
      </c>
      <c r="F1095">
        <f t="shared" si="53"/>
        <v>4.971036522739336E-3</v>
      </c>
      <c r="G1095">
        <f t="shared" si="51"/>
        <v>5.61</v>
      </c>
      <c r="H1095">
        <f t="shared" si="52"/>
        <v>4.4329999999999998</v>
      </c>
    </row>
    <row r="1096" spans="1:8">
      <c r="A1096" s="17">
        <v>37949</v>
      </c>
      <c r="B1096">
        <v>1228.8</v>
      </c>
      <c r="C1096">
        <v>1237.9000000000001</v>
      </c>
      <c r="D1096">
        <v>1226</v>
      </c>
      <c r="E1096">
        <v>1231.3499999999999</v>
      </c>
      <c r="F1096">
        <f t="shared" si="53"/>
        <v>6.7451557517783645E-3</v>
      </c>
      <c r="G1096">
        <f t="shared" si="51"/>
        <v>5.5039999999999996</v>
      </c>
      <c r="H1096">
        <f t="shared" si="52"/>
        <v>4.4290000000000003</v>
      </c>
    </row>
    <row r="1097" spans="1:8">
      <c r="A1097" s="17">
        <v>37950</v>
      </c>
      <c r="B1097">
        <v>1239.8499999999999</v>
      </c>
      <c r="C1097">
        <v>1252</v>
      </c>
      <c r="D1097">
        <v>1238.5</v>
      </c>
      <c r="E1097">
        <v>1250.75</v>
      </c>
      <c r="F1097">
        <f t="shared" si="53"/>
        <v>1.5755065578430205E-2</v>
      </c>
      <c r="G1097">
        <f t="shared" si="51"/>
        <v>5.4130000000000003</v>
      </c>
      <c r="H1097">
        <f t="shared" si="52"/>
        <v>4.5229999999999997</v>
      </c>
    </row>
    <row r="1098" spans="1:8">
      <c r="A1098" s="17">
        <v>37952</v>
      </c>
      <c r="B1098">
        <v>1256.7</v>
      </c>
      <c r="C1098">
        <v>1273.75</v>
      </c>
      <c r="D1098">
        <v>1256.7</v>
      </c>
      <c r="E1098">
        <v>1269.8</v>
      </c>
      <c r="F1098">
        <f t="shared" si="53"/>
        <v>1.5230861483110036E-2</v>
      </c>
      <c r="G1098">
        <f t="shared" si="51"/>
        <v>5.5019999999999998</v>
      </c>
      <c r="H1098">
        <f t="shared" si="52"/>
        <v>4.5129999999999999</v>
      </c>
    </row>
    <row r="1099" spans="1:8">
      <c r="A1099" s="17">
        <v>37953</v>
      </c>
      <c r="B1099">
        <v>1274.45</v>
      </c>
      <c r="C1099">
        <v>1288.0999999999999</v>
      </c>
      <c r="D1099">
        <v>1274.45</v>
      </c>
      <c r="E1099">
        <v>1285.4000000000001</v>
      </c>
      <c r="F1099">
        <f t="shared" si="53"/>
        <v>1.2285399275476561E-2</v>
      </c>
      <c r="G1099">
        <f t="shared" si="51"/>
        <v>5.3959999999999999</v>
      </c>
      <c r="H1099">
        <f t="shared" si="52"/>
        <v>4.5309999999999997</v>
      </c>
    </row>
    <row r="1100" spans="1:8">
      <c r="A1100" s="17">
        <v>37956</v>
      </c>
      <c r="B1100">
        <v>1299.5999999999999</v>
      </c>
      <c r="C1100">
        <v>1314.5</v>
      </c>
      <c r="D1100">
        <v>1298.2</v>
      </c>
      <c r="E1100">
        <v>1313.15</v>
      </c>
      <c r="F1100">
        <f t="shared" si="53"/>
        <v>2.1588610549245324E-2</v>
      </c>
      <c r="G1100">
        <f t="shared" si="51"/>
        <v>5.3819999999999997</v>
      </c>
      <c r="H1100">
        <f t="shared" si="52"/>
        <v>4.5359999999999996</v>
      </c>
    </row>
    <row r="1101" spans="1:8">
      <c r="A1101" s="17">
        <v>37957</v>
      </c>
      <c r="B1101">
        <v>1323.35</v>
      </c>
      <c r="C1101">
        <v>1323.95</v>
      </c>
      <c r="D1101">
        <v>1302.6500000000001</v>
      </c>
      <c r="E1101">
        <v>1315.2</v>
      </c>
      <c r="F1101">
        <f t="shared" si="53"/>
        <v>1.5611316300498945E-3</v>
      </c>
      <c r="G1101">
        <f t="shared" si="51"/>
        <v>5.3390000000000004</v>
      </c>
      <c r="H1101">
        <f t="shared" si="52"/>
        <v>4.5350000000000001</v>
      </c>
    </row>
    <row r="1102" spans="1:8">
      <c r="A1102" s="17">
        <v>37958</v>
      </c>
      <c r="B1102">
        <v>1321.65</v>
      </c>
      <c r="C1102">
        <v>1333.6</v>
      </c>
      <c r="D1102">
        <v>1317.5</v>
      </c>
      <c r="E1102">
        <v>1329.55</v>
      </c>
      <c r="F1102">
        <f t="shared" si="53"/>
        <v>1.0910888077858782E-2</v>
      </c>
      <c r="G1102">
        <f t="shared" si="51"/>
        <v>5.367</v>
      </c>
      <c r="H1102">
        <f t="shared" si="52"/>
        <v>4.5309999999999997</v>
      </c>
    </row>
    <row r="1103" spans="1:8">
      <c r="A1103" s="17">
        <v>37959</v>
      </c>
      <c r="B1103">
        <v>1330.65</v>
      </c>
      <c r="C1103">
        <v>1344.85</v>
      </c>
      <c r="D1103">
        <v>1323.1</v>
      </c>
      <c r="E1103">
        <v>1338.2</v>
      </c>
      <c r="F1103">
        <f t="shared" si="53"/>
        <v>6.5059606633823819E-3</v>
      </c>
      <c r="G1103">
        <f t="shared" si="51"/>
        <v>5.3620000000000001</v>
      </c>
      <c r="H1103">
        <f t="shared" si="52"/>
        <v>4.5289999999999999</v>
      </c>
    </row>
    <row r="1104" spans="1:8">
      <c r="A1104" s="17">
        <v>37960</v>
      </c>
      <c r="B1104">
        <v>1347.8</v>
      </c>
      <c r="C1104">
        <v>1352.65</v>
      </c>
      <c r="D1104">
        <v>1316.05</v>
      </c>
      <c r="E1104">
        <v>1318.8</v>
      </c>
      <c r="F1104">
        <f t="shared" si="53"/>
        <v>-1.4497085637423468E-2</v>
      </c>
      <c r="G1104">
        <f t="shared" si="51"/>
        <v>5.327</v>
      </c>
      <c r="H1104">
        <f t="shared" si="52"/>
        <v>4.5270000000000001</v>
      </c>
    </row>
    <row r="1105" spans="1:8">
      <c r="A1105" s="17">
        <v>37963</v>
      </c>
      <c r="B1105">
        <v>1320.75</v>
      </c>
      <c r="C1105">
        <v>1330.35</v>
      </c>
      <c r="D1105">
        <v>1313.45</v>
      </c>
      <c r="E1105">
        <v>1326.95</v>
      </c>
      <c r="F1105">
        <f t="shared" si="53"/>
        <v>6.1798604792235867E-3</v>
      </c>
      <c r="G1105">
        <f t="shared" si="51"/>
        <v>5.4320000000000004</v>
      </c>
      <c r="H1105">
        <f t="shared" si="52"/>
        <v>4.5140000000000002</v>
      </c>
    </row>
    <row r="1106" spans="1:8">
      <c r="A1106" s="17">
        <v>37964</v>
      </c>
      <c r="B1106">
        <v>1330.85</v>
      </c>
      <c r="C1106">
        <v>1357.3</v>
      </c>
      <c r="D1106">
        <v>1330.85</v>
      </c>
      <c r="E1106">
        <v>1355.95</v>
      </c>
      <c r="F1106">
        <f t="shared" si="53"/>
        <v>2.1854629036512252E-2</v>
      </c>
      <c r="G1106">
        <f t="shared" si="51"/>
        <v>5.3869999999999996</v>
      </c>
      <c r="H1106">
        <f t="shared" si="52"/>
        <v>4.5140000000000002</v>
      </c>
    </row>
    <row r="1107" spans="1:8">
      <c r="A1107" s="17">
        <v>37965</v>
      </c>
      <c r="B1107">
        <v>1361.4</v>
      </c>
      <c r="C1107">
        <v>1371.55</v>
      </c>
      <c r="D1107">
        <v>1354.8</v>
      </c>
      <c r="E1107">
        <v>1365.4</v>
      </c>
      <c r="F1107">
        <f t="shared" si="53"/>
        <v>6.9692835281536247E-3</v>
      </c>
      <c r="G1107">
        <f t="shared" si="51"/>
        <v>5.2080000000000002</v>
      </c>
      <c r="H1107">
        <f t="shared" si="52"/>
        <v>4.5190000000000001</v>
      </c>
    </row>
    <row r="1108" spans="1:8">
      <c r="A1108" s="17">
        <v>37966</v>
      </c>
      <c r="B1108">
        <v>1373.75</v>
      </c>
      <c r="C1108">
        <v>1382.15</v>
      </c>
      <c r="D1108">
        <v>1360.1</v>
      </c>
      <c r="E1108">
        <v>1377.35</v>
      </c>
      <c r="F1108">
        <f t="shared" si="53"/>
        <v>8.7520140618133624E-3</v>
      </c>
      <c r="G1108">
        <f t="shared" si="51"/>
        <v>5.3849999999999998</v>
      </c>
      <c r="H1108">
        <f t="shared" si="52"/>
        <v>4.508</v>
      </c>
    </row>
    <row r="1109" spans="1:8">
      <c r="A1109" s="17">
        <v>37967</v>
      </c>
      <c r="B1109">
        <v>1385.75</v>
      </c>
      <c r="C1109">
        <v>1386.9</v>
      </c>
      <c r="D1109">
        <v>1371.85</v>
      </c>
      <c r="E1109">
        <v>1381.55</v>
      </c>
      <c r="F1109">
        <f t="shared" si="53"/>
        <v>3.049333865756676E-3</v>
      </c>
      <c r="G1109">
        <f t="shared" si="51"/>
        <v>5.375</v>
      </c>
      <c r="H1109">
        <f t="shared" si="52"/>
        <v>4.508</v>
      </c>
    </row>
    <row r="1110" spans="1:8">
      <c r="A1110" s="17">
        <v>37970</v>
      </c>
      <c r="B1110">
        <v>1394.25</v>
      </c>
      <c r="C1110">
        <v>1398.85</v>
      </c>
      <c r="D1110">
        <v>1391.5</v>
      </c>
      <c r="E1110">
        <v>1397</v>
      </c>
      <c r="F1110">
        <f t="shared" si="53"/>
        <v>1.1183091455249539E-2</v>
      </c>
      <c r="G1110">
        <f t="shared" si="51"/>
        <v>5.327</v>
      </c>
      <c r="H1110">
        <f t="shared" si="52"/>
        <v>4.5019999999999998</v>
      </c>
    </row>
    <row r="1111" spans="1:8">
      <c r="A1111" s="17">
        <v>37971</v>
      </c>
      <c r="B1111">
        <v>1396.3</v>
      </c>
      <c r="C1111">
        <v>1401.75</v>
      </c>
      <c r="D1111">
        <v>1382.15</v>
      </c>
      <c r="E1111">
        <v>1399.3</v>
      </c>
      <c r="F1111">
        <f t="shared" si="53"/>
        <v>1.6463851109520533E-3</v>
      </c>
      <c r="G1111">
        <f t="shared" si="51"/>
        <v>5.383</v>
      </c>
      <c r="H1111">
        <f t="shared" si="52"/>
        <v>4.4969999999999999</v>
      </c>
    </row>
    <row r="1112" spans="1:8">
      <c r="A1112" s="17">
        <v>37972</v>
      </c>
      <c r="B1112">
        <v>1401.85</v>
      </c>
      <c r="C1112">
        <v>1408.7</v>
      </c>
      <c r="D1112">
        <v>1395.3</v>
      </c>
      <c r="E1112">
        <v>1400.2</v>
      </c>
      <c r="F1112">
        <f t="shared" si="53"/>
        <v>6.4317873222341504E-4</v>
      </c>
      <c r="G1112">
        <f t="shared" si="51"/>
        <v>5.4470000000000001</v>
      </c>
      <c r="H1112">
        <f t="shared" si="52"/>
        <v>4.4909999999999997</v>
      </c>
    </row>
    <row r="1113" spans="1:8">
      <c r="A1113" s="17">
        <v>37973</v>
      </c>
      <c r="B1113">
        <v>1404.3</v>
      </c>
      <c r="C1113">
        <v>1430.05</v>
      </c>
      <c r="D1113">
        <v>1400.7</v>
      </c>
      <c r="E1113">
        <v>1428.1</v>
      </c>
      <c r="F1113">
        <f t="shared" si="53"/>
        <v>1.9925724896443286E-2</v>
      </c>
      <c r="G1113">
        <f t="shared" si="51"/>
        <v>5.383</v>
      </c>
      <c r="H1113">
        <f t="shared" si="52"/>
        <v>4.4909999999999997</v>
      </c>
    </row>
    <row r="1114" spans="1:8">
      <c r="A1114" s="17">
        <v>37974</v>
      </c>
      <c r="B1114">
        <v>1435.05</v>
      </c>
      <c r="C1114">
        <v>1453.3</v>
      </c>
      <c r="D1114">
        <v>1435.05</v>
      </c>
      <c r="E1114">
        <v>1450</v>
      </c>
      <c r="F1114">
        <f t="shared" si="53"/>
        <v>1.5335060569988235E-2</v>
      </c>
      <c r="G1114">
        <f t="shared" si="51"/>
        <v>5.3360000000000003</v>
      </c>
      <c r="H1114">
        <f t="shared" si="52"/>
        <v>4.4950000000000001</v>
      </c>
    </row>
    <row r="1115" spans="1:8">
      <c r="A1115" s="17">
        <v>37977</v>
      </c>
      <c r="B1115">
        <v>1453.35</v>
      </c>
      <c r="C1115">
        <v>1472.8</v>
      </c>
      <c r="D1115">
        <v>1453.35</v>
      </c>
      <c r="E1115">
        <v>1466.75</v>
      </c>
      <c r="F1115">
        <f t="shared" si="53"/>
        <v>1.1551724137931041E-2</v>
      </c>
      <c r="G1115">
        <f t="shared" si="51"/>
        <v>5.3769999999999998</v>
      </c>
      <c r="H1115">
        <f t="shared" si="52"/>
        <v>4.484</v>
      </c>
    </row>
    <row r="1116" spans="1:8">
      <c r="A1116" s="17">
        <v>37978</v>
      </c>
      <c r="B1116">
        <v>1473.6</v>
      </c>
      <c r="C1116">
        <v>1477.85</v>
      </c>
      <c r="D1116">
        <v>1453.55</v>
      </c>
      <c r="E1116">
        <v>1456.9</v>
      </c>
      <c r="F1116">
        <f t="shared" si="53"/>
        <v>-6.715527526845011E-3</v>
      </c>
      <c r="G1116">
        <f t="shared" si="51"/>
        <v>5.4169999999999998</v>
      </c>
      <c r="H1116">
        <f t="shared" si="52"/>
        <v>4.4800000000000004</v>
      </c>
    </row>
    <row r="1117" spans="1:8">
      <c r="A1117" s="17">
        <v>37979</v>
      </c>
      <c r="B1117">
        <v>1465.2</v>
      </c>
      <c r="C1117">
        <v>1476.85</v>
      </c>
      <c r="D1117">
        <v>1459.6</v>
      </c>
      <c r="E1117">
        <v>1475</v>
      </c>
      <c r="F1117">
        <f t="shared" si="53"/>
        <v>1.2423639233989814E-2</v>
      </c>
      <c r="G1117">
        <f t="shared" si="51"/>
        <v>5.3819999999999997</v>
      </c>
      <c r="H1117">
        <f t="shared" si="52"/>
        <v>4.4790000000000001</v>
      </c>
    </row>
    <row r="1118" spans="1:8">
      <c r="A1118" s="17">
        <v>37981</v>
      </c>
      <c r="B1118">
        <v>1478.95</v>
      </c>
      <c r="C1118">
        <v>1497.65</v>
      </c>
      <c r="D1118">
        <v>1478.95</v>
      </c>
      <c r="E1118">
        <v>1496.35</v>
      </c>
      <c r="F1118">
        <f t="shared" si="53"/>
        <v>1.4474576271186423E-2</v>
      </c>
      <c r="G1118">
        <f t="shared" si="51"/>
        <v>5.4390000000000001</v>
      </c>
      <c r="H1118">
        <f t="shared" si="52"/>
        <v>4.4710000000000001</v>
      </c>
    </row>
    <row r="1119" spans="1:8">
      <c r="A1119" s="17">
        <v>37984</v>
      </c>
      <c r="B1119">
        <v>1509.4</v>
      </c>
      <c r="C1119">
        <v>1526.65</v>
      </c>
      <c r="D1119">
        <v>1509.4</v>
      </c>
      <c r="E1119">
        <v>1525.5</v>
      </c>
      <c r="F1119">
        <f t="shared" si="53"/>
        <v>1.9480736458716175E-2</v>
      </c>
      <c r="G1119">
        <f t="shared" si="51"/>
        <v>5.351</v>
      </c>
      <c r="H1119">
        <f t="shared" si="52"/>
        <v>4.4660000000000002</v>
      </c>
    </row>
    <row r="1120" spans="1:8">
      <c r="A1120" s="17">
        <v>37985</v>
      </c>
      <c r="B1120">
        <v>1538.75</v>
      </c>
      <c r="C1120">
        <v>1555.3</v>
      </c>
      <c r="D1120">
        <v>1514.8</v>
      </c>
      <c r="E1120">
        <v>1525.25</v>
      </c>
      <c r="F1120">
        <f t="shared" si="53"/>
        <v>-1.6388069485417933E-4</v>
      </c>
      <c r="G1120">
        <f t="shared" si="51"/>
        <v>5.3879999999999999</v>
      </c>
      <c r="H1120">
        <f t="shared" si="52"/>
        <v>4.4619999999999997</v>
      </c>
    </row>
    <row r="1121" spans="1:8">
      <c r="A1121" s="17">
        <v>37986</v>
      </c>
      <c r="B1121">
        <v>1529.4</v>
      </c>
      <c r="C1121">
        <v>1545.3</v>
      </c>
      <c r="D1121">
        <v>1523.4</v>
      </c>
      <c r="E1121">
        <v>1531.35</v>
      </c>
      <c r="F1121">
        <f t="shared" si="53"/>
        <v>3.9993443697754483E-3</v>
      </c>
      <c r="G1121">
        <f t="shared" si="51"/>
        <v>5.4509999999999996</v>
      </c>
      <c r="H1121">
        <f t="shared" si="52"/>
        <v>4.4560000000000004</v>
      </c>
    </row>
    <row r="1122" spans="1:8">
      <c r="A1122" s="17">
        <v>37987</v>
      </c>
      <c r="B1122">
        <v>1542.45</v>
      </c>
      <c r="C1122">
        <v>1565.55</v>
      </c>
      <c r="D1122">
        <v>1542.45</v>
      </c>
      <c r="E1122">
        <v>1562.95</v>
      </c>
      <c r="F1122">
        <f t="shared" si="53"/>
        <v>2.0635387076762379E-2</v>
      </c>
      <c r="G1122">
        <f t="shared" si="51"/>
        <v>5.3639999999999999</v>
      </c>
      <c r="H1122">
        <f t="shared" si="52"/>
        <v>4.46</v>
      </c>
    </row>
    <row r="1123" spans="1:8">
      <c r="A1123" s="17">
        <v>37988</v>
      </c>
      <c r="B1123">
        <v>1574.65</v>
      </c>
      <c r="C1123">
        <v>1612.7</v>
      </c>
      <c r="D1123">
        <v>1574.65</v>
      </c>
      <c r="E1123">
        <v>1609.3</v>
      </c>
      <c r="F1123">
        <f t="shared" si="53"/>
        <v>2.9655459227742265E-2</v>
      </c>
      <c r="G1123">
        <f t="shared" si="51"/>
        <v>5.1310000000000002</v>
      </c>
      <c r="H1123">
        <f t="shared" si="52"/>
        <v>4.4950000000000001</v>
      </c>
    </row>
    <row r="1124" spans="1:8">
      <c r="A1124" s="17">
        <v>37991</v>
      </c>
      <c r="B1124">
        <v>1624.4</v>
      </c>
      <c r="C1124">
        <v>1641.45</v>
      </c>
      <c r="D1124">
        <v>1606.05</v>
      </c>
      <c r="E1124">
        <v>1616.2</v>
      </c>
      <c r="F1124">
        <f t="shared" si="53"/>
        <v>4.2875784502578451E-3</v>
      </c>
      <c r="G1124">
        <f t="shared" si="51"/>
        <v>5.2530000000000001</v>
      </c>
      <c r="H1124">
        <f t="shared" si="52"/>
        <v>4.4809999999999999</v>
      </c>
    </row>
    <row r="1125" spans="1:8">
      <c r="A1125" s="17">
        <v>37992</v>
      </c>
      <c r="B1125">
        <v>1620.3</v>
      </c>
      <c r="C1125">
        <v>1638.2</v>
      </c>
      <c r="D1125">
        <v>1574.65</v>
      </c>
      <c r="E1125">
        <v>1587.4</v>
      </c>
      <c r="F1125">
        <f t="shared" si="53"/>
        <v>-1.7819576785051305E-2</v>
      </c>
      <c r="G1125">
        <f t="shared" si="51"/>
        <v>5.2160000000000002</v>
      </c>
      <c r="H1125">
        <f t="shared" si="52"/>
        <v>4.4800000000000004</v>
      </c>
    </row>
    <row r="1126" spans="1:8">
      <c r="A1126" s="17">
        <v>37993</v>
      </c>
      <c r="B1126">
        <v>1585.75</v>
      </c>
      <c r="C1126">
        <v>1595.7</v>
      </c>
      <c r="D1126">
        <v>1559.05</v>
      </c>
      <c r="E1126">
        <v>1579.65</v>
      </c>
      <c r="F1126">
        <f t="shared" si="53"/>
        <v>-4.8821973037671551E-3</v>
      </c>
      <c r="G1126">
        <f t="shared" si="51"/>
        <v>5.3079999999999998</v>
      </c>
      <c r="H1126">
        <f t="shared" si="52"/>
        <v>4.4729999999999999</v>
      </c>
    </row>
    <row r="1127" spans="1:8">
      <c r="A1127" s="17">
        <v>37994</v>
      </c>
      <c r="B1127">
        <v>1596.05</v>
      </c>
      <c r="C1127">
        <v>1635.75</v>
      </c>
      <c r="D1127">
        <v>1596.05</v>
      </c>
      <c r="E1127">
        <v>1633.2</v>
      </c>
      <c r="F1127">
        <f t="shared" si="53"/>
        <v>3.389991453803054E-2</v>
      </c>
      <c r="G1127">
        <f t="shared" si="51"/>
        <v>5.1970000000000001</v>
      </c>
      <c r="H1127">
        <f t="shared" si="52"/>
        <v>4.4749999999999996</v>
      </c>
    </row>
    <row r="1128" spans="1:8">
      <c r="A1128" s="17">
        <v>37995</v>
      </c>
      <c r="B1128">
        <v>1666.95</v>
      </c>
      <c r="C1128">
        <v>1667.8</v>
      </c>
      <c r="D1128">
        <v>1620.5</v>
      </c>
      <c r="E1128">
        <v>1630.6</v>
      </c>
      <c r="F1128">
        <f t="shared" si="53"/>
        <v>-1.591966691158575E-3</v>
      </c>
      <c r="G1128">
        <f t="shared" si="51"/>
        <v>5.3</v>
      </c>
      <c r="H1128">
        <f t="shared" si="52"/>
        <v>4.468</v>
      </c>
    </row>
    <row r="1129" spans="1:8">
      <c r="A1129" s="17">
        <v>37998</v>
      </c>
      <c r="B1129">
        <v>1634.75</v>
      </c>
      <c r="C1129">
        <v>1634.75</v>
      </c>
      <c r="D1129">
        <v>1599.7</v>
      </c>
      <c r="E1129">
        <v>1605.35</v>
      </c>
      <c r="F1129">
        <f t="shared" si="53"/>
        <v>-1.548509751011895E-2</v>
      </c>
      <c r="G1129">
        <f t="shared" si="51"/>
        <v>5.29</v>
      </c>
      <c r="H1129">
        <f t="shared" si="52"/>
        <v>4.46</v>
      </c>
    </row>
    <row r="1130" spans="1:8">
      <c r="A1130" s="17">
        <v>37999</v>
      </c>
      <c r="B1130">
        <v>1606</v>
      </c>
      <c r="C1130">
        <v>1617.1</v>
      </c>
      <c r="D1130">
        <v>1583.1</v>
      </c>
      <c r="E1130">
        <v>1608.75</v>
      </c>
      <c r="F1130">
        <f t="shared" si="53"/>
        <v>2.1179182109820616E-3</v>
      </c>
      <c r="G1130">
        <f t="shared" si="51"/>
        <v>5.327</v>
      </c>
      <c r="H1130">
        <f t="shared" si="52"/>
        <v>4.4560000000000004</v>
      </c>
    </row>
    <row r="1131" spans="1:8">
      <c r="A1131" s="17">
        <v>38000</v>
      </c>
      <c r="B1131">
        <v>1617.9</v>
      </c>
      <c r="C1131">
        <v>1630.8</v>
      </c>
      <c r="D1131">
        <v>1617.9</v>
      </c>
      <c r="E1131">
        <v>1621.2</v>
      </c>
      <c r="F1131">
        <f t="shared" si="53"/>
        <v>7.7389277389277034E-3</v>
      </c>
      <c r="G1131">
        <f t="shared" si="51"/>
        <v>5.4169999999999998</v>
      </c>
      <c r="H1131">
        <f t="shared" si="52"/>
        <v>4.4489999999999998</v>
      </c>
    </row>
    <row r="1132" spans="1:8">
      <c r="A1132" s="17">
        <v>38001</v>
      </c>
      <c r="B1132">
        <v>1632.25</v>
      </c>
      <c r="C1132">
        <v>1639.15</v>
      </c>
      <c r="D1132">
        <v>1588.7</v>
      </c>
      <c r="E1132">
        <v>1597.3</v>
      </c>
      <c r="F1132">
        <f t="shared" si="53"/>
        <v>-1.4742166296570547E-2</v>
      </c>
      <c r="G1132">
        <f t="shared" si="51"/>
        <v>5.3209999999999997</v>
      </c>
      <c r="H1132">
        <f t="shared" si="52"/>
        <v>4.4509999999999996</v>
      </c>
    </row>
    <row r="1133" spans="1:8">
      <c r="A1133" s="17">
        <v>38002</v>
      </c>
      <c r="B1133">
        <v>1595.65</v>
      </c>
      <c r="C1133">
        <v>1596.95</v>
      </c>
      <c r="D1133">
        <v>1545.25</v>
      </c>
      <c r="E1133">
        <v>1555.15</v>
      </c>
      <c r="F1133">
        <f t="shared" si="53"/>
        <v>-2.6388280222875982E-2</v>
      </c>
      <c r="G1133">
        <f t="shared" si="51"/>
        <v>5.3419999999999996</v>
      </c>
      <c r="H1133">
        <f t="shared" si="52"/>
        <v>4.4470000000000001</v>
      </c>
    </row>
    <row r="1134" spans="1:8">
      <c r="A1134" s="17">
        <v>38005</v>
      </c>
      <c r="B1134">
        <v>1562.65</v>
      </c>
      <c r="C1134">
        <v>1583.8</v>
      </c>
      <c r="D1134">
        <v>1527.3</v>
      </c>
      <c r="E1134">
        <v>1576.95</v>
      </c>
      <c r="F1134">
        <f t="shared" si="53"/>
        <v>1.4017940391602091E-2</v>
      </c>
      <c r="G1134">
        <f t="shared" si="51"/>
        <v>5.3150000000000004</v>
      </c>
      <c r="H1134">
        <f t="shared" si="52"/>
        <v>4.4400000000000004</v>
      </c>
    </row>
    <row r="1135" spans="1:8">
      <c r="A1135" s="17">
        <v>38006</v>
      </c>
      <c r="B1135">
        <v>1592.6</v>
      </c>
      <c r="C1135">
        <v>1600.85</v>
      </c>
      <c r="D1135">
        <v>1536.4</v>
      </c>
      <c r="E1135">
        <v>1546.75</v>
      </c>
      <c r="F1135">
        <f t="shared" si="53"/>
        <v>-1.9150892545737097E-2</v>
      </c>
      <c r="G1135">
        <f t="shared" si="51"/>
        <v>5.3440000000000003</v>
      </c>
      <c r="H1135">
        <f t="shared" si="52"/>
        <v>4.4359999999999999</v>
      </c>
    </row>
    <row r="1136" spans="1:8">
      <c r="A1136" s="17">
        <v>38007</v>
      </c>
      <c r="B1136">
        <v>1541.15</v>
      </c>
      <c r="C1136">
        <v>1544.7</v>
      </c>
      <c r="D1136">
        <v>1457.45</v>
      </c>
      <c r="E1136">
        <v>1466.15</v>
      </c>
      <c r="F1136">
        <f t="shared" si="53"/>
        <v>-5.2109261354452818E-2</v>
      </c>
      <c r="G1136">
        <f t="shared" si="51"/>
        <v>5.4219999999999997</v>
      </c>
      <c r="H1136">
        <f t="shared" si="52"/>
        <v>4.4290000000000003</v>
      </c>
    </row>
    <row r="1137" spans="1:8">
      <c r="A1137" s="17">
        <v>38008</v>
      </c>
      <c r="B1137">
        <v>1478.85</v>
      </c>
      <c r="C1137">
        <v>1491.7</v>
      </c>
      <c r="D1137">
        <v>1417.7</v>
      </c>
      <c r="E1137">
        <v>1424.05</v>
      </c>
      <c r="F1137">
        <f t="shared" si="53"/>
        <v>-2.8714660846434592E-2</v>
      </c>
      <c r="G1137">
        <f t="shared" si="51"/>
        <v>5.4379999999999997</v>
      </c>
      <c r="H1137">
        <f t="shared" si="52"/>
        <v>4.4260000000000002</v>
      </c>
    </row>
    <row r="1138" spans="1:8">
      <c r="A1138" s="17">
        <v>38009</v>
      </c>
      <c r="B1138">
        <v>1448.8</v>
      </c>
      <c r="C1138">
        <v>1503.05</v>
      </c>
      <c r="D1138">
        <v>1430.8</v>
      </c>
      <c r="E1138">
        <v>1494.4</v>
      </c>
      <c r="F1138">
        <f t="shared" si="53"/>
        <v>4.9401355289491411E-2</v>
      </c>
      <c r="G1138">
        <f t="shared" si="51"/>
        <v>5.3929999999999998</v>
      </c>
      <c r="H1138">
        <f t="shared" si="52"/>
        <v>4.4249999999999998</v>
      </c>
    </row>
    <row r="1139" spans="1:8">
      <c r="A1139" s="17">
        <v>38013</v>
      </c>
      <c r="B1139">
        <v>1514.2</v>
      </c>
      <c r="C1139">
        <v>1550.95</v>
      </c>
      <c r="D1139">
        <v>1496.65</v>
      </c>
      <c r="E1139">
        <v>1547.65</v>
      </c>
      <c r="F1139">
        <f t="shared" si="53"/>
        <v>3.563302997858675E-2</v>
      </c>
      <c r="G1139">
        <f t="shared" si="51"/>
        <v>5.4169999999999998</v>
      </c>
      <c r="H1139">
        <f t="shared" si="52"/>
        <v>4.4139999999999997</v>
      </c>
    </row>
    <row r="1140" spans="1:8">
      <c r="A1140" s="17">
        <v>38014</v>
      </c>
      <c r="B1140">
        <v>1544.75</v>
      </c>
      <c r="C1140">
        <v>1554.75</v>
      </c>
      <c r="D1140">
        <v>1497.25</v>
      </c>
      <c r="E1140">
        <v>1509.55</v>
      </c>
      <c r="F1140">
        <f t="shared" si="53"/>
        <v>-2.4617969179077992E-2</v>
      </c>
      <c r="G1140">
        <f t="shared" si="51"/>
        <v>5.3220000000000001</v>
      </c>
      <c r="H1140">
        <f t="shared" si="52"/>
        <v>4.4249999999999998</v>
      </c>
    </row>
    <row r="1141" spans="1:8">
      <c r="A1141" s="17">
        <v>38015</v>
      </c>
      <c r="B1141">
        <v>1510.9</v>
      </c>
      <c r="C1141">
        <v>1524.45</v>
      </c>
      <c r="D1141">
        <v>1484.9</v>
      </c>
      <c r="E1141">
        <v>1496.1</v>
      </c>
      <c r="F1141">
        <f t="shared" si="53"/>
        <v>-8.9099400483587665E-3</v>
      </c>
      <c r="G1141">
        <f t="shared" si="51"/>
        <v>5.36</v>
      </c>
      <c r="H1141">
        <f t="shared" si="52"/>
        <v>4.4450000000000003</v>
      </c>
    </row>
    <row r="1142" spans="1:8">
      <c r="A1142" s="17">
        <v>38016</v>
      </c>
      <c r="B1142">
        <v>1504.25</v>
      </c>
      <c r="C1142">
        <v>1509</v>
      </c>
      <c r="D1142">
        <v>1456.9</v>
      </c>
      <c r="E1142">
        <v>1459.8</v>
      </c>
      <c r="F1142">
        <f t="shared" si="53"/>
        <v>-2.42630840184479E-2</v>
      </c>
      <c r="G1142">
        <f t="shared" si="51"/>
        <v>5.3419999999999996</v>
      </c>
      <c r="H1142">
        <f t="shared" si="52"/>
        <v>4.4429999999999996</v>
      </c>
    </row>
    <row r="1143" spans="1:8">
      <c r="A1143" s="17">
        <v>38020</v>
      </c>
      <c r="B1143">
        <v>1460.5</v>
      </c>
      <c r="C1143">
        <v>1460.5</v>
      </c>
      <c r="D1143">
        <v>1393.55</v>
      </c>
      <c r="E1143">
        <v>1403.55</v>
      </c>
      <c r="F1143">
        <f t="shared" si="53"/>
        <v>-3.8532675709001207E-2</v>
      </c>
      <c r="G1143">
        <f t="shared" si="51"/>
        <v>5.4290000000000003</v>
      </c>
      <c r="H1143">
        <f t="shared" si="52"/>
        <v>4.431</v>
      </c>
    </row>
    <row r="1144" spans="1:8">
      <c r="A1144" s="17">
        <v>38021</v>
      </c>
      <c r="B1144">
        <v>1403.6</v>
      </c>
      <c r="C1144">
        <v>1450.85</v>
      </c>
      <c r="D1144">
        <v>1399.75</v>
      </c>
      <c r="E1144">
        <v>1444.95</v>
      </c>
      <c r="F1144">
        <f t="shared" si="53"/>
        <v>2.9496633536389982E-2</v>
      </c>
      <c r="G1144">
        <f t="shared" si="51"/>
        <v>5.3979999999999997</v>
      </c>
      <c r="H1144">
        <f t="shared" si="52"/>
        <v>4.43</v>
      </c>
    </row>
    <row r="1145" spans="1:8">
      <c r="A1145" s="17">
        <v>38022</v>
      </c>
      <c r="B1145">
        <v>1441.4</v>
      </c>
      <c r="C1145">
        <v>1471.05</v>
      </c>
      <c r="D1145">
        <v>1426.1</v>
      </c>
      <c r="E1145">
        <v>1437.15</v>
      </c>
      <c r="F1145">
        <f t="shared" si="53"/>
        <v>-5.3981106612684959E-3</v>
      </c>
      <c r="G1145">
        <f t="shared" si="51"/>
        <v>5.3680000000000003</v>
      </c>
      <c r="H1145">
        <f t="shared" si="52"/>
        <v>4.4290000000000003</v>
      </c>
    </row>
    <row r="1146" spans="1:8">
      <c r="A1146" s="17">
        <v>38023</v>
      </c>
      <c r="B1146">
        <v>1446.25</v>
      </c>
      <c r="C1146">
        <v>1469.2</v>
      </c>
      <c r="D1146">
        <v>1433.25</v>
      </c>
      <c r="E1146">
        <v>1466.6</v>
      </c>
      <c r="F1146">
        <f t="shared" si="53"/>
        <v>2.0491945865080075E-2</v>
      </c>
      <c r="G1146">
        <f t="shared" si="51"/>
        <v>5.383</v>
      </c>
      <c r="H1146">
        <f t="shared" si="52"/>
        <v>4.4249999999999998</v>
      </c>
    </row>
    <row r="1147" spans="1:8">
      <c r="A1147" s="17">
        <v>38026</v>
      </c>
      <c r="B1147">
        <v>1479.5</v>
      </c>
      <c r="C1147">
        <v>1504.35</v>
      </c>
      <c r="D1147">
        <v>1478.15</v>
      </c>
      <c r="E1147">
        <v>1501.35</v>
      </c>
      <c r="F1147">
        <f t="shared" si="53"/>
        <v>2.3694258829946913E-2</v>
      </c>
      <c r="G1147">
        <f t="shared" si="51"/>
        <v>5.3890000000000002</v>
      </c>
      <c r="H1147">
        <f t="shared" si="52"/>
        <v>4.4169999999999998</v>
      </c>
    </row>
    <row r="1148" spans="1:8">
      <c r="A1148" s="17">
        <v>38027</v>
      </c>
      <c r="B1148">
        <v>1507</v>
      </c>
      <c r="C1148">
        <v>1515</v>
      </c>
      <c r="D1148">
        <v>1486.3</v>
      </c>
      <c r="E1148">
        <v>1501.65</v>
      </c>
      <c r="F1148">
        <f t="shared" si="53"/>
        <v>1.9982016185449147E-4</v>
      </c>
      <c r="G1148">
        <f t="shared" si="51"/>
        <v>5.4210000000000003</v>
      </c>
      <c r="H1148">
        <f t="shared" si="52"/>
        <v>4.4119999999999999</v>
      </c>
    </row>
    <row r="1149" spans="1:8">
      <c r="A1149" s="17">
        <v>38028</v>
      </c>
      <c r="B1149">
        <v>1508.2</v>
      </c>
      <c r="C1149">
        <v>1514.8</v>
      </c>
      <c r="D1149">
        <v>1501</v>
      </c>
      <c r="E1149">
        <v>1512.55</v>
      </c>
      <c r="F1149">
        <f t="shared" si="53"/>
        <v>7.2586821163385107E-3</v>
      </c>
      <c r="G1149">
        <f t="shared" si="51"/>
        <v>5.532</v>
      </c>
      <c r="H1149">
        <f t="shared" si="52"/>
        <v>4.4050000000000002</v>
      </c>
    </row>
    <row r="1150" spans="1:8">
      <c r="A1150" s="17">
        <v>38029</v>
      </c>
      <c r="B1150">
        <v>1520.55</v>
      </c>
      <c r="C1150">
        <v>1523.75</v>
      </c>
      <c r="D1150">
        <v>1499.45</v>
      </c>
      <c r="E1150">
        <v>1511.65</v>
      </c>
      <c r="F1150">
        <f t="shared" si="53"/>
        <v>-5.9502165217673042E-4</v>
      </c>
      <c r="G1150">
        <f t="shared" si="51"/>
        <v>5.5010000000000003</v>
      </c>
      <c r="H1150">
        <f t="shared" si="52"/>
        <v>4.4029999999999996</v>
      </c>
    </row>
    <row r="1151" spans="1:8">
      <c r="A1151" s="17">
        <v>38030</v>
      </c>
      <c r="B1151">
        <v>1512.65</v>
      </c>
      <c r="C1151">
        <v>1535.15</v>
      </c>
      <c r="D1151">
        <v>1505.45</v>
      </c>
      <c r="E1151">
        <v>1533.4</v>
      </c>
      <c r="F1151">
        <f t="shared" si="53"/>
        <v>1.438825124863552E-2</v>
      </c>
      <c r="G1151">
        <f t="shared" si="51"/>
        <v>5.5869999999999997</v>
      </c>
      <c r="H1151">
        <f t="shared" si="52"/>
        <v>4.3970000000000002</v>
      </c>
    </row>
    <row r="1152" spans="1:8">
      <c r="A1152" s="17">
        <v>38033</v>
      </c>
      <c r="B1152">
        <v>1540.15</v>
      </c>
      <c r="C1152">
        <v>1548.9</v>
      </c>
      <c r="D1152">
        <v>1532.2</v>
      </c>
      <c r="E1152">
        <v>1535.35</v>
      </c>
      <c r="F1152">
        <f t="shared" si="53"/>
        <v>1.2716838398330044E-3</v>
      </c>
      <c r="G1152">
        <f t="shared" si="51"/>
        <v>5.5129999999999999</v>
      </c>
      <c r="H1152">
        <f t="shared" si="52"/>
        <v>4.3920000000000003</v>
      </c>
    </row>
    <row r="1153" spans="1:8">
      <c r="A1153" s="17">
        <v>38034</v>
      </c>
      <c r="B1153">
        <v>1536.1</v>
      </c>
      <c r="C1153">
        <v>1540.2</v>
      </c>
      <c r="D1153">
        <v>1528.85</v>
      </c>
      <c r="E1153">
        <v>1537.15</v>
      </c>
      <c r="F1153">
        <f t="shared" si="53"/>
        <v>1.1723711205915421E-3</v>
      </c>
      <c r="G1153">
        <f t="shared" si="51"/>
        <v>5.5979999999999999</v>
      </c>
      <c r="H1153">
        <f t="shared" si="52"/>
        <v>4.3849999999999998</v>
      </c>
    </row>
    <row r="1154" spans="1:8">
      <c r="A1154" s="17">
        <v>38036</v>
      </c>
      <c r="B1154">
        <v>1545.35</v>
      </c>
      <c r="C1154">
        <v>1547.95</v>
      </c>
      <c r="D1154">
        <v>1496.35</v>
      </c>
      <c r="E1154">
        <v>1501.3</v>
      </c>
      <c r="F1154">
        <f t="shared" si="53"/>
        <v>-2.3322382330937197E-2</v>
      </c>
      <c r="G1154">
        <f t="shared" ref="G1154:G1217" si="54">VLOOKUP(A1154,Debtindex,6,FALSE)</f>
        <v>5.6230000000000002</v>
      </c>
      <c r="H1154">
        <f t="shared" ref="H1154:H1217" si="55">VLOOKUP(A1154,Debtindex,7,FALSE)</f>
        <v>4.3789999999999996</v>
      </c>
    </row>
    <row r="1155" spans="1:8">
      <c r="A1155" s="17">
        <v>38037</v>
      </c>
      <c r="B1155">
        <v>1492.7</v>
      </c>
      <c r="C1155">
        <v>1511.15</v>
      </c>
      <c r="D1155">
        <v>1478.4</v>
      </c>
      <c r="E1155">
        <v>1494.65</v>
      </c>
      <c r="F1155">
        <f t="shared" si="53"/>
        <v>-4.4294944381535473E-3</v>
      </c>
      <c r="G1155">
        <f t="shared" si="54"/>
        <v>5.56</v>
      </c>
      <c r="H1155">
        <f t="shared" si="55"/>
        <v>4.3789999999999996</v>
      </c>
    </row>
    <row r="1156" spans="1:8">
      <c r="A1156" s="17">
        <v>38040</v>
      </c>
      <c r="B1156">
        <v>1504.4</v>
      </c>
      <c r="C1156">
        <v>1504.4</v>
      </c>
      <c r="D1156">
        <v>1451.85</v>
      </c>
      <c r="E1156">
        <v>1457</v>
      </c>
      <c r="F1156">
        <f t="shared" ref="F1156:F1219" si="56">E1156/E1155-1</f>
        <v>-2.5189843776134979E-2</v>
      </c>
      <c r="G1156">
        <f t="shared" si="54"/>
        <v>5.5940000000000003</v>
      </c>
      <c r="H1156">
        <f t="shared" si="55"/>
        <v>4.38</v>
      </c>
    </row>
    <row r="1157" spans="1:8">
      <c r="A1157" s="17">
        <v>38041</v>
      </c>
      <c r="B1157">
        <v>1450.15</v>
      </c>
      <c r="C1157">
        <v>1464.05</v>
      </c>
      <c r="D1157">
        <v>1435.15</v>
      </c>
      <c r="E1157">
        <v>1461.2</v>
      </c>
      <c r="F1157">
        <f t="shared" si="56"/>
        <v>2.8826355525051195E-3</v>
      </c>
      <c r="G1157">
        <f t="shared" si="54"/>
        <v>5.4619999999999997</v>
      </c>
      <c r="H1157">
        <f t="shared" si="55"/>
        <v>4.3869999999999996</v>
      </c>
    </row>
    <row r="1158" spans="1:8">
      <c r="A1158" s="17">
        <v>38042</v>
      </c>
      <c r="B1158">
        <v>1462.1</v>
      </c>
      <c r="C1158">
        <v>1462.1</v>
      </c>
      <c r="D1158">
        <v>1424.75</v>
      </c>
      <c r="E1158">
        <v>1430.8</v>
      </c>
      <c r="F1158">
        <f t="shared" si="56"/>
        <v>-2.0804817957842947E-2</v>
      </c>
      <c r="G1158">
        <f t="shared" si="54"/>
        <v>5.5869999999999997</v>
      </c>
      <c r="H1158">
        <f t="shared" si="55"/>
        <v>4.3789999999999996</v>
      </c>
    </row>
    <row r="1159" spans="1:8">
      <c r="A1159" s="17">
        <v>38043</v>
      </c>
      <c r="B1159">
        <v>1441.1</v>
      </c>
      <c r="C1159">
        <v>1460.4</v>
      </c>
      <c r="D1159">
        <v>1416.45</v>
      </c>
      <c r="E1159">
        <v>1419.85</v>
      </c>
      <c r="F1159">
        <f t="shared" si="56"/>
        <v>-7.6530612244898322E-3</v>
      </c>
      <c r="G1159">
        <f t="shared" si="54"/>
        <v>5.63</v>
      </c>
      <c r="H1159">
        <f t="shared" si="55"/>
        <v>4.3739999999999997</v>
      </c>
    </row>
    <row r="1160" spans="1:8">
      <c r="A1160" s="17">
        <v>38044</v>
      </c>
      <c r="B1160">
        <v>1429.3</v>
      </c>
      <c r="C1160">
        <v>1447.05</v>
      </c>
      <c r="D1160">
        <v>1418.2</v>
      </c>
      <c r="E1160">
        <v>1442.8</v>
      </c>
      <c r="F1160">
        <f t="shared" si="56"/>
        <v>1.6163679261893993E-2</v>
      </c>
      <c r="G1160">
        <f t="shared" si="54"/>
        <v>5.5679999999999996</v>
      </c>
      <c r="H1160">
        <f t="shared" si="55"/>
        <v>4.3739999999999997</v>
      </c>
    </row>
    <row r="1161" spans="1:8">
      <c r="A1161" s="17">
        <v>38047</v>
      </c>
      <c r="B1161">
        <v>1448.75</v>
      </c>
      <c r="C1161">
        <v>1487.2</v>
      </c>
      <c r="D1161">
        <v>1448.75</v>
      </c>
      <c r="E1161">
        <v>1484.2</v>
      </c>
      <c r="F1161">
        <f t="shared" si="56"/>
        <v>2.8694205711117249E-2</v>
      </c>
      <c r="G1161">
        <f t="shared" si="54"/>
        <v>5.5590000000000002</v>
      </c>
      <c r="H1161">
        <f t="shared" si="55"/>
        <v>4.3739999999999997</v>
      </c>
    </row>
    <row r="1162" spans="1:8">
      <c r="A1162" s="17">
        <v>38049</v>
      </c>
      <c r="B1162">
        <v>1489.65</v>
      </c>
      <c r="C1162">
        <v>1495.2</v>
      </c>
      <c r="D1162">
        <v>1480.8</v>
      </c>
      <c r="E1162">
        <v>1487.65</v>
      </c>
      <c r="F1162">
        <f t="shared" si="56"/>
        <v>2.3244845708125794E-3</v>
      </c>
      <c r="G1162">
        <f t="shared" si="54"/>
        <v>5.5149999999999997</v>
      </c>
      <c r="H1162">
        <f t="shared" si="55"/>
        <v>4.3710000000000004</v>
      </c>
    </row>
    <row r="1163" spans="1:8">
      <c r="A1163" s="17">
        <v>38050</v>
      </c>
      <c r="B1163">
        <v>1492.9</v>
      </c>
      <c r="C1163">
        <v>1498.85</v>
      </c>
      <c r="D1163">
        <v>1471.8</v>
      </c>
      <c r="E1163">
        <v>1480</v>
      </c>
      <c r="F1163">
        <f t="shared" si="56"/>
        <v>-5.1423385877055194E-3</v>
      </c>
      <c r="G1163">
        <f t="shared" si="54"/>
        <v>5.5090000000000003</v>
      </c>
      <c r="H1163">
        <f t="shared" si="55"/>
        <v>4.3680000000000003</v>
      </c>
    </row>
    <row r="1164" spans="1:8">
      <c r="A1164" s="17">
        <v>38051</v>
      </c>
      <c r="B1164">
        <v>1486.4</v>
      </c>
      <c r="C1164">
        <v>1508.75</v>
      </c>
      <c r="D1164">
        <v>1484.5</v>
      </c>
      <c r="E1164">
        <v>1506.7</v>
      </c>
      <c r="F1164">
        <f t="shared" si="56"/>
        <v>1.8040540540540606E-2</v>
      </c>
      <c r="G1164">
        <f t="shared" si="54"/>
        <v>5.45</v>
      </c>
      <c r="H1164">
        <f t="shared" si="55"/>
        <v>4.3680000000000003</v>
      </c>
    </row>
    <row r="1165" spans="1:8">
      <c r="A1165" s="17">
        <v>38054</v>
      </c>
      <c r="B1165">
        <v>1517</v>
      </c>
      <c r="C1165">
        <v>1544.15</v>
      </c>
      <c r="D1165">
        <v>1517</v>
      </c>
      <c r="E1165">
        <v>1535.7</v>
      </c>
      <c r="F1165">
        <f t="shared" si="56"/>
        <v>1.9247361784031414E-2</v>
      </c>
      <c r="G1165">
        <f t="shared" si="54"/>
        <v>5.3719999999999999</v>
      </c>
      <c r="H1165">
        <f t="shared" si="55"/>
        <v>4.3689999999999998</v>
      </c>
    </row>
    <row r="1166" spans="1:8">
      <c r="A1166" s="17">
        <v>38055</v>
      </c>
      <c r="B1166">
        <v>1532.1</v>
      </c>
      <c r="C1166">
        <v>1535.4</v>
      </c>
      <c r="D1166">
        <v>1502.05</v>
      </c>
      <c r="E1166">
        <v>1518.75</v>
      </c>
      <c r="F1166">
        <f t="shared" si="56"/>
        <v>-1.1037311974995134E-2</v>
      </c>
      <c r="G1166">
        <f t="shared" si="54"/>
        <v>5.3490000000000002</v>
      </c>
      <c r="H1166">
        <f t="shared" si="55"/>
        <v>4.367</v>
      </c>
    </row>
    <row r="1167" spans="1:8">
      <c r="A1167" s="17">
        <v>38056</v>
      </c>
      <c r="B1167">
        <v>1512.95</v>
      </c>
      <c r="C1167">
        <v>1520.35</v>
      </c>
      <c r="D1167">
        <v>1499.3</v>
      </c>
      <c r="E1167">
        <v>1504.55</v>
      </c>
      <c r="F1167">
        <f t="shared" si="56"/>
        <v>-9.3497942386832067E-3</v>
      </c>
      <c r="G1167">
        <f t="shared" si="54"/>
        <v>5.45</v>
      </c>
      <c r="H1167">
        <f t="shared" si="55"/>
        <v>4.3600000000000003</v>
      </c>
    </row>
    <row r="1168" spans="1:8">
      <c r="A1168" s="17">
        <v>38057</v>
      </c>
      <c r="B1168">
        <v>1494.1</v>
      </c>
      <c r="C1168">
        <v>1503.4</v>
      </c>
      <c r="D1168">
        <v>1472.9</v>
      </c>
      <c r="E1168">
        <v>1476.8</v>
      </c>
      <c r="F1168">
        <f t="shared" si="56"/>
        <v>-1.8444053039114672E-2</v>
      </c>
      <c r="G1168">
        <f t="shared" si="54"/>
        <v>5.4279999999999999</v>
      </c>
      <c r="H1168">
        <f t="shared" si="55"/>
        <v>4.3579999999999997</v>
      </c>
    </row>
    <row r="1169" spans="1:8">
      <c r="A1169" s="17">
        <v>38058</v>
      </c>
      <c r="B1169">
        <v>1466.05</v>
      </c>
      <c r="C1169">
        <v>1479.35</v>
      </c>
      <c r="D1169">
        <v>1450.35</v>
      </c>
      <c r="E1169">
        <v>1475.45</v>
      </c>
      <c r="F1169">
        <f t="shared" si="56"/>
        <v>-9.1413867822309758E-4</v>
      </c>
      <c r="G1169">
        <f t="shared" si="54"/>
        <v>5.399</v>
      </c>
      <c r="H1169">
        <f t="shared" si="55"/>
        <v>4.3570000000000002</v>
      </c>
    </row>
    <row r="1170" spans="1:8">
      <c r="A1170" s="17">
        <v>38061</v>
      </c>
      <c r="B1170">
        <v>1486.2</v>
      </c>
      <c r="C1170">
        <v>1493.95</v>
      </c>
      <c r="D1170">
        <v>1428.15</v>
      </c>
      <c r="E1170">
        <v>1435.8</v>
      </c>
      <c r="F1170">
        <f t="shared" si="56"/>
        <v>-2.6873157341827936E-2</v>
      </c>
      <c r="G1170">
        <f t="shared" si="54"/>
        <v>5.5970000000000004</v>
      </c>
      <c r="H1170">
        <f t="shared" si="55"/>
        <v>4.34</v>
      </c>
    </row>
    <row r="1171" spans="1:8">
      <c r="A1171" s="17">
        <v>38062</v>
      </c>
      <c r="B1171">
        <v>1422.85</v>
      </c>
      <c r="C1171">
        <v>1445.6</v>
      </c>
      <c r="D1171">
        <v>1416.15</v>
      </c>
      <c r="E1171">
        <v>1429.5</v>
      </c>
      <c r="F1171">
        <f t="shared" si="56"/>
        <v>-4.3877977434182425E-3</v>
      </c>
      <c r="G1171">
        <f t="shared" si="54"/>
        <v>5.4130000000000003</v>
      </c>
      <c r="H1171">
        <f t="shared" si="55"/>
        <v>4.3449999999999998</v>
      </c>
    </row>
    <row r="1172" spans="1:8">
      <c r="A1172" s="17">
        <v>38063</v>
      </c>
      <c r="B1172">
        <v>1441.55</v>
      </c>
      <c r="C1172">
        <v>1444.7</v>
      </c>
      <c r="D1172">
        <v>1427.8</v>
      </c>
      <c r="E1172">
        <v>1437.1</v>
      </c>
      <c r="F1172">
        <f t="shared" si="56"/>
        <v>5.3165442462399515E-3</v>
      </c>
      <c r="G1172">
        <f t="shared" si="54"/>
        <v>5.4370000000000003</v>
      </c>
      <c r="H1172">
        <f t="shared" si="55"/>
        <v>4.3410000000000002</v>
      </c>
    </row>
    <row r="1173" spans="1:8">
      <c r="A1173" s="17">
        <v>38064</v>
      </c>
      <c r="B1173">
        <v>1438.2</v>
      </c>
      <c r="C1173">
        <v>1441.65</v>
      </c>
      <c r="D1173">
        <v>1410.9</v>
      </c>
      <c r="E1173">
        <v>1414.65</v>
      </c>
      <c r="F1173">
        <f t="shared" si="56"/>
        <v>-1.5621738222809656E-2</v>
      </c>
      <c r="G1173">
        <f t="shared" si="54"/>
        <v>5.42</v>
      </c>
      <c r="H1173">
        <f t="shared" si="55"/>
        <v>4.3390000000000004</v>
      </c>
    </row>
    <row r="1174" spans="1:8">
      <c r="A1174" s="17">
        <v>38065</v>
      </c>
      <c r="B1174">
        <v>1417.4</v>
      </c>
      <c r="C1174">
        <v>1427.4</v>
      </c>
      <c r="D1174">
        <v>1401.9</v>
      </c>
      <c r="E1174">
        <v>1418.9</v>
      </c>
      <c r="F1174">
        <f t="shared" si="56"/>
        <v>3.0042766762097273E-3</v>
      </c>
      <c r="G1174">
        <f t="shared" si="54"/>
        <v>5.42</v>
      </c>
      <c r="H1174">
        <f t="shared" si="55"/>
        <v>4.3369999999999997</v>
      </c>
    </row>
    <row r="1175" spans="1:8">
      <c r="A1175" s="17">
        <v>38068</v>
      </c>
      <c r="B1175">
        <v>1418.7</v>
      </c>
      <c r="C1175">
        <v>1418.7</v>
      </c>
      <c r="D1175">
        <v>1379.8</v>
      </c>
      <c r="E1175">
        <v>1383.25</v>
      </c>
      <c r="F1175">
        <f t="shared" si="56"/>
        <v>-2.5125096906054023E-2</v>
      </c>
      <c r="G1175">
        <f t="shared" si="54"/>
        <v>5.4809999999999999</v>
      </c>
      <c r="H1175">
        <f t="shared" si="55"/>
        <v>4.3259999999999996</v>
      </c>
    </row>
    <row r="1176" spans="1:8">
      <c r="A1176" s="17">
        <v>38069</v>
      </c>
      <c r="B1176">
        <v>1379.95</v>
      </c>
      <c r="C1176">
        <v>1393.6</v>
      </c>
      <c r="D1176">
        <v>1362.7</v>
      </c>
      <c r="E1176">
        <v>1383.8</v>
      </c>
      <c r="F1176">
        <f t="shared" si="56"/>
        <v>3.9761431411533543E-4</v>
      </c>
      <c r="G1176">
        <f t="shared" si="54"/>
        <v>5.4859999999999998</v>
      </c>
      <c r="H1176">
        <f t="shared" si="55"/>
        <v>4.3230000000000004</v>
      </c>
    </row>
    <row r="1177" spans="1:8">
      <c r="A1177" s="17">
        <v>38070</v>
      </c>
      <c r="B1177">
        <v>1385.35</v>
      </c>
      <c r="C1177">
        <v>1387.8</v>
      </c>
      <c r="D1177">
        <v>1374.05</v>
      </c>
      <c r="E1177">
        <v>1384.25</v>
      </c>
      <c r="F1177">
        <f t="shared" si="56"/>
        <v>3.2519150166221422E-4</v>
      </c>
      <c r="G1177">
        <f t="shared" si="54"/>
        <v>5.4450000000000003</v>
      </c>
      <c r="H1177">
        <f t="shared" si="55"/>
        <v>4.3220000000000001</v>
      </c>
    </row>
    <row r="1178" spans="1:8">
      <c r="A1178" s="17">
        <v>38071</v>
      </c>
      <c r="B1178">
        <v>1388.45</v>
      </c>
      <c r="C1178">
        <v>1403.3</v>
      </c>
      <c r="D1178">
        <v>1388.45</v>
      </c>
      <c r="E1178">
        <v>1396.2</v>
      </c>
      <c r="F1178">
        <f t="shared" si="56"/>
        <v>8.6328336644392323E-3</v>
      </c>
      <c r="G1178">
        <f t="shared" si="54"/>
        <v>5.423</v>
      </c>
      <c r="H1178">
        <f t="shared" si="55"/>
        <v>4.32</v>
      </c>
    </row>
    <row r="1179" spans="1:8">
      <c r="A1179" s="17">
        <v>38072</v>
      </c>
      <c r="B1179">
        <v>1406.75</v>
      </c>
      <c r="C1179">
        <v>1432.05</v>
      </c>
      <c r="D1179">
        <v>1406.75</v>
      </c>
      <c r="E1179">
        <v>1428.05</v>
      </c>
      <c r="F1179">
        <f t="shared" si="56"/>
        <v>2.2811918063314618E-2</v>
      </c>
      <c r="G1179">
        <f t="shared" si="54"/>
        <v>5.3979999999999997</v>
      </c>
      <c r="H1179">
        <f t="shared" si="55"/>
        <v>4.319</v>
      </c>
    </row>
    <row r="1180" spans="1:8">
      <c r="A1180" s="17">
        <v>38075</v>
      </c>
      <c r="B1180">
        <v>1426.6</v>
      </c>
      <c r="C1180">
        <v>1445.45</v>
      </c>
      <c r="D1180">
        <v>1419.95</v>
      </c>
      <c r="E1180">
        <v>1442.9</v>
      </c>
      <c r="F1180">
        <f t="shared" si="56"/>
        <v>1.0398795560379703E-2</v>
      </c>
      <c r="G1180">
        <f t="shared" si="54"/>
        <v>5.3929999999999998</v>
      </c>
      <c r="H1180">
        <f t="shared" si="55"/>
        <v>4.3109999999999999</v>
      </c>
    </row>
    <row r="1181" spans="1:8">
      <c r="A1181" s="17">
        <v>38077</v>
      </c>
      <c r="B1181">
        <v>1436.25</v>
      </c>
      <c r="C1181">
        <v>1459.6</v>
      </c>
      <c r="D1181">
        <v>1433.6</v>
      </c>
      <c r="E1181">
        <v>1457.5</v>
      </c>
      <c r="F1181">
        <f t="shared" si="56"/>
        <v>1.0118511331346447E-2</v>
      </c>
      <c r="G1181">
        <f t="shared" si="54"/>
        <v>5.4189999999999996</v>
      </c>
      <c r="H1181">
        <f t="shared" si="55"/>
        <v>4.3040000000000003</v>
      </c>
    </row>
    <row r="1182" spans="1:8">
      <c r="A1182" s="17">
        <v>38078</v>
      </c>
      <c r="B1182">
        <v>1457.95</v>
      </c>
      <c r="C1182">
        <v>1492.85</v>
      </c>
      <c r="D1182">
        <v>1457.95</v>
      </c>
      <c r="E1182">
        <v>1491.2</v>
      </c>
      <c r="F1182">
        <f t="shared" si="56"/>
        <v>2.312178387650099E-2</v>
      </c>
      <c r="G1182">
        <f t="shared" si="54"/>
        <v>5.4379999999999997</v>
      </c>
      <c r="H1182">
        <f t="shared" si="55"/>
        <v>4.3029999999999999</v>
      </c>
    </row>
    <row r="1183" spans="1:8">
      <c r="A1183" s="17">
        <v>38079</v>
      </c>
      <c r="B1183">
        <v>1498.05</v>
      </c>
      <c r="C1183">
        <v>1515</v>
      </c>
      <c r="D1183">
        <v>1483.75</v>
      </c>
      <c r="E1183">
        <v>1513.15</v>
      </c>
      <c r="F1183">
        <f t="shared" si="56"/>
        <v>1.4719688841201783E-2</v>
      </c>
      <c r="G1183">
        <f t="shared" si="54"/>
        <v>5.4050000000000002</v>
      </c>
      <c r="H1183">
        <f t="shared" si="55"/>
        <v>4.3019999999999996</v>
      </c>
    </row>
    <row r="1184" spans="1:8">
      <c r="A1184" s="17">
        <v>38082</v>
      </c>
      <c r="B1184">
        <v>1514.2</v>
      </c>
      <c r="C1184">
        <v>1542.15</v>
      </c>
      <c r="D1184">
        <v>1514.2</v>
      </c>
      <c r="E1184">
        <v>1524.1</v>
      </c>
      <c r="F1184">
        <f t="shared" si="56"/>
        <v>7.2365594950929424E-3</v>
      </c>
      <c r="G1184">
        <f t="shared" si="54"/>
        <v>5.4740000000000002</v>
      </c>
      <c r="H1184">
        <f t="shared" si="55"/>
        <v>4.2939999999999996</v>
      </c>
    </row>
    <row r="1185" spans="1:8">
      <c r="A1185" s="17">
        <v>38083</v>
      </c>
      <c r="B1185">
        <v>1535.5</v>
      </c>
      <c r="C1185">
        <v>1536</v>
      </c>
      <c r="D1185">
        <v>1506.9</v>
      </c>
      <c r="E1185">
        <v>1517</v>
      </c>
      <c r="F1185">
        <f t="shared" si="56"/>
        <v>-4.6584869759201952E-3</v>
      </c>
      <c r="G1185">
        <f t="shared" si="54"/>
        <v>5.3920000000000003</v>
      </c>
      <c r="H1185">
        <f t="shared" si="55"/>
        <v>4.3879999999999999</v>
      </c>
    </row>
    <row r="1186" spans="1:8">
      <c r="A1186" s="17">
        <v>38084</v>
      </c>
      <c r="B1186">
        <v>1524</v>
      </c>
      <c r="C1186">
        <v>1526.75</v>
      </c>
      <c r="D1186">
        <v>1505.95</v>
      </c>
      <c r="E1186">
        <v>1516.05</v>
      </c>
      <c r="F1186">
        <f t="shared" si="56"/>
        <v>-6.2623599208966318E-4</v>
      </c>
      <c r="G1186">
        <f t="shared" si="54"/>
        <v>5.3479999999999999</v>
      </c>
      <c r="H1186">
        <f t="shared" si="55"/>
        <v>4.4020000000000001</v>
      </c>
    </row>
    <row r="1187" spans="1:8">
      <c r="A1187" s="17">
        <v>38085</v>
      </c>
      <c r="B1187">
        <v>1518.7</v>
      </c>
      <c r="C1187">
        <v>1534.85</v>
      </c>
      <c r="D1187">
        <v>1511.2</v>
      </c>
      <c r="E1187">
        <v>1531.15</v>
      </c>
      <c r="F1187">
        <f t="shared" si="56"/>
        <v>9.9600936644570481E-3</v>
      </c>
      <c r="G1187">
        <f t="shared" si="54"/>
        <v>5.3550000000000004</v>
      </c>
      <c r="H1187">
        <f t="shared" si="55"/>
        <v>4.399</v>
      </c>
    </row>
    <row r="1188" spans="1:8">
      <c r="A1188" s="17">
        <v>38089</v>
      </c>
      <c r="B1188">
        <v>1541.9</v>
      </c>
      <c r="C1188">
        <v>1545.25</v>
      </c>
      <c r="D1188">
        <v>1521.3</v>
      </c>
      <c r="E1188">
        <v>1526.75</v>
      </c>
      <c r="F1188">
        <f t="shared" si="56"/>
        <v>-2.8736570551546325E-3</v>
      </c>
      <c r="G1188">
        <f t="shared" si="54"/>
        <v>5.32</v>
      </c>
      <c r="H1188">
        <f t="shared" si="55"/>
        <v>4.3899999999999997</v>
      </c>
    </row>
    <row r="1189" spans="1:8">
      <c r="A1189" s="17">
        <v>38090</v>
      </c>
      <c r="B1189">
        <v>1535.7</v>
      </c>
      <c r="C1189">
        <v>1561.3</v>
      </c>
      <c r="D1189">
        <v>1512.7</v>
      </c>
      <c r="E1189">
        <v>1557.4</v>
      </c>
      <c r="F1189">
        <f t="shared" si="56"/>
        <v>2.0075323399377787E-2</v>
      </c>
      <c r="G1189">
        <f t="shared" si="54"/>
        <v>5.4029999999999996</v>
      </c>
      <c r="H1189">
        <f t="shared" si="55"/>
        <v>4.383</v>
      </c>
    </row>
    <row r="1190" spans="1:8">
      <c r="A1190" s="17">
        <v>38092</v>
      </c>
      <c r="B1190">
        <v>1560.5</v>
      </c>
      <c r="C1190">
        <v>1568.7</v>
      </c>
      <c r="D1190">
        <v>1549.6</v>
      </c>
      <c r="E1190">
        <v>1554.9</v>
      </c>
      <c r="F1190">
        <f t="shared" si="56"/>
        <v>-1.6052395017336352E-3</v>
      </c>
      <c r="G1190">
        <f t="shared" si="54"/>
        <v>5.4109999999999996</v>
      </c>
      <c r="H1190">
        <f t="shared" si="55"/>
        <v>4.3769999999999998</v>
      </c>
    </row>
    <row r="1191" spans="1:8">
      <c r="A1191" s="17">
        <v>38093</v>
      </c>
      <c r="B1191">
        <v>1561.95</v>
      </c>
      <c r="C1191">
        <v>1575.05</v>
      </c>
      <c r="D1191">
        <v>1558.55</v>
      </c>
      <c r="E1191">
        <v>1563.05</v>
      </c>
      <c r="F1191">
        <f t="shared" si="56"/>
        <v>5.2414946298795506E-3</v>
      </c>
      <c r="G1191">
        <f t="shared" si="54"/>
        <v>5.3710000000000004</v>
      </c>
      <c r="H1191">
        <f t="shared" si="55"/>
        <v>4.3760000000000003</v>
      </c>
    </row>
    <row r="1192" spans="1:8">
      <c r="A1192" s="17">
        <v>38094</v>
      </c>
      <c r="B1192">
        <v>1567.05</v>
      </c>
      <c r="C1192">
        <v>1569.55</v>
      </c>
      <c r="D1192">
        <v>1561.95</v>
      </c>
      <c r="E1192">
        <v>1567.1</v>
      </c>
      <c r="F1192">
        <f t="shared" si="56"/>
        <v>2.5910879370460993E-3</v>
      </c>
      <c r="G1192">
        <f t="shared" si="54"/>
        <v>5.3949999999999996</v>
      </c>
      <c r="H1192">
        <f t="shared" si="55"/>
        <v>4.3730000000000002</v>
      </c>
    </row>
    <row r="1193" spans="1:8">
      <c r="A1193" s="17">
        <v>38096</v>
      </c>
      <c r="B1193">
        <v>1569.45</v>
      </c>
      <c r="C1193">
        <v>1575.5</v>
      </c>
      <c r="D1193">
        <v>1538.1</v>
      </c>
      <c r="E1193">
        <v>1543.1</v>
      </c>
      <c r="F1193">
        <f t="shared" si="56"/>
        <v>-1.5314912896432942E-2</v>
      </c>
      <c r="G1193">
        <f t="shared" si="54"/>
        <v>5.3449999999999998</v>
      </c>
      <c r="H1193">
        <f t="shared" si="55"/>
        <v>4.3689999999999998</v>
      </c>
    </row>
    <row r="1194" spans="1:8">
      <c r="A1194" s="17">
        <v>38097</v>
      </c>
      <c r="B1194">
        <v>1544.6</v>
      </c>
      <c r="C1194">
        <v>1547.9</v>
      </c>
      <c r="D1194">
        <v>1532</v>
      </c>
      <c r="E1194">
        <v>1541.7</v>
      </c>
      <c r="F1194">
        <f t="shared" si="56"/>
        <v>-9.0726459723922126E-4</v>
      </c>
      <c r="G1194">
        <f t="shared" si="54"/>
        <v>5.351</v>
      </c>
      <c r="H1194">
        <f t="shared" si="55"/>
        <v>4.3659999999999997</v>
      </c>
    </row>
    <row r="1195" spans="1:8">
      <c r="A1195" s="17">
        <v>38098</v>
      </c>
      <c r="B1195">
        <v>1538.55</v>
      </c>
      <c r="C1195">
        <v>1569.7</v>
      </c>
      <c r="D1195">
        <v>1538.4</v>
      </c>
      <c r="E1195">
        <v>1567.65</v>
      </c>
      <c r="F1195">
        <f t="shared" si="56"/>
        <v>1.683206849581631E-2</v>
      </c>
      <c r="G1195">
        <f t="shared" si="54"/>
        <v>5.407</v>
      </c>
      <c r="H1195">
        <f t="shared" si="55"/>
        <v>4.3609999999999998</v>
      </c>
    </row>
    <row r="1196" spans="1:8">
      <c r="A1196" s="17">
        <v>38099</v>
      </c>
      <c r="B1196">
        <v>1574.4</v>
      </c>
      <c r="C1196">
        <v>1589.6</v>
      </c>
      <c r="D1196">
        <v>1570.65</v>
      </c>
      <c r="E1196">
        <v>1585.9</v>
      </c>
      <c r="F1196">
        <f t="shared" si="56"/>
        <v>1.1641629190189073E-2</v>
      </c>
      <c r="G1196">
        <f t="shared" si="54"/>
        <v>5.2030000000000003</v>
      </c>
      <c r="H1196">
        <f t="shared" si="55"/>
        <v>4.3819999999999997</v>
      </c>
    </row>
    <row r="1197" spans="1:8">
      <c r="A1197" s="17">
        <v>38100</v>
      </c>
      <c r="B1197">
        <v>1593.8</v>
      </c>
      <c r="C1197">
        <v>1606.5</v>
      </c>
      <c r="D1197">
        <v>1585.25</v>
      </c>
      <c r="E1197">
        <v>1589.25</v>
      </c>
      <c r="F1197">
        <f t="shared" si="56"/>
        <v>2.1123652184877884E-3</v>
      </c>
      <c r="G1197">
        <f t="shared" si="54"/>
        <v>5.3090000000000002</v>
      </c>
      <c r="H1197">
        <f t="shared" si="55"/>
        <v>4.4930000000000003</v>
      </c>
    </row>
    <row r="1198" spans="1:8">
      <c r="A1198" s="17">
        <v>38104</v>
      </c>
      <c r="B1198">
        <v>1562.2</v>
      </c>
      <c r="C1198">
        <v>1562.2</v>
      </c>
      <c r="D1198">
        <v>1519.95</v>
      </c>
      <c r="E1198">
        <v>1521.35</v>
      </c>
      <c r="F1198">
        <f t="shared" si="56"/>
        <v>-4.2724555607991266E-2</v>
      </c>
      <c r="G1198">
        <f t="shared" si="54"/>
        <v>5.4020000000000001</v>
      </c>
      <c r="H1198">
        <f t="shared" si="55"/>
        <v>4.4779999999999998</v>
      </c>
    </row>
    <row r="1199" spans="1:8">
      <c r="A1199" s="17">
        <v>38105</v>
      </c>
      <c r="B1199">
        <v>1520.3</v>
      </c>
      <c r="C1199">
        <v>1534.3</v>
      </c>
      <c r="D1199">
        <v>1507.35</v>
      </c>
      <c r="E1199">
        <v>1518.7</v>
      </c>
      <c r="F1199">
        <f t="shared" si="56"/>
        <v>-1.7418739934925709E-3</v>
      </c>
      <c r="G1199">
        <f t="shared" si="54"/>
        <v>5.3579999999999997</v>
      </c>
      <c r="H1199">
        <f t="shared" si="55"/>
        <v>4.4770000000000003</v>
      </c>
    </row>
    <row r="1200" spans="1:8">
      <c r="A1200" s="17">
        <v>38106</v>
      </c>
      <c r="B1200">
        <v>1518.4</v>
      </c>
      <c r="C1200">
        <v>1528.45</v>
      </c>
      <c r="D1200">
        <v>1506.75</v>
      </c>
      <c r="E1200">
        <v>1517.95</v>
      </c>
      <c r="F1200">
        <f t="shared" si="56"/>
        <v>-4.938434187133911E-4</v>
      </c>
      <c r="G1200">
        <f t="shared" si="54"/>
        <v>5.4130000000000003</v>
      </c>
      <c r="H1200">
        <f t="shared" si="55"/>
        <v>4.4720000000000004</v>
      </c>
    </row>
    <row r="1201" spans="1:8">
      <c r="A1201" s="17">
        <v>38107</v>
      </c>
      <c r="B1201">
        <v>1519.55</v>
      </c>
      <c r="C1201">
        <v>1527.45</v>
      </c>
      <c r="D1201">
        <v>1501.8</v>
      </c>
      <c r="E1201">
        <v>1507.55</v>
      </c>
      <c r="F1201">
        <f t="shared" si="56"/>
        <v>-6.8513455647419841E-3</v>
      </c>
      <c r="G1201">
        <f t="shared" si="54"/>
        <v>5.444</v>
      </c>
      <c r="H1201">
        <f t="shared" si="55"/>
        <v>4.468</v>
      </c>
    </row>
    <row r="1202" spans="1:8">
      <c r="A1202" s="17">
        <v>38110</v>
      </c>
      <c r="B1202">
        <v>1508.2</v>
      </c>
      <c r="C1202">
        <v>1508.2</v>
      </c>
      <c r="D1202">
        <v>1458.35</v>
      </c>
      <c r="E1202">
        <v>1479.7</v>
      </c>
      <c r="F1202">
        <f t="shared" si="56"/>
        <v>-1.8473682464926422E-2</v>
      </c>
      <c r="G1202">
        <f t="shared" si="54"/>
        <v>5.2869999999999999</v>
      </c>
      <c r="H1202">
        <f t="shared" si="55"/>
        <v>4.4809999999999999</v>
      </c>
    </row>
    <row r="1203" spans="1:8">
      <c r="A1203" s="17">
        <v>38112</v>
      </c>
      <c r="B1203">
        <v>1517.85</v>
      </c>
      <c r="C1203">
        <v>1523.6</v>
      </c>
      <c r="D1203">
        <v>1511.35</v>
      </c>
      <c r="E1203">
        <v>1521.05</v>
      </c>
      <c r="F1203">
        <f t="shared" si="56"/>
        <v>2.794485368655808E-2</v>
      </c>
      <c r="G1203">
        <f t="shared" si="54"/>
        <v>5.31</v>
      </c>
      <c r="H1203">
        <f t="shared" si="55"/>
        <v>4.609</v>
      </c>
    </row>
    <row r="1204" spans="1:8">
      <c r="A1204" s="17">
        <v>38113</v>
      </c>
      <c r="B1204">
        <v>1539.7</v>
      </c>
      <c r="C1204">
        <v>1547.6</v>
      </c>
      <c r="D1204">
        <v>1539.7</v>
      </c>
      <c r="E1204">
        <v>1543.6</v>
      </c>
      <c r="F1204">
        <f t="shared" si="56"/>
        <v>1.4825285164853153E-2</v>
      </c>
      <c r="G1204">
        <f t="shared" si="54"/>
        <v>5.2889999999999997</v>
      </c>
      <c r="H1204">
        <f t="shared" si="55"/>
        <v>4.6070000000000002</v>
      </c>
    </row>
    <row r="1205" spans="1:8">
      <c r="A1205" s="17">
        <v>38114</v>
      </c>
      <c r="B1205">
        <v>1541.9</v>
      </c>
      <c r="C1205">
        <v>1541.9</v>
      </c>
      <c r="D1205">
        <v>1517.3</v>
      </c>
      <c r="E1205">
        <v>1522.5</v>
      </c>
      <c r="F1205">
        <f t="shared" si="56"/>
        <v>-1.3669344389738214E-2</v>
      </c>
      <c r="G1205">
        <f t="shared" si="54"/>
        <v>5.3170000000000002</v>
      </c>
      <c r="H1205">
        <f t="shared" si="55"/>
        <v>4.6029999999999998</v>
      </c>
    </row>
    <row r="1206" spans="1:8">
      <c r="A1206" s="17">
        <v>38117</v>
      </c>
      <c r="B1206">
        <v>1500.95</v>
      </c>
      <c r="C1206">
        <v>1500.95</v>
      </c>
      <c r="D1206">
        <v>1481.3</v>
      </c>
      <c r="E1206">
        <v>1493.65</v>
      </c>
      <c r="F1206">
        <f t="shared" si="56"/>
        <v>-1.8949096880131355E-2</v>
      </c>
      <c r="G1206">
        <f t="shared" si="54"/>
        <v>5.3520000000000003</v>
      </c>
      <c r="H1206">
        <f t="shared" si="55"/>
        <v>4.593</v>
      </c>
    </row>
    <row r="1207" spans="1:8">
      <c r="A1207" s="17">
        <v>38118</v>
      </c>
      <c r="B1207">
        <v>1474.15</v>
      </c>
      <c r="C1207">
        <v>1474.15</v>
      </c>
      <c r="D1207">
        <v>1420.6</v>
      </c>
      <c r="E1207">
        <v>1426.8</v>
      </c>
      <c r="F1207">
        <f t="shared" si="56"/>
        <v>-4.4756134301878081E-2</v>
      </c>
      <c r="G1207">
        <f t="shared" si="54"/>
        <v>5.3390000000000004</v>
      </c>
      <c r="H1207">
        <f t="shared" si="55"/>
        <v>4.5910000000000002</v>
      </c>
    </row>
    <row r="1208" spans="1:8">
      <c r="A1208" s="17">
        <v>38119</v>
      </c>
      <c r="B1208">
        <v>1422.75</v>
      </c>
      <c r="C1208">
        <v>1445.1</v>
      </c>
      <c r="D1208">
        <v>1415.35</v>
      </c>
      <c r="E1208">
        <v>1438.1</v>
      </c>
      <c r="F1208">
        <f t="shared" si="56"/>
        <v>7.9198205775161679E-3</v>
      </c>
      <c r="G1208">
        <f t="shared" si="54"/>
        <v>5.3570000000000002</v>
      </c>
      <c r="H1208">
        <f t="shared" si="55"/>
        <v>4.5869999999999997</v>
      </c>
    </row>
    <row r="1209" spans="1:8">
      <c r="A1209" s="17">
        <v>38120</v>
      </c>
      <c r="B1209">
        <v>1381.45</v>
      </c>
      <c r="C1209">
        <v>1466.95</v>
      </c>
      <c r="D1209">
        <v>1367.15</v>
      </c>
      <c r="E1209">
        <v>1436.4</v>
      </c>
      <c r="F1209">
        <f t="shared" si="56"/>
        <v>-1.1821152910088673E-3</v>
      </c>
      <c r="G1209">
        <f t="shared" si="54"/>
        <v>5.4530000000000003</v>
      </c>
      <c r="H1209">
        <f t="shared" si="55"/>
        <v>4.58</v>
      </c>
    </row>
    <row r="1210" spans="1:8">
      <c r="A1210" s="17">
        <v>38121</v>
      </c>
      <c r="B1210">
        <v>1438.15</v>
      </c>
      <c r="C1210">
        <v>1438.7</v>
      </c>
      <c r="D1210">
        <v>1295.7</v>
      </c>
      <c r="E1210">
        <v>1309.8499999999999</v>
      </c>
      <c r="F1210">
        <f t="shared" si="56"/>
        <v>-8.8102199944305348E-2</v>
      </c>
      <c r="G1210">
        <f t="shared" si="54"/>
        <v>5.3810000000000002</v>
      </c>
      <c r="H1210">
        <f t="shared" si="55"/>
        <v>4.5860000000000003</v>
      </c>
    </row>
    <row r="1211" spans="1:8">
      <c r="A1211" s="17">
        <v>38124</v>
      </c>
      <c r="B1211">
        <v>1283.3499999999999</v>
      </c>
      <c r="C1211">
        <v>1283.3499999999999</v>
      </c>
      <c r="D1211">
        <v>1087.1500000000001</v>
      </c>
      <c r="E1211">
        <v>1151.5</v>
      </c>
      <c r="F1211">
        <f t="shared" si="56"/>
        <v>-0.12089170515707903</v>
      </c>
      <c r="G1211">
        <f t="shared" si="54"/>
        <v>5.4850000000000003</v>
      </c>
      <c r="H1211">
        <f t="shared" si="55"/>
        <v>4.5730000000000004</v>
      </c>
    </row>
    <row r="1212" spans="1:8">
      <c r="A1212" s="17">
        <v>38125</v>
      </c>
      <c r="B1212">
        <v>1180.9000000000001</v>
      </c>
      <c r="C1212">
        <v>1251.4000000000001</v>
      </c>
      <c r="D1212">
        <v>1180.9000000000001</v>
      </c>
      <c r="E1212">
        <v>1243.5999999999999</v>
      </c>
      <c r="F1212">
        <f t="shared" si="56"/>
        <v>7.9982631350412392E-2</v>
      </c>
      <c r="G1212">
        <f t="shared" si="54"/>
        <v>5.383</v>
      </c>
      <c r="H1212">
        <f t="shared" si="55"/>
        <v>4.5750000000000002</v>
      </c>
    </row>
    <row r="1213" spans="1:8">
      <c r="A1213" s="17">
        <v>38126</v>
      </c>
      <c r="B1213">
        <v>1276.9000000000001</v>
      </c>
      <c r="C1213">
        <v>1311.25</v>
      </c>
      <c r="D1213">
        <v>1271.4000000000001</v>
      </c>
      <c r="E1213">
        <v>1307.0999999999999</v>
      </c>
      <c r="F1213">
        <f t="shared" si="56"/>
        <v>5.1061434544869666E-2</v>
      </c>
      <c r="G1213">
        <f t="shared" si="54"/>
        <v>5.3879999999999999</v>
      </c>
      <c r="H1213">
        <f t="shared" si="55"/>
        <v>4.5720000000000001</v>
      </c>
    </row>
    <row r="1214" spans="1:8">
      <c r="A1214" s="17">
        <v>38127</v>
      </c>
      <c r="B1214">
        <v>1318.7</v>
      </c>
      <c r="C1214">
        <v>1325.95</v>
      </c>
      <c r="D1214">
        <v>1284.5999999999999</v>
      </c>
      <c r="E1214">
        <v>1294.4000000000001</v>
      </c>
      <c r="F1214">
        <f t="shared" si="56"/>
        <v>-9.7161655573405614E-3</v>
      </c>
      <c r="G1214">
        <f t="shared" si="54"/>
        <v>5.3730000000000002</v>
      </c>
      <c r="H1214">
        <f t="shared" si="55"/>
        <v>4.569</v>
      </c>
    </row>
    <row r="1215" spans="1:8">
      <c r="A1215" s="17">
        <v>38128</v>
      </c>
      <c r="B1215">
        <v>1280.7</v>
      </c>
      <c r="C1215">
        <v>1304.9000000000001</v>
      </c>
      <c r="D1215">
        <v>1256.25</v>
      </c>
      <c r="E1215">
        <v>1301.95</v>
      </c>
      <c r="F1215">
        <f t="shared" si="56"/>
        <v>5.8328182941902451E-3</v>
      </c>
      <c r="G1215">
        <f t="shared" si="54"/>
        <v>5.3529999999999998</v>
      </c>
      <c r="H1215">
        <f t="shared" si="55"/>
        <v>4.5679999999999996</v>
      </c>
    </row>
    <row r="1216" spans="1:8">
      <c r="A1216" s="17">
        <v>38131</v>
      </c>
      <c r="B1216">
        <v>1318.9</v>
      </c>
      <c r="C1216">
        <v>1342.35</v>
      </c>
      <c r="D1216">
        <v>1317.1</v>
      </c>
      <c r="E1216">
        <v>1337.4</v>
      </c>
      <c r="F1216">
        <f t="shared" si="56"/>
        <v>2.7228388186950392E-2</v>
      </c>
      <c r="G1216">
        <f t="shared" si="54"/>
        <v>5.452</v>
      </c>
      <c r="H1216">
        <f t="shared" si="55"/>
        <v>4.5659999999999998</v>
      </c>
    </row>
    <row r="1217" spans="1:8">
      <c r="A1217" s="17">
        <v>38132</v>
      </c>
      <c r="B1217">
        <v>1334.2</v>
      </c>
      <c r="C1217">
        <v>1347</v>
      </c>
      <c r="D1217">
        <v>1309.55</v>
      </c>
      <c r="E1217">
        <v>1335.3</v>
      </c>
      <c r="F1217">
        <f t="shared" si="56"/>
        <v>-1.570210856886578E-3</v>
      </c>
      <c r="G1217">
        <f t="shared" si="54"/>
        <v>5.3840000000000003</v>
      </c>
      <c r="H1217">
        <f t="shared" si="55"/>
        <v>4.5670000000000002</v>
      </c>
    </row>
    <row r="1218" spans="1:8">
      <c r="A1218" s="17">
        <v>38133</v>
      </c>
      <c r="B1218">
        <v>1343.7</v>
      </c>
      <c r="C1218">
        <v>1355.05</v>
      </c>
      <c r="D1218">
        <v>1327.85</v>
      </c>
      <c r="E1218">
        <v>1335</v>
      </c>
      <c r="F1218">
        <f t="shared" si="56"/>
        <v>-2.2466861379466518E-4</v>
      </c>
      <c r="G1218">
        <f t="shared" ref="G1218:G1281" si="57">VLOOKUP(A1218,Debtindex,6,FALSE)</f>
        <v>5.41</v>
      </c>
      <c r="H1218">
        <f t="shared" ref="H1218:H1281" si="58">VLOOKUP(A1218,Debtindex,7,FALSE)</f>
        <v>4.5629999999999997</v>
      </c>
    </row>
    <row r="1219" spans="1:8">
      <c r="A1219" s="17">
        <v>38134</v>
      </c>
      <c r="B1219">
        <v>1321.95</v>
      </c>
      <c r="C1219">
        <v>1336</v>
      </c>
      <c r="D1219">
        <v>1318.3</v>
      </c>
      <c r="E1219">
        <v>1322</v>
      </c>
      <c r="F1219">
        <f t="shared" si="56"/>
        <v>-9.7378277153558068E-3</v>
      </c>
      <c r="G1219">
        <f t="shared" si="57"/>
        <v>5.3879999999999999</v>
      </c>
      <c r="H1219">
        <f t="shared" si="58"/>
        <v>4.5609999999999999</v>
      </c>
    </row>
    <row r="1220" spans="1:8">
      <c r="A1220" s="17">
        <v>38135</v>
      </c>
      <c r="B1220">
        <v>1307.0999999999999</v>
      </c>
      <c r="C1220">
        <v>1311.7</v>
      </c>
      <c r="D1220">
        <v>1254.45</v>
      </c>
      <c r="E1220">
        <v>1257.3</v>
      </c>
      <c r="F1220">
        <f t="shared" ref="F1220:F1283" si="59">E1220/E1219-1</f>
        <v>-4.894099848714073E-2</v>
      </c>
      <c r="G1220">
        <f t="shared" si="57"/>
        <v>5.3620000000000001</v>
      </c>
      <c r="H1220">
        <f t="shared" si="58"/>
        <v>4.5750000000000002</v>
      </c>
    </row>
    <row r="1221" spans="1:8">
      <c r="A1221" s="17">
        <v>38138</v>
      </c>
      <c r="B1221">
        <v>1223.9000000000001</v>
      </c>
      <c r="C1221">
        <v>1245.1500000000001</v>
      </c>
      <c r="D1221">
        <v>1211.7</v>
      </c>
      <c r="E1221">
        <v>1226.55</v>
      </c>
      <c r="F1221">
        <f t="shared" si="59"/>
        <v>-2.4457170126461425E-2</v>
      </c>
      <c r="G1221">
        <f t="shared" si="57"/>
        <v>5.4859999999999998</v>
      </c>
      <c r="H1221">
        <f t="shared" si="58"/>
        <v>4.7089999999999996</v>
      </c>
    </row>
    <row r="1222" spans="1:8">
      <c r="A1222" s="17">
        <v>38139</v>
      </c>
      <c r="B1222">
        <v>1245.5</v>
      </c>
      <c r="C1222">
        <v>1264.05</v>
      </c>
      <c r="D1222">
        <v>1245.5</v>
      </c>
      <c r="E1222">
        <v>1248.4000000000001</v>
      </c>
      <c r="F1222">
        <f t="shared" si="59"/>
        <v>1.7814194284782703E-2</v>
      </c>
      <c r="G1222">
        <f t="shared" si="57"/>
        <v>5.4080000000000004</v>
      </c>
      <c r="H1222">
        <f t="shared" si="58"/>
        <v>4.7119999999999997</v>
      </c>
    </row>
    <row r="1223" spans="1:8">
      <c r="A1223" s="17">
        <v>38140</v>
      </c>
      <c r="B1223">
        <v>1248.5</v>
      </c>
      <c r="C1223">
        <v>1276.6500000000001</v>
      </c>
      <c r="D1223">
        <v>1248.5</v>
      </c>
      <c r="E1223">
        <v>1270.6500000000001</v>
      </c>
      <c r="F1223">
        <f t="shared" si="59"/>
        <v>1.782281320089707E-2</v>
      </c>
      <c r="G1223">
        <f t="shared" si="57"/>
        <v>5.492</v>
      </c>
      <c r="H1223">
        <f t="shared" si="58"/>
        <v>4.7060000000000004</v>
      </c>
    </row>
    <row r="1224" spans="1:8">
      <c r="A1224" s="17">
        <v>38141</v>
      </c>
      <c r="B1224">
        <v>1292.75</v>
      </c>
      <c r="C1224">
        <v>1293.8</v>
      </c>
      <c r="D1224">
        <v>1235.4000000000001</v>
      </c>
      <c r="E1224">
        <v>1241.3</v>
      </c>
      <c r="F1224">
        <f t="shared" si="59"/>
        <v>-2.3098414197458061E-2</v>
      </c>
      <c r="G1224">
        <f t="shared" si="57"/>
        <v>5.516</v>
      </c>
      <c r="H1224">
        <f t="shared" si="58"/>
        <v>4.702</v>
      </c>
    </row>
    <row r="1225" spans="1:8">
      <c r="A1225" s="17">
        <v>38142</v>
      </c>
      <c r="B1225">
        <v>1232.1500000000001</v>
      </c>
      <c r="C1225">
        <v>1262.5999999999999</v>
      </c>
      <c r="D1225">
        <v>1227.6500000000001</v>
      </c>
      <c r="E1225">
        <v>1258.75</v>
      </c>
      <c r="F1225">
        <f t="shared" si="59"/>
        <v>1.4057842584387359E-2</v>
      </c>
      <c r="G1225">
        <f t="shared" si="57"/>
        <v>5.3559999999999999</v>
      </c>
      <c r="H1225">
        <f t="shared" si="58"/>
        <v>4.7060000000000004</v>
      </c>
    </row>
    <row r="1226" spans="1:8">
      <c r="A1226" s="17">
        <v>38145</v>
      </c>
      <c r="B1226">
        <v>1274.55</v>
      </c>
      <c r="C1226">
        <v>1285.3</v>
      </c>
      <c r="D1226">
        <v>1267.8</v>
      </c>
      <c r="E1226">
        <v>1275.3499999999999</v>
      </c>
      <c r="F1226">
        <f t="shared" si="59"/>
        <v>1.3187686196623583E-2</v>
      </c>
      <c r="G1226">
        <f t="shared" si="57"/>
        <v>5.367</v>
      </c>
      <c r="H1226">
        <f t="shared" si="58"/>
        <v>4.6980000000000004</v>
      </c>
    </row>
    <row r="1227" spans="1:8">
      <c r="A1227" s="17">
        <v>38146</v>
      </c>
      <c r="B1227">
        <v>1283.25</v>
      </c>
      <c r="C1227">
        <v>1284.9000000000001</v>
      </c>
      <c r="D1227">
        <v>1266.1500000000001</v>
      </c>
      <c r="E1227">
        <v>1281.9000000000001</v>
      </c>
      <c r="F1227">
        <f t="shared" si="59"/>
        <v>5.1358450621399321E-3</v>
      </c>
      <c r="G1227">
        <f t="shared" si="57"/>
        <v>5.3789999999999996</v>
      </c>
      <c r="H1227">
        <f t="shared" si="58"/>
        <v>4.694</v>
      </c>
    </row>
    <row r="1228" spans="1:8">
      <c r="A1228" s="17">
        <v>38147</v>
      </c>
      <c r="B1228">
        <v>1283.7</v>
      </c>
      <c r="C1228">
        <v>1292.45</v>
      </c>
      <c r="D1228">
        <v>1279.6500000000001</v>
      </c>
      <c r="E1228">
        <v>1284.8499999999999</v>
      </c>
      <c r="F1228">
        <f t="shared" si="59"/>
        <v>2.3012715500427827E-3</v>
      </c>
      <c r="G1228">
        <f t="shared" si="57"/>
        <v>5.5279999999999996</v>
      </c>
      <c r="H1228">
        <f t="shared" si="58"/>
        <v>4.6849999999999996</v>
      </c>
    </row>
    <row r="1229" spans="1:8">
      <c r="A1229" s="17">
        <v>38148</v>
      </c>
      <c r="B1229">
        <v>1279.8</v>
      </c>
      <c r="C1229">
        <v>1291</v>
      </c>
      <c r="D1229">
        <v>1278.5</v>
      </c>
      <c r="E1229">
        <v>1284.25</v>
      </c>
      <c r="F1229">
        <f t="shared" si="59"/>
        <v>-4.6698058139071907E-4</v>
      </c>
      <c r="G1229">
        <f t="shared" si="57"/>
        <v>5.6310000000000002</v>
      </c>
      <c r="H1229">
        <f t="shared" si="58"/>
        <v>4.6769999999999996</v>
      </c>
    </row>
    <row r="1230" spans="1:8">
      <c r="A1230" s="17">
        <v>38149</v>
      </c>
      <c r="B1230">
        <v>1283.8</v>
      </c>
      <c r="C1230">
        <v>1285.6500000000001</v>
      </c>
      <c r="D1230">
        <v>1254.5</v>
      </c>
      <c r="E1230">
        <v>1256.4000000000001</v>
      </c>
      <c r="F1230">
        <f t="shared" si="59"/>
        <v>-2.168580883784299E-2</v>
      </c>
      <c r="G1230">
        <f t="shared" si="57"/>
        <v>5.6159999999999997</v>
      </c>
      <c r="H1230">
        <f t="shared" si="58"/>
        <v>4.6749999999999998</v>
      </c>
    </row>
    <row r="1231" spans="1:8">
      <c r="A1231" s="17">
        <v>38152</v>
      </c>
      <c r="B1231">
        <v>1249.25</v>
      </c>
      <c r="C1231">
        <v>1249.25</v>
      </c>
      <c r="D1231">
        <v>1225.45</v>
      </c>
      <c r="E1231">
        <v>1229.3</v>
      </c>
      <c r="F1231">
        <f t="shared" si="59"/>
        <v>-2.156956383317421E-2</v>
      </c>
      <c r="G1231">
        <f t="shared" si="57"/>
        <v>5.5309999999999997</v>
      </c>
      <c r="H1231">
        <f t="shared" si="58"/>
        <v>4.673</v>
      </c>
    </row>
    <row r="1232" spans="1:8">
      <c r="A1232" s="17">
        <v>38153</v>
      </c>
      <c r="B1232">
        <v>1230.8499999999999</v>
      </c>
      <c r="C1232">
        <v>1249.75</v>
      </c>
      <c r="D1232">
        <v>1230.8499999999999</v>
      </c>
      <c r="E1232">
        <v>1244.55</v>
      </c>
      <c r="F1232">
        <f t="shared" si="59"/>
        <v>1.2405433986821812E-2</v>
      </c>
      <c r="G1232">
        <f t="shared" si="57"/>
        <v>5.7679999999999998</v>
      </c>
      <c r="H1232">
        <f t="shared" si="58"/>
        <v>4.66</v>
      </c>
    </row>
    <row r="1233" spans="1:8">
      <c r="A1233" s="17">
        <v>38154</v>
      </c>
      <c r="B1233">
        <v>1264.2</v>
      </c>
      <c r="C1233">
        <v>1264.2</v>
      </c>
      <c r="D1233">
        <v>1237.6500000000001</v>
      </c>
      <c r="E1233">
        <v>1240.0999999999999</v>
      </c>
      <c r="F1233">
        <f t="shared" si="59"/>
        <v>-3.5755895705275043E-3</v>
      </c>
      <c r="G1233">
        <f t="shared" si="57"/>
        <v>5.6710000000000003</v>
      </c>
      <c r="H1233">
        <f t="shared" si="58"/>
        <v>4.6619999999999999</v>
      </c>
    </row>
    <row r="1234" spans="1:8">
      <c r="A1234" s="17">
        <v>38155</v>
      </c>
      <c r="B1234">
        <v>1240.6500000000001</v>
      </c>
      <c r="C1234">
        <v>1255.45</v>
      </c>
      <c r="D1234">
        <v>1230.45</v>
      </c>
      <c r="E1234">
        <v>1250.8499999999999</v>
      </c>
      <c r="F1234">
        <f t="shared" si="59"/>
        <v>8.6686557535682329E-3</v>
      </c>
      <c r="G1234">
        <f t="shared" si="57"/>
        <v>5.5229999999999997</v>
      </c>
      <c r="H1234">
        <f t="shared" si="58"/>
        <v>4.665</v>
      </c>
    </row>
    <row r="1235" spans="1:8">
      <c r="A1235" s="17">
        <v>38156</v>
      </c>
      <c r="B1235">
        <v>1244.4000000000001</v>
      </c>
      <c r="C1235">
        <v>1252.75</v>
      </c>
      <c r="D1235">
        <v>1232.5999999999999</v>
      </c>
      <c r="E1235">
        <v>1236.4000000000001</v>
      </c>
      <c r="F1235">
        <f t="shared" si="59"/>
        <v>-1.1552144541711495E-2</v>
      </c>
      <c r="G1235">
        <f t="shared" si="57"/>
        <v>5.7450000000000001</v>
      </c>
      <c r="H1235">
        <f t="shared" si="58"/>
        <v>4.6529999999999996</v>
      </c>
    </row>
    <row r="1236" spans="1:8">
      <c r="A1236" s="17">
        <v>38159</v>
      </c>
      <c r="B1236">
        <v>1238.2</v>
      </c>
      <c r="C1236">
        <v>1242.0999999999999</v>
      </c>
      <c r="D1236">
        <v>1224.8499999999999</v>
      </c>
      <c r="E1236">
        <v>1226.95</v>
      </c>
      <c r="F1236">
        <f t="shared" si="59"/>
        <v>-7.6431575541896501E-3</v>
      </c>
      <c r="G1236">
        <f t="shared" si="57"/>
        <v>5.8330000000000002</v>
      </c>
      <c r="H1236">
        <f t="shared" si="58"/>
        <v>4.6449999999999996</v>
      </c>
    </row>
    <row r="1237" spans="1:8">
      <c r="A1237" s="17">
        <v>38160</v>
      </c>
      <c r="B1237">
        <v>1223.8499999999999</v>
      </c>
      <c r="C1237">
        <v>1229.45</v>
      </c>
      <c r="D1237">
        <v>1214.7</v>
      </c>
      <c r="E1237">
        <v>1219</v>
      </c>
      <c r="F1237">
        <f t="shared" si="59"/>
        <v>-6.4794816414687206E-3</v>
      </c>
      <c r="G1237">
        <f t="shared" si="57"/>
        <v>5.8040000000000003</v>
      </c>
      <c r="H1237">
        <f t="shared" si="58"/>
        <v>4.6429999999999998</v>
      </c>
    </row>
    <row r="1238" spans="1:8">
      <c r="A1238" s="17">
        <v>38161</v>
      </c>
      <c r="B1238">
        <v>1222.9000000000001</v>
      </c>
      <c r="C1238">
        <v>1224.2</v>
      </c>
      <c r="D1238">
        <v>1190.3499999999999</v>
      </c>
      <c r="E1238">
        <v>1192.5</v>
      </c>
      <c r="F1238">
        <f t="shared" si="59"/>
        <v>-2.1739130434782594E-2</v>
      </c>
      <c r="G1238">
        <f t="shared" si="57"/>
        <v>5.9480000000000004</v>
      </c>
      <c r="H1238">
        <f t="shared" si="58"/>
        <v>4.6340000000000003</v>
      </c>
    </row>
    <row r="1239" spans="1:8">
      <c r="A1239" s="17">
        <v>38162</v>
      </c>
      <c r="B1239">
        <v>1191.4000000000001</v>
      </c>
      <c r="C1239">
        <v>1209.0999999999999</v>
      </c>
      <c r="D1239">
        <v>1184.0999999999999</v>
      </c>
      <c r="E1239">
        <v>1207</v>
      </c>
      <c r="F1239">
        <f t="shared" si="59"/>
        <v>1.2159329140461139E-2</v>
      </c>
      <c r="G1239">
        <f t="shared" si="57"/>
        <v>6.048</v>
      </c>
      <c r="H1239">
        <f t="shared" si="58"/>
        <v>4.6269999999999998</v>
      </c>
    </row>
    <row r="1240" spans="1:8">
      <c r="A1240" s="17">
        <v>38163</v>
      </c>
      <c r="B1240">
        <v>1209.5999999999999</v>
      </c>
      <c r="C1240">
        <v>1229.75</v>
      </c>
      <c r="D1240">
        <v>1200.5999999999999</v>
      </c>
      <c r="E1240">
        <v>1225.3</v>
      </c>
      <c r="F1240">
        <f t="shared" si="59"/>
        <v>1.5161557580778862E-2</v>
      </c>
      <c r="G1240">
        <f t="shared" si="57"/>
        <v>5.992</v>
      </c>
      <c r="H1240">
        <f t="shared" si="58"/>
        <v>4.6260000000000003</v>
      </c>
    </row>
    <row r="1241" spans="1:8">
      <c r="A1241" s="17">
        <v>38166</v>
      </c>
      <c r="B1241">
        <v>1226.75</v>
      </c>
      <c r="C1241">
        <v>1251.95</v>
      </c>
      <c r="D1241">
        <v>1226.75</v>
      </c>
      <c r="E1241">
        <v>1250.3</v>
      </c>
      <c r="F1241">
        <f t="shared" si="59"/>
        <v>2.0403166571451914E-2</v>
      </c>
      <c r="G1241">
        <f t="shared" si="57"/>
        <v>5.8620000000000001</v>
      </c>
      <c r="H1241">
        <f t="shared" si="58"/>
        <v>4.5880000000000001</v>
      </c>
    </row>
    <row r="1242" spans="1:8">
      <c r="A1242" s="17">
        <v>38167</v>
      </c>
      <c r="B1242">
        <v>1250.25</v>
      </c>
      <c r="C1242">
        <v>1263.7</v>
      </c>
      <c r="D1242">
        <v>1243.95</v>
      </c>
      <c r="E1242">
        <v>1255.4000000000001</v>
      </c>
      <c r="F1242">
        <f t="shared" si="59"/>
        <v>4.0790210349517242E-3</v>
      </c>
      <c r="G1242">
        <f t="shared" si="57"/>
        <v>5.9669999999999996</v>
      </c>
      <c r="H1242">
        <f t="shared" si="58"/>
        <v>4.5810000000000004</v>
      </c>
    </row>
    <row r="1243" spans="1:8">
      <c r="A1243" s="17">
        <v>38168</v>
      </c>
      <c r="B1243">
        <v>1260.4000000000001</v>
      </c>
      <c r="C1243">
        <v>1268.5999999999999</v>
      </c>
      <c r="D1243">
        <v>1246.05</v>
      </c>
      <c r="E1243">
        <v>1248</v>
      </c>
      <c r="F1243">
        <f t="shared" si="59"/>
        <v>-5.8945356061813614E-3</v>
      </c>
      <c r="G1243">
        <f t="shared" si="57"/>
        <v>5.8390000000000004</v>
      </c>
      <c r="H1243">
        <f t="shared" si="58"/>
        <v>4.5839999999999996</v>
      </c>
    </row>
    <row r="1244" spans="1:8">
      <c r="A1244" s="17">
        <v>38169</v>
      </c>
      <c r="B1244">
        <v>1252.45</v>
      </c>
      <c r="C1244">
        <v>1271.8499999999999</v>
      </c>
      <c r="D1244">
        <v>1248.05</v>
      </c>
      <c r="E1244">
        <v>1270.8499999999999</v>
      </c>
      <c r="F1244">
        <f t="shared" si="59"/>
        <v>1.830929487179489E-2</v>
      </c>
      <c r="G1244">
        <f t="shared" si="57"/>
        <v>6.1260000000000003</v>
      </c>
      <c r="H1244">
        <f t="shared" si="58"/>
        <v>4.5679999999999996</v>
      </c>
    </row>
    <row r="1245" spans="1:8">
      <c r="A1245" s="17">
        <v>38170</v>
      </c>
      <c r="B1245">
        <v>1259.4000000000001</v>
      </c>
      <c r="C1245">
        <v>1278.8499999999999</v>
      </c>
      <c r="D1245">
        <v>1257.55</v>
      </c>
      <c r="E1245">
        <v>1271.1500000000001</v>
      </c>
      <c r="F1245">
        <f t="shared" si="59"/>
        <v>2.3606247786922552E-4</v>
      </c>
      <c r="G1245">
        <f t="shared" si="57"/>
        <v>5.9480000000000004</v>
      </c>
      <c r="H1245">
        <f t="shared" si="58"/>
        <v>4.601</v>
      </c>
    </row>
    <row r="1246" spans="1:8">
      <c r="A1246" s="17">
        <v>38173</v>
      </c>
      <c r="B1246">
        <v>1267.5</v>
      </c>
      <c r="C1246">
        <v>1276.7</v>
      </c>
      <c r="D1246">
        <v>1258.5</v>
      </c>
      <c r="E1246">
        <v>1260.95</v>
      </c>
      <c r="F1246">
        <f t="shared" si="59"/>
        <v>-8.0242300279275147E-3</v>
      </c>
      <c r="G1246">
        <f t="shared" si="57"/>
        <v>5.9560000000000004</v>
      </c>
      <c r="H1246">
        <f t="shared" si="58"/>
        <v>4.5919999999999996</v>
      </c>
    </row>
    <row r="1247" spans="1:8">
      <c r="A1247" s="17">
        <v>38174</v>
      </c>
      <c r="B1247">
        <v>1261.2</v>
      </c>
      <c r="C1247">
        <v>1283.55</v>
      </c>
      <c r="D1247">
        <v>1258.3499999999999</v>
      </c>
      <c r="E1247">
        <v>1281.8499999999999</v>
      </c>
      <c r="F1247">
        <f t="shared" si="59"/>
        <v>1.6574804710733915E-2</v>
      </c>
      <c r="G1247">
        <f t="shared" si="57"/>
        <v>5.9880000000000004</v>
      </c>
      <c r="H1247">
        <f t="shared" si="58"/>
        <v>4.5880000000000001</v>
      </c>
    </row>
    <row r="1248" spans="1:8">
      <c r="A1248" s="17">
        <v>38175</v>
      </c>
      <c r="B1248">
        <v>1281.5</v>
      </c>
      <c r="C1248">
        <v>1298.05</v>
      </c>
      <c r="D1248">
        <v>1281.3</v>
      </c>
      <c r="E1248">
        <v>1288.4000000000001</v>
      </c>
      <c r="F1248">
        <f t="shared" si="59"/>
        <v>5.1098022389517439E-3</v>
      </c>
      <c r="G1248">
        <f t="shared" si="57"/>
        <v>5.984</v>
      </c>
      <c r="H1248">
        <f t="shared" si="58"/>
        <v>4.585</v>
      </c>
    </row>
    <row r="1249" spans="1:8">
      <c r="A1249" s="17">
        <v>38176</v>
      </c>
      <c r="B1249">
        <v>1293.75</v>
      </c>
      <c r="C1249">
        <v>1305.25</v>
      </c>
      <c r="D1249">
        <v>1238.45</v>
      </c>
      <c r="E1249">
        <v>1247.3499999999999</v>
      </c>
      <c r="F1249">
        <f t="shared" si="59"/>
        <v>-3.1861223222601764E-2</v>
      </c>
      <c r="G1249">
        <f t="shared" si="57"/>
        <v>6.0220000000000002</v>
      </c>
      <c r="H1249">
        <f t="shared" si="58"/>
        <v>4.5810000000000004</v>
      </c>
    </row>
    <row r="1250" spans="1:8">
      <c r="A1250" s="17">
        <v>38180</v>
      </c>
      <c r="B1250">
        <v>1273.1500000000001</v>
      </c>
      <c r="C1250">
        <v>1283.05</v>
      </c>
      <c r="D1250">
        <v>1269.8</v>
      </c>
      <c r="E1250">
        <v>1279.75</v>
      </c>
      <c r="F1250">
        <f t="shared" si="59"/>
        <v>2.5975067142341768E-2</v>
      </c>
      <c r="G1250">
        <f t="shared" si="57"/>
        <v>6.0090000000000003</v>
      </c>
      <c r="H1250">
        <f t="shared" si="58"/>
        <v>4.57</v>
      </c>
    </row>
    <row r="1251" spans="1:8">
      <c r="A1251" s="17">
        <v>38181</v>
      </c>
      <c r="B1251">
        <v>1287.7</v>
      </c>
      <c r="C1251">
        <v>1287.95</v>
      </c>
      <c r="D1251">
        <v>1261.4000000000001</v>
      </c>
      <c r="E1251">
        <v>1267.75</v>
      </c>
      <c r="F1251">
        <f t="shared" si="59"/>
        <v>-9.3768314123852115E-3</v>
      </c>
      <c r="G1251">
        <f t="shared" si="57"/>
        <v>6.1219999999999999</v>
      </c>
      <c r="H1251">
        <f t="shared" si="58"/>
        <v>4.5629999999999997</v>
      </c>
    </row>
    <row r="1252" spans="1:8">
      <c r="A1252" s="17">
        <v>38182</v>
      </c>
      <c r="B1252">
        <v>1275.1500000000001</v>
      </c>
      <c r="C1252">
        <v>1275.1500000000001</v>
      </c>
      <c r="D1252">
        <v>1255.0999999999999</v>
      </c>
      <c r="E1252">
        <v>1257.7</v>
      </c>
      <c r="F1252">
        <f t="shared" si="59"/>
        <v>-7.9274304870833312E-3</v>
      </c>
      <c r="G1252">
        <f t="shared" si="57"/>
        <v>6.1230000000000002</v>
      </c>
      <c r="H1252">
        <f t="shared" si="58"/>
        <v>4.5599999999999996</v>
      </c>
    </row>
    <row r="1253" spans="1:8">
      <c r="A1253" s="17">
        <v>38183</v>
      </c>
      <c r="B1253">
        <v>1256.8</v>
      </c>
      <c r="C1253">
        <v>1275.05</v>
      </c>
      <c r="D1253">
        <v>1256.8</v>
      </c>
      <c r="E1253">
        <v>1273.75</v>
      </c>
      <c r="F1253">
        <f t="shared" si="59"/>
        <v>1.2761389838594317E-2</v>
      </c>
      <c r="G1253">
        <f t="shared" si="57"/>
        <v>6.1369999999999996</v>
      </c>
      <c r="H1253">
        <f t="shared" si="58"/>
        <v>4.5570000000000004</v>
      </c>
    </row>
    <row r="1254" spans="1:8">
      <c r="A1254" s="17">
        <v>38184</v>
      </c>
      <c r="B1254">
        <v>1276.75</v>
      </c>
      <c r="C1254">
        <v>1296.1500000000001</v>
      </c>
      <c r="D1254">
        <v>1271.1500000000001</v>
      </c>
      <c r="E1254">
        <v>1293.5999999999999</v>
      </c>
      <c r="F1254">
        <f t="shared" si="59"/>
        <v>1.5583905789990027E-2</v>
      </c>
      <c r="G1254">
        <f t="shared" si="57"/>
        <v>6.21</v>
      </c>
      <c r="H1254">
        <f t="shared" si="58"/>
        <v>4.5510000000000002</v>
      </c>
    </row>
    <row r="1255" spans="1:8">
      <c r="A1255" s="17">
        <v>38187</v>
      </c>
      <c r="B1255">
        <v>1297.05</v>
      </c>
      <c r="C1255">
        <v>1314.5</v>
      </c>
      <c r="D1255">
        <v>1295.3</v>
      </c>
      <c r="E1255">
        <v>1304.6500000000001</v>
      </c>
      <c r="F1255">
        <f t="shared" si="59"/>
        <v>8.5420531849105252E-3</v>
      </c>
      <c r="G1255">
        <f t="shared" si="57"/>
        <v>5.98</v>
      </c>
      <c r="H1255">
        <f t="shared" si="58"/>
        <v>4.6429999999999998</v>
      </c>
    </row>
    <row r="1256" spans="1:8">
      <c r="A1256" s="17">
        <v>38188</v>
      </c>
      <c r="B1256">
        <v>1303.8499999999999</v>
      </c>
      <c r="C1256">
        <v>1305.95</v>
      </c>
      <c r="D1256">
        <v>1293.2</v>
      </c>
      <c r="E1256">
        <v>1299.5</v>
      </c>
      <c r="F1256">
        <f t="shared" si="59"/>
        <v>-3.9474188479670103E-3</v>
      </c>
      <c r="G1256">
        <f t="shared" si="57"/>
        <v>6.1379999999999999</v>
      </c>
      <c r="H1256">
        <f t="shared" si="58"/>
        <v>4.633</v>
      </c>
    </row>
    <row r="1257" spans="1:8">
      <c r="A1257" s="17">
        <v>38189</v>
      </c>
      <c r="B1257">
        <v>1306.2</v>
      </c>
      <c r="C1257">
        <v>1323.15</v>
      </c>
      <c r="D1257">
        <v>1300.3499999999999</v>
      </c>
      <c r="E1257">
        <v>1312</v>
      </c>
      <c r="F1257">
        <f t="shared" si="59"/>
        <v>9.6190842631780349E-3</v>
      </c>
      <c r="G1257">
        <f t="shared" si="57"/>
        <v>6.1859999999999999</v>
      </c>
      <c r="H1257">
        <f t="shared" si="58"/>
        <v>4.6280000000000001</v>
      </c>
    </row>
    <row r="1258" spans="1:8">
      <c r="A1258" s="17">
        <v>38190</v>
      </c>
      <c r="B1258">
        <v>1327.15</v>
      </c>
      <c r="C1258">
        <v>1334.65</v>
      </c>
      <c r="D1258">
        <v>1319.45</v>
      </c>
      <c r="E1258">
        <v>1326.4</v>
      </c>
      <c r="F1258">
        <f t="shared" si="59"/>
        <v>1.0975609756097571E-2</v>
      </c>
      <c r="G1258">
        <f t="shared" si="57"/>
        <v>6.19</v>
      </c>
      <c r="H1258">
        <f t="shared" si="58"/>
        <v>4.625</v>
      </c>
    </row>
    <row r="1259" spans="1:8">
      <c r="A1259" s="17">
        <v>38191</v>
      </c>
      <c r="B1259">
        <v>1331.55</v>
      </c>
      <c r="C1259">
        <v>1332.85</v>
      </c>
      <c r="D1259">
        <v>1321.45</v>
      </c>
      <c r="E1259">
        <v>1329.6</v>
      </c>
      <c r="F1259">
        <f t="shared" si="59"/>
        <v>2.4125452352230514E-3</v>
      </c>
      <c r="G1259">
        <f t="shared" si="57"/>
        <v>6.1779999999999999</v>
      </c>
      <c r="H1259">
        <f t="shared" si="58"/>
        <v>4.6230000000000002</v>
      </c>
    </row>
    <row r="1260" spans="1:8">
      <c r="A1260" s="17">
        <v>38194</v>
      </c>
      <c r="B1260">
        <v>1325.2</v>
      </c>
      <c r="C1260">
        <v>1344.65</v>
      </c>
      <c r="D1260">
        <v>1318.2</v>
      </c>
      <c r="E1260">
        <v>1342.9</v>
      </c>
      <c r="F1260">
        <f t="shared" si="59"/>
        <v>1.0003008423586257E-2</v>
      </c>
      <c r="G1260">
        <f t="shared" si="57"/>
        <v>6.2759999999999998</v>
      </c>
      <c r="H1260">
        <f t="shared" si="58"/>
        <v>4.6120000000000001</v>
      </c>
    </row>
    <row r="1261" spans="1:8">
      <c r="A1261" s="17">
        <v>38195</v>
      </c>
      <c r="B1261">
        <v>1347.7</v>
      </c>
      <c r="C1261">
        <v>1351.95</v>
      </c>
      <c r="D1261">
        <v>1325.65</v>
      </c>
      <c r="E1261">
        <v>1327.25</v>
      </c>
      <c r="F1261">
        <f t="shared" si="59"/>
        <v>-1.1653883386700481E-2</v>
      </c>
      <c r="G1261">
        <f t="shared" si="57"/>
        <v>6.2809999999999997</v>
      </c>
      <c r="H1261">
        <f t="shared" si="58"/>
        <v>4.6100000000000003</v>
      </c>
    </row>
    <row r="1262" spans="1:8">
      <c r="A1262" s="17">
        <v>38196</v>
      </c>
      <c r="B1262">
        <v>1330.25</v>
      </c>
      <c r="C1262">
        <v>1333.2</v>
      </c>
      <c r="D1262">
        <v>1315.05</v>
      </c>
      <c r="E1262">
        <v>1321.1</v>
      </c>
      <c r="F1262">
        <f t="shared" si="59"/>
        <v>-4.6336409870032513E-3</v>
      </c>
      <c r="G1262">
        <f t="shared" si="57"/>
        <v>6.2990000000000004</v>
      </c>
      <c r="H1262">
        <f t="shared" si="58"/>
        <v>4.6159999999999997</v>
      </c>
    </row>
    <row r="1263" spans="1:8">
      <c r="A1263" s="17">
        <v>38197</v>
      </c>
      <c r="B1263">
        <v>1321.5</v>
      </c>
      <c r="C1263">
        <v>1344.25</v>
      </c>
      <c r="D1263">
        <v>1321.5</v>
      </c>
      <c r="E1263">
        <v>1341.1</v>
      </c>
      <c r="F1263">
        <f t="shared" si="59"/>
        <v>1.5138899402013406E-2</v>
      </c>
      <c r="G1263">
        <f t="shared" si="57"/>
        <v>6.319</v>
      </c>
      <c r="H1263">
        <f t="shared" si="58"/>
        <v>4.6360000000000001</v>
      </c>
    </row>
    <row r="1264" spans="1:8">
      <c r="A1264" s="17">
        <v>38198</v>
      </c>
      <c r="B1264">
        <v>1341.25</v>
      </c>
      <c r="C1264">
        <v>1356.7</v>
      </c>
      <c r="D1264">
        <v>1341.25</v>
      </c>
      <c r="E1264">
        <v>1351.45</v>
      </c>
      <c r="F1264">
        <f t="shared" si="59"/>
        <v>7.7175452986355531E-3</v>
      </c>
      <c r="G1264">
        <f t="shared" si="57"/>
        <v>6.2649999999999997</v>
      </c>
      <c r="H1264">
        <f t="shared" si="58"/>
        <v>4.6360000000000001</v>
      </c>
    </row>
    <row r="1265" spans="1:8">
      <c r="A1265" s="17">
        <v>38201</v>
      </c>
      <c r="B1265">
        <v>1357.35</v>
      </c>
      <c r="C1265">
        <v>1361.4</v>
      </c>
      <c r="D1265">
        <v>1351.5</v>
      </c>
      <c r="E1265">
        <v>1360.15</v>
      </c>
      <c r="F1265">
        <f t="shared" si="59"/>
        <v>6.437530060305674E-3</v>
      </c>
      <c r="G1265">
        <f t="shared" si="57"/>
        <v>6.3380000000000001</v>
      </c>
      <c r="H1265">
        <f t="shared" si="58"/>
        <v>4.6269999999999998</v>
      </c>
    </row>
    <row r="1266" spans="1:8">
      <c r="A1266" s="17">
        <v>38202</v>
      </c>
      <c r="B1266">
        <v>1364.3</v>
      </c>
      <c r="C1266">
        <v>1367.8</v>
      </c>
      <c r="D1266">
        <v>1350.9</v>
      </c>
      <c r="E1266">
        <v>1354.25</v>
      </c>
      <c r="F1266">
        <f t="shared" si="59"/>
        <v>-4.3377568650516674E-3</v>
      </c>
      <c r="G1266">
        <f t="shared" si="57"/>
        <v>6.4489999999999998</v>
      </c>
      <c r="H1266">
        <f t="shared" si="58"/>
        <v>4.6210000000000004</v>
      </c>
    </row>
    <row r="1267" spans="1:8">
      <c r="A1267" s="17">
        <v>38203</v>
      </c>
      <c r="B1267">
        <v>1354.15</v>
      </c>
      <c r="C1267">
        <v>1361</v>
      </c>
      <c r="D1267">
        <v>1348.2</v>
      </c>
      <c r="E1267">
        <v>1353.8</v>
      </c>
      <c r="F1267">
        <f t="shared" si="59"/>
        <v>-3.3228724386191733E-4</v>
      </c>
      <c r="G1267">
        <f t="shared" si="57"/>
        <v>6.3529999999999998</v>
      </c>
      <c r="H1267">
        <f t="shared" si="58"/>
        <v>4.6219999999999999</v>
      </c>
    </row>
    <row r="1268" spans="1:8">
      <c r="A1268" s="17">
        <v>38204</v>
      </c>
      <c r="B1268">
        <v>1355.65</v>
      </c>
      <c r="C1268">
        <v>1377.85</v>
      </c>
      <c r="D1268">
        <v>1355.65</v>
      </c>
      <c r="E1268">
        <v>1377.25</v>
      </c>
      <c r="F1268">
        <f t="shared" si="59"/>
        <v>1.7321613236815026E-2</v>
      </c>
      <c r="G1268">
        <f t="shared" si="57"/>
        <v>6.3</v>
      </c>
      <c r="H1268">
        <f t="shared" si="58"/>
        <v>4.6219999999999999</v>
      </c>
    </row>
    <row r="1269" spans="1:8">
      <c r="A1269" s="17">
        <v>38205</v>
      </c>
      <c r="B1269">
        <v>1377.1</v>
      </c>
      <c r="C1269">
        <v>1381.25</v>
      </c>
      <c r="D1269">
        <v>1355.75</v>
      </c>
      <c r="E1269">
        <v>1360</v>
      </c>
      <c r="F1269">
        <f t="shared" si="59"/>
        <v>-1.2524959157741877E-2</v>
      </c>
      <c r="G1269">
        <f t="shared" si="57"/>
        <v>6.3929999999999998</v>
      </c>
      <c r="H1269">
        <f t="shared" si="58"/>
        <v>4.6150000000000002</v>
      </c>
    </row>
    <row r="1270" spans="1:8">
      <c r="A1270" s="17">
        <v>38208</v>
      </c>
      <c r="B1270">
        <v>1352.75</v>
      </c>
      <c r="C1270">
        <v>1366.95</v>
      </c>
      <c r="D1270">
        <v>1347.75</v>
      </c>
      <c r="E1270">
        <v>1365.75</v>
      </c>
      <c r="F1270">
        <f t="shared" si="59"/>
        <v>4.2279411764705177E-3</v>
      </c>
      <c r="G1270">
        <f t="shared" si="57"/>
        <v>6.6719999999999997</v>
      </c>
      <c r="H1270">
        <f t="shared" si="58"/>
        <v>4.5940000000000003</v>
      </c>
    </row>
    <row r="1271" spans="1:8">
      <c r="A1271" s="17">
        <v>38209</v>
      </c>
      <c r="B1271">
        <v>1371.25</v>
      </c>
      <c r="C1271">
        <v>1376.4</v>
      </c>
      <c r="D1271">
        <v>1365.05</v>
      </c>
      <c r="E1271">
        <v>1373.05</v>
      </c>
      <c r="F1271">
        <f t="shared" si="59"/>
        <v>5.3450485081456556E-3</v>
      </c>
      <c r="G1271">
        <f t="shared" si="57"/>
        <v>6.8609999999999998</v>
      </c>
      <c r="H1271">
        <f t="shared" si="58"/>
        <v>4.5830000000000002</v>
      </c>
    </row>
    <row r="1272" spans="1:8">
      <c r="A1272" s="17">
        <v>38210</v>
      </c>
      <c r="B1272">
        <v>1377.4</v>
      </c>
      <c r="C1272">
        <v>1378.05</v>
      </c>
      <c r="D1272">
        <v>1344.7</v>
      </c>
      <c r="E1272">
        <v>1347.6</v>
      </c>
      <c r="F1272">
        <f t="shared" si="59"/>
        <v>-1.8535377444375722E-2</v>
      </c>
      <c r="G1272">
        <f t="shared" si="57"/>
        <v>6.891</v>
      </c>
      <c r="H1272">
        <f t="shared" si="58"/>
        <v>4.5789999999999997</v>
      </c>
    </row>
    <row r="1273" spans="1:8">
      <c r="A1273" s="17">
        <v>38211</v>
      </c>
      <c r="B1273">
        <v>1345.85</v>
      </c>
      <c r="C1273">
        <v>1354.65</v>
      </c>
      <c r="D1273">
        <v>1329.55</v>
      </c>
      <c r="E1273">
        <v>1335.7</v>
      </c>
      <c r="F1273">
        <f t="shared" si="59"/>
        <v>-8.8305135054911332E-3</v>
      </c>
      <c r="G1273">
        <f t="shared" si="57"/>
        <v>6.8789999999999996</v>
      </c>
      <c r="H1273">
        <f t="shared" si="58"/>
        <v>4.577</v>
      </c>
    </row>
    <row r="1274" spans="1:8">
      <c r="A1274" s="17">
        <v>38212</v>
      </c>
      <c r="B1274">
        <v>1336.3</v>
      </c>
      <c r="C1274">
        <v>1341.8</v>
      </c>
      <c r="D1274">
        <v>1328.25</v>
      </c>
      <c r="E1274">
        <v>1333.3</v>
      </c>
      <c r="F1274">
        <f t="shared" si="59"/>
        <v>-1.7968106610766199E-3</v>
      </c>
      <c r="G1274">
        <f t="shared" si="57"/>
        <v>6.79</v>
      </c>
      <c r="H1274">
        <f t="shared" si="58"/>
        <v>4.5780000000000003</v>
      </c>
    </row>
    <row r="1275" spans="1:8">
      <c r="A1275" s="17">
        <v>38215</v>
      </c>
      <c r="B1275">
        <v>1331.4</v>
      </c>
      <c r="C1275">
        <v>1333.35</v>
      </c>
      <c r="D1275">
        <v>1321.35</v>
      </c>
      <c r="E1275">
        <v>1331.35</v>
      </c>
      <c r="F1275">
        <f t="shared" si="59"/>
        <v>-1.4625365634141074E-3</v>
      </c>
      <c r="G1275">
        <f t="shared" si="57"/>
        <v>6.9550000000000001</v>
      </c>
      <c r="H1275">
        <f t="shared" si="58"/>
        <v>4.5629999999999997</v>
      </c>
    </row>
    <row r="1276" spans="1:8">
      <c r="A1276" s="17">
        <v>38216</v>
      </c>
      <c r="B1276">
        <v>1338.2</v>
      </c>
      <c r="C1276">
        <v>1347.8</v>
      </c>
      <c r="D1276">
        <v>1333.1</v>
      </c>
      <c r="E1276">
        <v>1337.35</v>
      </c>
      <c r="F1276">
        <f t="shared" si="59"/>
        <v>4.5067037217860761E-3</v>
      </c>
      <c r="G1276">
        <f t="shared" si="57"/>
        <v>6.8650000000000002</v>
      </c>
      <c r="H1276">
        <f t="shared" si="58"/>
        <v>4.5640000000000001</v>
      </c>
    </row>
    <row r="1277" spans="1:8">
      <c r="A1277" s="17">
        <v>38217</v>
      </c>
      <c r="B1277">
        <v>1335.45</v>
      </c>
      <c r="C1277">
        <v>1337.55</v>
      </c>
      <c r="D1277">
        <v>1319.5</v>
      </c>
      <c r="E1277">
        <v>1322.75</v>
      </c>
      <c r="F1277">
        <f t="shared" si="59"/>
        <v>-1.0917112199498979E-2</v>
      </c>
      <c r="G1277">
        <f t="shared" si="57"/>
        <v>6.7389999999999999</v>
      </c>
      <c r="H1277">
        <f t="shared" si="58"/>
        <v>4.5659999999999998</v>
      </c>
    </row>
    <row r="1278" spans="1:8">
      <c r="A1278" s="17">
        <v>38218</v>
      </c>
      <c r="B1278">
        <v>1331.7</v>
      </c>
      <c r="C1278">
        <v>1343.35</v>
      </c>
      <c r="D1278">
        <v>1327.65</v>
      </c>
      <c r="E1278">
        <v>1341.5</v>
      </c>
      <c r="F1278">
        <f t="shared" si="59"/>
        <v>1.41750141750141E-2</v>
      </c>
      <c r="G1278">
        <f t="shared" si="57"/>
        <v>6.8490000000000002</v>
      </c>
      <c r="H1278">
        <f t="shared" si="58"/>
        <v>4.5590000000000002</v>
      </c>
    </row>
    <row r="1279" spans="1:8">
      <c r="A1279" s="17">
        <v>38222</v>
      </c>
      <c r="B1279">
        <v>1325.3</v>
      </c>
      <c r="C1279">
        <v>1329.3</v>
      </c>
      <c r="D1279">
        <v>1312.5</v>
      </c>
      <c r="E1279">
        <v>1315.45</v>
      </c>
      <c r="F1279">
        <f t="shared" si="59"/>
        <v>-1.9418561311964178E-2</v>
      </c>
      <c r="G1279">
        <f t="shared" si="57"/>
        <v>6.8170000000000002</v>
      </c>
      <c r="H1279">
        <f t="shared" si="58"/>
        <v>4.5490000000000004</v>
      </c>
    </row>
    <row r="1280" spans="1:8">
      <c r="A1280" s="17">
        <v>38223</v>
      </c>
      <c r="B1280">
        <v>1316.95</v>
      </c>
      <c r="C1280">
        <v>1331.3</v>
      </c>
      <c r="D1280">
        <v>1316.95</v>
      </c>
      <c r="E1280">
        <v>1327.15</v>
      </c>
      <c r="F1280">
        <f t="shared" si="59"/>
        <v>8.8942947280399309E-3</v>
      </c>
      <c r="G1280">
        <f t="shared" si="57"/>
        <v>6.6710000000000003</v>
      </c>
      <c r="H1280">
        <f t="shared" si="58"/>
        <v>4.5570000000000004</v>
      </c>
    </row>
    <row r="1281" spans="1:8">
      <c r="A1281" s="17">
        <v>38224</v>
      </c>
      <c r="B1281">
        <v>1332.2</v>
      </c>
      <c r="C1281">
        <v>1334.2</v>
      </c>
      <c r="D1281">
        <v>1325.8</v>
      </c>
      <c r="E1281">
        <v>1332.15</v>
      </c>
      <c r="F1281">
        <f t="shared" si="59"/>
        <v>3.7674716497757554E-3</v>
      </c>
      <c r="G1281">
        <f t="shared" si="57"/>
        <v>6.5869999999999997</v>
      </c>
      <c r="H1281">
        <f t="shared" si="58"/>
        <v>4.5579999999999998</v>
      </c>
    </row>
    <row r="1282" spans="1:8">
      <c r="A1282" s="17">
        <v>38225</v>
      </c>
      <c r="B1282">
        <v>1340.75</v>
      </c>
      <c r="C1282">
        <v>1350.35</v>
      </c>
      <c r="D1282">
        <v>1339.1</v>
      </c>
      <c r="E1282">
        <v>1348.2</v>
      </c>
      <c r="F1282">
        <f t="shared" si="59"/>
        <v>1.2048192771084265E-2</v>
      </c>
      <c r="G1282">
        <f t="shared" ref="G1282:G1345" si="60">VLOOKUP(A1282,Debtindex,6,FALSE)</f>
        <v>6.681</v>
      </c>
      <c r="H1282">
        <f t="shared" ref="H1282:H1345" si="61">VLOOKUP(A1282,Debtindex,7,FALSE)</f>
        <v>4.5510000000000002</v>
      </c>
    </row>
    <row r="1283" spans="1:8">
      <c r="A1283" s="17">
        <v>38226</v>
      </c>
      <c r="B1283">
        <v>1352.2</v>
      </c>
      <c r="C1283">
        <v>1356.15</v>
      </c>
      <c r="D1283">
        <v>1346.35</v>
      </c>
      <c r="E1283">
        <v>1353.4</v>
      </c>
      <c r="F1283">
        <f t="shared" si="59"/>
        <v>3.8569945112001403E-3</v>
      </c>
      <c r="G1283">
        <f t="shared" si="60"/>
        <v>6.532</v>
      </c>
      <c r="H1283">
        <f t="shared" si="61"/>
        <v>4.5549999999999997</v>
      </c>
    </row>
    <row r="1284" spans="1:8">
      <c r="A1284" s="17">
        <v>38229</v>
      </c>
      <c r="B1284">
        <v>1356.2</v>
      </c>
      <c r="C1284">
        <v>1374.1</v>
      </c>
      <c r="D1284">
        <v>1356.2</v>
      </c>
      <c r="E1284">
        <v>1373.1</v>
      </c>
      <c r="F1284">
        <f t="shared" ref="F1284:F1347" si="62">E1284/E1283-1</f>
        <v>1.4555933205260718E-2</v>
      </c>
      <c r="G1284">
        <f t="shared" si="60"/>
        <v>6.4930000000000003</v>
      </c>
      <c r="H1284">
        <f t="shared" si="61"/>
        <v>4.55</v>
      </c>
    </row>
    <row r="1285" spans="1:8">
      <c r="A1285" s="17">
        <v>38230</v>
      </c>
      <c r="B1285">
        <v>1373.5</v>
      </c>
      <c r="C1285">
        <v>1379.5</v>
      </c>
      <c r="D1285">
        <v>1368.55</v>
      </c>
      <c r="E1285">
        <v>1377.2</v>
      </c>
      <c r="F1285">
        <f t="shared" si="62"/>
        <v>2.985944213822922E-3</v>
      </c>
      <c r="G1285">
        <f t="shared" si="60"/>
        <v>6.3959999999999999</v>
      </c>
      <c r="H1285">
        <f t="shared" si="61"/>
        <v>4.5620000000000003</v>
      </c>
    </row>
    <row r="1286" spans="1:8">
      <c r="A1286" s="17">
        <v>38231</v>
      </c>
      <c r="B1286">
        <v>1382.55</v>
      </c>
      <c r="C1286">
        <v>1386.95</v>
      </c>
      <c r="D1286">
        <v>1381.75</v>
      </c>
      <c r="E1286">
        <v>1383.6</v>
      </c>
      <c r="F1286">
        <f t="shared" si="62"/>
        <v>4.6471100784197805E-3</v>
      </c>
      <c r="G1286">
        <f t="shared" si="60"/>
        <v>6.3380000000000001</v>
      </c>
      <c r="H1286">
        <f t="shared" si="61"/>
        <v>4.5650000000000004</v>
      </c>
    </row>
    <row r="1287" spans="1:8">
      <c r="A1287" s="17">
        <v>38232</v>
      </c>
      <c r="B1287">
        <v>1383.8</v>
      </c>
      <c r="C1287">
        <v>1390.9</v>
      </c>
      <c r="D1287">
        <v>1376.2</v>
      </c>
      <c r="E1287">
        <v>1378</v>
      </c>
      <c r="F1287">
        <f t="shared" si="62"/>
        <v>-4.0474125469788236E-3</v>
      </c>
      <c r="G1287">
        <f t="shared" si="60"/>
        <v>6.5369999999999999</v>
      </c>
      <c r="H1287">
        <f t="shared" si="61"/>
        <v>4.5529999999999999</v>
      </c>
    </row>
    <row r="1288" spans="1:8">
      <c r="A1288" s="17">
        <v>38233</v>
      </c>
      <c r="B1288">
        <v>1380.8</v>
      </c>
      <c r="C1288">
        <v>1385.3</v>
      </c>
      <c r="D1288">
        <v>1373.95</v>
      </c>
      <c r="E1288">
        <v>1383.8</v>
      </c>
      <c r="F1288">
        <f t="shared" si="62"/>
        <v>4.2089985486211123E-3</v>
      </c>
      <c r="G1288">
        <f t="shared" si="60"/>
        <v>6.4320000000000004</v>
      </c>
      <c r="H1288">
        <f t="shared" si="61"/>
        <v>4.5549999999999997</v>
      </c>
    </row>
    <row r="1289" spans="1:8">
      <c r="A1289" s="17">
        <v>38236</v>
      </c>
      <c r="B1289">
        <v>1384</v>
      </c>
      <c r="C1289">
        <v>1398.7</v>
      </c>
      <c r="D1289">
        <v>1384</v>
      </c>
      <c r="E1289">
        <v>1394.95</v>
      </c>
      <c r="F1289">
        <f t="shared" si="62"/>
        <v>8.0575227634052116E-3</v>
      </c>
      <c r="G1289">
        <f t="shared" si="60"/>
        <v>6.42</v>
      </c>
      <c r="H1289">
        <f t="shared" si="61"/>
        <v>4.5469999999999997</v>
      </c>
    </row>
    <row r="1290" spans="1:8">
      <c r="A1290" s="17">
        <v>38237</v>
      </c>
      <c r="B1290">
        <v>1396.4</v>
      </c>
      <c r="C1290">
        <v>1402.8</v>
      </c>
      <c r="D1290">
        <v>1394.05</v>
      </c>
      <c r="E1290">
        <v>1400.85</v>
      </c>
      <c r="F1290">
        <f t="shared" si="62"/>
        <v>4.2295422775009417E-3</v>
      </c>
      <c r="G1290">
        <f t="shared" si="60"/>
        <v>6.383</v>
      </c>
      <c r="H1290">
        <f t="shared" si="61"/>
        <v>4.5460000000000003</v>
      </c>
    </row>
    <row r="1291" spans="1:8">
      <c r="A1291" s="17">
        <v>38238</v>
      </c>
      <c r="B1291">
        <v>1404.05</v>
      </c>
      <c r="C1291">
        <v>1409.7</v>
      </c>
      <c r="D1291">
        <v>1403.65</v>
      </c>
      <c r="E1291">
        <v>1407.3</v>
      </c>
      <c r="F1291">
        <f t="shared" si="62"/>
        <v>4.6043473605310581E-3</v>
      </c>
      <c r="G1291">
        <f t="shared" si="60"/>
        <v>6.3680000000000003</v>
      </c>
      <c r="H1291">
        <f t="shared" si="61"/>
        <v>4.55</v>
      </c>
    </row>
    <row r="1292" spans="1:8">
      <c r="A1292" s="17">
        <v>38239</v>
      </c>
      <c r="B1292">
        <v>1411</v>
      </c>
      <c r="C1292">
        <v>1413.1</v>
      </c>
      <c r="D1292">
        <v>1392.35</v>
      </c>
      <c r="E1292">
        <v>1398.35</v>
      </c>
      <c r="F1292">
        <f t="shared" si="62"/>
        <v>-6.3596958715270713E-3</v>
      </c>
      <c r="G1292">
        <f t="shared" si="60"/>
        <v>6.3490000000000002</v>
      </c>
      <c r="H1292">
        <f t="shared" si="61"/>
        <v>4.548</v>
      </c>
    </row>
    <row r="1293" spans="1:8">
      <c r="A1293" s="17">
        <v>38240</v>
      </c>
      <c r="B1293">
        <v>1398.9</v>
      </c>
      <c r="C1293">
        <v>1413.85</v>
      </c>
      <c r="D1293">
        <v>1394</v>
      </c>
      <c r="E1293">
        <v>1412.75</v>
      </c>
      <c r="F1293">
        <f t="shared" si="62"/>
        <v>1.0297851038724382E-2</v>
      </c>
      <c r="G1293">
        <f t="shared" si="60"/>
        <v>6.3949999999999996</v>
      </c>
      <c r="H1293">
        <f t="shared" si="61"/>
        <v>4.5359999999999996</v>
      </c>
    </row>
    <row r="1294" spans="1:8">
      <c r="A1294" s="17">
        <v>38243</v>
      </c>
      <c r="B1294">
        <v>1414.55</v>
      </c>
      <c r="C1294">
        <v>1422.9</v>
      </c>
      <c r="D1294">
        <v>1414.5</v>
      </c>
      <c r="E1294">
        <v>1417.9</v>
      </c>
      <c r="F1294">
        <f t="shared" si="62"/>
        <v>3.6453725004423898E-3</v>
      </c>
      <c r="G1294">
        <f t="shared" si="60"/>
        <v>6.5609999999999999</v>
      </c>
      <c r="H1294">
        <f t="shared" si="61"/>
        <v>4.5910000000000002</v>
      </c>
    </row>
    <row r="1295" spans="1:8">
      <c r="A1295" s="17">
        <v>38244</v>
      </c>
      <c r="B1295">
        <v>1420.15</v>
      </c>
      <c r="C1295">
        <v>1424.4</v>
      </c>
      <c r="D1295">
        <v>1413.4</v>
      </c>
      <c r="E1295">
        <v>1423.45</v>
      </c>
      <c r="F1295">
        <f t="shared" si="62"/>
        <v>3.9142393680795529E-3</v>
      </c>
      <c r="G1295">
        <f t="shared" si="60"/>
        <v>6.5579999999999998</v>
      </c>
      <c r="H1295">
        <f t="shared" si="61"/>
        <v>4.5890000000000004</v>
      </c>
    </row>
    <row r="1296" spans="1:8">
      <c r="A1296" s="17">
        <v>38245</v>
      </c>
      <c r="B1296">
        <v>1424.75</v>
      </c>
      <c r="C1296">
        <v>1431.15</v>
      </c>
      <c r="D1296">
        <v>1415.15</v>
      </c>
      <c r="E1296">
        <v>1420.85</v>
      </c>
      <c r="F1296">
        <f t="shared" si="62"/>
        <v>-1.8265481752082202E-3</v>
      </c>
      <c r="G1296">
        <f t="shared" si="60"/>
        <v>6.49</v>
      </c>
      <c r="H1296">
        <f t="shared" si="61"/>
        <v>4.5890000000000004</v>
      </c>
    </row>
    <row r="1297" spans="1:8">
      <c r="A1297" s="17">
        <v>38246</v>
      </c>
      <c r="B1297">
        <v>1419.5</v>
      </c>
      <c r="C1297">
        <v>1441.35</v>
      </c>
      <c r="D1297">
        <v>1418.55</v>
      </c>
      <c r="E1297">
        <v>1440.1</v>
      </c>
      <c r="F1297">
        <f t="shared" si="62"/>
        <v>1.3548228173276611E-2</v>
      </c>
      <c r="G1297">
        <f t="shared" si="60"/>
        <v>6.4489999999999998</v>
      </c>
      <c r="H1297">
        <f t="shared" si="61"/>
        <v>4.5529999999999999</v>
      </c>
    </row>
    <row r="1298" spans="1:8">
      <c r="A1298" s="17">
        <v>38247</v>
      </c>
      <c r="B1298">
        <v>1445.55</v>
      </c>
      <c r="C1298">
        <v>1461.3</v>
      </c>
      <c r="D1298">
        <v>1445.55</v>
      </c>
      <c r="E1298">
        <v>1459.3</v>
      </c>
      <c r="F1298">
        <f t="shared" si="62"/>
        <v>1.3332407471703389E-2</v>
      </c>
      <c r="G1298">
        <f t="shared" si="60"/>
        <v>6.4619999999999997</v>
      </c>
      <c r="H1298">
        <f t="shared" si="61"/>
        <v>4.55</v>
      </c>
    </row>
    <row r="1299" spans="1:8">
      <c r="A1299" s="17">
        <v>38250</v>
      </c>
      <c r="B1299">
        <v>1462.85</v>
      </c>
      <c r="C1299">
        <v>1466.75</v>
      </c>
      <c r="D1299">
        <v>1454.35</v>
      </c>
      <c r="E1299">
        <v>1457</v>
      </c>
      <c r="F1299">
        <f t="shared" si="62"/>
        <v>-1.5760981292399778E-3</v>
      </c>
      <c r="G1299">
        <f t="shared" si="60"/>
        <v>6.5010000000000003</v>
      </c>
      <c r="H1299">
        <f t="shared" si="61"/>
        <v>4.54</v>
      </c>
    </row>
    <row r="1300" spans="1:8">
      <c r="A1300" s="17">
        <v>38251</v>
      </c>
      <c r="B1300">
        <v>1457.3</v>
      </c>
      <c r="C1300">
        <v>1475.3</v>
      </c>
      <c r="D1300">
        <v>1456.45</v>
      </c>
      <c r="E1300">
        <v>1473.65</v>
      </c>
      <c r="F1300">
        <f t="shared" si="62"/>
        <v>1.1427590940288335E-2</v>
      </c>
      <c r="G1300">
        <f t="shared" si="60"/>
        <v>6.46</v>
      </c>
      <c r="H1300">
        <f t="shared" si="61"/>
        <v>4.5389999999999997</v>
      </c>
    </row>
    <row r="1301" spans="1:8">
      <c r="A1301" s="17">
        <v>38252</v>
      </c>
      <c r="B1301">
        <v>1476.3</v>
      </c>
      <c r="C1301">
        <v>1484.45</v>
      </c>
      <c r="D1301">
        <v>1467.2</v>
      </c>
      <c r="E1301">
        <v>1480</v>
      </c>
      <c r="F1301">
        <f t="shared" si="62"/>
        <v>4.3090286024496383E-3</v>
      </c>
      <c r="G1301">
        <f t="shared" si="60"/>
        <v>6.5209999999999999</v>
      </c>
      <c r="H1301">
        <f t="shared" si="61"/>
        <v>4.5330000000000004</v>
      </c>
    </row>
    <row r="1302" spans="1:8">
      <c r="A1302" s="17">
        <v>38253</v>
      </c>
      <c r="B1302">
        <v>1472.35</v>
      </c>
      <c r="C1302">
        <v>1479.5</v>
      </c>
      <c r="D1302">
        <v>1458.05</v>
      </c>
      <c r="E1302">
        <v>1460.15</v>
      </c>
      <c r="F1302">
        <f t="shared" si="62"/>
        <v>-1.3412162162162122E-2</v>
      </c>
      <c r="G1302">
        <f t="shared" si="60"/>
        <v>6.5209999999999999</v>
      </c>
      <c r="H1302">
        <f t="shared" si="61"/>
        <v>4.53</v>
      </c>
    </row>
    <row r="1303" spans="1:8">
      <c r="A1303" s="17">
        <v>38254</v>
      </c>
      <c r="B1303">
        <v>1452.55</v>
      </c>
      <c r="C1303">
        <v>1471</v>
      </c>
      <c r="D1303">
        <v>1452.55</v>
      </c>
      <c r="E1303">
        <v>1460.85</v>
      </c>
      <c r="F1303">
        <f t="shared" si="62"/>
        <v>4.7940280108194067E-4</v>
      </c>
      <c r="G1303">
        <f t="shared" si="60"/>
        <v>6.4950000000000001</v>
      </c>
      <c r="H1303">
        <f t="shared" si="61"/>
        <v>4.5289999999999999</v>
      </c>
    </row>
    <row r="1304" spans="1:8">
      <c r="A1304" s="17">
        <v>38257</v>
      </c>
      <c r="B1304">
        <v>1460.95</v>
      </c>
      <c r="C1304">
        <v>1466.15</v>
      </c>
      <c r="D1304">
        <v>1452.15</v>
      </c>
      <c r="E1304">
        <v>1459.35</v>
      </c>
      <c r="F1304">
        <f t="shared" si="62"/>
        <v>-1.0267994660643209E-3</v>
      </c>
      <c r="G1304">
        <f t="shared" si="60"/>
        <v>6.5309999999999997</v>
      </c>
      <c r="H1304">
        <f t="shared" si="61"/>
        <v>4.5190000000000001</v>
      </c>
    </row>
    <row r="1305" spans="1:8">
      <c r="A1305" s="17">
        <v>38258</v>
      </c>
      <c r="B1305">
        <v>1457.9</v>
      </c>
      <c r="C1305">
        <v>1461.7</v>
      </c>
      <c r="D1305">
        <v>1443.8</v>
      </c>
      <c r="E1305">
        <v>1446.25</v>
      </c>
      <c r="F1305">
        <f t="shared" si="62"/>
        <v>-8.9765991708636861E-3</v>
      </c>
      <c r="G1305">
        <f t="shared" si="60"/>
        <v>6.524</v>
      </c>
      <c r="H1305">
        <f t="shared" si="61"/>
        <v>4.5170000000000003</v>
      </c>
    </row>
    <row r="1306" spans="1:8">
      <c r="A1306" s="17">
        <v>38259</v>
      </c>
      <c r="B1306">
        <v>1454.75</v>
      </c>
      <c r="C1306">
        <v>1467.2</v>
      </c>
      <c r="D1306">
        <v>1444.3</v>
      </c>
      <c r="E1306">
        <v>1466.1</v>
      </c>
      <c r="F1306">
        <f t="shared" si="62"/>
        <v>1.372515125324103E-2</v>
      </c>
      <c r="G1306">
        <f t="shared" si="60"/>
        <v>6.5709999999999997</v>
      </c>
      <c r="H1306">
        <f t="shared" si="61"/>
        <v>4.5119999999999996</v>
      </c>
    </row>
    <row r="1307" spans="1:8">
      <c r="A1307" s="17">
        <v>38260</v>
      </c>
      <c r="B1307">
        <v>1476.5</v>
      </c>
      <c r="C1307">
        <v>1482.45</v>
      </c>
      <c r="D1307">
        <v>1473.35</v>
      </c>
      <c r="E1307">
        <v>1478.75</v>
      </c>
      <c r="F1307">
        <f t="shared" si="62"/>
        <v>8.6283336743742112E-3</v>
      </c>
      <c r="G1307">
        <f t="shared" si="60"/>
        <v>6.69</v>
      </c>
      <c r="H1307">
        <f t="shared" si="61"/>
        <v>4.5090000000000003</v>
      </c>
    </row>
    <row r="1308" spans="1:8">
      <c r="A1308" s="17">
        <v>38261</v>
      </c>
      <c r="B1308">
        <v>1478.8</v>
      </c>
      <c r="C1308">
        <v>1500.8</v>
      </c>
      <c r="D1308">
        <v>1472.85</v>
      </c>
      <c r="E1308">
        <v>1498.3</v>
      </c>
      <c r="F1308">
        <f t="shared" si="62"/>
        <v>1.322062552831782E-2</v>
      </c>
      <c r="G1308">
        <f t="shared" si="60"/>
        <v>6.7069999999999999</v>
      </c>
      <c r="H1308">
        <f t="shared" si="61"/>
        <v>4.5060000000000002</v>
      </c>
    </row>
    <row r="1309" spans="1:8">
      <c r="A1309" s="17">
        <v>38264</v>
      </c>
      <c r="B1309">
        <v>1512.3</v>
      </c>
      <c r="C1309">
        <v>1526.1</v>
      </c>
      <c r="D1309">
        <v>1512.3</v>
      </c>
      <c r="E1309">
        <v>1520.45</v>
      </c>
      <c r="F1309">
        <f t="shared" si="62"/>
        <v>1.4783421210705416E-2</v>
      </c>
      <c r="G1309">
        <f t="shared" si="60"/>
        <v>6.9480000000000004</v>
      </c>
      <c r="H1309">
        <f t="shared" si="61"/>
        <v>4.4870000000000001</v>
      </c>
    </row>
    <row r="1310" spans="1:8">
      <c r="A1310" s="17">
        <v>38265</v>
      </c>
      <c r="B1310">
        <v>1522.45</v>
      </c>
      <c r="C1310">
        <v>1532.95</v>
      </c>
      <c r="D1310">
        <v>1517.9</v>
      </c>
      <c r="E1310">
        <v>1529.5</v>
      </c>
      <c r="F1310">
        <f t="shared" si="62"/>
        <v>5.9521852083264104E-3</v>
      </c>
      <c r="G1310">
        <f t="shared" si="60"/>
        <v>6.883</v>
      </c>
      <c r="H1310">
        <f t="shared" si="61"/>
        <v>4.4980000000000002</v>
      </c>
    </row>
    <row r="1311" spans="1:8">
      <c r="A1311" s="17">
        <v>38266</v>
      </c>
      <c r="B1311">
        <v>1532.3</v>
      </c>
      <c r="C1311">
        <v>1541.85</v>
      </c>
      <c r="D1311">
        <v>1514.15</v>
      </c>
      <c r="E1311">
        <v>1517.6</v>
      </c>
      <c r="F1311">
        <f t="shared" si="62"/>
        <v>-7.7803203661327425E-3</v>
      </c>
      <c r="G1311">
        <f t="shared" si="60"/>
        <v>6.8479999999999999</v>
      </c>
      <c r="H1311">
        <f t="shared" si="61"/>
        <v>4.4960000000000004</v>
      </c>
    </row>
    <row r="1312" spans="1:8">
      <c r="A1312" s="17">
        <v>38267</v>
      </c>
      <c r="B1312">
        <v>1521.05</v>
      </c>
      <c r="C1312">
        <v>1537.95</v>
      </c>
      <c r="D1312">
        <v>1521.05</v>
      </c>
      <c r="E1312">
        <v>1530.35</v>
      </c>
      <c r="F1312">
        <f t="shared" si="62"/>
        <v>8.4014232999471972E-3</v>
      </c>
      <c r="G1312">
        <f t="shared" si="60"/>
        <v>6.9349999999999996</v>
      </c>
      <c r="H1312">
        <f t="shared" si="61"/>
        <v>4.5030000000000001</v>
      </c>
    </row>
    <row r="1313" spans="1:8">
      <c r="A1313" s="17">
        <v>38268</v>
      </c>
      <c r="B1313">
        <v>1532.5</v>
      </c>
      <c r="C1313">
        <v>1538.5</v>
      </c>
      <c r="D1313">
        <v>1526.15</v>
      </c>
      <c r="E1313">
        <v>1534.5</v>
      </c>
      <c r="F1313">
        <f t="shared" si="62"/>
        <v>2.7117979547162108E-3</v>
      </c>
      <c r="G1313">
        <f t="shared" si="60"/>
        <v>6.9260000000000002</v>
      </c>
      <c r="H1313">
        <f t="shared" si="61"/>
        <v>4.5010000000000003</v>
      </c>
    </row>
    <row r="1314" spans="1:8">
      <c r="A1314" s="17">
        <v>38269</v>
      </c>
      <c r="B1314">
        <v>1536.15</v>
      </c>
      <c r="C1314">
        <v>1539.6</v>
      </c>
      <c r="D1314">
        <v>1533.9</v>
      </c>
      <c r="E1314">
        <v>1537.15</v>
      </c>
      <c r="F1314">
        <f t="shared" si="62"/>
        <v>1.7269468882372685E-3</v>
      </c>
      <c r="G1314">
        <f t="shared" si="60"/>
        <v>6.9969999999999999</v>
      </c>
      <c r="H1314">
        <f t="shared" si="61"/>
        <v>4.4950000000000001</v>
      </c>
    </row>
    <row r="1315" spans="1:8">
      <c r="A1315" s="17">
        <v>38271</v>
      </c>
      <c r="B1315">
        <v>1544.4</v>
      </c>
      <c r="C1315">
        <v>1547.35</v>
      </c>
      <c r="D1315">
        <v>1522.7</v>
      </c>
      <c r="E1315">
        <v>1525.75</v>
      </c>
      <c r="F1315">
        <f t="shared" si="62"/>
        <v>-7.4163224148586782E-3</v>
      </c>
      <c r="G1315">
        <f t="shared" si="60"/>
        <v>7.0090000000000003</v>
      </c>
      <c r="H1315">
        <f t="shared" si="61"/>
        <v>4.4889999999999999</v>
      </c>
    </row>
    <row r="1316" spans="1:8">
      <c r="A1316" s="17">
        <v>38272</v>
      </c>
      <c r="B1316">
        <v>1530.1</v>
      </c>
      <c r="C1316">
        <v>1534.45</v>
      </c>
      <c r="D1316">
        <v>1500.7</v>
      </c>
      <c r="E1316">
        <v>1503</v>
      </c>
      <c r="F1316">
        <f t="shared" si="62"/>
        <v>-1.4910699655906967E-2</v>
      </c>
      <c r="G1316">
        <f t="shared" si="60"/>
        <v>7.0209999999999999</v>
      </c>
      <c r="H1316">
        <f t="shared" si="61"/>
        <v>4.4859999999999998</v>
      </c>
    </row>
    <row r="1317" spans="1:8">
      <c r="A1317" s="17">
        <v>38274</v>
      </c>
      <c r="B1317">
        <v>1504</v>
      </c>
      <c r="C1317">
        <v>1516.05</v>
      </c>
      <c r="D1317">
        <v>1493.05</v>
      </c>
      <c r="E1317">
        <v>1508.1</v>
      </c>
      <c r="F1317">
        <f t="shared" si="62"/>
        <v>3.3932135728542701E-3</v>
      </c>
      <c r="G1317">
        <f t="shared" si="60"/>
        <v>7.1260000000000003</v>
      </c>
      <c r="H1317">
        <f t="shared" si="61"/>
        <v>4.476</v>
      </c>
    </row>
    <row r="1318" spans="1:8">
      <c r="A1318" s="17">
        <v>38275</v>
      </c>
      <c r="B1318">
        <v>1510.4</v>
      </c>
      <c r="C1318">
        <v>1523.7</v>
      </c>
      <c r="D1318">
        <v>1504.9</v>
      </c>
      <c r="E1318">
        <v>1508.55</v>
      </c>
      <c r="F1318">
        <f t="shared" si="62"/>
        <v>2.9838870101461801E-4</v>
      </c>
      <c r="G1318">
        <f t="shared" si="60"/>
        <v>7.0179999999999998</v>
      </c>
      <c r="H1318">
        <f t="shared" si="61"/>
        <v>4.4779999999999998</v>
      </c>
    </row>
    <row r="1319" spans="1:8">
      <c r="A1319" s="17">
        <v>38278</v>
      </c>
      <c r="B1319">
        <v>1513.85</v>
      </c>
      <c r="C1319">
        <v>1517.1</v>
      </c>
      <c r="D1319">
        <v>1499.6</v>
      </c>
      <c r="E1319">
        <v>1501.55</v>
      </c>
      <c r="F1319">
        <f t="shared" si="62"/>
        <v>-4.6402174273308949E-3</v>
      </c>
      <c r="G1319">
        <f t="shared" si="60"/>
        <v>7.0229999999999997</v>
      </c>
      <c r="H1319">
        <f t="shared" si="61"/>
        <v>4.4690000000000003</v>
      </c>
    </row>
    <row r="1320" spans="1:8">
      <c r="A1320" s="17">
        <v>38279</v>
      </c>
      <c r="B1320">
        <v>1510.4</v>
      </c>
      <c r="C1320">
        <v>1522.1</v>
      </c>
      <c r="D1320">
        <v>1503.75</v>
      </c>
      <c r="E1320">
        <v>1518.45</v>
      </c>
      <c r="F1320">
        <f t="shared" si="62"/>
        <v>1.1255036462322288E-2</v>
      </c>
      <c r="G1320">
        <f t="shared" si="60"/>
        <v>7.0209999999999999</v>
      </c>
      <c r="H1320">
        <f t="shared" si="61"/>
        <v>4.4660000000000002</v>
      </c>
    </row>
    <row r="1321" spans="1:8">
      <c r="A1321" s="17">
        <v>38280</v>
      </c>
      <c r="B1321">
        <v>1518.3</v>
      </c>
      <c r="C1321">
        <v>1524.4</v>
      </c>
      <c r="D1321">
        <v>1501.6</v>
      </c>
      <c r="E1321">
        <v>1504.7</v>
      </c>
      <c r="F1321">
        <f t="shared" si="62"/>
        <v>-9.0552866409825405E-3</v>
      </c>
      <c r="G1321">
        <f t="shared" si="60"/>
        <v>7.0039999999999996</v>
      </c>
      <c r="H1321">
        <f t="shared" si="61"/>
        <v>4.4640000000000004</v>
      </c>
    </row>
    <row r="1322" spans="1:8">
      <c r="A1322" s="17">
        <v>38281</v>
      </c>
      <c r="B1322">
        <v>1507.55</v>
      </c>
      <c r="C1322">
        <v>1509.1</v>
      </c>
      <c r="D1322">
        <v>1492.25</v>
      </c>
      <c r="E1322">
        <v>1497.75</v>
      </c>
      <c r="F1322">
        <f t="shared" si="62"/>
        <v>-4.6188609025055172E-3</v>
      </c>
      <c r="G1322">
        <f t="shared" si="60"/>
        <v>7.0019999999999998</v>
      </c>
      <c r="H1322">
        <f t="shared" si="61"/>
        <v>4.4619999999999997</v>
      </c>
    </row>
    <row r="1323" spans="1:8">
      <c r="A1323" s="17">
        <v>38285</v>
      </c>
      <c r="B1323">
        <v>1498.3</v>
      </c>
      <c r="C1323">
        <v>1498.3</v>
      </c>
      <c r="D1323">
        <v>1472.3</v>
      </c>
      <c r="E1323">
        <v>1474.7</v>
      </c>
      <c r="F1323">
        <f t="shared" si="62"/>
        <v>-1.538975129360709E-2</v>
      </c>
      <c r="G1323">
        <f t="shared" si="60"/>
        <v>6.9569999999999999</v>
      </c>
      <c r="H1323">
        <f t="shared" si="61"/>
        <v>4.452</v>
      </c>
    </row>
    <row r="1324" spans="1:8">
      <c r="A1324" s="17">
        <v>38286</v>
      </c>
      <c r="B1324">
        <v>1473.85</v>
      </c>
      <c r="C1324">
        <v>1492.15</v>
      </c>
      <c r="D1324">
        <v>1469.2</v>
      </c>
      <c r="E1324">
        <v>1491.4</v>
      </c>
      <c r="F1324">
        <f t="shared" si="62"/>
        <v>1.1324337153319375E-2</v>
      </c>
      <c r="G1324">
        <f t="shared" si="60"/>
        <v>7.0579999999999998</v>
      </c>
      <c r="H1324">
        <f t="shared" si="61"/>
        <v>4.4450000000000003</v>
      </c>
    </row>
    <row r="1325" spans="1:8">
      <c r="A1325" s="17">
        <v>38287</v>
      </c>
      <c r="B1325">
        <v>1494.15</v>
      </c>
      <c r="C1325">
        <v>1506.8</v>
      </c>
      <c r="D1325">
        <v>1489.65</v>
      </c>
      <c r="E1325">
        <v>1498.65</v>
      </c>
      <c r="F1325">
        <f t="shared" si="62"/>
        <v>4.8612042376290354E-3</v>
      </c>
      <c r="G1325">
        <f t="shared" si="60"/>
        <v>7.1079999999999997</v>
      </c>
      <c r="H1325">
        <f t="shared" si="61"/>
        <v>4.4400000000000004</v>
      </c>
    </row>
    <row r="1326" spans="1:8">
      <c r="A1326" s="17">
        <v>38288</v>
      </c>
      <c r="B1326">
        <v>1512.5</v>
      </c>
      <c r="C1326">
        <v>1516.95</v>
      </c>
      <c r="D1326">
        <v>1507.9</v>
      </c>
      <c r="E1326">
        <v>1511</v>
      </c>
      <c r="F1326">
        <f t="shared" si="62"/>
        <v>8.2407500083407914E-3</v>
      </c>
      <c r="G1326">
        <f t="shared" si="60"/>
        <v>7.2240000000000002</v>
      </c>
      <c r="H1326">
        <f t="shared" si="61"/>
        <v>4.4329999999999998</v>
      </c>
    </row>
    <row r="1327" spans="1:8">
      <c r="A1327" s="17">
        <v>38289</v>
      </c>
      <c r="B1327">
        <v>1516.7</v>
      </c>
      <c r="C1327">
        <v>1516.9</v>
      </c>
      <c r="D1327">
        <v>1499.65</v>
      </c>
      <c r="E1327">
        <v>1502.05</v>
      </c>
      <c r="F1327">
        <f t="shared" si="62"/>
        <v>-5.9232296492389702E-3</v>
      </c>
      <c r="G1327">
        <f t="shared" si="60"/>
        <v>7.1680000000000001</v>
      </c>
      <c r="H1327">
        <f t="shared" si="61"/>
        <v>4.4320000000000004</v>
      </c>
    </row>
    <row r="1328" spans="1:8">
      <c r="A1328" s="17">
        <v>38292</v>
      </c>
      <c r="B1328">
        <v>1504.05</v>
      </c>
      <c r="C1328">
        <v>1511.8</v>
      </c>
      <c r="D1328">
        <v>1495.35</v>
      </c>
      <c r="E1328">
        <v>1510.6</v>
      </c>
      <c r="F1328">
        <f t="shared" si="62"/>
        <v>5.6922206318030799E-3</v>
      </c>
      <c r="G1328">
        <f t="shared" si="60"/>
        <v>7.1639999999999997</v>
      </c>
      <c r="H1328">
        <f t="shared" si="61"/>
        <v>4.4269999999999996</v>
      </c>
    </row>
    <row r="1329" spans="1:8">
      <c r="A1329" s="17">
        <v>38293</v>
      </c>
      <c r="B1329">
        <v>1511.2</v>
      </c>
      <c r="C1329">
        <v>1527.65</v>
      </c>
      <c r="D1329">
        <v>1511.2</v>
      </c>
      <c r="E1329">
        <v>1526.05</v>
      </c>
      <c r="F1329">
        <f t="shared" si="62"/>
        <v>1.0227724083145873E-2</v>
      </c>
      <c r="G1329">
        <f t="shared" si="60"/>
        <v>7.34</v>
      </c>
      <c r="H1329">
        <f t="shared" si="61"/>
        <v>4.4279999999999999</v>
      </c>
    </row>
    <row r="1330" spans="1:8">
      <c r="A1330" s="17">
        <v>38294</v>
      </c>
      <c r="B1330">
        <v>1532.75</v>
      </c>
      <c r="C1330">
        <v>1547.3</v>
      </c>
      <c r="D1330">
        <v>1532.55</v>
      </c>
      <c r="E1330">
        <v>1547</v>
      </c>
      <c r="F1330">
        <f t="shared" si="62"/>
        <v>1.3728252678483654E-2</v>
      </c>
      <c r="G1330">
        <f t="shared" si="60"/>
        <v>7.08</v>
      </c>
      <c r="H1330">
        <f t="shared" si="61"/>
        <v>4.4470000000000001</v>
      </c>
    </row>
    <row r="1331" spans="1:8">
      <c r="A1331" s="17">
        <v>38295</v>
      </c>
      <c r="B1331">
        <v>1555.65</v>
      </c>
      <c r="C1331">
        <v>1557.95</v>
      </c>
      <c r="D1331">
        <v>1546.3</v>
      </c>
      <c r="E1331">
        <v>1548.05</v>
      </c>
      <c r="F1331">
        <f t="shared" si="62"/>
        <v>6.7873303167420573E-4</v>
      </c>
      <c r="G1331">
        <f t="shared" si="60"/>
        <v>7.1</v>
      </c>
      <c r="H1331">
        <f t="shared" si="61"/>
        <v>4.4429999999999996</v>
      </c>
    </row>
    <row r="1332" spans="1:8">
      <c r="A1332" s="17">
        <v>38296</v>
      </c>
      <c r="B1332">
        <v>1555.15</v>
      </c>
      <c r="C1332">
        <v>1563.8</v>
      </c>
      <c r="D1332">
        <v>1552.7</v>
      </c>
      <c r="E1332">
        <v>1562.6</v>
      </c>
      <c r="F1332">
        <f t="shared" si="62"/>
        <v>9.3989212234746322E-3</v>
      </c>
      <c r="G1332">
        <f t="shared" si="60"/>
        <v>7.4290000000000003</v>
      </c>
      <c r="H1332">
        <f t="shared" si="61"/>
        <v>4.4260000000000002</v>
      </c>
    </row>
    <row r="1333" spans="1:8">
      <c r="A1333" s="17">
        <v>38299</v>
      </c>
      <c r="B1333">
        <v>1568.5</v>
      </c>
      <c r="C1333">
        <v>1575.7</v>
      </c>
      <c r="D1333">
        <v>1566.95</v>
      </c>
      <c r="E1333">
        <v>1568.9</v>
      </c>
      <c r="F1333">
        <f t="shared" si="62"/>
        <v>4.0317419685140798E-3</v>
      </c>
      <c r="G1333">
        <f t="shared" si="60"/>
        <v>7.5220000000000002</v>
      </c>
      <c r="H1333">
        <f t="shared" si="61"/>
        <v>4.4139999999999997</v>
      </c>
    </row>
    <row r="1334" spans="1:8">
      <c r="A1334" s="17">
        <v>38300</v>
      </c>
      <c r="B1334">
        <v>1572.55</v>
      </c>
      <c r="C1334">
        <v>1573.3</v>
      </c>
      <c r="D1334">
        <v>1560.7</v>
      </c>
      <c r="E1334">
        <v>1563.55</v>
      </c>
      <c r="F1334">
        <f t="shared" si="62"/>
        <v>-3.4100325068520121E-3</v>
      </c>
      <c r="G1334">
        <f t="shared" si="60"/>
        <v>7.4930000000000003</v>
      </c>
      <c r="H1334">
        <f t="shared" si="61"/>
        <v>4.4130000000000003</v>
      </c>
    </row>
    <row r="1335" spans="1:8">
      <c r="A1335" s="17">
        <v>38301</v>
      </c>
      <c r="B1335">
        <v>1568.1</v>
      </c>
      <c r="C1335">
        <v>1580.7</v>
      </c>
      <c r="D1335">
        <v>1568.1</v>
      </c>
      <c r="E1335">
        <v>1579.75</v>
      </c>
      <c r="F1335">
        <f t="shared" si="62"/>
        <v>1.0361037382878635E-2</v>
      </c>
      <c r="G1335">
        <f t="shared" si="60"/>
        <v>7.431</v>
      </c>
      <c r="H1335">
        <f t="shared" si="61"/>
        <v>4.4130000000000003</v>
      </c>
    </row>
    <row r="1336" spans="1:8">
      <c r="A1336" s="17">
        <v>38302</v>
      </c>
      <c r="B1336">
        <v>1581.5</v>
      </c>
      <c r="C1336">
        <v>1585.8</v>
      </c>
      <c r="D1336">
        <v>1572.4</v>
      </c>
      <c r="E1336">
        <v>1574.55</v>
      </c>
      <c r="F1336">
        <f t="shared" si="62"/>
        <v>-3.2916600727963541E-3</v>
      </c>
      <c r="G1336">
        <f t="shared" si="60"/>
        <v>7.4290000000000003</v>
      </c>
      <c r="H1336">
        <f t="shared" si="61"/>
        <v>4.41</v>
      </c>
    </row>
    <row r="1337" spans="1:8">
      <c r="A1337" s="17">
        <v>38307</v>
      </c>
      <c r="B1337">
        <v>1580.85</v>
      </c>
      <c r="C1337">
        <v>1586.35</v>
      </c>
      <c r="D1337">
        <v>1570.9</v>
      </c>
      <c r="E1337">
        <v>1584.8</v>
      </c>
      <c r="F1337">
        <f t="shared" si="62"/>
        <v>6.509796449779337E-3</v>
      </c>
      <c r="G1337">
        <f t="shared" si="60"/>
        <v>7.5529999999999999</v>
      </c>
      <c r="H1337">
        <f t="shared" si="61"/>
        <v>4.399</v>
      </c>
    </row>
    <row r="1338" spans="1:8">
      <c r="A1338" s="17">
        <v>38308</v>
      </c>
      <c r="B1338">
        <v>1586.5</v>
      </c>
      <c r="C1338">
        <v>1599.4</v>
      </c>
      <c r="D1338">
        <v>1586.5</v>
      </c>
      <c r="E1338">
        <v>1597.25</v>
      </c>
      <c r="F1338">
        <f t="shared" si="62"/>
        <v>7.8558808682482884E-3</v>
      </c>
      <c r="G1338">
        <f t="shared" si="60"/>
        <v>7.5650000000000004</v>
      </c>
      <c r="H1338">
        <f t="shared" si="61"/>
        <v>4.3959999999999999</v>
      </c>
    </row>
    <row r="1339" spans="1:8">
      <c r="A1339" s="17">
        <v>38309</v>
      </c>
      <c r="B1339">
        <v>1600.5</v>
      </c>
      <c r="C1339">
        <v>1606.1</v>
      </c>
      <c r="D1339">
        <v>1595.5</v>
      </c>
      <c r="E1339">
        <v>1603.85</v>
      </c>
      <c r="F1339">
        <f t="shared" si="62"/>
        <v>4.1321020503990447E-3</v>
      </c>
      <c r="G1339">
        <f t="shared" si="60"/>
        <v>7.5570000000000004</v>
      </c>
      <c r="H1339">
        <f t="shared" si="61"/>
        <v>4.3940000000000001</v>
      </c>
    </row>
    <row r="1340" spans="1:8">
      <c r="A1340" s="17">
        <v>38310</v>
      </c>
      <c r="B1340">
        <v>1606.2</v>
      </c>
      <c r="C1340">
        <v>1610.15</v>
      </c>
      <c r="D1340">
        <v>1585.35</v>
      </c>
      <c r="E1340">
        <v>1586.6</v>
      </c>
      <c r="F1340">
        <f t="shared" si="62"/>
        <v>-1.0755369891199296E-2</v>
      </c>
      <c r="G1340">
        <f t="shared" si="60"/>
        <v>7.4950000000000001</v>
      </c>
      <c r="H1340">
        <f t="shared" si="61"/>
        <v>4.3929999999999998</v>
      </c>
    </row>
    <row r="1341" spans="1:8">
      <c r="A1341" s="17">
        <v>38313</v>
      </c>
      <c r="B1341">
        <v>1578.05</v>
      </c>
      <c r="C1341">
        <v>1592.65</v>
      </c>
      <c r="D1341">
        <v>1566.75</v>
      </c>
      <c r="E1341">
        <v>1589.4</v>
      </c>
      <c r="F1341">
        <f t="shared" si="62"/>
        <v>1.7647800327746932E-3</v>
      </c>
      <c r="G1341">
        <f t="shared" si="60"/>
        <v>7.4429999999999996</v>
      </c>
      <c r="H1341">
        <f t="shared" si="61"/>
        <v>4.3869999999999996</v>
      </c>
    </row>
    <row r="1342" spans="1:8">
      <c r="A1342" s="17">
        <v>38314</v>
      </c>
      <c r="B1342">
        <v>1591.5</v>
      </c>
      <c r="C1342">
        <v>1614.1</v>
      </c>
      <c r="D1342">
        <v>1591.5</v>
      </c>
      <c r="E1342">
        <v>1608.25</v>
      </c>
      <c r="F1342">
        <f t="shared" si="62"/>
        <v>1.1859821316219987E-2</v>
      </c>
      <c r="G1342">
        <f t="shared" si="60"/>
        <v>7.4160000000000004</v>
      </c>
      <c r="H1342">
        <f t="shared" si="61"/>
        <v>4.3860000000000001</v>
      </c>
    </row>
    <row r="1343" spans="1:8">
      <c r="A1343" s="17">
        <v>38315</v>
      </c>
      <c r="B1343">
        <v>1611.55</v>
      </c>
      <c r="C1343">
        <v>1621.9</v>
      </c>
      <c r="D1343">
        <v>1610.8</v>
      </c>
      <c r="E1343">
        <v>1618.25</v>
      </c>
      <c r="F1343">
        <f t="shared" si="62"/>
        <v>6.2179387533032315E-3</v>
      </c>
      <c r="G1343">
        <f t="shared" si="60"/>
        <v>7.5049999999999999</v>
      </c>
      <c r="H1343">
        <f t="shared" si="61"/>
        <v>4.3899999999999997</v>
      </c>
    </row>
    <row r="1344" spans="1:8">
      <c r="A1344" s="17">
        <v>38316</v>
      </c>
      <c r="B1344">
        <v>1619.35</v>
      </c>
      <c r="C1344">
        <v>1630.65</v>
      </c>
      <c r="D1344">
        <v>1612.15</v>
      </c>
      <c r="E1344">
        <v>1617.35</v>
      </c>
      <c r="F1344">
        <f t="shared" si="62"/>
        <v>-5.5615634172723194E-4</v>
      </c>
      <c r="G1344">
        <f t="shared" si="60"/>
        <v>7.4989999999999997</v>
      </c>
      <c r="H1344">
        <f t="shared" si="61"/>
        <v>4.3869999999999996</v>
      </c>
    </row>
    <row r="1345" spans="1:8">
      <c r="A1345" s="17">
        <v>38320</v>
      </c>
      <c r="B1345">
        <v>1614.75</v>
      </c>
      <c r="C1345">
        <v>1649.35</v>
      </c>
      <c r="D1345">
        <v>1614.75</v>
      </c>
      <c r="E1345">
        <v>1646.45</v>
      </c>
      <c r="F1345">
        <f t="shared" si="62"/>
        <v>1.7992394967075942E-2</v>
      </c>
      <c r="G1345">
        <f t="shared" si="60"/>
        <v>7.4409999999999998</v>
      </c>
      <c r="H1345">
        <f t="shared" si="61"/>
        <v>4.3780000000000001</v>
      </c>
    </row>
    <row r="1346" spans="1:8">
      <c r="A1346" s="17">
        <v>38321</v>
      </c>
      <c r="B1346">
        <v>1657</v>
      </c>
      <c r="C1346">
        <v>1661.5</v>
      </c>
      <c r="D1346">
        <v>1648.5</v>
      </c>
      <c r="E1346">
        <v>1653.2</v>
      </c>
      <c r="F1346">
        <f t="shared" si="62"/>
        <v>4.0997297215221717E-3</v>
      </c>
      <c r="G1346">
        <f t="shared" ref="G1346:G1409" si="63">VLOOKUP(A1346,Debtindex,6,FALSE)</f>
        <v>7.2919999999999998</v>
      </c>
      <c r="H1346">
        <f t="shared" ref="H1346:H1409" si="64">VLOOKUP(A1346,Debtindex,7,FALSE)</f>
        <v>4.3929999999999998</v>
      </c>
    </row>
    <row r="1347" spans="1:8">
      <c r="A1347" s="17">
        <v>38322</v>
      </c>
      <c r="B1347">
        <v>1661.55</v>
      </c>
      <c r="C1347">
        <v>1664.3</v>
      </c>
      <c r="D1347">
        <v>1640.95</v>
      </c>
      <c r="E1347">
        <v>1658.7</v>
      </c>
      <c r="F1347">
        <f t="shared" si="62"/>
        <v>3.3268812000968317E-3</v>
      </c>
      <c r="G1347">
        <f t="shared" si="63"/>
        <v>7.0540000000000003</v>
      </c>
      <c r="H1347">
        <f t="shared" si="64"/>
        <v>4.4000000000000004</v>
      </c>
    </row>
    <row r="1348" spans="1:8">
      <c r="A1348" s="17">
        <v>38323</v>
      </c>
      <c r="B1348">
        <v>1671.05</v>
      </c>
      <c r="C1348">
        <v>1694.95</v>
      </c>
      <c r="D1348">
        <v>1671.05</v>
      </c>
      <c r="E1348">
        <v>1693.8</v>
      </c>
      <c r="F1348">
        <f t="shared" ref="F1348:F1411" si="65">E1348/E1347-1</f>
        <v>2.1161150298426357E-2</v>
      </c>
      <c r="G1348">
        <f t="shared" si="63"/>
        <v>6.9279999999999999</v>
      </c>
      <c r="H1348">
        <f t="shared" si="64"/>
        <v>4.4020000000000001</v>
      </c>
    </row>
    <row r="1349" spans="1:8">
      <c r="A1349" s="17">
        <v>38324</v>
      </c>
      <c r="B1349">
        <v>1697.3</v>
      </c>
      <c r="C1349">
        <v>1705.7</v>
      </c>
      <c r="D1349">
        <v>1688.8</v>
      </c>
      <c r="E1349">
        <v>1692.95</v>
      </c>
      <c r="F1349">
        <f t="shared" si="65"/>
        <v>-5.0183020427441161E-4</v>
      </c>
      <c r="G1349">
        <f t="shared" si="63"/>
        <v>6.8730000000000002</v>
      </c>
      <c r="H1349">
        <f t="shared" si="64"/>
        <v>4.4020000000000001</v>
      </c>
    </row>
    <row r="1350" spans="1:8">
      <c r="A1350" s="17">
        <v>38327</v>
      </c>
      <c r="B1350">
        <v>1701.55</v>
      </c>
      <c r="C1350">
        <v>1709.65</v>
      </c>
      <c r="D1350">
        <v>1689.85</v>
      </c>
      <c r="E1350">
        <v>1691.75</v>
      </c>
      <c r="F1350">
        <f t="shared" si="65"/>
        <v>-7.0882187896870175E-4</v>
      </c>
      <c r="G1350">
        <f t="shared" si="63"/>
        <v>7.1260000000000003</v>
      </c>
      <c r="H1350">
        <f t="shared" si="64"/>
        <v>4.383</v>
      </c>
    </row>
    <row r="1351" spans="1:8">
      <c r="A1351" s="17">
        <v>38328</v>
      </c>
      <c r="B1351">
        <v>1690.85</v>
      </c>
      <c r="C1351">
        <v>1700.8</v>
      </c>
      <c r="D1351">
        <v>1683.95</v>
      </c>
      <c r="E1351">
        <v>1692.5</v>
      </c>
      <c r="F1351">
        <f t="shared" si="65"/>
        <v>4.4332791488099765E-4</v>
      </c>
      <c r="G1351">
        <f t="shared" si="63"/>
        <v>7.2050000000000001</v>
      </c>
      <c r="H1351">
        <f t="shared" si="64"/>
        <v>4.3769999999999998</v>
      </c>
    </row>
    <row r="1352" spans="1:8">
      <c r="A1352" s="17">
        <v>38329</v>
      </c>
      <c r="B1352">
        <v>1702.2</v>
      </c>
      <c r="C1352">
        <v>1709.8</v>
      </c>
      <c r="D1352">
        <v>1681.25</v>
      </c>
      <c r="E1352">
        <v>1683.95</v>
      </c>
      <c r="F1352">
        <f t="shared" si="65"/>
        <v>-5.0516986706056199E-3</v>
      </c>
      <c r="G1352">
        <f t="shared" si="63"/>
        <v>7.125</v>
      </c>
      <c r="H1352">
        <f t="shared" si="64"/>
        <v>4.3769999999999998</v>
      </c>
    </row>
    <row r="1353" spans="1:8">
      <c r="A1353" s="17">
        <v>38330</v>
      </c>
      <c r="B1353">
        <v>1685.6</v>
      </c>
      <c r="C1353">
        <v>1698.25</v>
      </c>
      <c r="D1353">
        <v>1681.2</v>
      </c>
      <c r="E1353">
        <v>1694.6</v>
      </c>
      <c r="F1353">
        <f t="shared" si="65"/>
        <v>6.324415808070194E-3</v>
      </c>
      <c r="G1353">
        <f t="shared" si="63"/>
        <v>7.0359999999999996</v>
      </c>
      <c r="H1353">
        <f t="shared" si="64"/>
        <v>4.3780000000000001</v>
      </c>
    </row>
    <row r="1354" spans="1:8">
      <c r="A1354" s="17">
        <v>38331</v>
      </c>
      <c r="B1354">
        <v>1694.3</v>
      </c>
      <c r="C1354">
        <v>1702.2</v>
      </c>
      <c r="D1354">
        <v>1678.1</v>
      </c>
      <c r="E1354">
        <v>1680.9</v>
      </c>
      <c r="F1354">
        <f t="shared" si="65"/>
        <v>-8.0845037176914269E-3</v>
      </c>
      <c r="G1354">
        <f t="shared" si="63"/>
        <v>7.0019999999999998</v>
      </c>
      <c r="H1354">
        <f t="shared" si="64"/>
        <v>4.3769999999999998</v>
      </c>
    </row>
    <row r="1355" spans="1:8">
      <c r="A1355" s="17">
        <v>38334</v>
      </c>
      <c r="B1355">
        <v>1681.6</v>
      </c>
      <c r="C1355">
        <v>1695.85</v>
      </c>
      <c r="D1355">
        <v>1681.6</v>
      </c>
      <c r="E1355">
        <v>1695.05</v>
      </c>
      <c r="F1355">
        <f t="shared" si="65"/>
        <v>8.4181093461834777E-3</v>
      </c>
      <c r="G1355">
        <f t="shared" si="63"/>
        <v>7.0170000000000003</v>
      </c>
      <c r="H1355">
        <f t="shared" si="64"/>
        <v>4.37</v>
      </c>
    </row>
    <row r="1356" spans="1:8">
      <c r="A1356" s="17">
        <v>38335</v>
      </c>
      <c r="B1356">
        <v>1698.1</v>
      </c>
      <c r="C1356">
        <v>1716.3</v>
      </c>
      <c r="D1356">
        <v>1698.1</v>
      </c>
      <c r="E1356">
        <v>1715.2</v>
      </c>
      <c r="F1356">
        <f t="shared" si="65"/>
        <v>1.1887554939382428E-2</v>
      </c>
      <c r="G1356">
        <f t="shared" si="63"/>
        <v>7.06</v>
      </c>
      <c r="H1356">
        <f t="shared" si="64"/>
        <v>4.3650000000000002</v>
      </c>
    </row>
    <row r="1357" spans="1:8">
      <c r="A1357" s="17">
        <v>38336</v>
      </c>
      <c r="B1357">
        <v>1715.55</v>
      </c>
      <c r="C1357">
        <v>1734.7</v>
      </c>
      <c r="D1357">
        <v>1715.55</v>
      </c>
      <c r="E1357">
        <v>1729.95</v>
      </c>
      <c r="F1357">
        <f t="shared" si="65"/>
        <v>8.5995802238805208E-3</v>
      </c>
      <c r="G1357">
        <f t="shared" si="63"/>
        <v>7.1630000000000003</v>
      </c>
      <c r="H1357">
        <f t="shared" si="64"/>
        <v>4.3579999999999997</v>
      </c>
    </row>
    <row r="1358" spans="1:8">
      <c r="A1358" s="17">
        <v>38337</v>
      </c>
      <c r="B1358">
        <v>1731.95</v>
      </c>
      <c r="C1358">
        <v>1740.45</v>
      </c>
      <c r="D1358">
        <v>1724.95</v>
      </c>
      <c r="E1358">
        <v>1736.5</v>
      </c>
      <c r="F1358">
        <f t="shared" si="65"/>
        <v>3.786236596433401E-3</v>
      </c>
      <c r="G1358">
        <f t="shared" si="63"/>
        <v>7.1440000000000001</v>
      </c>
      <c r="H1358">
        <f t="shared" si="64"/>
        <v>4.3559999999999999</v>
      </c>
    </row>
    <row r="1359" spans="1:8">
      <c r="A1359" s="17">
        <v>38338</v>
      </c>
      <c r="B1359">
        <v>1740.05</v>
      </c>
      <c r="C1359">
        <v>1744.8</v>
      </c>
      <c r="D1359">
        <v>1722.1</v>
      </c>
      <c r="E1359">
        <v>1725.45</v>
      </c>
      <c r="F1359">
        <f t="shared" si="65"/>
        <v>-6.3633746040886452E-3</v>
      </c>
      <c r="G1359">
        <f t="shared" si="63"/>
        <v>7.1390000000000002</v>
      </c>
      <c r="H1359">
        <f t="shared" si="64"/>
        <v>4.3540000000000001</v>
      </c>
    </row>
    <row r="1360" spans="1:8">
      <c r="A1360" s="17">
        <v>38341</v>
      </c>
      <c r="B1360">
        <v>1725.9</v>
      </c>
      <c r="C1360">
        <v>1743.3</v>
      </c>
      <c r="D1360">
        <v>1725.9</v>
      </c>
      <c r="E1360">
        <v>1741.65</v>
      </c>
      <c r="F1360">
        <f t="shared" si="65"/>
        <v>9.3888550812830651E-3</v>
      </c>
      <c r="G1360">
        <f t="shared" si="63"/>
        <v>7.24</v>
      </c>
      <c r="H1360">
        <f t="shared" si="64"/>
        <v>4.3449999999999998</v>
      </c>
    </row>
    <row r="1361" spans="1:8">
      <c r="A1361" s="17">
        <v>38342</v>
      </c>
      <c r="B1361">
        <v>1748.95</v>
      </c>
      <c r="C1361">
        <v>1759.65</v>
      </c>
      <c r="D1361">
        <v>1744.45</v>
      </c>
      <c r="E1361">
        <v>1758.25</v>
      </c>
      <c r="F1361">
        <f t="shared" si="65"/>
        <v>9.531191686044771E-3</v>
      </c>
      <c r="G1361">
        <f t="shared" si="63"/>
        <v>7.1529999999999996</v>
      </c>
      <c r="H1361">
        <f t="shared" si="64"/>
        <v>4.3449999999999998</v>
      </c>
    </row>
    <row r="1362" spans="1:8">
      <c r="A1362" s="17">
        <v>38343</v>
      </c>
      <c r="B1362">
        <v>1763.65</v>
      </c>
      <c r="C1362">
        <v>1768.9</v>
      </c>
      <c r="D1362">
        <v>1745.4</v>
      </c>
      <c r="E1362">
        <v>1748.9</v>
      </c>
      <c r="F1362">
        <f t="shared" si="65"/>
        <v>-5.3177875728707136E-3</v>
      </c>
      <c r="G1362">
        <f t="shared" si="63"/>
        <v>7.13</v>
      </c>
      <c r="H1362">
        <f t="shared" si="64"/>
        <v>4.3440000000000003</v>
      </c>
    </row>
    <row r="1363" spans="1:8">
      <c r="A1363" s="17">
        <v>38344</v>
      </c>
      <c r="B1363">
        <v>1753.15</v>
      </c>
      <c r="C1363">
        <v>1763.7</v>
      </c>
      <c r="D1363">
        <v>1753.15</v>
      </c>
      <c r="E1363">
        <v>1760.3</v>
      </c>
      <c r="F1363">
        <f t="shared" si="65"/>
        <v>6.5183829835895324E-3</v>
      </c>
      <c r="G1363">
        <f t="shared" si="63"/>
        <v>7.0979999999999999</v>
      </c>
      <c r="H1363">
        <f t="shared" si="64"/>
        <v>4.3419999999999996</v>
      </c>
    </row>
    <row r="1364" spans="1:8">
      <c r="A1364" s="17">
        <v>38345</v>
      </c>
      <c r="B1364">
        <v>1772.4</v>
      </c>
      <c r="C1364">
        <v>1776.5</v>
      </c>
      <c r="D1364">
        <v>1765</v>
      </c>
      <c r="E1364">
        <v>1774.25</v>
      </c>
      <c r="F1364">
        <f t="shared" si="65"/>
        <v>7.9247855479180895E-3</v>
      </c>
      <c r="G1364">
        <f t="shared" si="63"/>
        <v>6.9669999999999996</v>
      </c>
      <c r="H1364">
        <f t="shared" si="64"/>
        <v>4.3449999999999998</v>
      </c>
    </row>
    <row r="1365" spans="1:8">
      <c r="A1365" s="17">
        <v>38348</v>
      </c>
      <c r="B1365">
        <v>1769.6</v>
      </c>
      <c r="C1365">
        <v>1790.1</v>
      </c>
      <c r="D1365">
        <v>1764.4</v>
      </c>
      <c r="E1365">
        <v>1778.4</v>
      </c>
      <c r="F1365">
        <f t="shared" si="65"/>
        <v>2.3390164858392293E-3</v>
      </c>
      <c r="G1365">
        <f t="shared" si="63"/>
        <v>7.0449999999999999</v>
      </c>
      <c r="H1365">
        <f t="shared" si="64"/>
        <v>4.3330000000000002</v>
      </c>
    </row>
    <row r="1366" spans="1:8">
      <c r="A1366" s="17">
        <v>38349</v>
      </c>
      <c r="B1366">
        <v>1780.2</v>
      </c>
      <c r="C1366">
        <v>1795.25</v>
      </c>
      <c r="D1366">
        <v>1780.2</v>
      </c>
      <c r="E1366">
        <v>1794.05</v>
      </c>
      <c r="F1366">
        <f t="shared" si="65"/>
        <v>8.8000449842553508E-3</v>
      </c>
      <c r="G1366">
        <f t="shared" si="63"/>
        <v>7.0609999999999999</v>
      </c>
      <c r="H1366">
        <f t="shared" si="64"/>
        <v>4.33</v>
      </c>
    </row>
    <row r="1367" spans="1:8">
      <c r="A1367" s="17">
        <v>38350</v>
      </c>
      <c r="B1367">
        <v>1802.55</v>
      </c>
      <c r="C1367">
        <v>1806.35</v>
      </c>
      <c r="D1367">
        <v>1783.75</v>
      </c>
      <c r="E1367">
        <v>1790.3</v>
      </c>
      <c r="F1367">
        <f t="shared" si="65"/>
        <v>-2.0902427468576512E-3</v>
      </c>
      <c r="G1367">
        <f t="shared" si="63"/>
        <v>7.1059999999999999</v>
      </c>
      <c r="H1367">
        <f t="shared" si="64"/>
        <v>4.3250000000000002</v>
      </c>
    </row>
    <row r="1368" spans="1:8">
      <c r="A1368" s="17">
        <v>38351</v>
      </c>
      <c r="B1368">
        <v>1794.8</v>
      </c>
      <c r="C1368">
        <v>1803.6</v>
      </c>
      <c r="D1368">
        <v>1776.95</v>
      </c>
      <c r="E1368">
        <v>1781.1</v>
      </c>
      <c r="F1368">
        <f t="shared" si="65"/>
        <v>-5.1388035524773112E-3</v>
      </c>
      <c r="G1368">
        <f t="shared" si="63"/>
        <v>6.9939999999999998</v>
      </c>
      <c r="H1368">
        <f t="shared" si="64"/>
        <v>4.327</v>
      </c>
    </row>
    <row r="1369" spans="1:8">
      <c r="A1369" s="17">
        <v>38352</v>
      </c>
      <c r="B1369">
        <v>1789.85</v>
      </c>
      <c r="C1369">
        <v>1806.25</v>
      </c>
      <c r="D1369">
        <v>1787.95</v>
      </c>
      <c r="E1369">
        <v>1804.9</v>
      </c>
      <c r="F1369">
        <f t="shared" si="65"/>
        <v>1.3362528774353066E-2</v>
      </c>
      <c r="G1369">
        <f t="shared" si="63"/>
        <v>7.0789999999999997</v>
      </c>
      <c r="H1369">
        <f t="shared" si="64"/>
        <v>4.3209999999999997</v>
      </c>
    </row>
    <row r="1370" spans="1:8">
      <c r="A1370" s="17">
        <v>38355</v>
      </c>
      <c r="B1370">
        <v>1818.55</v>
      </c>
      <c r="C1370">
        <v>1836.65</v>
      </c>
      <c r="D1370">
        <v>1816.6</v>
      </c>
      <c r="E1370">
        <v>1834.75</v>
      </c>
      <c r="F1370">
        <f t="shared" si="65"/>
        <v>1.6538312371876529E-2</v>
      </c>
      <c r="G1370">
        <f t="shared" si="63"/>
        <v>7.0170000000000003</v>
      </c>
      <c r="H1370">
        <f t="shared" si="64"/>
        <v>4.4009999999999998</v>
      </c>
    </row>
    <row r="1371" spans="1:8">
      <c r="A1371" s="17">
        <v>38356</v>
      </c>
      <c r="B1371">
        <v>1838.35</v>
      </c>
      <c r="C1371">
        <v>1841.15</v>
      </c>
      <c r="D1371">
        <v>1828.55</v>
      </c>
      <c r="E1371">
        <v>1831.3</v>
      </c>
      <c r="F1371">
        <f t="shared" si="65"/>
        <v>-1.8803651723667825E-3</v>
      </c>
      <c r="G1371">
        <f t="shared" si="63"/>
        <v>6.96</v>
      </c>
      <c r="H1371">
        <f t="shared" si="64"/>
        <v>4.4009999999999998</v>
      </c>
    </row>
    <row r="1372" spans="1:8">
      <c r="A1372" s="17">
        <v>38357</v>
      </c>
      <c r="B1372">
        <v>1822.45</v>
      </c>
      <c r="C1372">
        <v>1826.3</v>
      </c>
      <c r="D1372">
        <v>1725.6</v>
      </c>
      <c r="E1372">
        <v>1769.2</v>
      </c>
      <c r="F1372">
        <f t="shared" si="65"/>
        <v>-3.3910336919128481E-2</v>
      </c>
      <c r="G1372">
        <f t="shared" si="63"/>
        <v>6.9269999999999996</v>
      </c>
      <c r="H1372">
        <f t="shared" si="64"/>
        <v>4.4139999999999997</v>
      </c>
    </row>
    <row r="1373" spans="1:8">
      <c r="A1373" s="17">
        <v>38358</v>
      </c>
      <c r="B1373">
        <v>1768.95</v>
      </c>
      <c r="C1373">
        <v>1773.9</v>
      </c>
      <c r="D1373">
        <v>1722.5</v>
      </c>
      <c r="E1373">
        <v>1741.1</v>
      </c>
      <c r="F1373">
        <f t="shared" si="65"/>
        <v>-1.5882884919737772E-2</v>
      </c>
      <c r="G1373">
        <f t="shared" si="63"/>
        <v>7.0309999999999997</v>
      </c>
      <c r="H1373">
        <f t="shared" si="64"/>
        <v>4.407</v>
      </c>
    </row>
    <row r="1374" spans="1:8">
      <c r="A1374" s="17">
        <v>38359</v>
      </c>
      <c r="B1374">
        <v>1743.9</v>
      </c>
      <c r="C1374">
        <v>1761.95</v>
      </c>
      <c r="D1374">
        <v>1739.7</v>
      </c>
      <c r="E1374">
        <v>1758.05</v>
      </c>
      <c r="F1374">
        <f t="shared" si="65"/>
        <v>9.7352248578486122E-3</v>
      </c>
      <c r="G1374">
        <f t="shared" si="63"/>
        <v>7.0540000000000003</v>
      </c>
      <c r="H1374">
        <f t="shared" si="64"/>
        <v>4.4029999999999996</v>
      </c>
    </row>
    <row r="1375" spans="1:8">
      <c r="A1375" s="17">
        <v>38362</v>
      </c>
      <c r="B1375">
        <v>1761.35</v>
      </c>
      <c r="C1375">
        <v>1772.7</v>
      </c>
      <c r="D1375">
        <v>1733.25</v>
      </c>
      <c r="E1375">
        <v>1738.4</v>
      </c>
      <c r="F1375">
        <f t="shared" si="65"/>
        <v>-1.1177156508631603E-2</v>
      </c>
      <c r="G1375">
        <f t="shared" si="63"/>
        <v>7.048</v>
      </c>
      <c r="H1375">
        <f t="shared" si="64"/>
        <v>4.3949999999999996</v>
      </c>
    </row>
    <row r="1376" spans="1:8">
      <c r="A1376" s="17">
        <v>38363</v>
      </c>
      <c r="B1376">
        <v>1739.25</v>
      </c>
      <c r="C1376">
        <v>1743.4</v>
      </c>
      <c r="D1376">
        <v>1702.45</v>
      </c>
      <c r="E1376">
        <v>1705.9</v>
      </c>
      <c r="F1376">
        <f t="shared" si="65"/>
        <v>-1.8695352047860103E-2</v>
      </c>
      <c r="G1376">
        <f t="shared" si="63"/>
        <v>7.0819999999999999</v>
      </c>
      <c r="H1376">
        <f t="shared" si="64"/>
        <v>4.391</v>
      </c>
    </row>
    <row r="1377" spans="1:8">
      <c r="A1377" s="17">
        <v>38364</v>
      </c>
      <c r="B1377">
        <v>1706.6</v>
      </c>
      <c r="C1377">
        <v>1716</v>
      </c>
      <c r="D1377">
        <v>1655.15</v>
      </c>
      <c r="E1377">
        <v>1662</v>
      </c>
      <c r="F1377">
        <f t="shared" si="65"/>
        <v>-2.5734216542587562E-2</v>
      </c>
      <c r="G1377">
        <f t="shared" si="63"/>
        <v>7.0369999999999999</v>
      </c>
      <c r="H1377">
        <f t="shared" si="64"/>
        <v>4.3899999999999997</v>
      </c>
    </row>
    <row r="1378" spans="1:8">
      <c r="A1378" s="17">
        <v>38365</v>
      </c>
      <c r="B1378">
        <v>1679</v>
      </c>
      <c r="C1378">
        <v>1705.15</v>
      </c>
      <c r="D1378">
        <v>1679</v>
      </c>
      <c r="E1378">
        <v>1700.35</v>
      </c>
      <c r="F1378">
        <f t="shared" si="65"/>
        <v>2.3074608904933847E-2</v>
      </c>
      <c r="G1378">
        <f t="shared" si="63"/>
        <v>6.9969999999999999</v>
      </c>
      <c r="H1378">
        <f t="shared" si="64"/>
        <v>4.3890000000000002</v>
      </c>
    </row>
    <row r="1379" spans="1:8">
      <c r="A1379" s="17">
        <v>38366</v>
      </c>
      <c r="B1379">
        <v>1704.6</v>
      </c>
      <c r="C1379">
        <v>1708.65</v>
      </c>
      <c r="D1379">
        <v>1677.35</v>
      </c>
      <c r="E1379">
        <v>1683.55</v>
      </c>
      <c r="F1379">
        <f t="shared" si="65"/>
        <v>-9.8803187579027396E-3</v>
      </c>
      <c r="G1379">
        <f t="shared" si="63"/>
        <v>7.0720000000000001</v>
      </c>
      <c r="H1379">
        <f t="shared" si="64"/>
        <v>4.3840000000000003</v>
      </c>
    </row>
    <row r="1380" spans="1:8">
      <c r="A1380" s="17">
        <v>38369</v>
      </c>
      <c r="B1380">
        <v>1693.3</v>
      </c>
      <c r="C1380">
        <v>1693.3</v>
      </c>
      <c r="D1380">
        <v>1655.05</v>
      </c>
      <c r="E1380">
        <v>1679.8</v>
      </c>
      <c r="F1380">
        <f t="shared" si="65"/>
        <v>-2.2274360725846876E-3</v>
      </c>
      <c r="G1380">
        <f t="shared" si="63"/>
        <v>7.1749999999999998</v>
      </c>
      <c r="H1380">
        <f t="shared" si="64"/>
        <v>4.3710000000000004</v>
      </c>
    </row>
    <row r="1381" spans="1:8">
      <c r="A1381" s="17">
        <v>38370</v>
      </c>
      <c r="B1381">
        <v>1689.3</v>
      </c>
      <c r="C1381">
        <v>1700.4</v>
      </c>
      <c r="D1381">
        <v>1677.05</v>
      </c>
      <c r="E1381">
        <v>1683.8</v>
      </c>
      <c r="F1381">
        <f t="shared" si="65"/>
        <v>2.3812358614121454E-3</v>
      </c>
      <c r="G1381">
        <f t="shared" si="63"/>
        <v>7.165</v>
      </c>
      <c r="H1381">
        <f t="shared" si="64"/>
        <v>4.3810000000000002</v>
      </c>
    </row>
    <row r="1382" spans="1:8">
      <c r="A1382" s="17">
        <v>38371</v>
      </c>
      <c r="B1382">
        <v>1688.35</v>
      </c>
      <c r="C1382">
        <v>1692.3</v>
      </c>
      <c r="D1382">
        <v>1673.25</v>
      </c>
      <c r="E1382">
        <v>1676</v>
      </c>
      <c r="F1382">
        <f t="shared" si="65"/>
        <v>-4.6323791424159877E-3</v>
      </c>
      <c r="G1382">
        <f t="shared" si="63"/>
        <v>7.2290000000000001</v>
      </c>
      <c r="H1382">
        <f t="shared" si="64"/>
        <v>4.375</v>
      </c>
    </row>
    <row r="1383" spans="1:8">
      <c r="A1383" s="17">
        <v>38372</v>
      </c>
      <c r="B1383">
        <v>1679.4</v>
      </c>
      <c r="C1383">
        <v>1679.4</v>
      </c>
      <c r="D1383">
        <v>1650.85</v>
      </c>
      <c r="E1383">
        <v>1668.3</v>
      </c>
      <c r="F1383">
        <f t="shared" si="65"/>
        <v>-4.5942720763723077E-3</v>
      </c>
      <c r="G1383">
        <f t="shared" si="63"/>
        <v>7.1340000000000003</v>
      </c>
      <c r="H1383">
        <f t="shared" si="64"/>
        <v>4.3760000000000003</v>
      </c>
    </row>
    <row r="1384" spans="1:8">
      <c r="A1384" s="17">
        <v>38376</v>
      </c>
      <c r="B1384">
        <v>1671.4</v>
      </c>
      <c r="C1384">
        <v>1671.4</v>
      </c>
      <c r="D1384">
        <v>1649.95</v>
      </c>
      <c r="E1384">
        <v>1653.8</v>
      </c>
      <c r="F1384">
        <f t="shared" si="65"/>
        <v>-8.6914823472996616E-3</v>
      </c>
      <c r="G1384">
        <f t="shared" si="63"/>
        <v>7.1639999999999997</v>
      </c>
      <c r="H1384">
        <f t="shared" si="64"/>
        <v>4.3659999999999997</v>
      </c>
    </row>
    <row r="1385" spans="1:8">
      <c r="A1385" s="17">
        <v>38377</v>
      </c>
      <c r="B1385">
        <v>1651.3</v>
      </c>
      <c r="C1385">
        <v>1673.6</v>
      </c>
      <c r="D1385">
        <v>1643.95</v>
      </c>
      <c r="E1385">
        <v>1672.6</v>
      </c>
      <c r="F1385">
        <f t="shared" si="65"/>
        <v>1.1367759100253894E-2</v>
      </c>
      <c r="G1385">
        <f t="shared" si="63"/>
        <v>7.1390000000000002</v>
      </c>
      <c r="H1385">
        <f t="shared" si="64"/>
        <v>4.3639999999999999</v>
      </c>
    </row>
    <row r="1386" spans="1:8">
      <c r="A1386" s="17">
        <v>38379</v>
      </c>
      <c r="B1386">
        <v>1681.35</v>
      </c>
      <c r="C1386">
        <v>1698.4</v>
      </c>
      <c r="D1386">
        <v>1681.35</v>
      </c>
      <c r="E1386">
        <v>1692.8</v>
      </c>
      <c r="F1386">
        <f t="shared" si="65"/>
        <v>1.207700585914151E-2</v>
      </c>
      <c r="G1386">
        <f t="shared" si="63"/>
        <v>6.867</v>
      </c>
      <c r="H1386">
        <f t="shared" si="64"/>
        <v>4.3689999999999998</v>
      </c>
    </row>
    <row r="1387" spans="1:8">
      <c r="A1387" s="17">
        <v>38380</v>
      </c>
      <c r="B1387">
        <v>1700.55</v>
      </c>
      <c r="C1387">
        <v>1735.3</v>
      </c>
      <c r="D1387">
        <v>1700.55</v>
      </c>
      <c r="E1387">
        <v>1732.7</v>
      </c>
      <c r="F1387">
        <f t="shared" si="65"/>
        <v>2.3570415879017093E-2</v>
      </c>
      <c r="G1387">
        <f t="shared" si="63"/>
        <v>7.0640000000000001</v>
      </c>
      <c r="H1387">
        <f t="shared" si="64"/>
        <v>4.367</v>
      </c>
    </row>
    <row r="1388" spans="1:8">
      <c r="A1388" s="17">
        <v>38383</v>
      </c>
      <c r="B1388">
        <v>1749.75</v>
      </c>
      <c r="C1388">
        <v>1771.4</v>
      </c>
      <c r="D1388">
        <v>1749.75</v>
      </c>
      <c r="E1388">
        <v>1768.25</v>
      </c>
      <c r="F1388">
        <f t="shared" si="65"/>
        <v>2.0517112021700257E-2</v>
      </c>
      <c r="G1388">
        <f t="shared" si="63"/>
        <v>7.0389999999999997</v>
      </c>
      <c r="H1388">
        <f t="shared" si="64"/>
        <v>4.3810000000000002</v>
      </c>
    </row>
    <row r="1389" spans="1:8">
      <c r="A1389" s="17">
        <v>38384</v>
      </c>
      <c r="B1389">
        <v>1769.45</v>
      </c>
      <c r="C1389">
        <v>1781.25</v>
      </c>
      <c r="D1389">
        <v>1759.4</v>
      </c>
      <c r="E1389">
        <v>1775</v>
      </c>
      <c r="F1389">
        <f t="shared" si="65"/>
        <v>3.8173335218436577E-3</v>
      </c>
      <c r="G1389">
        <f t="shared" si="63"/>
        <v>6.89</v>
      </c>
      <c r="H1389">
        <f t="shared" si="64"/>
        <v>4.3869999999999996</v>
      </c>
    </row>
    <row r="1390" spans="1:8">
      <c r="A1390" s="17">
        <v>38385</v>
      </c>
      <c r="B1390">
        <v>1778.7</v>
      </c>
      <c r="C1390">
        <v>1789.45</v>
      </c>
      <c r="D1390">
        <v>1770.9</v>
      </c>
      <c r="E1390">
        <v>1775.9</v>
      </c>
      <c r="F1390">
        <f t="shared" si="65"/>
        <v>5.0704225352116161E-4</v>
      </c>
      <c r="G1390">
        <f t="shared" si="63"/>
        <v>6.9790000000000001</v>
      </c>
      <c r="H1390">
        <f t="shared" si="64"/>
        <v>4.38</v>
      </c>
    </row>
    <row r="1391" spans="1:8">
      <c r="A1391" s="17">
        <v>38386</v>
      </c>
      <c r="B1391">
        <v>1778.9</v>
      </c>
      <c r="C1391">
        <v>1802.35</v>
      </c>
      <c r="D1391">
        <v>1778.9</v>
      </c>
      <c r="E1391">
        <v>1799.8</v>
      </c>
      <c r="F1391">
        <f t="shared" si="65"/>
        <v>1.3457964975505332E-2</v>
      </c>
      <c r="G1391">
        <f t="shared" si="63"/>
        <v>7.04</v>
      </c>
      <c r="H1391">
        <f t="shared" si="64"/>
        <v>4.3769999999999998</v>
      </c>
    </row>
    <row r="1392" spans="1:8">
      <c r="A1392" s="17">
        <v>38387</v>
      </c>
      <c r="B1392">
        <v>1810.9</v>
      </c>
      <c r="C1392">
        <v>1817.1</v>
      </c>
      <c r="D1392">
        <v>1785.75</v>
      </c>
      <c r="E1392">
        <v>1798.2</v>
      </c>
      <c r="F1392">
        <f t="shared" si="65"/>
        <v>-8.8898766529610374E-4</v>
      </c>
      <c r="G1392">
        <f t="shared" si="63"/>
        <v>6.9</v>
      </c>
      <c r="H1392">
        <f t="shared" si="64"/>
        <v>4.3789999999999996</v>
      </c>
    </row>
    <row r="1393" spans="1:8">
      <c r="A1393" s="17">
        <v>38390</v>
      </c>
      <c r="B1393">
        <v>1806.6</v>
      </c>
      <c r="C1393">
        <v>1811.7</v>
      </c>
      <c r="D1393">
        <v>1783.05</v>
      </c>
      <c r="E1393">
        <v>1786.7</v>
      </c>
      <c r="F1393">
        <f t="shared" si="65"/>
        <v>-6.3952841730618992E-3</v>
      </c>
      <c r="G1393">
        <f t="shared" si="63"/>
        <v>6.9950000000000001</v>
      </c>
      <c r="H1393">
        <f t="shared" si="64"/>
        <v>4.367</v>
      </c>
    </row>
    <row r="1394" spans="1:8">
      <c r="A1394" s="17">
        <v>38391</v>
      </c>
      <c r="B1394">
        <v>1788.1</v>
      </c>
      <c r="C1394">
        <v>1797.4</v>
      </c>
      <c r="D1394">
        <v>1781</v>
      </c>
      <c r="E1394">
        <v>1788.85</v>
      </c>
      <c r="F1394">
        <f t="shared" si="65"/>
        <v>1.2033357586611615E-3</v>
      </c>
      <c r="G1394">
        <f t="shared" si="63"/>
        <v>6.8650000000000002</v>
      </c>
      <c r="H1394">
        <f t="shared" si="64"/>
        <v>4.37</v>
      </c>
    </row>
    <row r="1395" spans="1:8">
      <c r="A1395" s="17">
        <v>38392</v>
      </c>
      <c r="B1395">
        <v>1798.05</v>
      </c>
      <c r="C1395">
        <v>1810.6</v>
      </c>
      <c r="D1395">
        <v>1798.05</v>
      </c>
      <c r="E1395">
        <v>1805.15</v>
      </c>
      <c r="F1395">
        <f t="shared" si="65"/>
        <v>9.1119993291781665E-3</v>
      </c>
      <c r="G1395">
        <f t="shared" si="63"/>
        <v>6.8810000000000002</v>
      </c>
      <c r="H1395">
        <f t="shared" si="64"/>
        <v>4.3659999999999997</v>
      </c>
    </row>
    <row r="1396" spans="1:8">
      <c r="A1396" s="17">
        <v>38393</v>
      </c>
      <c r="B1396">
        <v>1808.25</v>
      </c>
      <c r="C1396">
        <v>1813.2</v>
      </c>
      <c r="D1396">
        <v>1793.9</v>
      </c>
      <c r="E1396">
        <v>1803</v>
      </c>
      <c r="F1396">
        <f t="shared" si="65"/>
        <v>-1.1910367559483381E-3</v>
      </c>
      <c r="G1396">
        <f t="shared" si="63"/>
        <v>6.9</v>
      </c>
      <c r="H1396">
        <f t="shared" si="64"/>
        <v>4.3630000000000004</v>
      </c>
    </row>
    <row r="1397" spans="1:8">
      <c r="A1397" s="17">
        <v>38394</v>
      </c>
      <c r="B1397">
        <v>1805.35</v>
      </c>
      <c r="C1397">
        <v>1821.15</v>
      </c>
      <c r="D1397">
        <v>1805.35</v>
      </c>
      <c r="E1397">
        <v>1817.5</v>
      </c>
      <c r="F1397">
        <f t="shared" si="65"/>
        <v>8.0421519689406473E-3</v>
      </c>
      <c r="G1397">
        <f t="shared" si="63"/>
        <v>6.867</v>
      </c>
      <c r="H1397">
        <f t="shared" si="64"/>
        <v>4.3609999999999998</v>
      </c>
    </row>
    <row r="1398" spans="1:8">
      <c r="A1398" s="17">
        <v>38397</v>
      </c>
      <c r="B1398">
        <v>1825.5</v>
      </c>
      <c r="C1398">
        <v>1837.45</v>
      </c>
      <c r="D1398">
        <v>1823.6</v>
      </c>
      <c r="E1398">
        <v>1828.65</v>
      </c>
      <c r="F1398">
        <f t="shared" si="65"/>
        <v>6.1348005502064318E-3</v>
      </c>
      <c r="G1398">
        <f t="shared" si="63"/>
        <v>6.8049999999999997</v>
      </c>
      <c r="H1398">
        <f t="shared" si="64"/>
        <v>4.3550000000000004</v>
      </c>
    </row>
    <row r="1399" spans="1:8">
      <c r="A1399" s="17">
        <v>38398</v>
      </c>
      <c r="B1399">
        <v>1830.35</v>
      </c>
      <c r="C1399">
        <v>1830.35</v>
      </c>
      <c r="D1399">
        <v>1811.55</v>
      </c>
      <c r="E1399">
        <v>1819.05</v>
      </c>
      <c r="F1399">
        <f t="shared" si="65"/>
        <v>-5.2497744237552935E-3</v>
      </c>
      <c r="G1399">
        <f t="shared" si="63"/>
        <v>6.6239999999999997</v>
      </c>
      <c r="H1399">
        <f t="shared" si="64"/>
        <v>4.3600000000000003</v>
      </c>
    </row>
    <row r="1400" spans="1:8">
      <c r="A1400" s="17">
        <v>38399</v>
      </c>
      <c r="B1400">
        <v>1822.35</v>
      </c>
      <c r="C1400">
        <v>1832.35</v>
      </c>
      <c r="D1400">
        <v>1797.55</v>
      </c>
      <c r="E1400">
        <v>1803.45</v>
      </c>
      <c r="F1400">
        <f t="shared" si="65"/>
        <v>-8.575905005359874E-3</v>
      </c>
      <c r="G1400">
        <f t="shared" si="63"/>
        <v>6.8890000000000002</v>
      </c>
      <c r="H1400">
        <f t="shared" si="64"/>
        <v>4.3470000000000004</v>
      </c>
    </row>
    <row r="1401" spans="1:8">
      <c r="A1401" s="17">
        <v>38400</v>
      </c>
      <c r="B1401">
        <v>1800.3</v>
      </c>
      <c r="C1401">
        <v>1800.3</v>
      </c>
      <c r="D1401">
        <v>1784.75</v>
      </c>
      <c r="E1401">
        <v>1797.25</v>
      </c>
      <c r="F1401">
        <f t="shared" si="65"/>
        <v>-3.4378552219357372E-3</v>
      </c>
      <c r="G1401">
        <f t="shared" si="63"/>
        <v>6.87</v>
      </c>
      <c r="H1401">
        <f t="shared" si="64"/>
        <v>4.3449999999999998</v>
      </c>
    </row>
    <row r="1402" spans="1:8">
      <c r="A1402" s="17">
        <v>38401</v>
      </c>
      <c r="B1402">
        <v>1801</v>
      </c>
      <c r="C1402">
        <v>1811</v>
      </c>
      <c r="D1402">
        <v>1789.25</v>
      </c>
      <c r="E1402">
        <v>1794.1</v>
      </c>
      <c r="F1402">
        <f t="shared" si="65"/>
        <v>-1.7526777020447915E-3</v>
      </c>
      <c r="G1402">
        <f t="shared" si="63"/>
        <v>6.867</v>
      </c>
      <c r="H1402">
        <f t="shared" si="64"/>
        <v>4.3419999999999996</v>
      </c>
    </row>
    <row r="1403" spans="1:8">
      <c r="A1403" s="17">
        <v>38404</v>
      </c>
      <c r="B1403">
        <v>1800.25</v>
      </c>
      <c r="C1403">
        <v>1801</v>
      </c>
      <c r="D1403">
        <v>1779.1</v>
      </c>
      <c r="E1403">
        <v>1781.5</v>
      </c>
      <c r="F1403">
        <f t="shared" si="65"/>
        <v>-7.0230198985563597E-3</v>
      </c>
      <c r="G1403">
        <f t="shared" si="63"/>
        <v>6.8490000000000002</v>
      </c>
      <c r="H1403">
        <f t="shared" si="64"/>
        <v>4.3339999999999996</v>
      </c>
    </row>
    <row r="1404" spans="1:8">
      <c r="A1404" s="17">
        <v>38405</v>
      </c>
      <c r="B1404">
        <v>1781.15</v>
      </c>
      <c r="C1404">
        <v>1795.15</v>
      </c>
      <c r="D1404">
        <v>1774.5</v>
      </c>
      <c r="E1404">
        <v>1793.2</v>
      </c>
      <c r="F1404">
        <f t="shared" si="65"/>
        <v>6.5674992983442149E-3</v>
      </c>
      <c r="G1404">
        <f t="shared" si="63"/>
        <v>6.9480000000000004</v>
      </c>
      <c r="H1404">
        <f t="shared" si="64"/>
        <v>4.3280000000000003</v>
      </c>
    </row>
    <row r="1405" spans="1:8">
      <c r="A1405" s="17">
        <v>38406</v>
      </c>
      <c r="B1405">
        <v>1793.55</v>
      </c>
      <c r="C1405">
        <v>1802.15</v>
      </c>
      <c r="D1405">
        <v>1789.4</v>
      </c>
      <c r="E1405">
        <v>1794.95</v>
      </c>
      <c r="F1405">
        <f t="shared" si="65"/>
        <v>9.7590898951604999E-4</v>
      </c>
      <c r="G1405">
        <f t="shared" si="63"/>
        <v>6.6589999999999998</v>
      </c>
      <c r="H1405">
        <f t="shared" si="64"/>
        <v>4.3360000000000003</v>
      </c>
    </row>
    <row r="1406" spans="1:8">
      <c r="A1406" s="17">
        <v>38407</v>
      </c>
      <c r="B1406">
        <v>1802.35</v>
      </c>
      <c r="C1406">
        <v>1808</v>
      </c>
      <c r="D1406">
        <v>1792.6</v>
      </c>
      <c r="E1406">
        <v>1794.55</v>
      </c>
      <c r="F1406">
        <f t="shared" si="65"/>
        <v>-2.2284743307621202E-4</v>
      </c>
      <c r="G1406">
        <f t="shared" si="63"/>
        <v>6.9080000000000004</v>
      </c>
      <c r="H1406">
        <f t="shared" si="64"/>
        <v>4.3280000000000003</v>
      </c>
    </row>
    <row r="1407" spans="1:8">
      <c r="A1407" s="17">
        <v>38408</v>
      </c>
      <c r="B1407">
        <v>1809.95</v>
      </c>
      <c r="C1407">
        <v>1812.55</v>
      </c>
      <c r="D1407">
        <v>1790.5</v>
      </c>
      <c r="E1407">
        <v>1796.3</v>
      </c>
      <c r="F1407">
        <f t="shared" si="65"/>
        <v>9.7517483491693646E-4</v>
      </c>
      <c r="G1407">
        <f t="shared" si="63"/>
        <v>6.8650000000000002</v>
      </c>
      <c r="H1407">
        <f t="shared" si="64"/>
        <v>4.3259999999999996</v>
      </c>
    </row>
    <row r="1408" spans="1:8">
      <c r="A1408" s="17">
        <v>38411</v>
      </c>
      <c r="B1408">
        <v>1801.95</v>
      </c>
      <c r="C1408">
        <v>1830.9</v>
      </c>
      <c r="D1408">
        <v>1791.4</v>
      </c>
      <c r="E1408">
        <v>1827.4</v>
      </c>
      <c r="F1408">
        <f t="shared" si="65"/>
        <v>1.7313366364193117E-2</v>
      </c>
      <c r="G1408">
        <f t="shared" si="63"/>
        <v>6.827</v>
      </c>
      <c r="H1408">
        <f t="shared" si="64"/>
        <v>4.3209999999999997</v>
      </c>
    </row>
    <row r="1409" spans="1:8">
      <c r="A1409" s="17">
        <v>38412</v>
      </c>
      <c r="B1409">
        <v>1825.05</v>
      </c>
      <c r="C1409">
        <v>1825.05</v>
      </c>
      <c r="D1409">
        <v>1805.15</v>
      </c>
      <c r="E1409">
        <v>1811.9</v>
      </c>
      <c r="F1409">
        <f t="shared" si="65"/>
        <v>-8.481996278866144E-3</v>
      </c>
      <c r="G1409">
        <f t="shared" si="63"/>
        <v>7.0090000000000003</v>
      </c>
      <c r="H1409">
        <f t="shared" si="64"/>
        <v>4.3150000000000004</v>
      </c>
    </row>
    <row r="1410" spans="1:8">
      <c r="A1410" s="17">
        <v>38413</v>
      </c>
      <c r="B1410">
        <v>1817.65</v>
      </c>
      <c r="C1410">
        <v>1826.95</v>
      </c>
      <c r="D1410">
        <v>1815.8</v>
      </c>
      <c r="E1410">
        <v>1825.3</v>
      </c>
      <c r="F1410">
        <f t="shared" si="65"/>
        <v>7.395551630884567E-3</v>
      </c>
      <c r="G1410">
        <f t="shared" ref="G1410:G1473" si="66">VLOOKUP(A1410,Debtindex,6,FALSE)</f>
        <v>7.0030000000000001</v>
      </c>
      <c r="H1410">
        <f t="shared" ref="H1410:H1473" si="67">VLOOKUP(A1410,Debtindex,7,FALSE)</f>
        <v>4.3129999999999997</v>
      </c>
    </row>
    <row r="1411" spans="1:8">
      <c r="A1411" s="17">
        <v>38414</v>
      </c>
      <c r="B1411">
        <v>1825.9</v>
      </c>
      <c r="C1411">
        <v>1856.25</v>
      </c>
      <c r="D1411">
        <v>1825.9</v>
      </c>
      <c r="E1411">
        <v>1854.3</v>
      </c>
      <c r="F1411">
        <f t="shared" si="65"/>
        <v>1.5887799265874136E-2</v>
      </c>
      <c r="G1411">
        <f t="shared" si="66"/>
        <v>6.7530000000000001</v>
      </c>
      <c r="H1411">
        <f t="shared" si="67"/>
        <v>4.32</v>
      </c>
    </row>
    <row r="1412" spans="1:8">
      <c r="A1412" s="17">
        <v>38415</v>
      </c>
      <c r="B1412">
        <v>1863.65</v>
      </c>
      <c r="C1412">
        <v>1874.65</v>
      </c>
      <c r="D1412">
        <v>1858.75</v>
      </c>
      <c r="E1412">
        <v>1871.95</v>
      </c>
      <c r="F1412">
        <f t="shared" ref="F1412:F1475" si="68">E1412/E1411-1</f>
        <v>9.518416653184536E-3</v>
      </c>
      <c r="G1412">
        <f t="shared" si="66"/>
        <v>6.8419999999999996</v>
      </c>
      <c r="H1412">
        <f t="shared" si="67"/>
        <v>4.3129999999999997</v>
      </c>
    </row>
    <row r="1413" spans="1:8">
      <c r="A1413" s="17">
        <v>38418</v>
      </c>
      <c r="B1413">
        <v>1875.75</v>
      </c>
      <c r="C1413">
        <v>1891.55</v>
      </c>
      <c r="D1413">
        <v>1875.75</v>
      </c>
      <c r="E1413">
        <v>1883.6</v>
      </c>
      <c r="F1413">
        <f t="shared" si="68"/>
        <v>6.2234568230987719E-3</v>
      </c>
      <c r="G1413">
        <f t="shared" si="66"/>
        <v>6.8339999999999996</v>
      </c>
      <c r="H1413">
        <f t="shared" si="67"/>
        <v>4.3049999999999997</v>
      </c>
    </row>
    <row r="1414" spans="1:8">
      <c r="A1414" s="17">
        <v>38420</v>
      </c>
      <c r="B1414">
        <v>1894.6</v>
      </c>
      <c r="C1414">
        <v>1905.15</v>
      </c>
      <c r="D1414">
        <v>1864.95</v>
      </c>
      <c r="E1414">
        <v>1881.8</v>
      </c>
      <c r="F1414">
        <f t="shared" si="68"/>
        <v>-9.5561690380119302E-4</v>
      </c>
      <c r="G1414">
        <f t="shared" si="66"/>
        <v>6.9749999999999996</v>
      </c>
      <c r="H1414">
        <f t="shared" si="67"/>
        <v>4.3</v>
      </c>
    </row>
    <row r="1415" spans="1:8">
      <c r="A1415" s="17">
        <v>38421</v>
      </c>
      <c r="B1415">
        <v>1882.5</v>
      </c>
      <c r="C1415">
        <v>1891.7</v>
      </c>
      <c r="D1415">
        <v>1871.85</v>
      </c>
      <c r="E1415">
        <v>1889</v>
      </c>
      <c r="F1415">
        <f t="shared" si="68"/>
        <v>3.8261239239025802E-3</v>
      </c>
      <c r="G1415">
        <f t="shared" si="66"/>
        <v>6.9489999999999998</v>
      </c>
      <c r="H1415">
        <f t="shared" si="67"/>
        <v>4.298</v>
      </c>
    </row>
    <row r="1416" spans="1:8">
      <c r="A1416" s="17">
        <v>38422</v>
      </c>
      <c r="B1416">
        <v>1896.5</v>
      </c>
      <c r="C1416">
        <v>1904.55</v>
      </c>
      <c r="D1416">
        <v>1876.95</v>
      </c>
      <c r="E1416">
        <v>1880.85</v>
      </c>
      <c r="F1416">
        <f t="shared" si="68"/>
        <v>-4.3144520910535222E-3</v>
      </c>
      <c r="G1416">
        <f t="shared" si="66"/>
        <v>6.9749999999999996</v>
      </c>
      <c r="H1416">
        <f t="shared" si="67"/>
        <v>4.3019999999999996</v>
      </c>
    </row>
    <row r="1417" spans="1:8">
      <c r="A1417" s="17">
        <v>38425</v>
      </c>
      <c r="B1417">
        <v>1876.9</v>
      </c>
      <c r="C1417">
        <v>1889.25</v>
      </c>
      <c r="D1417">
        <v>1869.05</v>
      </c>
      <c r="E1417">
        <v>1871.8</v>
      </c>
      <c r="F1417">
        <f t="shared" si="68"/>
        <v>-4.8116543052343363E-3</v>
      </c>
      <c r="G1417">
        <f t="shared" si="66"/>
        <v>6.9109999999999996</v>
      </c>
      <c r="H1417">
        <f t="shared" si="67"/>
        <v>4.2969999999999997</v>
      </c>
    </row>
    <row r="1418" spans="1:8">
      <c r="A1418" s="17">
        <v>38426</v>
      </c>
      <c r="B1418">
        <v>1874.5</v>
      </c>
      <c r="C1418">
        <v>1877.75</v>
      </c>
      <c r="D1418">
        <v>1856.9</v>
      </c>
      <c r="E1418">
        <v>1860.6</v>
      </c>
      <c r="F1418">
        <f t="shared" si="68"/>
        <v>-5.9835452505609954E-3</v>
      </c>
      <c r="G1418">
        <f t="shared" si="66"/>
        <v>6.8550000000000004</v>
      </c>
      <c r="H1418">
        <f t="shared" si="67"/>
        <v>4.2960000000000003</v>
      </c>
    </row>
    <row r="1419" spans="1:8">
      <c r="A1419" s="17">
        <v>38427</v>
      </c>
      <c r="B1419">
        <v>1864.3</v>
      </c>
      <c r="C1419">
        <v>1876.05</v>
      </c>
      <c r="D1419">
        <v>1856.65</v>
      </c>
      <c r="E1419">
        <v>1859.65</v>
      </c>
      <c r="F1419">
        <f t="shared" si="68"/>
        <v>-5.1058798237113567E-4</v>
      </c>
      <c r="G1419">
        <f t="shared" si="66"/>
        <v>6.9930000000000003</v>
      </c>
      <c r="H1419">
        <f t="shared" si="67"/>
        <v>4.2880000000000003</v>
      </c>
    </row>
    <row r="1420" spans="1:8">
      <c r="A1420" s="17">
        <v>38428</v>
      </c>
      <c r="B1420">
        <v>1854.5</v>
      </c>
      <c r="C1420">
        <v>1856.15</v>
      </c>
      <c r="D1420">
        <v>1830.55</v>
      </c>
      <c r="E1420">
        <v>1835.95</v>
      </c>
      <c r="F1420">
        <f t="shared" si="68"/>
        <v>-1.274433361116345E-2</v>
      </c>
      <c r="G1420">
        <f t="shared" si="66"/>
        <v>7.0609999999999999</v>
      </c>
      <c r="H1420">
        <f t="shared" si="67"/>
        <v>4.282</v>
      </c>
    </row>
    <row r="1421" spans="1:8">
      <c r="A1421" s="17">
        <v>38429</v>
      </c>
      <c r="B1421">
        <v>1837.05</v>
      </c>
      <c r="C1421">
        <v>1844.3</v>
      </c>
      <c r="D1421">
        <v>1811.6</v>
      </c>
      <c r="E1421">
        <v>1838.35</v>
      </c>
      <c r="F1421">
        <f t="shared" si="68"/>
        <v>1.3072251422967529E-3</v>
      </c>
      <c r="G1421">
        <f t="shared" si="66"/>
        <v>7.0270000000000001</v>
      </c>
      <c r="H1421">
        <f t="shared" si="67"/>
        <v>4.2809999999999997</v>
      </c>
    </row>
    <row r="1422" spans="1:8">
      <c r="A1422" s="17">
        <v>38432</v>
      </c>
      <c r="B1422">
        <v>1845</v>
      </c>
      <c r="C1422">
        <v>1850.3</v>
      </c>
      <c r="D1422">
        <v>1824.5</v>
      </c>
      <c r="E1422">
        <v>1829.3</v>
      </c>
      <c r="F1422">
        <f t="shared" si="68"/>
        <v>-4.9228928114884996E-3</v>
      </c>
      <c r="G1422">
        <f t="shared" si="66"/>
        <v>7.0229999999999997</v>
      </c>
      <c r="H1422">
        <f t="shared" si="67"/>
        <v>4.2729999999999997</v>
      </c>
    </row>
    <row r="1423" spans="1:8">
      <c r="A1423" s="17">
        <v>38433</v>
      </c>
      <c r="B1423">
        <v>1829.45</v>
      </c>
      <c r="C1423">
        <v>1829.45</v>
      </c>
      <c r="D1423">
        <v>1789.75</v>
      </c>
      <c r="E1423">
        <v>1793.3</v>
      </c>
      <c r="F1423">
        <f t="shared" si="68"/>
        <v>-1.967965888591261E-2</v>
      </c>
      <c r="G1423">
        <f t="shared" si="66"/>
        <v>7.12</v>
      </c>
      <c r="H1423">
        <f t="shared" si="67"/>
        <v>4.266</v>
      </c>
    </row>
    <row r="1424" spans="1:8">
      <c r="A1424" s="17">
        <v>38434</v>
      </c>
      <c r="B1424">
        <v>1791.7</v>
      </c>
      <c r="C1424">
        <v>1799.65</v>
      </c>
      <c r="D1424">
        <v>1753.15</v>
      </c>
      <c r="E1424">
        <v>1758.5</v>
      </c>
      <c r="F1424">
        <f t="shared" si="68"/>
        <v>-1.9405565159203664E-2</v>
      </c>
      <c r="G1424">
        <f t="shared" si="66"/>
        <v>7.085</v>
      </c>
      <c r="H1424">
        <f t="shared" si="67"/>
        <v>4.2649999999999997</v>
      </c>
    </row>
    <row r="1425" spans="1:8">
      <c r="A1425" s="17">
        <v>38435</v>
      </c>
      <c r="B1425">
        <v>1766.95</v>
      </c>
      <c r="C1425">
        <v>1773.25</v>
      </c>
      <c r="D1425">
        <v>1741.4</v>
      </c>
      <c r="E1425">
        <v>1748.6</v>
      </c>
      <c r="F1425">
        <f t="shared" si="68"/>
        <v>-5.6297981234006977E-3</v>
      </c>
      <c r="G1425">
        <f t="shared" si="66"/>
        <v>7.0419999999999998</v>
      </c>
      <c r="H1425">
        <f t="shared" si="67"/>
        <v>4.2640000000000002</v>
      </c>
    </row>
    <row r="1426" spans="1:8">
      <c r="A1426" s="17">
        <v>38439</v>
      </c>
      <c r="B1426">
        <v>1760.15</v>
      </c>
      <c r="C1426">
        <v>1774.95</v>
      </c>
      <c r="D1426">
        <v>1758.25</v>
      </c>
      <c r="E1426">
        <v>1762.6</v>
      </c>
      <c r="F1426">
        <f t="shared" si="68"/>
        <v>8.0064051240993361E-3</v>
      </c>
      <c r="G1426">
        <f t="shared" si="66"/>
        <v>7.0289999999999999</v>
      </c>
      <c r="H1426">
        <f t="shared" si="67"/>
        <v>4.258</v>
      </c>
    </row>
    <row r="1427" spans="1:8">
      <c r="A1427" s="17">
        <v>38440</v>
      </c>
      <c r="B1427">
        <v>1764.2</v>
      </c>
      <c r="C1427">
        <v>1764.2</v>
      </c>
      <c r="D1427">
        <v>1715.15</v>
      </c>
      <c r="E1427">
        <v>1724.65</v>
      </c>
      <c r="F1427">
        <f t="shared" si="68"/>
        <v>-2.1530693293997372E-2</v>
      </c>
      <c r="G1427">
        <f t="shared" si="66"/>
        <v>6.915</v>
      </c>
      <c r="H1427">
        <f t="shared" si="67"/>
        <v>4.2590000000000003</v>
      </c>
    </row>
    <row r="1428" spans="1:8">
      <c r="A1428" s="17">
        <v>38441</v>
      </c>
      <c r="B1428">
        <v>1728.7</v>
      </c>
      <c r="C1428">
        <v>1741.8</v>
      </c>
      <c r="D1428">
        <v>1715.85</v>
      </c>
      <c r="E1428">
        <v>1737.45</v>
      </c>
      <c r="F1428">
        <f t="shared" si="68"/>
        <v>7.4217957266691226E-3</v>
      </c>
      <c r="G1428">
        <f t="shared" si="66"/>
        <v>7.0430000000000001</v>
      </c>
      <c r="H1428">
        <f t="shared" si="67"/>
        <v>4.2569999999999997</v>
      </c>
    </row>
    <row r="1429" spans="1:8">
      <c r="A1429" s="17">
        <v>38442</v>
      </c>
      <c r="B1429">
        <v>1745.1</v>
      </c>
      <c r="C1429">
        <v>1777.1</v>
      </c>
      <c r="D1429">
        <v>1745.1</v>
      </c>
      <c r="E1429">
        <v>1772.85</v>
      </c>
      <c r="F1429">
        <f t="shared" si="68"/>
        <v>2.0374687041353701E-2</v>
      </c>
      <c r="G1429">
        <f t="shared" si="66"/>
        <v>6.9249999999999998</v>
      </c>
      <c r="H1429">
        <f t="shared" si="67"/>
        <v>4.258</v>
      </c>
    </row>
    <row r="1430" spans="1:8">
      <c r="A1430" s="17">
        <v>38443</v>
      </c>
      <c r="B1430">
        <v>1786.2</v>
      </c>
      <c r="C1430">
        <v>1808.2</v>
      </c>
      <c r="D1430">
        <v>1766.45</v>
      </c>
      <c r="E1430">
        <v>1805.3</v>
      </c>
      <c r="F1430">
        <f t="shared" si="68"/>
        <v>1.8303861014750344E-2</v>
      </c>
      <c r="G1430">
        <f t="shared" si="66"/>
        <v>6.86</v>
      </c>
      <c r="H1430">
        <f t="shared" si="67"/>
        <v>4.2610000000000001</v>
      </c>
    </row>
    <row r="1431" spans="1:8">
      <c r="A1431" s="17">
        <v>38446</v>
      </c>
      <c r="B1431">
        <v>1809.95</v>
      </c>
      <c r="C1431">
        <v>1815.15</v>
      </c>
      <c r="D1431">
        <v>1799.2</v>
      </c>
      <c r="E1431">
        <v>1804.05</v>
      </c>
      <c r="F1431">
        <f t="shared" si="68"/>
        <v>-6.9240569434447785E-4</v>
      </c>
      <c r="G1431">
        <f t="shared" si="66"/>
        <v>7.101</v>
      </c>
      <c r="H1431">
        <f t="shared" si="67"/>
        <v>4.2430000000000003</v>
      </c>
    </row>
    <row r="1432" spans="1:8">
      <c r="A1432" s="17">
        <v>38447</v>
      </c>
      <c r="B1432">
        <v>1808.35</v>
      </c>
      <c r="C1432">
        <v>1811.8</v>
      </c>
      <c r="D1432">
        <v>1786.85</v>
      </c>
      <c r="E1432">
        <v>1793.05</v>
      </c>
      <c r="F1432">
        <f t="shared" si="68"/>
        <v>-6.09739197915804E-3</v>
      </c>
      <c r="G1432">
        <f t="shared" si="66"/>
        <v>7.1139999999999999</v>
      </c>
      <c r="H1432">
        <f t="shared" si="67"/>
        <v>4.25</v>
      </c>
    </row>
    <row r="1433" spans="1:8">
      <c r="A1433" s="17">
        <v>38448</v>
      </c>
      <c r="B1433">
        <v>1798.3</v>
      </c>
      <c r="C1433">
        <v>1809.5</v>
      </c>
      <c r="D1433">
        <v>1795</v>
      </c>
      <c r="E1433">
        <v>1807</v>
      </c>
      <c r="F1433">
        <f t="shared" si="68"/>
        <v>7.7800395973341985E-3</v>
      </c>
      <c r="G1433">
        <f t="shared" si="66"/>
        <v>7.2370000000000001</v>
      </c>
      <c r="H1433">
        <f t="shared" si="67"/>
        <v>4.2679999999999998</v>
      </c>
    </row>
    <row r="1434" spans="1:8">
      <c r="A1434" s="17">
        <v>38449</v>
      </c>
      <c r="B1434">
        <v>1819.5</v>
      </c>
      <c r="C1434">
        <v>1819.5</v>
      </c>
      <c r="D1434">
        <v>1795.05</v>
      </c>
      <c r="E1434">
        <v>1798.4</v>
      </c>
      <c r="F1434">
        <f t="shared" si="68"/>
        <v>-4.7592695074708535E-3</v>
      </c>
      <c r="G1434">
        <f t="shared" si="66"/>
        <v>7.194</v>
      </c>
      <c r="H1434">
        <f t="shared" si="67"/>
        <v>4.28</v>
      </c>
    </row>
    <row r="1435" spans="1:8">
      <c r="A1435" s="17">
        <v>38450</v>
      </c>
      <c r="B1435">
        <v>1802.2</v>
      </c>
      <c r="C1435">
        <v>1804.4</v>
      </c>
      <c r="D1435">
        <v>1776.55</v>
      </c>
      <c r="E1435">
        <v>1783.3</v>
      </c>
      <c r="F1435">
        <f t="shared" si="68"/>
        <v>-8.3963523131673767E-3</v>
      </c>
      <c r="G1435">
        <f t="shared" si="66"/>
        <v>7.3070000000000004</v>
      </c>
      <c r="H1435">
        <f t="shared" si="67"/>
        <v>4.2729999999999997</v>
      </c>
    </row>
    <row r="1436" spans="1:8">
      <c r="A1436" s="17">
        <v>38453</v>
      </c>
      <c r="B1436">
        <v>1782.9</v>
      </c>
      <c r="C1436">
        <v>1782.9</v>
      </c>
      <c r="D1436">
        <v>1758.3</v>
      </c>
      <c r="E1436">
        <v>1764.35</v>
      </c>
      <c r="F1436">
        <f t="shared" si="68"/>
        <v>-1.0626366847978463E-2</v>
      </c>
      <c r="G1436">
        <f t="shared" si="66"/>
        <v>7.2350000000000003</v>
      </c>
      <c r="H1436">
        <f t="shared" si="67"/>
        <v>4.2670000000000003</v>
      </c>
    </row>
    <row r="1437" spans="1:8">
      <c r="A1437" s="17">
        <v>38454</v>
      </c>
      <c r="B1437">
        <v>1765</v>
      </c>
      <c r="C1437">
        <v>1780</v>
      </c>
      <c r="D1437">
        <v>1765</v>
      </c>
      <c r="E1437">
        <v>1778.2</v>
      </c>
      <c r="F1437">
        <f t="shared" si="68"/>
        <v>7.8499163998073662E-3</v>
      </c>
      <c r="G1437">
        <f t="shared" si="66"/>
        <v>7.2220000000000004</v>
      </c>
      <c r="H1437">
        <f t="shared" si="67"/>
        <v>4.2649999999999997</v>
      </c>
    </row>
    <row r="1438" spans="1:8">
      <c r="A1438" s="17">
        <v>38455</v>
      </c>
      <c r="B1438">
        <v>1781.75</v>
      </c>
      <c r="C1438">
        <v>1789.75</v>
      </c>
      <c r="D1438">
        <v>1774.15</v>
      </c>
      <c r="E1438">
        <v>1779.35</v>
      </c>
      <c r="F1438">
        <f t="shared" si="68"/>
        <v>6.4672140366650588E-4</v>
      </c>
      <c r="G1438">
        <f t="shared" si="66"/>
        <v>7.0010000000000003</v>
      </c>
      <c r="H1438">
        <f t="shared" si="67"/>
        <v>4.2709999999999999</v>
      </c>
    </row>
    <row r="1439" spans="1:8">
      <c r="A1439" s="17">
        <v>38457</v>
      </c>
      <c r="B1439">
        <v>1771.7</v>
      </c>
      <c r="C1439">
        <v>1771.7</v>
      </c>
      <c r="D1439">
        <v>1724.65</v>
      </c>
      <c r="E1439">
        <v>1726.75</v>
      </c>
      <c r="F1439">
        <f t="shared" si="68"/>
        <v>-2.9561356675190331E-2</v>
      </c>
      <c r="G1439">
        <f t="shared" si="66"/>
        <v>7.1319999999999997</v>
      </c>
      <c r="H1439">
        <f t="shared" si="67"/>
        <v>4.26</v>
      </c>
    </row>
    <row r="1440" spans="1:8">
      <c r="A1440" s="17">
        <v>38461</v>
      </c>
      <c r="B1440">
        <v>1714.5</v>
      </c>
      <c r="C1440">
        <v>1733.55</v>
      </c>
      <c r="D1440">
        <v>1689.25</v>
      </c>
      <c r="E1440">
        <v>1693.55</v>
      </c>
      <c r="F1440">
        <f t="shared" si="68"/>
        <v>-1.9226871289995673E-2</v>
      </c>
      <c r="G1440">
        <f t="shared" si="66"/>
        <v>7.2009999999999996</v>
      </c>
      <c r="H1440">
        <f t="shared" si="67"/>
        <v>4.2469999999999999</v>
      </c>
    </row>
    <row r="1441" spans="1:8">
      <c r="A1441" s="17">
        <v>38462</v>
      </c>
      <c r="B1441">
        <v>1696.1</v>
      </c>
      <c r="C1441">
        <v>1709.45</v>
      </c>
      <c r="D1441">
        <v>1685.45</v>
      </c>
      <c r="E1441">
        <v>1707</v>
      </c>
      <c r="F1441">
        <f t="shared" si="68"/>
        <v>7.9418971981932707E-3</v>
      </c>
      <c r="G1441">
        <f t="shared" si="66"/>
        <v>7.32</v>
      </c>
      <c r="H1441">
        <f t="shared" si="67"/>
        <v>4.2389999999999999</v>
      </c>
    </row>
    <row r="1442" spans="1:8">
      <c r="A1442" s="17">
        <v>38463</v>
      </c>
      <c r="B1442">
        <v>1696.65</v>
      </c>
      <c r="C1442">
        <v>1728.3</v>
      </c>
      <c r="D1442">
        <v>1696.65</v>
      </c>
      <c r="E1442">
        <v>1727.15</v>
      </c>
      <c r="F1442">
        <f t="shared" si="68"/>
        <v>1.1804335090802587E-2</v>
      </c>
      <c r="G1442">
        <f t="shared" si="66"/>
        <v>7.375</v>
      </c>
      <c r="H1442">
        <f t="shared" si="67"/>
        <v>4.234</v>
      </c>
    </row>
    <row r="1443" spans="1:8">
      <c r="A1443" s="17">
        <v>38467</v>
      </c>
      <c r="B1443">
        <v>1740.45</v>
      </c>
      <c r="C1443">
        <v>1751.25</v>
      </c>
      <c r="D1443">
        <v>1733.1</v>
      </c>
      <c r="E1443">
        <v>1748.3</v>
      </c>
      <c r="F1443">
        <f t="shared" si="68"/>
        <v>1.2245606924702557E-2</v>
      </c>
      <c r="G1443">
        <f t="shared" si="66"/>
        <v>7.2229999999999999</v>
      </c>
      <c r="H1443">
        <f t="shared" si="67"/>
        <v>4.2290000000000001</v>
      </c>
    </row>
    <row r="1444" spans="1:8">
      <c r="A1444" s="17">
        <v>38468</v>
      </c>
      <c r="B1444">
        <v>1747.6</v>
      </c>
      <c r="C1444">
        <v>1751.65</v>
      </c>
      <c r="D1444">
        <v>1736.75</v>
      </c>
      <c r="E1444">
        <v>1740.6</v>
      </c>
      <c r="F1444">
        <f t="shared" si="68"/>
        <v>-4.4042784419150438E-3</v>
      </c>
      <c r="G1444">
        <f t="shared" si="66"/>
        <v>7.266</v>
      </c>
      <c r="H1444">
        <f t="shared" si="67"/>
        <v>4.2249999999999996</v>
      </c>
    </row>
    <row r="1445" spans="1:8">
      <c r="A1445" s="17">
        <v>38469</v>
      </c>
      <c r="B1445">
        <v>1739.55</v>
      </c>
      <c r="C1445">
        <v>1742.9</v>
      </c>
      <c r="D1445">
        <v>1719.35</v>
      </c>
      <c r="E1445">
        <v>1723.05</v>
      </c>
      <c r="F1445">
        <f t="shared" si="68"/>
        <v>-1.0082730093071368E-2</v>
      </c>
      <c r="G1445">
        <f t="shared" si="66"/>
        <v>7.3680000000000003</v>
      </c>
      <c r="H1445">
        <f t="shared" si="67"/>
        <v>4.218</v>
      </c>
    </row>
    <row r="1446" spans="1:8">
      <c r="A1446" s="17">
        <v>38470</v>
      </c>
      <c r="B1446">
        <v>1722.35</v>
      </c>
      <c r="C1446">
        <v>1725.45</v>
      </c>
      <c r="D1446">
        <v>1709.65</v>
      </c>
      <c r="E1446">
        <v>1718.15</v>
      </c>
      <c r="F1446">
        <f t="shared" si="68"/>
        <v>-2.8437944342879495E-3</v>
      </c>
      <c r="G1446">
        <f t="shared" si="66"/>
        <v>7.444</v>
      </c>
      <c r="H1446">
        <f t="shared" si="67"/>
        <v>4.2119999999999997</v>
      </c>
    </row>
    <row r="1447" spans="1:8">
      <c r="A1447" s="17">
        <v>38471</v>
      </c>
      <c r="B1447">
        <v>1716.75</v>
      </c>
      <c r="C1447">
        <v>1716.75</v>
      </c>
      <c r="D1447">
        <v>1684.15</v>
      </c>
      <c r="E1447">
        <v>1688.65</v>
      </c>
      <c r="F1447">
        <f t="shared" si="68"/>
        <v>-1.7169630125425606E-2</v>
      </c>
      <c r="G1447">
        <f t="shared" si="66"/>
        <v>7.4509999999999996</v>
      </c>
      <c r="H1447">
        <f t="shared" si="67"/>
        <v>4.2089999999999996</v>
      </c>
    </row>
    <row r="1448" spans="1:8">
      <c r="A1448" s="17">
        <v>38474</v>
      </c>
      <c r="B1448">
        <v>1698.5</v>
      </c>
      <c r="C1448">
        <v>1703.5</v>
      </c>
      <c r="D1448">
        <v>1681.6</v>
      </c>
      <c r="E1448">
        <v>1695.25</v>
      </c>
      <c r="F1448">
        <f t="shared" si="68"/>
        <v>3.9084475764663562E-3</v>
      </c>
      <c r="G1448">
        <f t="shared" si="66"/>
        <v>7.548</v>
      </c>
      <c r="H1448">
        <f t="shared" si="67"/>
        <v>4.2089999999999996</v>
      </c>
    </row>
    <row r="1449" spans="1:8">
      <c r="A1449" s="17">
        <v>38475</v>
      </c>
      <c r="B1449">
        <v>1696.85</v>
      </c>
      <c r="C1449">
        <v>1705.65</v>
      </c>
      <c r="D1449">
        <v>1692.5</v>
      </c>
      <c r="E1449">
        <v>1698.4</v>
      </c>
      <c r="F1449">
        <f t="shared" si="68"/>
        <v>1.8581330187288359E-3</v>
      </c>
      <c r="G1449">
        <f t="shared" si="66"/>
        <v>7.5140000000000002</v>
      </c>
      <c r="H1449">
        <f t="shared" si="67"/>
        <v>4.3010000000000002</v>
      </c>
    </row>
    <row r="1450" spans="1:8">
      <c r="A1450" s="17">
        <v>38476</v>
      </c>
      <c r="B1450">
        <v>1700.8</v>
      </c>
      <c r="C1450">
        <v>1718.75</v>
      </c>
      <c r="D1450">
        <v>1700.8</v>
      </c>
      <c r="E1450">
        <v>1717.65</v>
      </c>
      <c r="F1450">
        <f t="shared" si="68"/>
        <v>1.133419689119175E-2</v>
      </c>
      <c r="G1450">
        <f t="shared" si="66"/>
        <v>7.3609999999999998</v>
      </c>
      <c r="H1450">
        <f t="shared" si="67"/>
        <v>4.3</v>
      </c>
    </row>
    <row r="1451" spans="1:8">
      <c r="A1451" s="17">
        <v>38477</v>
      </c>
      <c r="B1451">
        <v>1732.45</v>
      </c>
      <c r="C1451">
        <v>1745.05</v>
      </c>
      <c r="D1451">
        <v>1732.45</v>
      </c>
      <c r="E1451">
        <v>1737.6</v>
      </c>
      <c r="F1451">
        <f t="shared" si="68"/>
        <v>1.1614706139201791E-2</v>
      </c>
      <c r="G1451">
        <f t="shared" si="66"/>
        <v>7.3579999999999997</v>
      </c>
      <c r="H1451">
        <f t="shared" si="67"/>
        <v>4.2969999999999997</v>
      </c>
    </row>
    <row r="1452" spans="1:8">
      <c r="A1452" s="17">
        <v>38478</v>
      </c>
      <c r="B1452">
        <v>1742.3</v>
      </c>
      <c r="C1452">
        <v>1752.55</v>
      </c>
      <c r="D1452">
        <v>1732.95</v>
      </c>
      <c r="E1452">
        <v>1748.55</v>
      </c>
      <c r="F1452">
        <f t="shared" si="68"/>
        <v>6.3017955801105696E-3</v>
      </c>
      <c r="G1452">
        <f t="shared" si="66"/>
        <v>7.3460000000000001</v>
      </c>
      <c r="H1452">
        <f t="shared" si="67"/>
        <v>4.2949999999999999</v>
      </c>
    </row>
    <row r="1453" spans="1:8">
      <c r="A1453" s="17">
        <v>38481</v>
      </c>
      <c r="B1453">
        <v>1754.15</v>
      </c>
      <c r="C1453">
        <v>1770.75</v>
      </c>
      <c r="D1453">
        <v>1754.15</v>
      </c>
      <c r="E1453">
        <v>1769.7</v>
      </c>
      <c r="F1453">
        <f t="shared" si="68"/>
        <v>1.209573646735862E-2</v>
      </c>
      <c r="G1453">
        <f t="shared" si="66"/>
        <v>7.431</v>
      </c>
      <c r="H1453">
        <f t="shared" si="67"/>
        <v>4.2839999999999998</v>
      </c>
    </row>
    <row r="1454" spans="1:8">
      <c r="A1454" s="17">
        <v>38482</v>
      </c>
      <c r="B1454">
        <v>1771.65</v>
      </c>
      <c r="C1454">
        <v>1776.65</v>
      </c>
      <c r="D1454">
        <v>1762.4</v>
      </c>
      <c r="E1454">
        <v>1765.9</v>
      </c>
      <c r="F1454">
        <f t="shared" si="68"/>
        <v>-2.1472565971633051E-3</v>
      </c>
      <c r="G1454">
        <f t="shared" si="66"/>
        <v>7.2859999999999996</v>
      </c>
      <c r="H1454">
        <f t="shared" si="67"/>
        <v>4.2859999999999996</v>
      </c>
    </row>
    <row r="1455" spans="1:8">
      <c r="A1455" s="17">
        <v>38483</v>
      </c>
      <c r="B1455">
        <v>1763.25</v>
      </c>
      <c r="C1455">
        <v>1763.25</v>
      </c>
      <c r="D1455">
        <v>1752</v>
      </c>
      <c r="E1455">
        <v>1760.3</v>
      </c>
      <c r="F1455">
        <f t="shared" si="68"/>
        <v>-3.1711874964608366E-3</v>
      </c>
      <c r="G1455">
        <f t="shared" si="66"/>
        <v>7.3689999999999998</v>
      </c>
      <c r="H1455">
        <f t="shared" si="67"/>
        <v>4.28</v>
      </c>
    </row>
    <row r="1456" spans="1:8">
      <c r="A1456" s="17">
        <v>38484</v>
      </c>
      <c r="B1456">
        <v>1760.3</v>
      </c>
      <c r="C1456">
        <v>1773.85</v>
      </c>
      <c r="D1456">
        <v>1760.3</v>
      </c>
      <c r="E1456">
        <v>1768.9</v>
      </c>
      <c r="F1456">
        <f t="shared" si="68"/>
        <v>4.8855308754189863E-3</v>
      </c>
      <c r="G1456">
        <f t="shared" si="66"/>
        <v>7.37</v>
      </c>
      <c r="H1456">
        <f t="shared" si="67"/>
        <v>4.2779999999999996</v>
      </c>
    </row>
    <row r="1457" spans="1:8">
      <c r="A1457" s="17">
        <v>38485</v>
      </c>
      <c r="B1457">
        <v>1766.6</v>
      </c>
      <c r="C1457">
        <v>1771.7</v>
      </c>
      <c r="D1457">
        <v>1762.5</v>
      </c>
      <c r="E1457">
        <v>1768.25</v>
      </c>
      <c r="F1457">
        <f t="shared" si="68"/>
        <v>-3.6746000339193952E-4</v>
      </c>
      <c r="G1457">
        <f t="shared" si="66"/>
        <v>7.5259999999999998</v>
      </c>
      <c r="H1457">
        <f t="shared" si="67"/>
        <v>4.2690000000000001</v>
      </c>
    </row>
    <row r="1458" spans="1:8">
      <c r="A1458" s="17">
        <v>38488</v>
      </c>
      <c r="B1458">
        <v>1772.75</v>
      </c>
      <c r="C1458">
        <v>1787.9</v>
      </c>
      <c r="D1458">
        <v>1772.75</v>
      </c>
      <c r="E1458">
        <v>1785.95</v>
      </c>
      <c r="F1458">
        <f t="shared" si="68"/>
        <v>1.0009896790612149E-2</v>
      </c>
      <c r="G1458">
        <f t="shared" si="66"/>
        <v>7.4180000000000001</v>
      </c>
      <c r="H1458">
        <f t="shared" si="67"/>
        <v>4.2759999999999998</v>
      </c>
    </row>
    <row r="1459" spans="1:8">
      <c r="A1459" s="17">
        <v>38489</v>
      </c>
      <c r="B1459">
        <v>1789.75</v>
      </c>
      <c r="C1459">
        <v>1795.55</v>
      </c>
      <c r="D1459">
        <v>1762</v>
      </c>
      <c r="E1459">
        <v>1766.35</v>
      </c>
      <c r="F1459">
        <f t="shared" si="68"/>
        <v>-1.0974551359220652E-2</v>
      </c>
      <c r="G1459">
        <f t="shared" si="66"/>
        <v>7.4710000000000001</v>
      </c>
      <c r="H1459">
        <f t="shared" si="67"/>
        <v>4.2720000000000002</v>
      </c>
    </row>
    <row r="1460" spans="1:8">
      <c r="A1460" s="17">
        <v>38490</v>
      </c>
      <c r="B1460">
        <v>1760.75</v>
      </c>
      <c r="C1460">
        <v>1766.55</v>
      </c>
      <c r="D1460">
        <v>1748.6</v>
      </c>
      <c r="E1460">
        <v>1761.6</v>
      </c>
      <c r="F1460">
        <f t="shared" si="68"/>
        <v>-2.6891612647550467E-3</v>
      </c>
      <c r="G1460">
        <f t="shared" si="66"/>
        <v>7.4889999999999999</v>
      </c>
      <c r="H1460">
        <f t="shared" si="67"/>
        <v>4.2679999999999998</v>
      </c>
    </row>
    <row r="1461" spans="1:8">
      <c r="A1461" s="17">
        <v>38491</v>
      </c>
      <c r="B1461">
        <v>1778.75</v>
      </c>
      <c r="C1461">
        <v>1781.95</v>
      </c>
      <c r="D1461">
        <v>1767</v>
      </c>
      <c r="E1461">
        <v>1770.6</v>
      </c>
      <c r="F1461">
        <f t="shared" si="68"/>
        <v>5.1089918256130851E-3</v>
      </c>
      <c r="G1461">
        <f t="shared" si="66"/>
        <v>7.4130000000000003</v>
      </c>
      <c r="H1461">
        <f t="shared" si="67"/>
        <v>4.2679999999999998</v>
      </c>
    </row>
    <row r="1462" spans="1:8">
      <c r="A1462" s="17">
        <v>38492</v>
      </c>
      <c r="B1462">
        <v>1772.35</v>
      </c>
      <c r="C1462">
        <v>1775</v>
      </c>
      <c r="D1462">
        <v>1760.25</v>
      </c>
      <c r="E1462">
        <v>1771.3</v>
      </c>
      <c r="F1462">
        <f t="shared" si="68"/>
        <v>3.953462103241101E-4</v>
      </c>
      <c r="G1462">
        <f t="shared" si="66"/>
        <v>7.3520000000000003</v>
      </c>
      <c r="H1462">
        <f t="shared" si="67"/>
        <v>4.2679999999999998</v>
      </c>
    </row>
    <row r="1463" spans="1:8">
      <c r="A1463" s="17">
        <v>38496</v>
      </c>
      <c r="B1463">
        <v>1796.25</v>
      </c>
      <c r="C1463">
        <v>1799.95</v>
      </c>
      <c r="D1463">
        <v>1786.65</v>
      </c>
      <c r="E1463">
        <v>1797.95</v>
      </c>
      <c r="F1463">
        <f t="shared" si="68"/>
        <v>1.5045446846948529E-2</v>
      </c>
      <c r="G1463">
        <f t="shared" si="66"/>
        <v>7.141</v>
      </c>
      <c r="H1463">
        <f t="shared" si="67"/>
        <v>4.2750000000000004</v>
      </c>
    </row>
    <row r="1464" spans="1:8">
      <c r="A1464" s="17">
        <v>38497</v>
      </c>
      <c r="B1464">
        <v>1789</v>
      </c>
      <c r="C1464">
        <v>1811.15</v>
      </c>
      <c r="D1464">
        <v>1789</v>
      </c>
      <c r="E1464">
        <v>1808.5</v>
      </c>
      <c r="F1464">
        <f t="shared" si="68"/>
        <v>5.8677938763591619E-3</v>
      </c>
      <c r="G1464">
        <f t="shared" si="66"/>
        <v>6.9909999999999997</v>
      </c>
      <c r="H1464">
        <f t="shared" si="67"/>
        <v>4.2779999999999996</v>
      </c>
    </row>
    <row r="1465" spans="1:8">
      <c r="A1465" s="17">
        <v>38498</v>
      </c>
      <c r="B1465">
        <v>1809.45</v>
      </c>
      <c r="C1465">
        <v>1824.25</v>
      </c>
      <c r="D1465">
        <v>1803.65</v>
      </c>
      <c r="E1465">
        <v>1822.25</v>
      </c>
      <c r="F1465">
        <f t="shared" si="68"/>
        <v>7.6029858999171473E-3</v>
      </c>
      <c r="G1465">
        <f t="shared" si="66"/>
        <v>7.1790000000000003</v>
      </c>
      <c r="H1465">
        <f t="shared" si="67"/>
        <v>4.2679999999999998</v>
      </c>
    </row>
    <row r="1466" spans="1:8">
      <c r="A1466" s="17">
        <v>38499</v>
      </c>
      <c r="B1466">
        <v>1829.9</v>
      </c>
      <c r="C1466">
        <v>1843.35</v>
      </c>
      <c r="D1466">
        <v>1820.15</v>
      </c>
      <c r="E1466">
        <v>1824.75</v>
      </c>
      <c r="F1466">
        <f t="shared" si="68"/>
        <v>1.3719303059405163E-3</v>
      </c>
      <c r="G1466">
        <f t="shared" si="66"/>
        <v>7.0960000000000001</v>
      </c>
      <c r="H1466">
        <f t="shared" si="67"/>
        <v>4.2679999999999998</v>
      </c>
    </row>
    <row r="1467" spans="1:8">
      <c r="A1467" s="17">
        <v>38502</v>
      </c>
      <c r="B1467">
        <v>1830.05</v>
      </c>
      <c r="C1467">
        <v>1831.45</v>
      </c>
      <c r="D1467">
        <v>1814.2</v>
      </c>
      <c r="E1467">
        <v>1819.2</v>
      </c>
      <c r="F1467">
        <f t="shared" si="68"/>
        <v>-3.0415125359638528E-3</v>
      </c>
      <c r="G1467">
        <f t="shared" si="66"/>
        <v>7.3680000000000003</v>
      </c>
      <c r="H1467">
        <f t="shared" si="67"/>
        <v>4.2610000000000001</v>
      </c>
    </row>
    <row r="1468" spans="1:8">
      <c r="A1468" s="17">
        <v>38503</v>
      </c>
      <c r="B1468">
        <v>1819.6</v>
      </c>
      <c r="C1468">
        <v>1837.55</v>
      </c>
      <c r="D1468">
        <v>1818.05</v>
      </c>
      <c r="E1468">
        <v>1834.85</v>
      </c>
      <c r="F1468">
        <f t="shared" si="68"/>
        <v>8.6026824978011618E-3</v>
      </c>
      <c r="G1468">
        <f t="shared" si="66"/>
        <v>7.2130000000000001</v>
      </c>
      <c r="H1468">
        <f t="shared" si="67"/>
        <v>4.34</v>
      </c>
    </row>
    <row r="1469" spans="1:8">
      <c r="A1469" s="17">
        <v>38504</v>
      </c>
      <c r="B1469">
        <v>1836.75</v>
      </c>
      <c r="C1469">
        <v>1845.05</v>
      </c>
      <c r="D1469">
        <v>1833.35</v>
      </c>
      <c r="E1469">
        <v>1838.45</v>
      </c>
      <c r="F1469">
        <f t="shared" si="68"/>
        <v>1.9620132435895776E-3</v>
      </c>
      <c r="G1469">
        <f t="shared" si="66"/>
        <v>7.3339999999999996</v>
      </c>
      <c r="H1469">
        <f t="shared" si="67"/>
        <v>4.335</v>
      </c>
    </row>
    <row r="1470" spans="1:8">
      <c r="A1470" s="17">
        <v>38505</v>
      </c>
      <c r="B1470">
        <v>1840.15</v>
      </c>
      <c r="C1470">
        <v>1843.75</v>
      </c>
      <c r="D1470">
        <v>1820.1</v>
      </c>
      <c r="E1470">
        <v>1821.45</v>
      </c>
      <c r="F1470">
        <f t="shared" si="68"/>
        <v>-9.2469199597486895E-3</v>
      </c>
      <c r="G1470">
        <f t="shared" si="66"/>
        <v>7.0730000000000004</v>
      </c>
      <c r="H1470">
        <f t="shared" si="67"/>
        <v>4.3419999999999996</v>
      </c>
    </row>
    <row r="1471" spans="1:8">
      <c r="A1471" s="17">
        <v>38506</v>
      </c>
      <c r="B1471">
        <v>1823.7</v>
      </c>
      <c r="C1471">
        <v>1844.4</v>
      </c>
      <c r="D1471">
        <v>1820.55</v>
      </c>
      <c r="E1471">
        <v>1843.05</v>
      </c>
      <c r="F1471">
        <f t="shared" si="68"/>
        <v>1.1858684015482179E-2</v>
      </c>
      <c r="G1471">
        <f t="shared" si="66"/>
        <v>7.31</v>
      </c>
      <c r="H1471">
        <f t="shared" si="67"/>
        <v>4.33</v>
      </c>
    </row>
    <row r="1472" spans="1:8">
      <c r="A1472" s="17">
        <v>38507</v>
      </c>
      <c r="B1472">
        <v>1844.85</v>
      </c>
      <c r="C1472">
        <v>1847.45</v>
      </c>
      <c r="D1472">
        <v>1839</v>
      </c>
      <c r="E1472">
        <v>1844.85</v>
      </c>
      <c r="F1472">
        <f t="shared" si="68"/>
        <v>9.7664197932778585E-4</v>
      </c>
      <c r="G1472">
        <f t="shared" si="66"/>
        <v>7.2789999999999999</v>
      </c>
      <c r="H1472">
        <f t="shared" si="67"/>
        <v>4.3289999999999997</v>
      </c>
    </row>
    <row r="1473" spans="1:8">
      <c r="A1473" s="17">
        <v>38509</v>
      </c>
      <c r="B1473">
        <v>1848</v>
      </c>
      <c r="C1473">
        <v>1862.2</v>
      </c>
      <c r="D1473">
        <v>1845.55</v>
      </c>
      <c r="E1473">
        <v>1849.2</v>
      </c>
      <c r="F1473">
        <f t="shared" si="68"/>
        <v>2.3579152776649348E-3</v>
      </c>
      <c r="G1473">
        <f t="shared" si="66"/>
        <v>7.2240000000000002</v>
      </c>
      <c r="H1473">
        <f t="shared" si="67"/>
        <v>4.3250000000000002</v>
      </c>
    </row>
    <row r="1474" spans="1:8">
      <c r="A1474" s="17">
        <v>38510</v>
      </c>
      <c r="B1474">
        <v>1853.55</v>
      </c>
      <c r="C1474">
        <v>1859.7</v>
      </c>
      <c r="D1474">
        <v>1847.25</v>
      </c>
      <c r="E1474">
        <v>1856.5</v>
      </c>
      <c r="F1474">
        <f t="shared" si="68"/>
        <v>3.9476530391520104E-3</v>
      </c>
      <c r="G1474">
        <f t="shared" ref="G1474:G1537" si="69">VLOOKUP(A1474,Debtindex,6,FALSE)</f>
        <v>7.2480000000000002</v>
      </c>
      <c r="H1474">
        <f t="shared" ref="H1474:H1537" si="70">VLOOKUP(A1474,Debtindex,7,FALSE)</f>
        <v>4.3220000000000001</v>
      </c>
    </row>
    <row r="1475" spans="1:8">
      <c r="A1475" s="17">
        <v>38511</v>
      </c>
      <c r="B1475">
        <v>1861.6</v>
      </c>
      <c r="C1475">
        <v>1870.5</v>
      </c>
      <c r="D1475">
        <v>1859.3</v>
      </c>
      <c r="E1475">
        <v>1867.3</v>
      </c>
      <c r="F1475">
        <f t="shared" si="68"/>
        <v>5.8173983301912369E-3</v>
      </c>
      <c r="G1475">
        <f t="shared" si="69"/>
        <v>7.1040000000000001</v>
      </c>
      <c r="H1475">
        <f t="shared" si="70"/>
        <v>4.3239999999999998</v>
      </c>
    </row>
    <row r="1476" spans="1:8">
      <c r="A1476" s="17">
        <v>38512</v>
      </c>
      <c r="B1476">
        <v>1871.15</v>
      </c>
      <c r="C1476">
        <v>1871.15</v>
      </c>
      <c r="D1476">
        <v>1858.5</v>
      </c>
      <c r="E1476">
        <v>1862.15</v>
      </c>
      <c r="F1476">
        <f t="shared" ref="F1476:F1539" si="71">E1476/E1475-1</f>
        <v>-2.7579928238632423E-3</v>
      </c>
      <c r="G1476">
        <f t="shared" si="69"/>
        <v>7.1379999999999999</v>
      </c>
      <c r="H1476">
        <f t="shared" si="70"/>
        <v>4.32</v>
      </c>
    </row>
    <row r="1477" spans="1:8">
      <c r="A1477" s="17">
        <v>38513</v>
      </c>
      <c r="B1477">
        <v>1870.7</v>
      </c>
      <c r="C1477">
        <v>1872.65</v>
      </c>
      <c r="D1477">
        <v>1847.05</v>
      </c>
      <c r="E1477">
        <v>1851</v>
      </c>
      <c r="F1477">
        <f t="shared" si="71"/>
        <v>-5.9877023870258395E-3</v>
      </c>
      <c r="G1477">
        <f t="shared" si="69"/>
        <v>7.1890000000000001</v>
      </c>
      <c r="H1477">
        <f t="shared" si="70"/>
        <v>4.3159999999999998</v>
      </c>
    </row>
    <row r="1478" spans="1:8">
      <c r="A1478" s="17">
        <v>38516</v>
      </c>
      <c r="B1478">
        <v>1856.55</v>
      </c>
      <c r="C1478">
        <v>1860.4</v>
      </c>
      <c r="D1478">
        <v>1844.7</v>
      </c>
      <c r="E1478">
        <v>1858.15</v>
      </c>
      <c r="F1478">
        <f t="shared" si="71"/>
        <v>3.8627768773635829E-3</v>
      </c>
      <c r="G1478">
        <f t="shared" si="69"/>
        <v>7.1619999999999999</v>
      </c>
      <c r="H1478">
        <f t="shared" si="70"/>
        <v>4.3099999999999996</v>
      </c>
    </row>
    <row r="1479" spans="1:8">
      <c r="A1479" s="17">
        <v>38517</v>
      </c>
      <c r="B1479">
        <v>1862.8</v>
      </c>
      <c r="C1479">
        <v>1864.45</v>
      </c>
      <c r="D1479">
        <v>1855.3</v>
      </c>
      <c r="E1479">
        <v>1863.1</v>
      </c>
      <c r="F1479">
        <f t="shared" si="71"/>
        <v>2.6639399402630382E-3</v>
      </c>
      <c r="G1479">
        <f t="shared" si="69"/>
        <v>6.9660000000000002</v>
      </c>
      <c r="H1479">
        <f t="shared" si="70"/>
        <v>4.3150000000000004</v>
      </c>
    </row>
    <row r="1480" spans="1:8">
      <c r="A1480" s="17">
        <v>38518</v>
      </c>
      <c r="B1480">
        <v>1865.3</v>
      </c>
      <c r="C1480">
        <v>1876.4</v>
      </c>
      <c r="D1480">
        <v>1865.05</v>
      </c>
      <c r="E1480">
        <v>1874.75</v>
      </c>
      <c r="F1480">
        <f t="shared" si="71"/>
        <v>6.2530191616123609E-3</v>
      </c>
      <c r="G1480">
        <f t="shared" si="69"/>
        <v>7.2610000000000001</v>
      </c>
      <c r="H1480">
        <f t="shared" si="70"/>
        <v>4.3010000000000002</v>
      </c>
    </row>
    <row r="1481" spans="1:8">
      <c r="A1481" s="17">
        <v>38519</v>
      </c>
      <c r="B1481">
        <v>1879.95</v>
      </c>
      <c r="C1481">
        <v>1881.15</v>
      </c>
      <c r="D1481">
        <v>1860.7</v>
      </c>
      <c r="E1481">
        <v>1862.75</v>
      </c>
      <c r="F1481">
        <f t="shared" si="71"/>
        <v>-6.4008534471262646E-3</v>
      </c>
      <c r="G1481">
        <f t="shared" si="69"/>
        <v>7.327</v>
      </c>
      <c r="H1481">
        <f t="shared" si="70"/>
        <v>4.2960000000000003</v>
      </c>
    </row>
    <row r="1482" spans="1:8">
      <c r="A1482" s="17">
        <v>38520</v>
      </c>
      <c r="B1482">
        <v>1866.7</v>
      </c>
      <c r="C1482">
        <v>1866.7</v>
      </c>
      <c r="D1482">
        <v>1842.75</v>
      </c>
      <c r="E1482">
        <v>1854.6</v>
      </c>
      <c r="F1482">
        <f t="shared" si="71"/>
        <v>-4.3752516440747069E-3</v>
      </c>
      <c r="G1482">
        <f t="shared" si="69"/>
        <v>7.226</v>
      </c>
      <c r="H1482">
        <f t="shared" si="70"/>
        <v>4.2969999999999997</v>
      </c>
    </row>
    <row r="1483" spans="1:8">
      <c r="A1483" s="17">
        <v>38523</v>
      </c>
      <c r="B1483">
        <v>1871.25</v>
      </c>
      <c r="C1483">
        <v>1872.65</v>
      </c>
      <c r="D1483">
        <v>1857.85</v>
      </c>
      <c r="E1483">
        <v>1861.65</v>
      </c>
      <c r="F1483">
        <f t="shared" si="71"/>
        <v>3.8013587835652451E-3</v>
      </c>
      <c r="G1483">
        <f t="shared" si="69"/>
        <v>7.1929999999999996</v>
      </c>
      <c r="H1483">
        <f t="shared" si="70"/>
        <v>4.3170000000000002</v>
      </c>
    </row>
    <row r="1484" spans="1:8">
      <c r="A1484" s="17">
        <v>38524</v>
      </c>
      <c r="B1484">
        <v>1864.55</v>
      </c>
      <c r="C1484">
        <v>1878.7</v>
      </c>
      <c r="D1484">
        <v>1857.9</v>
      </c>
      <c r="E1484">
        <v>1877.5</v>
      </c>
      <c r="F1484">
        <f t="shared" si="71"/>
        <v>8.5139526763891027E-3</v>
      </c>
      <c r="G1484">
        <f t="shared" si="69"/>
        <v>7.2389999999999999</v>
      </c>
      <c r="H1484">
        <f t="shared" si="70"/>
        <v>4.3120000000000003</v>
      </c>
    </row>
    <row r="1485" spans="1:8">
      <c r="A1485" s="17">
        <v>38525</v>
      </c>
      <c r="B1485">
        <v>1882.35</v>
      </c>
      <c r="C1485">
        <v>1896.45</v>
      </c>
      <c r="D1485">
        <v>1882.35</v>
      </c>
      <c r="E1485">
        <v>1889.05</v>
      </c>
      <c r="F1485">
        <f t="shared" si="71"/>
        <v>6.15179760319573E-3</v>
      </c>
      <c r="G1485">
        <f t="shared" si="69"/>
        <v>7.1909999999999998</v>
      </c>
      <c r="H1485">
        <f t="shared" si="70"/>
        <v>4.3109999999999999</v>
      </c>
    </row>
    <row r="1486" spans="1:8">
      <c r="A1486" s="17">
        <v>38526</v>
      </c>
      <c r="B1486">
        <v>1893.1</v>
      </c>
      <c r="C1486">
        <v>1896.15</v>
      </c>
      <c r="D1486">
        <v>1882.45</v>
      </c>
      <c r="E1486">
        <v>1890.8</v>
      </c>
      <c r="F1486">
        <f t="shared" si="71"/>
        <v>9.2639157248353143E-4</v>
      </c>
      <c r="G1486">
        <f t="shared" si="69"/>
        <v>7.2380000000000004</v>
      </c>
      <c r="H1486">
        <f t="shared" si="70"/>
        <v>4.306</v>
      </c>
    </row>
    <row r="1487" spans="1:8">
      <c r="A1487" s="17">
        <v>38527</v>
      </c>
      <c r="B1487">
        <v>1881.95</v>
      </c>
      <c r="C1487">
        <v>1907.8</v>
      </c>
      <c r="D1487">
        <v>1877.55</v>
      </c>
      <c r="E1487">
        <v>1901.35</v>
      </c>
      <c r="F1487">
        <f t="shared" si="71"/>
        <v>5.5796488258936794E-3</v>
      </c>
      <c r="G1487">
        <f t="shared" si="69"/>
        <v>7.2750000000000004</v>
      </c>
      <c r="H1487">
        <f t="shared" si="70"/>
        <v>4.3019999999999996</v>
      </c>
    </row>
    <row r="1488" spans="1:8">
      <c r="A1488" s="17">
        <v>38530</v>
      </c>
      <c r="B1488">
        <v>1898.55</v>
      </c>
      <c r="C1488">
        <v>1919.55</v>
      </c>
      <c r="D1488">
        <v>1898.55</v>
      </c>
      <c r="E1488">
        <v>1903.3</v>
      </c>
      <c r="F1488">
        <f t="shared" si="71"/>
        <v>1.0255870828621561E-3</v>
      </c>
      <c r="G1488">
        <f t="shared" si="69"/>
        <v>7.274</v>
      </c>
      <c r="H1488">
        <f t="shared" si="70"/>
        <v>4.2939999999999996</v>
      </c>
    </row>
    <row r="1489" spans="1:8">
      <c r="A1489" s="17">
        <v>38531</v>
      </c>
      <c r="B1489">
        <v>1906.95</v>
      </c>
      <c r="C1489">
        <v>1908.3</v>
      </c>
      <c r="D1489">
        <v>1873.8</v>
      </c>
      <c r="E1489">
        <v>1875.8</v>
      </c>
      <c r="F1489">
        <f t="shared" si="71"/>
        <v>-1.4448589292281877E-2</v>
      </c>
      <c r="G1489">
        <f t="shared" si="69"/>
        <v>7.2380000000000004</v>
      </c>
      <c r="H1489">
        <f t="shared" si="70"/>
        <v>4.2930000000000001</v>
      </c>
    </row>
    <row r="1490" spans="1:8">
      <c r="A1490" s="17">
        <v>38532</v>
      </c>
      <c r="B1490">
        <v>1880.8</v>
      </c>
      <c r="C1490">
        <v>1894.1</v>
      </c>
      <c r="D1490">
        <v>1872.05</v>
      </c>
      <c r="E1490">
        <v>1892.85</v>
      </c>
      <c r="F1490">
        <f t="shared" si="71"/>
        <v>9.0894551657958456E-3</v>
      </c>
      <c r="G1490">
        <f t="shared" si="69"/>
        <v>7.1890000000000001</v>
      </c>
      <c r="H1490">
        <f t="shared" si="70"/>
        <v>4.2919999999999998</v>
      </c>
    </row>
    <row r="1491" spans="1:8">
      <c r="A1491" s="17">
        <v>38533</v>
      </c>
      <c r="B1491">
        <v>1897.35</v>
      </c>
      <c r="C1491">
        <v>1912.15</v>
      </c>
      <c r="D1491">
        <v>1897.35</v>
      </c>
      <c r="E1491">
        <v>1906.2</v>
      </c>
      <c r="F1491">
        <f t="shared" si="71"/>
        <v>7.0528568032333094E-3</v>
      </c>
      <c r="G1491">
        <f t="shared" si="69"/>
        <v>7.1790000000000003</v>
      </c>
      <c r="H1491">
        <f t="shared" si="70"/>
        <v>4.2889999999999997</v>
      </c>
    </row>
    <row r="1492" spans="1:8">
      <c r="A1492" s="17">
        <v>38534</v>
      </c>
      <c r="B1492">
        <v>1900.85</v>
      </c>
      <c r="C1492">
        <v>1915.3</v>
      </c>
      <c r="D1492">
        <v>1895.4</v>
      </c>
      <c r="E1492">
        <v>1912.35</v>
      </c>
      <c r="F1492">
        <f t="shared" si="71"/>
        <v>3.2263141328296996E-3</v>
      </c>
      <c r="G1492">
        <f t="shared" si="69"/>
        <v>7.1740000000000004</v>
      </c>
      <c r="H1492">
        <f t="shared" si="70"/>
        <v>4.2869999999999999</v>
      </c>
    </row>
    <row r="1493" spans="1:8">
      <c r="A1493" s="17">
        <v>38537</v>
      </c>
      <c r="B1493">
        <v>1913.1</v>
      </c>
      <c r="C1493">
        <v>1933.9</v>
      </c>
      <c r="D1493">
        <v>1913.1</v>
      </c>
      <c r="E1493">
        <v>1933.35</v>
      </c>
      <c r="F1493">
        <f t="shared" si="71"/>
        <v>1.0981253431641802E-2</v>
      </c>
      <c r="G1493">
        <f t="shared" si="69"/>
        <v>7.0839999999999996</v>
      </c>
      <c r="H1493">
        <f t="shared" si="70"/>
        <v>4.3070000000000004</v>
      </c>
    </row>
    <row r="1494" spans="1:8">
      <c r="A1494" s="17">
        <v>38538</v>
      </c>
      <c r="B1494">
        <v>1933.75</v>
      </c>
      <c r="C1494">
        <v>1941.1</v>
      </c>
      <c r="D1494">
        <v>1913.3</v>
      </c>
      <c r="E1494">
        <v>1917.95</v>
      </c>
      <c r="F1494">
        <f t="shared" si="71"/>
        <v>-7.9654485737191694E-3</v>
      </c>
      <c r="G1494">
        <f t="shared" si="69"/>
        <v>7.1</v>
      </c>
      <c r="H1494">
        <f t="shared" si="70"/>
        <v>4.3029999999999999</v>
      </c>
    </row>
    <row r="1495" spans="1:8">
      <c r="A1495" s="17">
        <v>38539</v>
      </c>
      <c r="B1495">
        <v>1928.75</v>
      </c>
      <c r="C1495">
        <v>1941.75</v>
      </c>
      <c r="D1495">
        <v>1926.4</v>
      </c>
      <c r="E1495">
        <v>1939.3</v>
      </c>
      <c r="F1495">
        <f t="shared" si="71"/>
        <v>1.1131677051017919E-2</v>
      </c>
      <c r="G1495">
        <f t="shared" si="69"/>
        <v>7.3120000000000003</v>
      </c>
      <c r="H1495">
        <f t="shared" si="70"/>
        <v>4.2919999999999998</v>
      </c>
    </row>
    <row r="1496" spans="1:8">
      <c r="A1496" s="17">
        <v>38540</v>
      </c>
      <c r="B1496">
        <v>1940.5</v>
      </c>
      <c r="C1496">
        <v>1944.3</v>
      </c>
      <c r="D1496">
        <v>1896.95</v>
      </c>
      <c r="E1496">
        <v>1903.05</v>
      </c>
      <c r="F1496">
        <f t="shared" si="71"/>
        <v>-1.8692311658845995E-2</v>
      </c>
      <c r="G1496">
        <f t="shared" si="69"/>
        <v>7.3949999999999996</v>
      </c>
      <c r="H1496">
        <f t="shared" si="70"/>
        <v>4.2859999999999996</v>
      </c>
    </row>
    <row r="1497" spans="1:8">
      <c r="A1497" s="17">
        <v>38541</v>
      </c>
      <c r="B1497">
        <v>1917.05</v>
      </c>
      <c r="C1497">
        <v>1929.1</v>
      </c>
      <c r="D1497">
        <v>1908.15</v>
      </c>
      <c r="E1497">
        <v>1924.4</v>
      </c>
      <c r="F1497">
        <f t="shared" si="71"/>
        <v>1.1218832926092492E-2</v>
      </c>
      <c r="G1497">
        <f t="shared" si="69"/>
        <v>7.3369999999999997</v>
      </c>
      <c r="H1497">
        <f t="shared" si="70"/>
        <v>4.2859999999999996</v>
      </c>
    </row>
    <row r="1498" spans="1:8">
      <c r="A1498" s="17">
        <v>38544</v>
      </c>
      <c r="B1498">
        <v>1932.25</v>
      </c>
      <c r="C1498">
        <v>1948.75</v>
      </c>
      <c r="D1498">
        <v>1932.25</v>
      </c>
      <c r="E1498">
        <v>1945</v>
      </c>
      <c r="F1498">
        <f t="shared" si="71"/>
        <v>1.0704635210974756E-2</v>
      </c>
      <c r="G1498">
        <f t="shared" si="69"/>
        <v>7.3920000000000003</v>
      </c>
      <c r="H1498">
        <f t="shared" si="70"/>
        <v>4.2750000000000004</v>
      </c>
    </row>
    <row r="1499" spans="1:8">
      <c r="A1499" s="17">
        <v>38545</v>
      </c>
      <c r="B1499">
        <v>1941.9</v>
      </c>
      <c r="C1499">
        <v>1958.65</v>
      </c>
      <c r="D1499">
        <v>1925.65</v>
      </c>
      <c r="E1499">
        <v>1948.55</v>
      </c>
      <c r="F1499">
        <f t="shared" si="71"/>
        <v>1.8251928020565078E-3</v>
      </c>
      <c r="G1499">
        <f t="shared" si="69"/>
        <v>6.9690000000000003</v>
      </c>
      <c r="H1499">
        <f t="shared" si="70"/>
        <v>4.2889999999999997</v>
      </c>
    </row>
    <row r="1500" spans="1:8">
      <c r="A1500" s="17">
        <v>38546</v>
      </c>
      <c r="B1500">
        <v>1956.35</v>
      </c>
      <c r="C1500">
        <v>1960.9</v>
      </c>
      <c r="D1500">
        <v>1939.8</v>
      </c>
      <c r="E1500">
        <v>1942.8</v>
      </c>
      <c r="F1500">
        <f t="shared" si="71"/>
        <v>-2.9509122167765689E-3</v>
      </c>
      <c r="G1500">
        <f t="shared" si="69"/>
        <v>7.4459999999999997</v>
      </c>
      <c r="H1500">
        <f t="shared" si="70"/>
        <v>4.2679999999999998</v>
      </c>
    </row>
    <row r="1501" spans="1:8">
      <c r="A1501" s="17">
        <v>38547</v>
      </c>
      <c r="B1501">
        <v>1948.95</v>
      </c>
      <c r="C1501">
        <v>1949.35</v>
      </c>
      <c r="D1501">
        <v>1929.55</v>
      </c>
      <c r="E1501">
        <v>1933.6</v>
      </c>
      <c r="F1501">
        <f t="shared" si="71"/>
        <v>-4.7354333950998528E-3</v>
      </c>
      <c r="G1501">
        <f t="shared" si="69"/>
        <v>7.4870000000000001</v>
      </c>
      <c r="H1501">
        <f t="shared" si="70"/>
        <v>4.2640000000000002</v>
      </c>
    </row>
    <row r="1502" spans="1:8">
      <c r="A1502" s="17">
        <v>38548</v>
      </c>
      <c r="B1502">
        <v>1944.7</v>
      </c>
      <c r="C1502">
        <v>1956.75</v>
      </c>
      <c r="D1502">
        <v>1933.65</v>
      </c>
      <c r="E1502">
        <v>1955.05</v>
      </c>
      <c r="F1502">
        <f t="shared" si="71"/>
        <v>1.1093297476210129E-2</v>
      </c>
      <c r="G1502">
        <f t="shared" si="69"/>
        <v>7.4039999999999999</v>
      </c>
      <c r="H1502">
        <f t="shared" si="70"/>
        <v>4.2640000000000002</v>
      </c>
    </row>
    <row r="1503" spans="1:8">
      <c r="A1503" s="17">
        <v>38551</v>
      </c>
      <c r="B1503">
        <v>1968.85</v>
      </c>
      <c r="C1503">
        <v>1979.2</v>
      </c>
      <c r="D1503">
        <v>1965.4</v>
      </c>
      <c r="E1503">
        <v>1976.75</v>
      </c>
      <c r="F1503">
        <f t="shared" si="71"/>
        <v>1.1099460371857495E-2</v>
      </c>
      <c r="G1503">
        <f t="shared" si="69"/>
        <v>7.3719999999999999</v>
      </c>
      <c r="H1503">
        <f t="shared" si="70"/>
        <v>4.2690000000000001</v>
      </c>
    </row>
    <row r="1504" spans="1:8">
      <c r="A1504" s="17">
        <v>38552</v>
      </c>
      <c r="B1504">
        <v>1985.85</v>
      </c>
      <c r="C1504">
        <v>1988.5</v>
      </c>
      <c r="D1504">
        <v>1974.6</v>
      </c>
      <c r="E1504">
        <v>1982.3</v>
      </c>
      <c r="F1504">
        <f t="shared" si="71"/>
        <v>2.8076388010622733E-3</v>
      </c>
      <c r="G1504">
        <f t="shared" si="69"/>
        <v>7.31</v>
      </c>
      <c r="H1504">
        <f t="shared" si="70"/>
        <v>4.2679999999999998</v>
      </c>
    </row>
    <row r="1505" spans="1:8">
      <c r="A1505" s="17">
        <v>38553</v>
      </c>
      <c r="B1505">
        <v>1991.4</v>
      </c>
      <c r="C1505">
        <v>1996.8</v>
      </c>
      <c r="D1505">
        <v>1986.65</v>
      </c>
      <c r="E1505">
        <v>1989.7</v>
      </c>
      <c r="F1505">
        <f t="shared" si="71"/>
        <v>3.7330373808202033E-3</v>
      </c>
      <c r="G1505">
        <f t="shared" si="69"/>
        <v>7.4210000000000003</v>
      </c>
      <c r="H1505">
        <f t="shared" si="70"/>
        <v>4.2610000000000001</v>
      </c>
    </row>
    <row r="1506" spans="1:8">
      <c r="A1506" s="17">
        <v>38554</v>
      </c>
      <c r="B1506">
        <v>1998.75</v>
      </c>
      <c r="C1506">
        <v>2000.35</v>
      </c>
      <c r="D1506">
        <v>1971.25</v>
      </c>
      <c r="E1506">
        <v>1979.45</v>
      </c>
      <c r="F1506">
        <f t="shared" si="71"/>
        <v>-5.1515303814645419E-3</v>
      </c>
      <c r="G1506">
        <f t="shared" si="69"/>
        <v>7.39</v>
      </c>
      <c r="H1506">
        <f t="shared" si="70"/>
        <v>4.26</v>
      </c>
    </row>
    <row r="1507" spans="1:8">
      <c r="A1507" s="17">
        <v>38555</v>
      </c>
      <c r="B1507">
        <v>1970.75</v>
      </c>
      <c r="C1507">
        <v>2008.85</v>
      </c>
      <c r="D1507">
        <v>1970.75</v>
      </c>
      <c r="E1507">
        <v>2007.4</v>
      </c>
      <c r="F1507">
        <f t="shared" si="71"/>
        <v>1.4120083861678845E-2</v>
      </c>
      <c r="G1507">
        <f t="shared" si="69"/>
        <v>6.9219999999999997</v>
      </c>
      <c r="H1507">
        <f t="shared" si="70"/>
        <v>4.2750000000000004</v>
      </c>
    </row>
    <row r="1508" spans="1:8">
      <c r="A1508" s="17">
        <v>38558</v>
      </c>
      <c r="B1508">
        <v>2017.15</v>
      </c>
      <c r="C1508">
        <v>2029.4</v>
      </c>
      <c r="D1508">
        <v>2014.95</v>
      </c>
      <c r="E1508">
        <v>2027.95</v>
      </c>
      <c r="F1508">
        <f t="shared" si="71"/>
        <v>1.0237122646209018E-2</v>
      </c>
      <c r="G1508">
        <f t="shared" si="69"/>
        <v>7.2140000000000004</v>
      </c>
      <c r="H1508">
        <f t="shared" si="70"/>
        <v>4.266</v>
      </c>
    </row>
    <row r="1509" spans="1:8">
      <c r="A1509" s="17">
        <v>38559</v>
      </c>
      <c r="B1509">
        <v>2032.25</v>
      </c>
      <c r="C1509">
        <v>2032.25</v>
      </c>
      <c r="D1509">
        <v>2014.45</v>
      </c>
      <c r="E1509">
        <v>2028.8</v>
      </c>
      <c r="F1509">
        <f t="shared" si="71"/>
        <v>4.1914248378893681E-4</v>
      </c>
      <c r="G1509">
        <f t="shared" si="69"/>
        <v>7.194</v>
      </c>
      <c r="H1509">
        <f t="shared" si="70"/>
        <v>4.2640000000000002</v>
      </c>
    </row>
    <row r="1510" spans="1:8">
      <c r="A1510" s="17">
        <v>38562</v>
      </c>
      <c r="B1510">
        <v>2013.5</v>
      </c>
      <c r="C1510">
        <v>2044.7</v>
      </c>
      <c r="D1510">
        <v>2013.5</v>
      </c>
      <c r="E1510">
        <v>2027.4</v>
      </c>
      <c r="F1510">
        <f t="shared" si="71"/>
        <v>-6.9006309148256229E-4</v>
      </c>
      <c r="G1510">
        <f t="shared" si="69"/>
        <v>6.93</v>
      </c>
      <c r="H1510">
        <f t="shared" si="70"/>
        <v>4.2939999999999996</v>
      </c>
    </row>
    <row r="1511" spans="1:8">
      <c r="A1511" s="17">
        <v>38565</v>
      </c>
      <c r="B1511">
        <v>2027.5</v>
      </c>
      <c r="C1511">
        <v>2040.8</v>
      </c>
      <c r="D1511">
        <v>2012.35</v>
      </c>
      <c r="E1511">
        <v>2039.6</v>
      </c>
      <c r="F1511">
        <f t="shared" si="71"/>
        <v>6.0175594357303464E-3</v>
      </c>
      <c r="G1511">
        <f t="shared" si="69"/>
        <v>6.9260000000000002</v>
      </c>
      <c r="H1511">
        <f t="shared" si="70"/>
        <v>4.2880000000000003</v>
      </c>
    </row>
    <row r="1512" spans="1:8">
      <c r="A1512" s="17">
        <v>38566</v>
      </c>
      <c r="B1512">
        <v>2042.5</v>
      </c>
      <c r="C1512">
        <v>2075.15</v>
      </c>
      <c r="D1512">
        <v>2042.5</v>
      </c>
      <c r="E1512">
        <v>2073.5</v>
      </c>
      <c r="F1512">
        <f t="shared" si="71"/>
        <v>1.6620906060011764E-2</v>
      </c>
      <c r="G1512">
        <f t="shared" si="69"/>
        <v>7.0179999999999998</v>
      </c>
      <c r="H1512">
        <f t="shared" si="70"/>
        <v>4.282</v>
      </c>
    </row>
    <row r="1513" spans="1:8">
      <c r="A1513" s="17">
        <v>38567</v>
      </c>
      <c r="B1513">
        <v>2086.75</v>
      </c>
      <c r="C1513">
        <v>2092.5500000000002</v>
      </c>
      <c r="D1513">
        <v>2066.3000000000002</v>
      </c>
      <c r="E1513">
        <v>2073.35</v>
      </c>
      <c r="F1513">
        <f t="shared" si="71"/>
        <v>-7.2341451651802835E-5</v>
      </c>
      <c r="G1513">
        <f t="shared" si="69"/>
        <v>7.0250000000000004</v>
      </c>
      <c r="H1513">
        <f t="shared" si="70"/>
        <v>4.2809999999999997</v>
      </c>
    </row>
    <row r="1514" spans="1:8">
      <c r="A1514" s="17">
        <v>38568</v>
      </c>
      <c r="B1514">
        <v>2083.9499999999998</v>
      </c>
      <c r="C1514">
        <v>2087.4</v>
      </c>
      <c r="D1514">
        <v>2071.4499999999998</v>
      </c>
      <c r="E1514">
        <v>2083.65</v>
      </c>
      <c r="F1514">
        <f t="shared" si="71"/>
        <v>4.9678057250344132E-3</v>
      </c>
      <c r="G1514">
        <f t="shared" si="69"/>
        <v>7.0640000000000001</v>
      </c>
      <c r="H1514">
        <f t="shared" si="70"/>
        <v>4.2770000000000001</v>
      </c>
    </row>
    <row r="1515" spans="1:8">
      <c r="A1515" s="17">
        <v>38569</v>
      </c>
      <c r="B1515">
        <v>2090.5</v>
      </c>
      <c r="C1515">
        <v>2095.35</v>
      </c>
      <c r="D1515">
        <v>2081.4</v>
      </c>
      <c r="E1515">
        <v>2086</v>
      </c>
      <c r="F1515">
        <f t="shared" si="71"/>
        <v>1.1278285700573321E-3</v>
      </c>
      <c r="G1515">
        <f t="shared" si="69"/>
        <v>7.1470000000000002</v>
      </c>
      <c r="H1515">
        <f t="shared" si="70"/>
        <v>4.2709999999999999</v>
      </c>
    </row>
    <row r="1516" spans="1:8">
      <c r="A1516" s="17">
        <v>38572</v>
      </c>
      <c r="B1516">
        <v>2093.4</v>
      </c>
      <c r="C1516">
        <v>2095.15</v>
      </c>
      <c r="D1516">
        <v>2051.4499999999998</v>
      </c>
      <c r="E1516">
        <v>2055.4</v>
      </c>
      <c r="F1516">
        <f t="shared" si="71"/>
        <v>-1.4669223394055519E-2</v>
      </c>
      <c r="G1516">
        <f t="shared" si="69"/>
        <v>7.1619999999999999</v>
      </c>
      <c r="H1516">
        <f t="shared" si="70"/>
        <v>4.2619999999999996</v>
      </c>
    </row>
    <row r="1517" spans="1:8">
      <c r="A1517" s="17">
        <v>38573</v>
      </c>
      <c r="B1517">
        <v>2061.8000000000002</v>
      </c>
      <c r="C1517">
        <v>2070.0500000000002</v>
      </c>
      <c r="D1517">
        <v>2039.35</v>
      </c>
      <c r="E1517">
        <v>2051</v>
      </c>
      <c r="F1517">
        <f t="shared" si="71"/>
        <v>-2.1407025396517065E-3</v>
      </c>
      <c r="G1517">
        <f t="shared" si="69"/>
        <v>7.1669999999999998</v>
      </c>
      <c r="H1517">
        <f t="shared" si="70"/>
        <v>4.2590000000000003</v>
      </c>
    </row>
    <row r="1518" spans="1:8">
      <c r="A1518" s="17">
        <v>38574</v>
      </c>
      <c r="B1518">
        <v>2062.1999999999998</v>
      </c>
      <c r="C1518">
        <v>2088.5500000000002</v>
      </c>
      <c r="D1518">
        <v>2060.15</v>
      </c>
      <c r="E1518">
        <v>2086.4499999999998</v>
      </c>
      <c r="F1518">
        <f t="shared" si="71"/>
        <v>1.7284251584592791E-2</v>
      </c>
      <c r="G1518">
        <f t="shared" si="69"/>
        <v>7.1870000000000003</v>
      </c>
      <c r="H1518">
        <f t="shared" si="70"/>
        <v>4.2549999999999999</v>
      </c>
    </row>
    <row r="1519" spans="1:8">
      <c r="A1519" s="17">
        <v>38575</v>
      </c>
      <c r="B1519">
        <v>2095.9</v>
      </c>
      <c r="C1519">
        <v>2108.4499999999998</v>
      </c>
      <c r="D1519">
        <v>2085.75</v>
      </c>
      <c r="E1519">
        <v>2103.1999999999998</v>
      </c>
      <c r="F1519">
        <f t="shared" si="71"/>
        <v>8.0279901267703568E-3</v>
      </c>
      <c r="G1519">
        <f t="shared" si="69"/>
        <v>6.5860000000000003</v>
      </c>
      <c r="H1519">
        <f t="shared" si="70"/>
        <v>4.2750000000000004</v>
      </c>
    </row>
    <row r="1520" spans="1:8">
      <c r="A1520" s="17">
        <v>38576</v>
      </c>
      <c r="B1520">
        <v>2109.5</v>
      </c>
      <c r="C1520">
        <v>2110.15</v>
      </c>
      <c r="D1520">
        <v>2088.4499999999998</v>
      </c>
      <c r="E1520">
        <v>2093.1999999999998</v>
      </c>
      <c r="F1520">
        <f t="shared" si="71"/>
        <v>-4.7546595663749969E-3</v>
      </c>
      <c r="G1520">
        <f t="shared" si="69"/>
        <v>7.0460000000000003</v>
      </c>
      <c r="H1520">
        <f t="shared" si="70"/>
        <v>4.2549999999999999</v>
      </c>
    </row>
    <row r="1521" spans="1:8">
      <c r="A1521" s="17">
        <v>38580</v>
      </c>
      <c r="B1521">
        <v>2097.3000000000002</v>
      </c>
      <c r="C1521">
        <v>2108.6</v>
      </c>
      <c r="D1521">
        <v>2092.3000000000002</v>
      </c>
      <c r="E1521">
        <v>2103.65</v>
      </c>
      <c r="F1521">
        <f t="shared" si="71"/>
        <v>4.992356201032111E-3</v>
      </c>
      <c r="G1521">
        <f t="shared" si="69"/>
        <v>7.21</v>
      </c>
      <c r="H1521">
        <f t="shared" si="70"/>
        <v>4.2380000000000004</v>
      </c>
    </row>
    <row r="1522" spans="1:8">
      <c r="A1522" s="17">
        <v>38581</v>
      </c>
      <c r="B1522">
        <v>2102.75</v>
      </c>
      <c r="C1522">
        <v>2131.4</v>
      </c>
      <c r="D1522">
        <v>2098.5500000000002</v>
      </c>
      <c r="E1522">
        <v>2129.6</v>
      </c>
      <c r="F1522">
        <f t="shared" si="71"/>
        <v>1.2335702231835111E-2</v>
      </c>
      <c r="G1522">
        <f t="shared" si="69"/>
        <v>7.1989999999999998</v>
      </c>
      <c r="H1522">
        <f t="shared" si="70"/>
        <v>4.2350000000000003</v>
      </c>
    </row>
    <row r="1523" spans="1:8">
      <c r="A1523" s="17">
        <v>38582</v>
      </c>
      <c r="B1523">
        <v>2132.9</v>
      </c>
      <c r="C1523">
        <v>2149.35</v>
      </c>
      <c r="D1523">
        <v>2113.35</v>
      </c>
      <c r="E1523">
        <v>2119.15</v>
      </c>
      <c r="F1523">
        <f t="shared" si="71"/>
        <v>-4.9070247933883371E-3</v>
      </c>
      <c r="G1523">
        <f t="shared" si="69"/>
        <v>7.1619999999999999</v>
      </c>
      <c r="H1523">
        <f t="shared" si="70"/>
        <v>4.234</v>
      </c>
    </row>
    <row r="1524" spans="1:8">
      <c r="A1524" s="17">
        <v>38583</v>
      </c>
      <c r="B1524">
        <v>2122.6999999999998</v>
      </c>
      <c r="C1524">
        <v>2136.0500000000002</v>
      </c>
      <c r="D1524">
        <v>2113.15</v>
      </c>
      <c r="E1524">
        <v>2116.5</v>
      </c>
      <c r="F1524">
        <f t="shared" si="71"/>
        <v>-1.2505013802703857E-3</v>
      </c>
      <c r="G1524">
        <f t="shared" si="69"/>
        <v>7.19</v>
      </c>
      <c r="H1524">
        <f t="shared" si="70"/>
        <v>4.2300000000000004</v>
      </c>
    </row>
    <row r="1525" spans="1:8">
      <c r="A1525" s="17">
        <v>38586</v>
      </c>
      <c r="B1525">
        <v>2117.9499999999998</v>
      </c>
      <c r="C1525">
        <v>2133.65</v>
      </c>
      <c r="D1525">
        <v>2094.5500000000002</v>
      </c>
      <c r="E1525">
        <v>2104.3000000000002</v>
      </c>
      <c r="F1525">
        <f t="shared" si="71"/>
        <v>-5.7642334042049548E-3</v>
      </c>
      <c r="G1525">
        <f t="shared" si="69"/>
        <v>7.2030000000000003</v>
      </c>
      <c r="H1525">
        <f t="shared" si="70"/>
        <v>4.3010000000000002</v>
      </c>
    </row>
    <row r="1526" spans="1:8">
      <c r="A1526" s="17">
        <v>38587</v>
      </c>
      <c r="B1526">
        <v>2105.15</v>
      </c>
      <c r="C1526">
        <v>2110.6</v>
      </c>
      <c r="D1526">
        <v>2062.4499999999998</v>
      </c>
      <c r="E1526">
        <v>2066.25</v>
      </c>
      <c r="F1526">
        <f t="shared" si="71"/>
        <v>-1.8082022525305441E-2</v>
      </c>
      <c r="G1526">
        <f t="shared" si="69"/>
        <v>7.1980000000000004</v>
      </c>
      <c r="H1526">
        <f t="shared" si="70"/>
        <v>4.298</v>
      </c>
    </row>
    <row r="1527" spans="1:8">
      <c r="A1527" s="17">
        <v>38588</v>
      </c>
      <c r="B1527">
        <v>2067.35</v>
      </c>
      <c r="C1527">
        <v>2071.4499999999998</v>
      </c>
      <c r="D1527">
        <v>2038.7</v>
      </c>
      <c r="E1527">
        <v>2056.4</v>
      </c>
      <c r="F1527">
        <f t="shared" si="71"/>
        <v>-4.7670901391408949E-3</v>
      </c>
      <c r="G1527">
        <f t="shared" si="69"/>
        <v>7.202</v>
      </c>
      <c r="H1527">
        <f t="shared" si="70"/>
        <v>4.2990000000000004</v>
      </c>
    </row>
    <row r="1528" spans="1:8">
      <c r="A1528" s="17">
        <v>38589</v>
      </c>
      <c r="B1528">
        <v>2059</v>
      </c>
      <c r="C1528">
        <v>2082.5500000000002</v>
      </c>
      <c r="D1528">
        <v>2058.8000000000002</v>
      </c>
      <c r="E1528">
        <v>2080.35</v>
      </c>
      <c r="F1528">
        <f t="shared" si="71"/>
        <v>1.1646566815794568E-2</v>
      </c>
      <c r="G1528">
        <f t="shared" si="69"/>
        <v>7.202</v>
      </c>
      <c r="H1528">
        <f t="shared" si="70"/>
        <v>4.2960000000000003</v>
      </c>
    </row>
    <row r="1529" spans="1:8">
      <c r="A1529" s="17">
        <v>38590</v>
      </c>
      <c r="B1529">
        <v>2086.35</v>
      </c>
      <c r="C1529">
        <v>2101.5500000000002</v>
      </c>
      <c r="D1529">
        <v>2081</v>
      </c>
      <c r="E1529">
        <v>2094.9</v>
      </c>
      <c r="F1529">
        <f t="shared" si="71"/>
        <v>6.9940154300960344E-3</v>
      </c>
      <c r="G1529">
        <f t="shared" si="69"/>
        <v>7.1829999999999998</v>
      </c>
      <c r="H1529">
        <f t="shared" si="70"/>
        <v>4.2939999999999996</v>
      </c>
    </row>
    <row r="1530" spans="1:8">
      <c r="A1530" s="17">
        <v>38593</v>
      </c>
      <c r="B1530">
        <v>2091.3000000000002</v>
      </c>
      <c r="C1530">
        <v>2091.3000000000002</v>
      </c>
      <c r="D1530">
        <v>2062.35</v>
      </c>
      <c r="E1530">
        <v>2083</v>
      </c>
      <c r="F1530">
        <f t="shared" si="71"/>
        <v>-5.680462074562076E-3</v>
      </c>
      <c r="G1530">
        <f t="shared" si="69"/>
        <v>7.2190000000000003</v>
      </c>
      <c r="H1530">
        <f t="shared" si="70"/>
        <v>4.3090000000000002</v>
      </c>
    </row>
    <row r="1531" spans="1:8">
      <c r="A1531" s="17">
        <v>38594</v>
      </c>
      <c r="B1531">
        <v>2085.4499999999998</v>
      </c>
      <c r="C1531">
        <v>2113.25</v>
      </c>
      <c r="D1531">
        <v>2085.4499999999998</v>
      </c>
      <c r="E1531">
        <v>2110.4</v>
      </c>
      <c r="F1531">
        <f t="shared" si="71"/>
        <v>1.3154104656745158E-2</v>
      </c>
      <c r="G1531">
        <f t="shared" si="69"/>
        <v>7.2089999999999996</v>
      </c>
      <c r="H1531">
        <f t="shared" si="70"/>
        <v>4.306</v>
      </c>
    </row>
    <row r="1532" spans="1:8">
      <c r="A1532" s="17">
        <v>38595</v>
      </c>
      <c r="B1532">
        <v>2111.6</v>
      </c>
      <c r="C1532">
        <v>2127.75</v>
      </c>
      <c r="D1532">
        <v>2108.5500000000002</v>
      </c>
      <c r="E1532">
        <v>2126.35</v>
      </c>
      <c r="F1532">
        <f t="shared" si="71"/>
        <v>7.5578089461711961E-3</v>
      </c>
      <c r="G1532">
        <f t="shared" si="69"/>
        <v>7.2039999999999997</v>
      </c>
      <c r="H1532">
        <f t="shared" si="70"/>
        <v>4.3120000000000003</v>
      </c>
    </row>
    <row r="1533" spans="1:8">
      <c r="A1533" s="17">
        <v>38596</v>
      </c>
      <c r="B1533">
        <v>2134.5500000000002</v>
      </c>
      <c r="C1533">
        <v>2149.4</v>
      </c>
      <c r="D1533">
        <v>2134.5500000000002</v>
      </c>
      <c r="E1533">
        <v>2143.6</v>
      </c>
      <c r="F1533">
        <f t="shared" si="71"/>
        <v>8.1124932395890692E-3</v>
      </c>
      <c r="G1533">
        <f t="shared" si="69"/>
        <v>7.2670000000000003</v>
      </c>
      <c r="H1533">
        <f t="shared" si="70"/>
        <v>4.3099999999999996</v>
      </c>
    </row>
    <row r="1534" spans="1:8">
      <c r="A1534" s="17">
        <v>38597</v>
      </c>
      <c r="B1534">
        <v>2145.85</v>
      </c>
      <c r="C1534">
        <v>2155.5</v>
      </c>
      <c r="D1534">
        <v>2134.4499999999998</v>
      </c>
      <c r="E1534">
        <v>2150.94</v>
      </c>
      <c r="F1534">
        <f t="shared" si="71"/>
        <v>3.4241462959507807E-3</v>
      </c>
      <c r="G1534">
        <f t="shared" si="69"/>
        <v>7.14</v>
      </c>
      <c r="H1534">
        <f t="shared" si="70"/>
        <v>4.3810000000000002</v>
      </c>
    </row>
    <row r="1535" spans="1:8">
      <c r="A1535" s="17">
        <v>38600</v>
      </c>
      <c r="B1535">
        <v>2153.5</v>
      </c>
      <c r="C1535">
        <v>2171.1</v>
      </c>
      <c r="D1535">
        <v>2153.5</v>
      </c>
      <c r="E1535">
        <v>2157.75</v>
      </c>
      <c r="F1535">
        <f t="shared" si="71"/>
        <v>3.1660576306173915E-3</v>
      </c>
      <c r="G1535">
        <f t="shared" si="69"/>
        <v>7.2069999999999999</v>
      </c>
      <c r="H1535">
        <f t="shared" si="70"/>
        <v>4.4980000000000002</v>
      </c>
    </row>
    <row r="1536" spans="1:8">
      <c r="A1536" s="17">
        <v>38601</v>
      </c>
      <c r="B1536">
        <v>2160.9499999999998</v>
      </c>
      <c r="C1536">
        <v>2169.25</v>
      </c>
      <c r="D1536">
        <v>2152.65</v>
      </c>
      <c r="E1536">
        <v>2161.5</v>
      </c>
      <c r="F1536">
        <f t="shared" si="71"/>
        <v>1.7379214459507519E-3</v>
      </c>
      <c r="G1536">
        <f t="shared" si="69"/>
        <v>7.1219999999999999</v>
      </c>
      <c r="H1536">
        <f t="shared" si="70"/>
        <v>4.4989999999999997</v>
      </c>
    </row>
    <row r="1537" spans="1:8">
      <c r="A1537" s="17">
        <v>38603</v>
      </c>
      <c r="B1537">
        <v>2167.3000000000002</v>
      </c>
      <c r="C1537">
        <v>2180.75</v>
      </c>
      <c r="D1537">
        <v>2167.3000000000002</v>
      </c>
      <c r="E1537">
        <v>2179.5</v>
      </c>
      <c r="F1537">
        <f t="shared" si="71"/>
        <v>8.3275503122830496E-3</v>
      </c>
      <c r="G1537">
        <f t="shared" si="69"/>
        <v>7.1760000000000002</v>
      </c>
      <c r="H1537">
        <f t="shared" si="70"/>
        <v>4.4960000000000004</v>
      </c>
    </row>
    <row r="1538" spans="1:8">
      <c r="A1538" s="17">
        <v>38604</v>
      </c>
      <c r="B1538">
        <v>2181.9499999999998</v>
      </c>
      <c r="C1538">
        <v>2183.35</v>
      </c>
      <c r="D1538">
        <v>2170.9499999999998</v>
      </c>
      <c r="E1538">
        <v>2179.15</v>
      </c>
      <c r="F1538">
        <f t="shared" si="71"/>
        <v>-1.6058729066292798E-4</v>
      </c>
      <c r="G1538">
        <f t="shared" ref="G1538:G1601" si="72">VLOOKUP(A1538,Debtindex,6,FALSE)</f>
        <v>7.1779999999999999</v>
      </c>
      <c r="H1538">
        <f t="shared" ref="H1538:H1601" si="73">VLOOKUP(A1538,Debtindex,7,FALSE)</f>
        <v>4.5350000000000001</v>
      </c>
    </row>
    <row r="1539" spans="1:8">
      <c r="A1539" s="17">
        <v>38607</v>
      </c>
      <c r="B1539">
        <v>2186.9499999999998</v>
      </c>
      <c r="C1539">
        <v>2206.85</v>
      </c>
      <c r="D1539">
        <v>2186.9499999999998</v>
      </c>
      <c r="E1539">
        <v>2205.6999999999998</v>
      </c>
      <c r="F1539">
        <f t="shared" si="71"/>
        <v>1.2183649588141998E-2</v>
      </c>
      <c r="G1539">
        <f t="shared" si="72"/>
        <v>7.1470000000000002</v>
      </c>
      <c r="H1539">
        <f t="shared" si="73"/>
        <v>4.5359999999999996</v>
      </c>
    </row>
    <row r="1540" spans="1:8">
      <c r="A1540" s="17">
        <v>38608</v>
      </c>
      <c r="B1540">
        <v>2208.4</v>
      </c>
      <c r="C1540">
        <v>2221.65</v>
      </c>
      <c r="D1540">
        <v>2201.6999999999998</v>
      </c>
      <c r="E1540">
        <v>2220.85</v>
      </c>
      <c r="F1540">
        <f t="shared" ref="F1540:F1603" si="74">E1540/E1539-1</f>
        <v>6.8685678016049412E-3</v>
      </c>
      <c r="G1540">
        <f t="shared" si="72"/>
        <v>7.1749999999999998</v>
      </c>
      <c r="H1540">
        <f t="shared" si="73"/>
        <v>4.532</v>
      </c>
    </row>
    <row r="1541" spans="1:8">
      <c r="A1541" s="17">
        <v>38609</v>
      </c>
      <c r="B1541">
        <v>2220.5</v>
      </c>
      <c r="C1541">
        <v>2235.85</v>
      </c>
      <c r="D1541">
        <v>2197.15</v>
      </c>
      <c r="E1541">
        <v>2211.4</v>
      </c>
      <c r="F1541">
        <f t="shared" si="74"/>
        <v>-4.2551275412566758E-3</v>
      </c>
      <c r="G1541">
        <f t="shared" si="72"/>
        <v>7.21</v>
      </c>
      <c r="H1541">
        <f t="shared" si="73"/>
        <v>4.5279999999999996</v>
      </c>
    </row>
    <row r="1542" spans="1:8">
      <c r="A1542" s="17">
        <v>38610</v>
      </c>
      <c r="B1542">
        <v>2218.5</v>
      </c>
      <c r="C1542">
        <v>2237.9499999999998</v>
      </c>
      <c r="D1542">
        <v>2218.5</v>
      </c>
      <c r="E1542">
        <v>2236.65</v>
      </c>
      <c r="F1542">
        <f t="shared" si="74"/>
        <v>1.1418106177082388E-2</v>
      </c>
      <c r="G1542">
        <f t="shared" si="72"/>
        <v>7.1520000000000001</v>
      </c>
      <c r="H1542">
        <f t="shared" si="73"/>
        <v>4.55</v>
      </c>
    </row>
    <row r="1543" spans="1:8">
      <c r="A1543" s="17">
        <v>38611</v>
      </c>
      <c r="B1543">
        <v>2244.75</v>
      </c>
      <c r="C1543">
        <v>2260.4</v>
      </c>
      <c r="D1543">
        <v>2234.15</v>
      </c>
      <c r="E1543">
        <v>2258.15</v>
      </c>
      <c r="F1543">
        <f t="shared" si="74"/>
        <v>9.6125902577515188E-3</v>
      </c>
      <c r="G1543">
        <f t="shared" si="72"/>
        <v>7.1360000000000001</v>
      </c>
      <c r="H1543">
        <f t="shared" si="73"/>
        <v>4.548</v>
      </c>
    </row>
    <row r="1544" spans="1:8">
      <c r="A1544" s="17">
        <v>38614</v>
      </c>
      <c r="B1544">
        <v>2262.8000000000002</v>
      </c>
      <c r="C1544">
        <v>2278.4</v>
      </c>
      <c r="D1544">
        <v>2260.1</v>
      </c>
      <c r="E1544">
        <v>2275</v>
      </c>
      <c r="F1544">
        <f t="shared" si="74"/>
        <v>7.4618603724287969E-3</v>
      </c>
      <c r="G1544">
        <f t="shared" si="72"/>
        <v>7.17</v>
      </c>
      <c r="H1544">
        <f t="shared" si="73"/>
        <v>4.5380000000000003</v>
      </c>
    </row>
    <row r="1545" spans="1:8">
      <c r="A1545" s="17">
        <v>38615</v>
      </c>
      <c r="B1545">
        <v>2274.25</v>
      </c>
      <c r="C1545">
        <v>2282.15</v>
      </c>
      <c r="D1545">
        <v>2254.65</v>
      </c>
      <c r="E1545">
        <v>2278.4499999999998</v>
      </c>
      <c r="F1545">
        <f t="shared" si="74"/>
        <v>1.516483516483369E-3</v>
      </c>
      <c r="G1545">
        <f t="shared" si="72"/>
        <v>7.22</v>
      </c>
      <c r="H1545">
        <f t="shared" si="73"/>
        <v>4.5330000000000004</v>
      </c>
    </row>
    <row r="1546" spans="1:8">
      <c r="A1546" s="17">
        <v>38616</v>
      </c>
      <c r="B1546">
        <v>2277.6</v>
      </c>
      <c r="C1546">
        <v>2278.0500000000002</v>
      </c>
      <c r="D1546">
        <v>2195.3000000000002</v>
      </c>
      <c r="E1546">
        <v>2260.25</v>
      </c>
      <c r="F1546">
        <f t="shared" si="74"/>
        <v>-7.9878865017883882E-3</v>
      </c>
      <c r="G1546">
        <f t="shared" si="72"/>
        <v>7.2320000000000002</v>
      </c>
      <c r="H1546">
        <f t="shared" si="73"/>
        <v>4.53</v>
      </c>
    </row>
    <row r="1547" spans="1:8">
      <c r="A1547" s="17">
        <v>38617</v>
      </c>
      <c r="B1547">
        <v>2258.65</v>
      </c>
      <c r="C1547">
        <v>2258.6999999999998</v>
      </c>
      <c r="D1547">
        <v>2159.75</v>
      </c>
      <c r="E1547">
        <v>2167.1</v>
      </c>
      <c r="F1547">
        <f t="shared" si="74"/>
        <v>-4.1212255281495414E-2</v>
      </c>
      <c r="G1547">
        <f t="shared" si="72"/>
        <v>7.2220000000000004</v>
      </c>
      <c r="H1547">
        <f t="shared" si="73"/>
        <v>4.5270000000000001</v>
      </c>
    </row>
    <row r="1548" spans="1:8">
      <c r="A1548" s="17">
        <v>38618</v>
      </c>
      <c r="B1548">
        <v>2183.5500000000002</v>
      </c>
      <c r="C1548">
        <v>2196.6</v>
      </c>
      <c r="D1548">
        <v>2146.35</v>
      </c>
      <c r="E1548">
        <v>2174.65</v>
      </c>
      <c r="F1548">
        <f t="shared" si="74"/>
        <v>3.4839186008952527E-3</v>
      </c>
      <c r="G1548">
        <f t="shared" si="72"/>
        <v>7.3259999999999996</v>
      </c>
      <c r="H1548">
        <f t="shared" si="73"/>
        <v>4.5199999999999996</v>
      </c>
    </row>
    <row r="1549" spans="1:8">
      <c r="A1549" s="17">
        <v>38621</v>
      </c>
      <c r="B1549">
        <v>2195.75</v>
      </c>
      <c r="C1549">
        <v>2247.5</v>
      </c>
      <c r="D1549">
        <v>2195.75</v>
      </c>
      <c r="E1549">
        <v>2245.4</v>
      </c>
      <c r="F1549">
        <f t="shared" si="74"/>
        <v>3.2533970983836369E-2</v>
      </c>
      <c r="G1549">
        <f t="shared" si="72"/>
        <v>7.2229999999999999</v>
      </c>
      <c r="H1549">
        <f t="shared" si="73"/>
        <v>4.516</v>
      </c>
    </row>
    <row r="1550" spans="1:8">
      <c r="A1550" s="17">
        <v>38622</v>
      </c>
      <c r="B1550">
        <v>2246.25</v>
      </c>
      <c r="C1550">
        <v>2274.8000000000002</v>
      </c>
      <c r="D1550">
        <v>2241.3000000000002</v>
      </c>
      <c r="E1550">
        <v>2259.35</v>
      </c>
      <c r="F1550">
        <f t="shared" si="74"/>
        <v>6.2127015231139282E-3</v>
      </c>
      <c r="G1550">
        <f t="shared" si="72"/>
        <v>7.2649999999999997</v>
      </c>
      <c r="H1550">
        <f t="shared" si="73"/>
        <v>4.5119999999999996</v>
      </c>
    </row>
    <row r="1551" spans="1:8">
      <c r="A1551" s="17">
        <v>38623</v>
      </c>
      <c r="B1551">
        <v>2261.3000000000002</v>
      </c>
      <c r="C1551">
        <v>2282.4</v>
      </c>
      <c r="D1551">
        <v>2250.65</v>
      </c>
      <c r="E1551">
        <v>2280.35</v>
      </c>
      <c r="F1551">
        <f t="shared" si="74"/>
        <v>9.294708655144257E-3</v>
      </c>
      <c r="G1551">
        <f t="shared" si="72"/>
        <v>7.3040000000000003</v>
      </c>
      <c r="H1551">
        <f t="shared" si="73"/>
        <v>4.5069999999999997</v>
      </c>
    </row>
    <row r="1552" spans="1:8">
      <c r="A1552" s="17">
        <v>38624</v>
      </c>
      <c r="B1552">
        <v>2289.5500000000002</v>
      </c>
      <c r="C1552">
        <v>2302.3000000000002</v>
      </c>
      <c r="D1552">
        <v>2275.5500000000002</v>
      </c>
      <c r="E1552">
        <v>2281.75</v>
      </c>
      <c r="F1552">
        <f t="shared" si="74"/>
        <v>6.1394084241461755E-4</v>
      </c>
      <c r="G1552">
        <f t="shared" si="72"/>
        <v>7.282</v>
      </c>
      <c r="H1552">
        <f t="shared" si="73"/>
        <v>4.5060000000000002</v>
      </c>
    </row>
    <row r="1553" spans="1:8">
      <c r="A1553" s="17">
        <v>38625</v>
      </c>
      <c r="B1553">
        <v>2284.1</v>
      </c>
      <c r="C1553">
        <v>2284.9</v>
      </c>
      <c r="D1553">
        <v>2242.85</v>
      </c>
      <c r="E1553">
        <v>2274</v>
      </c>
      <c r="F1553">
        <f t="shared" si="74"/>
        <v>-3.3965158321463962E-3</v>
      </c>
      <c r="G1553">
        <f t="shared" si="72"/>
        <v>7.2519999999999998</v>
      </c>
      <c r="H1553">
        <f t="shared" si="73"/>
        <v>4.5090000000000003</v>
      </c>
    </row>
    <row r="1554" spans="1:8">
      <c r="A1554" s="17">
        <v>38628</v>
      </c>
      <c r="B1554">
        <v>2282.5</v>
      </c>
      <c r="C1554">
        <v>2302.15</v>
      </c>
      <c r="D1554">
        <v>2282.5</v>
      </c>
      <c r="E1554">
        <v>2299.4499999999998</v>
      </c>
      <c r="F1554">
        <f t="shared" si="74"/>
        <v>1.119173262972728E-2</v>
      </c>
      <c r="G1554">
        <f t="shared" si="72"/>
        <v>7.32</v>
      </c>
      <c r="H1554">
        <f t="shared" si="73"/>
        <v>4.4980000000000002</v>
      </c>
    </row>
    <row r="1555" spans="1:8">
      <c r="A1555" s="17">
        <v>38629</v>
      </c>
      <c r="B1555">
        <v>2300.0500000000002</v>
      </c>
      <c r="C1555">
        <v>2330</v>
      </c>
      <c r="D1555">
        <v>2300.0500000000002</v>
      </c>
      <c r="E1555">
        <v>2327.75</v>
      </c>
      <c r="F1555">
        <f t="shared" si="74"/>
        <v>1.2307290873904808E-2</v>
      </c>
      <c r="G1555">
        <f t="shared" si="72"/>
        <v>7.2969999999999997</v>
      </c>
      <c r="H1555">
        <f t="shared" si="73"/>
        <v>4.4960000000000004</v>
      </c>
    </row>
    <row r="1556" spans="1:8">
      <c r="A1556" s="17">
        <v>38630</v>
      </c>
      <c r="B1556">
        <v>2331.35</v>
      </c>
      <c r="C1556">
        <v>2333.1</v>
      </c>
      <c r="D1556">
        <v>2307.9</v>
      </c>
      <c r="E1556">
        <v>2313.25</v>
      </c>
      <c r="F1556">
        <f t="shared" si="74"/>
        <v>-6.2291912791322401E-3</v>
      </c>
      <c r="G1556">
        <f t="shared" si="72"/>
        <v>7.2830000000000004</v>
      </c>
      <c r="H1556">
        <f t="shared" si="73"/>
        <v>4.5060000000000002</v>
      </c>
    </row>
    <row r="1557" spans="1:8">
      <c r="A1557" s="17">
        <v>38631</v>
      </c>
      <c r="B1557">
        <v>2284.9</v>
      </c>
      <c r="C1557">
        <v>2299.8000000000002</v>
      </c>
      <c r="D1557">
        <v>2264.5</v>
      </c>
      <c r="E1557">
        <v>2270.0500000000002</v>
      </c>
      <c r="F1557">
        <f t="shared" si="74"/>
        <v>-1.867502431643786E-2</v>
      </c>
      <c r="G1557">
        <f t="shared" si="72"/>
        <v>7.2789999999999999</v>
      </c>
      <c r="H1557">
        <f t="shared" si="73"/>
        <v>4.5039999999999996</v>
      </c>
    </row>
    <row r="1558" spans="1:8">
      <c r="A1558" s="17">
        <v>38632</v>
      </c>
      <c r="B1558">
        <v>2268.35</v>
      </c>
      <c r="C1558">
        <v>2293.0500000000002</v>
      </c>
      <c r="D1558">
        <v>2244.3000000000002</v>
      </c>
      <c r="E1558">
        <v>2264.1</v>
      </c>
      <c r="F1558">
        <f t="shared" si="74"/>
        <v>-2.6210876412414708E-3</v>
      </c>
      <c r="G1558">
        <f t="shared" si="72"/>
        <v>7.2140000000000004</v>
      </c>
      <c r="H1558">
        <f t="shared" si="73"/>
        <v>4.5170000000000003</v>
      </c>
    </row>
    <row r="1559" spans="1:8">
      <c r="A1559" s="17">
        <v>38635</v>
      </c>
      <c r="B1559">
        <v>2272.9</v>
      </c>
      <c r="C1559">
        <v>2279.25</v>
      </c>
      <c r="D1559">
        <v>2249.35</v>
      </c>
      <c r="E1559">
        <v>2253.6</v>
      </c>
      <c r="F1559">
        <f t="shared" si="74"/>
        <v>-4.6376043460978345E-3</v>
      </c>
      <c r="G1559">
        <f t="shared" si="72"/>
        <v>7.258</v>
      </c>
      <c r="H1559">
        <f t="shared" si="73"/>
        <v>4.5060000000000002</v>
      </c>
    </row>
    <row r="1560" spans="1:8">
      <c r="A1560" s="17">
        <v>38636</v>
      </c>
      <c r="B1560">
        <v>2266.85</v>
      </c>
      <c r="C1560">
        <v>2267.35</v>
      </c>
      <c r="D1560">
        <v>2224.6999999999998</v>
      </c>
      <c r="E1560">
        <v>2264</v>
      </c>
      <c r="F1560">
        <f t="shared" si="74"/>
        <v>4.6148384806532494E-3</v>
      </c>
      <c r="G1560">
        <f t="shared" si="72"/>
        <v>7.306</v>
      </c>
      <c r="H1560">
        <f t="shared" si="73"/>
        <v>4.5019999999999998</v>
      </c>
    </row>
    <row r="1561" spans="1:8">
      <c r="A1561" s="17">
        <v>38638</v>
      </c>
      <c r="B1561">
        <v>2254.4</v>
      </c>
      <c r="C1561">
        <v>2267.4499999999998</v>
      </c>
      <c r="D1561">
        <v>2220.15</v>
      </c>
      <c r="E1561">
        <v>2226.25</v>
      </c>
      <c r="F1561">
        <f t="shared" si="74"/>
        <v>-1.6674028268551244E-2</v>
      </c>
      <c r="G1561">
        <f t="shared" si="72"/>
        <v>7.2729999999999997</v>
      </c>
      <c r="H1561">
        <f t="shared" si="73"/>
        <v>4.4969999999999999</v>
      </c>
    </row>
    <row r="1562" spans="1:8">
      <c r="A1562" s="17">
        <v>38639</v>
      </c>
      <c r="B1562">
        <v>2229.15</v>
      </c>
      <c r="C1562">
        <v>2229.5</v>
      </c>
      <c r="D1562">
        <v>2176.4499999999998</v>
      </c>
      <c r="E1562">
        <v>2181.0500000000002</v>
      </c>
      <c r="F1562">
        <f t="shared" si="74"/>
        <v>-2.0303200449185765E-2</v>
      </c>
      <c r="G1562">
        <f t="shared" si="72"/>
        <v>6.9059999999999997</v>
      </c>
      <c r="H1562">
        <f t="shared" si="73"/>
        <v>4.51</v>
      </c>
    </row>
    <row r="1563" spans="1:8">
      <c r="A1563" s="17">
        <v>38642</v>
      </c>
      <c r="B1563">
        <v>2189.6</v>
      </c>
      <c r="C1563">
        <v>2189.85</v>
      </c>
      <c r="D1563">
        <v>2154.9</v>
      </c>
      <c r="E1563">
        <v>2172.6</v>
      </c>
      <c r="F1563">
        <f t="shared" si="74"/>
        <v>-3.8742807363426612E-3</v>
      </c>
      <c r="G1563">
        <f t="shared" si="72"/>
        <v>7.2560000000000002</v>
      </c>
      <c r="H1563">
        <f t="shared" si="73"/>
        <v>4.4870000000000001</v>
      </c>
    </row>
    <row r="1564" spans="1:8">
      <c r="A1564" s="17">
        <v>38643</v>
      </c>
      <c r="B1564">
        <v>2178.4</v>
      </c>
      <c r="C1564">
        <v>2201.9</v>
      </c>
      <c r="D1564">
        <v>2144.6</v>
      </c>
      <c r="E1564">
        <v>2157.9</v>
      </c>
      <c r="F1564">
        <f t="shared" si="74"/>
        <v>-6.7660867163765737E-3</v>
      </c>
      <c r="G1564">
        <f t="shared" si="72"/>
        <v>7.306</v>
      </c>
      <c r="H1564">
        <f t="shared" si="73"/>
        <v>4.4820000000000002</v>
      </c>
    </row>
    <row r="1565" spans="1:8">
      <c r="A1565" s="17">
        <v>38644</v>
      </c>
      <c r="B1565">
        <v>2141.4499999999998</v>
      </c>
      <c r="C1565">
        <v>2141.4499999999998</v>
      </c>
      <c r="D1565">
        <v>2094.5</v>
      </c>
      <c r="E1565">
        <v>2105.65</v>
      </c>
      <c r="F1565">
        <f t="shared" si="74"/>
        <v>-2.4213355577181517E-2</v>
      </c>
      <c r="G1565">
        <f t="shared" si="72"/>
        <v>7.3090000000000002</v>
      </c>
      <c r="H1565">
        <f t="shared" si="73"/>
        <v>4.4790000000000001</v>
      </c>
    </row>
    <row r="1566" spans="1:8">
      <c r="A1566" s="17">
        <v>38645</v>
      </c>
      <c r="B1566">
        <v>2112.75</v>
      </c>
      <c r="C1566">
        <v>2145.9</v>
      </c>
      <c r="D1566">
        <v>2059.85</v>
      </c>
      <c r="E1566">
        <v>2085.15</v>
      </c>
      <c r="F1566">
        <f t="shared" si="74"/>
        <v>-9.7357110630921229E-3</v>
      </c>
      <c r="G1566">
        <f t="shared" si="72"/>
        <v>7.3520000000000003</v>
      </c>
      <c r="H1566">
        <f t="shared" si="73"/>
        <v>4.4749999999999996</v>
      </c>
    </row>
    <row r="1567" spans="1:8">
      <c r="A1567" s="17">
        <v>38646</v>
      </c>
      <c r="B1567">
        <v>2092.9499999999998</v>
      </c>
      <c r="C1567">
        <v>2122.4499999999998</v>
      </c>
      <c r="D1567">
        <v>2070.85</v>
      </c>
      <c r="E1567">
        <v>2119.4499999999998</v>
      </c>
      <c r="F1567">
        <f t="shared" si="74"/>
        <v>1.6449655900055093E-2</v>
      </c>
      <c r="G1567">
        <f t="shared" si="72"/>
        <v>7.2809999999999997</v>
      </c>
      <c r="H1567">
        <f t="shared" si="73"/>
        <v>4.4749999999999996</v>
      </c>
    </row>
    <row r="1568" spans="1:8">
      <c r="A1568" s="17">
        <v>38649</v>
      </c>
      <c r="B1568">
        <v>2131.85</v>
      </c>
      <c r="C1568">
        <v>2131.85</v>
      </c>
      <c r="D1568">
        <v>2087.35</v>
      </c>
      <c r="E1568">
        <v>2092.0500000000002</v>
      </c>
      <c r="F1568">
        <f t="shared" si="74"/>
        <v>-1.2927882233598198E-2</v>
      </c>
      <c r="G1568">
        <f t="shared" si="72"/>
        <v>7.2569999999999997</v>
      </c>
      <c r="H1568">
        <f t="shared" si="73"/>
        <v>4.468</v>
      </c>
    </row>
    <row r="1569" spans="1:8">
      <c r="A1569" s="17">
        <v>38650</v>
      </c>
      <c r="B1569">
        <v>2105.5</v>
      </c>
      <c r="C1569">
        <v>2125.5500000000002</v>
      </c>
      <c r="D1569">
        <v>2088.6999999999998</v>
      </c>
      <c r="E1569">
        <v>2108.5</v>
      </c>
      <c r="F1569">
        <f t="shared" si="74"/>
        <v>7.8631007863099178E-3</v>
      </c>
      <c r="G1569">
        <f t="shared" si="72"/>
        <v>7.2709999999999999</v>
      </c>
      <c r="H1569">
        <f t="shared" si="73"/>
        <v>4.4640000000000004</v>
      </c>
    </row>
    <row r="1570" spans="1:8">
      <c r="A1570" s="17">
        <v>38651</v>
      </c>
      <c r="B1570">
        <v>2110.0500000000002</v>
      </c>
      <c r="C1570">
        <v>2119.15</v>
      </c>
      <c r="D1570">
        <v>2095.1</v>
      </c>
      <c r="E1570">
        <v>2098.1999999999998</v>
      </c>
      <c r="F1570">
        <f t="shared" si="74"/>
        <v>-4.884989328906908E-3</v>
      </c>
      <c r="G1570">
        <f t="shared" si="72"/>
        <v>7.3440000000000003</v>
      </c>
      <c r="H1570">
        <f t="shared" si="73"/>
        <v>4.4580000000000002</v>
      </c>
    </row>
    <row r="1571" spans="1:8">
      <c r="A1571" s="17">
        <v>38652</v>
      </c>
      <c r="B1571">
        <v>2098.1999999999998</v>
      </c>
      <c r="C1571">
        <v>2103</v>
      </c>
      <c r="D1571">
        <v>2044</v>
      </c>
      <c r="E1571">
        <v>2052.0500000000002</v>
      </c>
      <c r="F1571">
        <f t="shared" si="74"/>
        <v>-2.1995043370507839E-2</v>
      </c>
      <c r="G1571">
        <f t="shared" si="72"/>
        <v>7.29</v>
      </c>
      <c r="H1571">
        <f t="shared" si="73"/>
        <v>4.4580000000000002</v>
      </c>
    </row>
    <row r="1572" spans="1:8">
      <c r="A1572" s="17">
        <v>38653</v>
      </c>
      <c r="B1572">
        <v>2052.8000000000002</v>
      </c>
      <c r="C1572">
        <v>2052.8000000000002</v>
      </c>
      <c r="D1572">
        <v>2016</v>
      </c>
      <c r="E1572">
        <v>2022.15</v>
      </c>
      <c r="F1572">
        <f t="shared" si="74"/>
        <v>-1.4570795058599928E-2</v>
      </c>
      <c r="G1572">
        <f t="shared" si="72"/>
        <v>7.35</v>
      </c>
      <c r="H1572">
        <f t="shared" si="73"/>
        <v>4.4530000000000003</v>
      </c>
    </row>
    <row r="1573" spans="1:8">
      <c r="A1573" s="17">
        <v>38656</v>
      </c>
      <c r="B1573">
        <v>2035.9</v>
      </c>
      <c r="C1573">
        <v>2069.25</v>
      </c>
      <c r="D1573">
        <v>2031.75</v>
      </c>
      <c r="E1573">
        <v>2067.8000000000002</v>
      </c>
      <c r="F1573">
        <f t="shared" si="74"/>
        <v>2.2574982073535699E-2</v>
      </c>
      <c r="G1573">
        <f t="shared" si="72"/>
        <v>7.2720000000000002</v>
      </c>
      <c r="H1573">
        <f t="shared" si="73"/>
        <v>4.4470000000000001</v>
      </c>
    </row>
    <row r="1574" spans="1:8">
      <c r="A1574" s="17">
        <v>38658</v>
      </c>
      <c r="B1574">
        <v>2084.5500000000002</v>
      </c>
      <c r="C1574">
        <v>2109.15</v>
      </c>
      <c r="D1574">
        <v>2066.25</v>
      </c>
      <c r="E1574">
        <v>2106.4</v>
      </c>
      <c r="F1574">
        <f t="shared" si="74"/>
        <v>1.8667182512815517E-2</v>
      </c>
      <c r="G1574">
        <f t="shared" si="72"/>
        <v>7.367</v>
      </c>
      <c r="H1574">
        <f t="shared" si="73"/>
        <v>4.4409999999999998</v>
      </c>
    </row>
    <row r="1575" spans="1:8">
      <c r="A1575" s="17">
        <v>38663</v>
      </c>
      <c r="B1575">
        <v>2111.5500000000002</v>
      </c>
      <c r="C1575">
        <v>2143.5</v>
      </c>
      <c r="D1575">
        <v>2104.15</v>
      </c>
      <c r="E1575">
        <v>2141.9499999999998</v>
      </c>
      <c r="F1575">
        <f t="shared" si="74"/>
        <v>1.687713634637289E-2</v>
      </c>
      <c r="G1575">
        <f t="shared" si="72"/>
        <v>7.2789999999999999</v>
      </c>
      <c r="H1575">
        <f t="shared" si="73"/>
        <v>4.4400000000000004</v>
      </c>
    </row>
    <row r="1576" spans="1:8">
      <c r="A1576" s="17">
        <v>38664</v>
      </c>
      <c r="B1576">
        <v>2151.1</v>
      </c>
      <c r="C1576">
        <v>2182.6999999999998</v>
      </c>
      <c r="D1576">
        <v>2149.5500000000002</v>
      </c>
      <c r="E1576">
        <v>2173</v>
      </c>
      <c r="F1576">
        <f t="shared" si="74"/>
        <v>1.4496136697868867E-2</v>
      </c>
      <c r="G1576">
        <f t="shared" si="72"/>
        <v>7.3259999999999996</v>
      </c>
      <c r="H1576">
        <f t="shared" si="73"/>
        <v>4.4349999999999996</v>
      </c>
    </row>
    <row r="1577" spans="1:8">
      <c r="A1577" s="17">
        <v>38665</v>
      </c>
      <c r="B1577">
        <v>2178.6</v>
      </c>
      <c r="C1577">
        <v>2196.5</v>
      </c>
      <c r="D1577">
        <v>2158.25</v>
      </c>
      <c r="E1577">
        <v>2166.6</v>
      </c>
      <c r="F1577">
        <f t="shared" si="74"/>
        <v>-2.9452369995398575E-3</v>
      </c>
      <c r="G1577">
        <f t="shared" si="72"/>
        <v>7.3159999999999998</v>
      </c>
      <c r="H1577">
        <f t="shared" si="73"/>
        <v>4.4329999999999998</v>
      </c>
    </row>
    <row r="1578" spans="1:8">
      <c r="A1578" s="17">
        <v>38666</v>
      </c>
      <c r="B1578">
        <v>2174.75</v>
      </c>
      <c r="C1578">
        <v>2181.0500000000002</v>
      </c>
      <c r="D1578">
        <v>2164.4499999999998</v>
      </c>
      <c r="E1578">
        <v>2177.25</v>
      </c>
      <c r="F1578">
        <f t="shared" si="74"/>
        <v>4.9155358626420398E-3</v>
      </c>
      <c r="G1578">
        <f t="shared" si="72"/>
        <v>7.3310000000000004</v>
      </c>
      <c r="H1578">
        <f t="shared" si="73"/>
        <v>4.4290000000000003</v>
      </c>
    </row>
    <row r="1579" spans="1:8">
      <c r="A1579" s="17">
        <v>38667</v>
      </c>
      <c r="B1579">
        <v>2189.9499999999998</v>
      </c>
      <c r="C1579">
        <v>2221.4</v>
      </c>
      <c r="D1579">
        <v>2189.9499999999998</v>
      </c>
      <c r="E1579">
        <v>2220.1999999999998</v>
      </c>
      <c r="F1579">
        <f t="shared" si="74"/>
        <v>1.9726719485589461E-2</v>
      </c>
      <c r="G1579">
        <f t="shared" si="72"/>
        <v>7.2169999999999996</v>
      </c>
      <c r="H1579">
        <f t="shared" si="73"/>
        <v>4.431</v>
      </c>
    </row>
    <row r="1580" spans="1:8">
      <c r="A1580" s="17">
        <v>38670</v>
      </c>
      <c r="B1580">
        <v>2235.6</v>
      </c>
      <c r="C1580">
        <v>2243.85</v>
      </c>
      <c r="D1580">
        <v>2209.65</v>
      </c>
      <c r="E1580">
        <v>2227.15</v>
      </c>
      <c r="F1580">
        <f t="shared" si="74"/>
        <v>3.1303486172418182E-3</v>
      </c>
      <c r="G1580">
        <f t="shared" si="72"/>
        <v>7.2750000000000004</v>
      </c>
      <c r="H1580">
        <f t="shared" si="73"/>
        <v>4.4320000000000004</v>
      </c>
    </row>
    <row r="1581" spans="1:8">
      <c r="A1581" s="17">
        <v>38672</v>
      </c>
      <c r="B1581">
        <v>2236.5</v>
      </c>
      <c r="C1581">
        <v>2247.6</v>
      </c>
      <c r="D1581">
        <v>2231</v>
      </c>
      <c r="E1581">
        <v>2245.25</v>
      </c>
      <c r="F1581">
        <f t="shared" si="74"/>
        <v>8.1269784253417132E-3</v>
      </c>
      <c r="G1581">
        <f t="shared" si="72"/>
        <v>7.3040000000000003</v>
      </c>
      <c r="H1581">
        <f t="shared" si="73"/>
        <v>4.4249999999999998</v>
      </c>
    </row>
    <row r="1582" spans="1:8">
      <c r="A1582" s="17">
        <v>38673</v>
      </c>
      <c r="B1582">
        <v>2231.9</v>
      </c>
      <c r="C1582">
        <v>2262.9499999999998</v>
      </c>
      <c r="D1582">
        <v>2231.85</v>
      </c>
      <c r="E1582">
        <v>2259.5500000000002</v>
      </c>
      <c r="F1582">
        <f t="shared" si="74"/>
        <v>6.3690012248081018E-3</v>
      </c>
      <c r="G1582">
        <f t="shared" si="72"/>
        <v>7.26</v>
      </c>
      <c r="H1582">
        <f t="shared" si="73"/>
        <v>4.4240000000000004</v>
      </c>
    </row>
    <row r="1583" spans="1:8">
      <c r="A1583" s="17">
        <v>38674</v>
      </c>
      <c r="B1583">
        <v>2265.85</v>
      </c>
      <c r="C1583">
        <v>2283.65</v>
      </c>
      <c r="D1583">
        <v>2263.0500000000002</v>
      </c>
      <c r="E1583">
        <v>2269</v>
      </c>
      <c r="F1583">
        <f t="shared" si="74"/>
        <v>4.1822486778340107E-3</v>
      </c>
      <c r="G1583">
        <f t="shared" si="72"/>
        <v>7.2519999999999998</v>
      </c>
      <c r="H1583">
        <f t="shared" si="73"/>
        <v>4.4210000000000003</v>
      </c>
    </row>
    <row r="1584" spans="1:8">
      <c r="A1584" s="17">
        <v>38677</v>
      </c>
      <c r="B1584">
        <v>2267.3000000000002</v>
      </c>
      <c r="C1584">
        <v>2275.85</v>
      </c>
      <c r="D1584">
        <v>2250.15</v>
      </c>
      <c r="E1584">
        <v>2255.25</v>
      </c>
      <c r="F1584">
        <f t="shared" si="74"/>
        <v>-6.0599382988100192E-3</v>
      </c>
      <c r="G1584">
        <f t="shared" si="72"/>
        <v>7.25</v>
      </c>
      <c r="H1584">
        <f t="shared" si="73"/>
        <v>4.4130000000000003</v>
      </c>
    </row>
    <row r="1585" spans="1:8">
      <c r="A1585" s="17">
        <v>38678</v>
      </c>
      <c r="B1585">
        <v>2248.4</v>
      </c>
      <c r="C1585">
        <v>2264.25</v>
      </c>
      <c r="D1585">
        <v>2230.3000000000002</v>
      </c>
      <c r="E1585">
        <v>2233.9</v>
      </c>
      <c r="F1585">
        <f t="shared" si="74"/>
        <v>-9.4667996896130591E-3</v>
      </c>
      <c r="G1585">
        <f t="shared" si="72"/>
        <v>7.319</v>
      </c>
      <c r="H1585">
        <f t="shared" si="73"/>
        <v>4.407</v>
      </c>
    </row>
    <row r="1586" spans="1:8">
      <c r="A1586" s="17">
        <v>38679</v>
      </c>
      <c r="B1586">
        <v>2237.8000000000002</v>
      </c>
      <c r="C1586">
        <v>2257.9499999999998</v>
      </c>
      <c r="D1586">
        <v>2234.0500000000002</v>
      </c>
      <c r="E1586">
        <v>2255.5</v>
      </c>
      <c r="F1586">
        <f t="shared" si="74"/>
        <v>9.6691884148798479E-3</v>
      </c>
      <c r="G1586">
        <f t="shared" si="72"/>
        <v>7.3129999999999997</v>
      </c>
      <c r="H1586">
        <f t="shared" si="73"/>
        <v>4.4050000000000002</v>
      </c>
    </row>
    <row r="1587" spans="1:8">
      <c r="A1587" s="17">
        <v>38680</v>
      </c>
      <c r="B1587">
        <v>2269.4499999999998</v>
      </c>
      <c r="C1587">
        <v>2280.35</v>
      </c>
      <c r="D1587">
        <v>2268.1</v>
      </c>
      <c r="E1587">
        <v>2274.6999999999998</v>
      </c>
      <c r="F1587">
        <f t="shared" si="74"/>
        <v>8.5125249390378688E-3</v>
      </c>
      <c r="G1587">
        <f t="shared" si="72"/>
        <v>7.2750000000000004</v>
      </c>
      <c r="H1587">
        <f t="shared" si="73"/>
        <v>4.4130000000000003</v>
      </c>
    </row>
    <row r="1588" spans="1:8">
      <c r="A1588" s="17">
        <v>38681</v>
      </c>
      <c r="B1588">
        <v>2275.25</v>
      </c>
      <c r="C1588">
        <v>2302.6999999999998</v>
      </c>
      <c r="D1588">
        <v>2275.25</v>
      </c>
      <c r="E1588">
        <v>2300.6999999999998</v>
      </c>
      <c r="F1588">
        <f t="shared" si="74"/>
        <v>1.1430078691695655E-2</v>
      </c>
      <c r="G1588">
        <f t="shared" si="72"/>
        <v>7.3449999999999998</v>
      </c>
      <c r="H1588">
        <f t="shared" si="73"/>
        <v>4.4080000000000004</v>
      </c>
    </row>
    <row r="1589" spans="1:8">
      <c r="A1589" s="17">
        <v>38684</v>
      </c>
      <c r="B1589">
        <v>2327.8000000000002</v>
      </c>
      <c r="C1589">
        <v>2350.5</v>
      </c>
      <c r="D1589">
        <v>2327.8000000000002</v>
      </c>
      <c r="E1589">
        <v>2346.85</v>
      </c>
      <c r="F1589">
        <f t="shared" si="74"/>
        <v>2.0059112444038796E-2</v>
      </c>
      <c r="G1589">
        <f t="shared" si="72"/>
        <v>7.2910000000000004</v>
      </c>
      <c r="H1589">
        <f t="shared" si="73"/>
        <v>4.4020000000000001</v>
      </c>
    </row>
    <row r="1590" spans="1:8">
      <c r="A1590" s="17">
        <v>38685</v>
      </c>
      <c r="B1590">
        <v>2345.9499999999998</v>
      </c>
      <c r="C1590">
        <v>2346.8000000000002</v>
      </c>
      <c r="D1590">
        <v>2322.3000000000002</v>
      </c>
      <c r="E1590">
        <v>2336.8000000000002</v>
      </c>
      <c r="F1590">
        <f t="shared" si="74"/>
        <v>-4.282335897053402E-3</v>
      </c>
      <c r="G1590">
        <f t="shared" si="72"/>
        <v>7.3739999999999997</v>
      </c>
      <c r="H1590">
        <f t="shared" si="73"/>
        <v>4.3959999999999999</v>
      </c>
    </row>
    <row r="1591" spans="1:8">
      <c r="A1591" s="17">
        <v>38686</v>
      </c>
      <c r="B1591">
        <v>2345.5500000000002</v>
      </c>
      <c r="C1591">
        <v>2362.85</v>
      </c>
      <c r="D1591">
        <v>2302.4</v>
      </c>
      <c r="E1591">
        <v>2306.15</v>
      </c>
      <c r="F1591">
        <f t="shared" si="74"/>
        <v>-1.31162273194112E-2</v>
      </c>
      <c r="G1591">
        <f t="shared" si="72"/>
        <v>7.242</v>
      </c>
      <c r="H1591">
        <f t="shared" si="73"/>
        <v>4.4169999999999998</v>
      </c>
    </row>
    <row r="1592" spans="1:8">
      <c r="A1592" s="17">
        <v>38687</v>
      </c>
      <c r="B1592">
        <v>2314.0500000000002</v>
      </c>
      <c r="C1592">
        <v>2345.4</v>
      </c>
      <c r="D1592">
        <v>2299.25</v>
      </c>
      <c r="E1592">
        <v>2342.3000000000002</v>
      </c>
      <c r="F1592">
        <f t="shared" si="74"/>
        <v>1.5675476443423042E-2</v>
      </c>
      <c r="G1592">
        <f t="shared" si="72"/>
        <v>7.2430000000000003</v>
      </c>
      <c r="H1592">
        <f t="shared" si="73"/>
        <v>4.4139999999999997</v>
      </c>
    </row>
    <row r="1593" spans="1:8">
      <c r="A1593" s="17">
        <v>38688</v>
      </c>
      <c r="B1593">
        <v>2358.4499999999998</v>
      </c>
      <c r="C1593">
        <v>2366.9499999999998</v>
      </c>
      <c r="D1593">
        <v>2340.6999999999998</v>
      </c>
      <c r="E1593">
        <v>2345.15</v>
      </c>
      <c r="F1593">
        <f t="shared" si="74"/>
        <v>1.2167527643769382E-3</v>
      </c>
      <c r="G1593">
        <f t="shared" si="72"/>
        <v>7.2409999999999997</v>
      </c>
      <c r="H1593">
        <f t="shared" si="73"/>
        <v>4.4109999999999996</v>
      </c>
    </row>
    <row r="1594" spans="1:8">
      <c r="A1594" s="17">
        <v>38691</v>
      </c>
      <c r="B1594">
        <v>2354.1999999999998</v>
      </c>
      <c r="C1594">
        <v>2354.3000000000002</v>
      </c>
      <c r="D1594">
        <v>2315.1</v>
      </c>
      <c r="E1594">
        <v>2319.6999999999998</v>
      </c>
      <c r="F1594">
        <f t="shared" si="74"/>
        <v>-1.0852184295247702E-2</v>
      </c>
      <c r="G1594">
        <f t="shared" si="72"/>
        <v>7.2409999999999997</v>
      </c>
      <c r="H1594">
        <f t="shared" si="73"/>
        <v>4.4029999999999996</v>
      </c>
    </row>
    <row r="1595" spans="1:8">
      <c r="A1595" s="17">
        <v>38692</v>
      </c>
      <c r="B1595">
        <v>2322.8000000000002</v>
      </c>
      <c r="C1595">
        <v>2340.4499999999998</v>
      </c>
      <c r="D1595">
        <v>2307.9499999999998</v>
      </c>
      <c r="E1595">
        <v>2318.4499999999998</v>
      </c>
      <c r="F1595">
        <f t="shared" si="74"/>
        <v>-5.388627839807425E-4</v>
      </c>
      <c r="G1595">
        <f t="shared" si="72"/>
        <v>7.2519999999999998</v>
      </c>
      <c r="H1595">
        <f t="shared" si="73"/>
        <v>4.4000000000000004</v>
      </c>
    </row>
    <row r="1596" spans="1:8">
      <c r="A1596" s="17">
        <v>38693</v>
      </c>
      <c r="B1596">
        <v>2321.5</v>
      </c>
      <c r="C1596">
        <v>2341.75</v>
      </c>
      <c r="D1596">
        <v>2321.5</v>
      </c>
      <c r="E1596">
        <v>2339.75</v>
      </c>
      <c r="F1596">
        <f t="shared" si="74"/>
        <v>9.187172464361959E-3</v>
      </c>
      <c r="G1596">
        <f t="shared" si="72"/>
        <v>7.2759999999999998</v>
      </c>
      <c r="H1596">
        <f t="shared" si="73"/>
        <v>4.3959999999999999</v>
      </c>
    </row>
    <row r="1597" spans="1:8">
      <c r="A1597" s="17">
        <v>38694</v>
      </c>
      <c r="B1597">
        <v>2348</v>
      </c>
      <c r="C1597">
        <v>2353.65</v>
      </c>
      <c r="D1597">
        <v>2329.9499999999998</v>
      </c>
      <c r="E1597">
        <v>2350.9</v>
      </c>
      <c r="F1597">
        <f t="shared" si="74"/>
        <v>4.7654663959824095E-3</v>
      </c>
      <c r="G1597">
        <f t="shared" si="72"/>
        <v>7.2830000000000004</v>
      </c>
      <c r="H1597">
        <f t="shared" si="73"/>
        <v>4.3929999999999998</v>
      </c>
    </row>
    <row r="1598" spans="1:8">
      <c r="A1598" s="17">
        <v>38695</v>
      </c>
      <c r="B1598">
        <v>2355.15</v>
      </c>
      <c r="C1598">
        <v>2388.0500000000002</v>
      </c>
      <c r="D1598">
        <v>2355.15</v>
      </c>
      <c r="E1598">
        <v>2385.85</v>
      </c>
      <c r="F1598">
        <f t="shared" si="74"/>
        <v>1.4866646816112938E-2</v>
      </c>
      <c r="G1598">
        <f t="shared" si="72"/>
        <v>7.1639999999999997</v>
      </c>
      <c r="H1598">
        <f t="shared" si="73"/>
        <v>4.3949999999999996</v>
      </c>
    </row>
    <row r="1599" spans="1:8">
      <c r="A1599" s="17">
        <v>38698</v>
      </c>
      <c r="B1599">
        <v>2393.9</v>
      </c>
      <c r="C1599">
        <v>2410.85</v>
      </c>
      <c r="D1599">
        <v>2392.6999999999998</v>
      </c>
      <c r="E1599">
        <v>2402.5</v>
      </c>
      <c r="F1599">
        <f t="shared" si="74"/>
        <v>6.9786449273843143E-3</v>
      </c>
      <c r="G1599">
        <f t="shared" si="72"/>
        <v>7.2889999999999997</v>
      </c>
      <c r="H1599">
        <f t="shared" si="73"/>
        <v>4.383</v>
      </c>
    </row>
    <row r="1600" spans="1:8">
      <c r="A1600" s="17">
        <v>38699</v>
      </c>
      <c r="B1600">
        <v>2403.65</v>
      </c>
      <c r="C1600">
        <v>2429.1999999999998</v>
      </c>
      <c r="D1600">
        <v>2396.4</v>
      </c>
      <c r="E1600">
        <v>2427.9</v>
      </c>
      <c r="F1600">
        <f t="shared" si="74"/>
        <v>1.0572320499479648E-2</v>
      </c>
      <c r="G1600">
        <f t="shared" si="72"/>
        <v>7.3140000000000001</v>
      </c>
      <c r="H1600">
        <f t="shared" si="73"/>
        <v>4.38</v>
      </c>
    </row>
    <row r="1601" spans="1:8">
      <c r="A1601" s="17">
        <v>38700</v>
      </c>
      <c r="B1601">
        <v>2432.0500000000002</v>
      </c>
      <c r="C1601">
        <v>2441.1</v>
      </c>
      <c r="D1601">
        <v>2411.4</v>
      </c>
      <c r="E1601">
        <v>2425.6999999999998</v>
      </c>
      <c r="F1601">
        <f t="shared" si="74"/>
        <v>-9.0613287202945259E-4</v>
      </c>
      <c r="G1601">
        <f t="shared" si="72"/>
        <v>7.3120000000000003</v>
      </c>
      <c r="H1601">
        <f t="shared" si="73"/>
        <v>4.3769999999999998</v>
      </c>
    </row>
    <row r="1602" spans="1:8">
      <c r="A1602" s="17">
        <v>38701</v>
      </c>
      <c r="B1602">
        <v>2437.3000000000002</v>
      </c>
      <c r="C1602">
        <v>2438.4</v>
      </c>
      <c r="D1602">
        <v>2390.9</v>
      </c>
      <c r="E1602">
        <v>2401.1999999999998</v>
      </c>
      <c r="F1602">
        <f t="shared" si="74"/>
        <v>-1.0100177268417387E-2</v>
      </c>
      <c r="G1602">
        <f t="shared" ref="G1602:G1665" si="75">VLOOKUP(A1602,Debtindex,6,FALSE)</f>
        <v>7.2610000000000001</v>
      </c>
      <c r="H1602">
        <f t="shared" ref="H1602:H1665" si="76">VLOOKUP(A1602,Debtindex,7,FALSE)</f>
        <v>4.3760000000000003</v>
      </c>
    </row>
    <row r="1603" spans="1:8">
      <c r="A1603" s="17">
        <v>38702</v>
      </c>
      <c r="B1603">
        <v>2413.1</v>
      </c>
      <c r="C1603">
        <v>2427.65</v>
      </c>
      <c r="D1603">
        <v>2396.8000000000002</v>
      </c>
      <c r="E1603">
        <v>2425.4</v>
      </c>
      <c r="F1603">
        <f t="shared" si="74"/>
        <v>1.0078294186240289E-2</v>
      </c>
      <c r="G1603">
        <f t="shared" si="75"/>
        <v>7.2969999999999997</v>
      </c>
      <c r="H1603">
        <f t="shared" si="76"/>
        <v>4.3719999999999999</v>
      </c>
    </row>
    <row r="1604" spans="1:8">
      <c r="A1604" s="17">
        <v>38705</v>
      </c>
      <c r="B1604">
        <v>2431.6</v>
      </c>
      <c r="C1604">
        <v>2454</v>
      </c>
      <c r="D1604">
        <v>2431.6</v>
      </c>
      <c r="E1604">
        <v>2452.65</v>
      </c>
      <c r="F1604">
        <f t="shared" ref="F1604:F1667" si="77">E1604/E1603-1</f>
        <v>1.1235260163272143E-2</v>
      </c>
      <c r="G1604">
        <f t="shared" si="75"/>
        <v>7.3419999999999996</v>
      </c>
      <c r="H1604">
        <f t="shared" si="76"/>
        <v>4.3620000000000001</v>
      </c>
    </row>
    <row r="1605" spans="1:8">
      <c r="A1605" s="17">
        <v>38706</v>
      </c>
      <c r="B1605">
        <v>2455.4</v>
      </c>
      <c r="C1605">
        <v>2461.4</v>
      </c>
      <c r="D1605">
        <v>2437.65</v>
      </c>
      <c r="E1605">
        <v>2446.85</v>
      </c>
      <c r="F1605">
        <f t="shared" si="77"/>
        <v>-2.3647891056612913E-3</v>
      </c>
      <c r="G1605">
        <f t="shared" si="75"/>
        <v>7.3440000000000003</v>
      </c>
      <c r="H1605">
        <f t="shared" si="76"/>
        <v>4.359</v>
      </c>
    </row>
    <row r="1606" spans="1:8">
      <c r="A1606" s="17">
        <v>38707</v>
      </c>
      <c r="B1606">
        <v>2452.75</v>
      </c>
      <c r="C1606">
        <v>2463.8000000000002</v>
      </c>
      <c r="D1606">
        <v>2427.9</v>
      </c>
      <c r="E1606">
        <v>2445.5</v>
      </c>
      <c r="F1606">
        <f t="shared" si="77"/>
        <v>-5.5172977501682929E-4</v>
      </c>
      <c r="G1606">
        <f t="shared" si="75"/>
        <v>7.3490000000000002</v>
      </c>
      <c r="H1606">
        <f t="shared" si="76"/>
        <v>4.3559999999999999</v>
      </c>
    </row>
    <row r="1607" spans="1:8">
      <c r="A1607" s="17">
        <v>38708</v>
      </c>
      <c r="B1607">
        <v>2454.75</v>
      </c>
      <c r="C1607">
        <v>2461.85</v>
      </c>
      <c r="D1607">
        <v>2440.65</v>
      </c>
      <c r="E1607">
        <v>2454.35</v>
      </c>
      <c r="F1607">
        <f t="shared" si="77"/>
        <v>3.6188918421591332E-3</v>
      </c>
      <c r="G1607">
        <f t="shared" si="75"/>
        <v>7.4020000000000001</v>
      </c>
      <c r="H1607">
        <f t="shared" si="76"/>
        <v>4.351</v>
      </c>
    </row>
    <row r="1608" spans="1:8">
      <c r="A1608" s="17">
        <v>38709</v>
      </c>
      <c r="B1608">
        <v>2462.1</v>
      </c>
      <c r="C1608">
        <v>2468.6</v>
      </c>
      <c r="D1608">
        <v>2422.15</v>
      </c>
      <c r="E1608">
        <v>2426.1</v>
      </c>
      <c r="F1608">
        <f t="shared" si="77"/>
        <v>-1.1510175810296008E-2</v>
      </c>
      <c r="G1608">
        <f t="shared" si="75"/>
        <v>7.3620000000000001</v>
      </c>
      <c r="H1608">
        <f t="shared" si="76"/>
        <v>4.3499999999999996</v>
      </c>
    </row>
    <row r="1609" spans="1:8">
      <c r="A1609" s="17">
        <v>38712</v>
      </c>
      <c r="B1609">
        <v>2418.1999999999998</v>
      </c>
      <c r="C1609">
        <v>2418.1999999999998</v>
      </c>
      <c r="D1609">
        <v>2372</v>
      </c>
      <c r="E1609">
        <v>2377.25</v>
      </c>
      <c r="F1609">
        <f t="shared" si="77"/>
        <v>-2.0135196405754008E-2</v>
      </c>
      <c r="G1609">
        <f t="shared" si="75"/>
        <v>7.4080000000000004</v>
      </c>
      <c r="H1609">
        <f t="shared" si="76"/>
        <v>4.34</v>
      </c>
    </row>
    <row r="1610" spans="1:8">
      <c r="A1610" s="17">
        <v>38713</v>
      </c>
      <c r="B1610">
        <v>2369.4499999999998</v>
      </c>
      <c r="C1610">
        <v>2428.5</v>
      </c>
      <c r="D1610">
        <v>2362.75</v>
      </c>
      <c r="E1610">
        <v>2424.65</v>
      </c>
      <c r="F1610">
        <f t="shared" si="77"/>
        <v>1.9939005153013056E-2</v>
      </c>
      <c r="G1610">
        <f t="shared" si="75"/>
        <v>7.3140000000000001</v>
      </c>
      <c r="H1610">
        <f t="shared" si="76"/>
        <v>4.3410000000000002</v>
      </c>
    </row>
    <row r="1611" spans="1:8">
      <c r="A1611" s="17">
        <v>38714</v>
      </c>
      <c r="B1611">
        <v>2426.5500000000002</v>
      </c>
      <c r="C1611">
        <v>2440.0500000000002</v>
      </c>
      <c r="D1611">
        <v>2411.25</v>
      </c>
      <c r="E1611">
        <v>2422.0500000000002</v>
      </c>
      <c r="F1611">
        <f t="shared" si="77"/>
        <v>-1.0723197162476605E-3</v>
      </c>
      <c r="G1611">
        <f t="shared" si="75"/>
        <v>7.3879999999999999</v>
      </c>
      <c r="H1611">
        <f t="shared" si="76"/>
        <v>4.335</v>
      </c>
    </row>
    <row r="1612" spans="1:8">
      <c r="A1612" s="17">
        <v>38715</v>
      </c>
      <c r="B1612">
        <v>2429.5500000000002</v>
      </c>
      <c r="C1612">
        <v>2444.1999999999998</v>
      </c>
      <c r="D1612">
        <v>2424.35</v>
      </c>
      <c r="E1612">
        <v>2440.3000000000002</v>
      </c>
      <c r="F1612">
        <f t="shared" si="77"/>
        <v>7.5349394108297219E-3</v>
      </c>
      <c r="G1612">
        <f t="shared" si="75"/>
        <v>7.5810000000000004</v>
      </c>
      <c r="H1612">
        <f t="shared" si="76"/>
        <v>4.3239999999999998</v>
      </c>
    </row>
    <row r="1613" spans="1:8">
      <c r="A1613" s="17">
        <v>38716</v>
      </c>
      <c r="B1613">
        <v>2442.0500000000002</v>
      </c>
      <c r="C1613">
        <v>2465</v>
      </c>
      <c r="D1613">
        <v>2436.9499999999998</v>
      </c>
      <c r="E1613">
        <v>2459.1999999999998</v>
      </c>
      <c r="F1613">
        <f t="shared" si="77"/>
        <v>7.7449493914680811E-3</v>
      </c>
      <c r="G1613">
        <f t="shared" si="75"/>
        <v>7.01</v>
      </c>
      <c r="H1613">
        <f t="shared" si="76"/>
        <v>4.3449999999999998</v>
      </c>
    </row>
    <row r="1614" spans="1:8">
      <c r="A1614" s="17">
        <v>38719</v>
      </c>
      <c r="B1614">
        <v>2465.15</v>
      </c>
      <c r="C1614">
        <v>2473.6999999999998</v>
      </c>
      <c r="D1614">
        <v>2456.5</v>
      </c>
      <c r="E1614">
        <v>2464.25</v>
      </c>
      <c r="F1614">
        <f t="shared" si="77"/>
        <v>2.0535133376708981E-3</v>
      </c>
      <c r="G1614">
        <f t="shared" si="75"/>
        <v>7.2640000000000002</v>
      </c>
      <c r="H1614">
        <f t="shared" si="76"/>
        <v>4.3529999999999998</v>
      </c>
    </row>
    <row r="1615" spans="1:8">
      <c r="A1615" s="17">
        <v>38720</v>
      </c>
      <c r="B1615">
        <v>2471.8000000000002</v>
      </c>
      <c r="C1615">
        <v>2504.35</v>
      </c>
      <c r="D1615">
        <v>2466.6999999999998</v>
      </c>
      <c r="E1615">
        <v>2502.5500000000002</v>
      </c>
      <c r="F1615">
        <f t="shared" si="77"/>
        <v>1.5542254235568764E-2</v>
      </c>
      <c r="G1615">
        <f t="shared" si="75"/>
        <v>7.2590000000000003</v>
      </c>
      <c r="H1615">
        <f t="shared" si="76"/>
        <v>4.3499999999999996</v>
      </c>
    </row>
    <row r="1616" spans="1:8">
      <c r="A1616" s="17">
        <v>38721</v>
      </c>
      <c r="B1616">
        <v>2514.5500000000002</v>
      </c>
      <c r="C1616">
        <v>2525.9499999999998</v>
      </c>
      <c r="D1616">
        <v>2508.4499999999998</v>
      </c>
      <c r="E1616">
        <v>2522.5500000000002</v>
      </c>
      <c r="F1616">
        <f t="shared" si="77"/>
        <v>7.9918483147189967E-3</v>
      </c>
      <c r="G1616">
        <f t="shared" si="75"/>
        <v>7.3109999999999999</v>
      </c>
      <c r="H1616">
        <f t="shared" si="76"/>
        <v>4.3449999999999998</v>
      </c>
    </row>
    <row r="1617" spans="1:8">
      <c r="A1617" s="17">
        <v>38722</v>
      </c>
      <c r="B1617">
        <v>2527.65</v>
      </c>
      <c r="C1617">
        <v>2531.5500000000002</v>
      </c>
      <c r="D1617">
        <v>2507.6999999999998</v>
      </c>
      <c r="E1617">
        <v>2525.4</v>
      </c>
      <c r="F1617">
        <f t="shared" si="77"/>
        <v>1.129809121722003E-3</v>
      </c>
      <c r="G1617">
        <f t="shared" si="75"/>
        <v>7.2530000000000001</v>
      </c>
      <c r="H1617">
        <f t="shared" si="76"/>
        <v>4.3449999999999998</v>
      </c>
    </row>
    <row r="1618" spans="1:8">
      <c r="A1618" s="17">
        <v>38723</v>
      </c>
      <c r="B1618">
        <v>2534.3000000000002</v>
      </c>
      <c r="C1618">
        <v>2545.4</v>
      </c>
      <c r="D1618">
        <v>2510.1</v>
      </c>
      <c r="E1618">
        <v>2537.3000000000002</v>
      </c>
      <c r="F1618">
        <f t="shared" si="77"/>
        <v>4.7121248119110781E-3</v>
      </c>
      <c r="G1618">
        <f t="shared" si="75"/>
        <v>7.3559999999999999</v>
      </c>
      <c r="H1618">
        <f t="shared" si="76"/>
        <v>4.3380000000000001</v>
      </c>
    </row>
    <row r="1619" spans="1:8">
      <c r="A1619" s="17">
        <v>38726</v>
      </c>
      <c r="B1619">
        <v>2547.65</v>
      </c>
      <c r="C1619">
        <v>2550.4</v>
      </c>
      <c r="D1619">
        <v>2531.5500000000002</v>
      </c>
      <c r="E1619">
        <v>2540.4</v>
      </c>
      <c r="F1619">
        <f t="shared" si="77"/>
        <v>1.2217711740827308E-3</v>
      </c>
      <c r="G1619">
        <f t="shared" si="75"/>
        <v>7.2809999999999997</v>
      </c>
      <c r="H1619">
        <f t="shared" si="76"/>
        <v>4.3319999999999999</v>
      </c>
    </row>
    <row r="1620" spans="1:8">
      <c r="A1620" s="17">
        <v>38727</v>
      </c>
      <c r="B1620">
        <v>2540.25</v>
      </c>
      <c r="C1620">
        <v>2540.25</v>
      </c>
      <c r="D1620">
        <v>2508</v>
      </c>
      <c r="E1620">
        <v>2512.0500000000002</v>
      </c>
      <c r="F1620">
        <f t="shared" si="77"/>
        <v>-1.1159659896079366E-2</v>
      </c>
      <c r="G1620">
        <f t="shared" si="75"/>
        <v>7.3280000000000003</v>
      </c>
      <c r="H1620">
        <f t="shared" si="76"/>
        <v>4.3310000000000004</v>
      </c>
    </row>
    <row r="1621" spans="1:8">
      <c r="A1621" s="17">
        <v>38729</v>
      </c>
      <c r="B1621">
        <v>2491.75</v>
      </c>
      <c r="C1621">
        <v>2514.4499999999998</v>
      </c>
      <c r="D1621">
        <v>2480.0500000000002</v>
      </c>
      <c r="E1621">
        <v>2502.0500000000002</v>
      </c>
      <c r="F1621">
        <f t="shared" si="77"/>
        <v>-3.9808124838279779E-3</v>
      </c>
      <c r="G1621">
        <f t="shared" si="75"/>
        <v>7.34</v>
      </c>
      <c r="H1621">
        <f t="shared" si="76"/>
        <v>4.3250000000000002</v>
      </c>
    </row>
    <row r="1622" spans="1:8">
      <c r="A1622" s="17">
        <v>38730</v>
      </c>
      <c r="B1622">
        <v>2506.6</v>
      </c>
      <c r="C1622">
        <v>2528</v>
      </c>
      <c r="D1622">
        <v>2499.65</v>
      </c>
      <c r="E1622">
        <v>2502.75</v>
      </c>
      <c r="F1622">
        <f t="shared" si="77"/>
        <v>2.7977058811767819E-4</v>
      </c>
      <c r="G1622">
        <f t="shared" si="75"/>
        <v>7.1050000000000004</v>
      </c>
      <c r="H1622">
        <f t="shared" si="76"/>
        <v>4.3310000000000004</v>
      </c>
    </row>
    <row r="1623" spans="1:8">
      <c r="A1623" s="17">
        <v>38733</v>
      </c>
      <c r="B1623">
        <v>2502.6999999999998</v>
      </c>
      <c r="C1623">
        <v>2503.6</v>
      </c>
      <c r="D1623">
        <v>2481.35</v>
      </c>
      <c r="E1623">
        <v>2486.15</v>
      </c>
      <c r="F1623">
        <f t="shared" si="77"/>
        <v>-6.6327040255718117E-3</v>
      </c>
      <c r="G1623">
        <f t="shared" si="75"/>
        <v>7.3369999999999997</v>
      </c>
      <c r="H1623">
        <f t="shared" si="76"/>
        <v>4.3140000000000001</v>
      </c>
    </row>
    <row r="1624" spans="1:8">
      <c r="A1624" s="17">
        <v>38734</v>
      </c>
      <c r="B1624">
        <v>2493.65</v>
      </c>
      <c r="C1624">
        <v>2507.75</v>
      </c>
      <c r="D1624">
        <v>2468.25</v>
      </c>
      <c r="E1624">
        <v>2473.65</v>
      </c>
      <c r="F1624">
        <f t="shared" si="77"/>
        <v>-5.0278543128934317E-3</v>
      </c>
      <c r="G1624">
        <f t="shared" si="75"/>
        <v>7.3719999999999999</v>
      </c>
      <c r="H1624">
        <f t="shared" si="76"/>
        <v>4.3099999999999996</v>
      </c>
    </row>
    <row r="1625" spans="1:8">
      <c r="A1625" s="17">
        <v>38735</v>
      </c>
      <c r="B1625">
        <v>2452.4499999999998</v>
      </c>
      <c r="C1625">
        <v>2469.1999999999998</v>
      </c>
      <c r="D1625">
        <v>2438.4499999999998</v>
      </c>
      <c r="E1625">
        <v>2455.75</v>
      </c>
      <c r="F1625">
        <f t="shared" si="77"/>
        <v>-7.2362702888444375E-3</v>
      </c>
      <c r="G1625">
        <f t="shared" si="75"/>
        <v>7.3390000000000004</v>
      </c>
      <c r="H1625">
        <f t="shared" si="76"/>
        <v>4.319</v>
      </c>
    </row>
    <row r="1626" spans="1:8">
      <c r="A1626" s="17">
        <v>38736</v>
      </c>
      <c r="B1626">
        <v>2472.9499999999998</v>
      </c>
      <c r="C1626">
        <v>2508.6999999999998</v>
      </c>
      <c r="D1626">
        <v>2472.9499999999998</v>
      </c>
      <c r="E1626">
        <v>2506.3000000000002</v>
      </c>
      <c r="F1626">
        <f t="shared" si="77"/>
        <v>2.0584342868777528E-2</v>
      </c>
      <c r="G1626">
        <f t="shared" si="75"/>
        <v>7.3150000000000004</v>
      </c>
      <c r="H1626">
        <f t="shared" si="76"/>
        <v>4.3170000000000002</v>
      </c>
    </row>
    <row r="1627" spans="1:8">
      <c r="A1627" s="17">
        <v>38737</v>
      </c>
      <c r="B1627">
        <v>2515</v>
      </c>
      <c r="C1627">
        <v>2537.85</v>
      </c>
      <c r="D1627">
        <v>2514.35</v>
      </c>
      <c r="E1627">
        <v>2529.1</v>
      </c>
      <c r="F1627">
        <f t="shared" si="77"/>
        <v>9.0970753700674312E-3</v>
      </c>
      <c r="G1627">
        <f t="shared" si="75"/>
        <v>7.3520000000000003</v>
      </c>
      <c r="H1627">
        <f t="shared" si="76"/>
        <v>4.3129999999999997</v>
      </c>
    </row>
    <row r="1628" spans="1:8">
      <c r="A1628" s="17">
        <v>38740</v>
      </c>
      <c r="B1628">
        <v>2516.1999999999998</v>
      </c>
      <c r="C1628">
        <v>2527.6999999999998</v>
      </c>
      <c r="D1628">
        <v>2510.3000000000002</v>
      </c>
      <c r="E1628">
        <v>2517.75</v>
      </c>
      <c r="F1628">
        <f t="shared" si="77"/>
        <v>-4.4877624451385989E-3</v>
      </c>
      <c r="G1628">
        <f t="shared" si="75"/>
        <v>7.3079999999999998</v>
      </c>
      <c r="H1628">
        <f t="shared" si="76"/>
        <v>4.3070000000000004</v>
      </c>
    </row>
    <row r="1629" spans="1:8">
      <c r="A1629" s="17">
        <v>38741</v>
      </c>
      <c r="B1629">
        <v>2532</v>
      </c>
      <c r="C1629">
        <v>2542.15</v>
      </c>
      <c r="D1629">
        <v>2526.0500000000002</v>
      </c>
      <c r="E1629">
        <v>2532.5</v>
      </c>
      <c r="F1629">
        <f t="shared" si="77"/>
        <v>5.8584053222123789E-3</v>
      </c>
      <c r="G1629">
        <f t="shared" si="75"/>
        <v>7.4279999999999999</v>
      </c>
      <c r="H1629">
        <f t="shared" si="76"/>
        <v>4.2990000000000004</v>
      </c>
    </row>
    <row r="1630" spans="1:8">
      <c r="A1630" s="17">
        <v>38742</v>
      </c>
      <c r="B1630">
        <v>2543</v>
      </c>
      <c r="C1630">
        <v>2559.1</v>
      </c>
      <c r="D1630">
        <v>2533</v>
      </c>
      <c r="E1630">
        <v>2548.6</v>
      </c>
      <c r="F1630">
        <f t="shared" si="77"/>
        <v>6.3573543928923115E-3</v>
      </c>
      <c r="G1630">
        <f t="shared" si="75"/>
        <v>7.625</v>
      </c>
      <c r="H1630">
        <f t="shared" si="76"/>
        <v>4.2889999999999997</v>
      </c>
    </row>
    <row r="1631" spans="1:8">
      <c r="A1631" s="17">
        <v>38744</v>
      </c>
      <c r="B1631">
        <v>2557.9499999999998</v>
      </c>
      <c r="C1631">
        <v>2591.1</v>
      </c>
      <c r="D1631">
        <v>2557.9499999999998</v>
      </c>
      <c r="E1631">
        <v>2587.5</v>
      </c>
      <c r="F1631">
        <f t="shared" si="77"/>
        <v>1.5263281801773498E-2</v>
      </c>
      <c r="G1631">
        <f t="shared" si="75"/>
        <v>7.6529999999999996</v>
      </c>
      <c r="H1631">
        <f t="shared" si="76"/>
        <v>4.282</v>
      </c>
    </row>
    <row r="1632" spans="1:8">
      <c r="A1632" s="17">
        <v>38747</v>
      </c>
      <c r="B1632">
        <v>2598.6</v>
      </c>
      <c r="C1632">
        <v>2604.15</v>
      </c>
      <c r="D1632">
        <v>2563.8000000000002</v>
      </c>
      <c r="E1632">
        <v>2570.15</v>
      </c>
      <c r="F1632">
        <f t="shared" si="77"/>
        <v>-6.7053140096617891E-3</v>
      </c>
      <c r="G1632">
        <f t="shared" si="75"/>
        <v>7.54</v>
      </c>
      <c r="H1632">
        <f t="shared" si="76"/>
        <v>4.3049999999999997</v>
      </c>
    </row>
    <row r="1633" spans="1:8">
      <c r="A1633" s="17">
        <v>38748</v>
      </c>
      <c r="B1633">
        <v>2580.3000000000002</v>
      </c>
      <c r="C1633">
        <v>2592.65</v>
      </c>
      <c r="D1633">
        <v>2578.1999999999998</v>
      </c>
      <c r="E1633">
        <v>2585.9499999999998</v>
      </c>
      <c r="F1633">
        <f t="shared" si="77"/>
        <v>6.1475011186116202E-3</v>
      </c>
      <c r="G1633">
        <f t="shared" si="75"/>
        <v>7.4729999999999999</v>
      </c>
      <c r="H1633">
        <f t="shared" si="76"/>
        <v>4.3049999999999997</v>
      </c>
    </row>
    <row r="1634" spans="1:8">
      <c r="A1634" s="17">
        <v>38749</v>
      </c>
      <c r="B1634">
        <v>2593</v>
      </c>
      <c r="C1634">
        <v>2594.5</v>
      </c>
      <c r="D1634">
        <v>2552.4</v>
      </c>
      <c r="E1634">
        <v>2560.5500000000002</v>
      </c>
      <c r="F1634">
        <f t="shared" si="77"/>
        <v>-9.8223090160287629E-3</v>
      </c>
      <c r="G1634">
        <f t="shared" si="75"/>
        <v>7.5090000000000003</v>
      </c>
      <c r="H1634">
        <f t="shared" si="76"/>
        <v>4.3029999999999999</v>
      </c>
    </row>
    <row r="1635" spans="1:8">
      <c r="A1635" s="17">
        <v>38750</v>
      </c>
      <c r="B1635">
        <v>2573.8000000000002</v>
      </c>
      <c r="C1635">
        <v>2581.5</v>
      </c>
      <c r="D1635">
        <v>2548.9499999999998</v>
      </c>
      <c r="E1635">
        <v>2559.5500000000002</v>
      </c>
      <c r="F1635">
        <f t="shared" si="77"/>
        <v>-3.9054109468672493E-4</v>
      </c>
      <c r="G1635">
        <f t="shared" si="75"/>
        <v>7.5510000000000002</v>
      </c>
      <c r="H1635">
        <f t="shared" si="76"/>
        <v>4.2990000000000004</v>
      </c>
    </row>
    <row r="1636" spans="1:8">
      <c r="A1636" s="17">
        <v>38751</v>
      </c>
      <c r="B1636">
        <v>2553.1999999999998</v>
      </c>
      <c r="C1636">
        <v>2563.9499999999998</v>
      </c>
      <c r="D1636">
        <v>2543.5500000000002</v>
      </c>
      <c r="E1636">
        <v>2550.1999999999998</v>
      </c>
      <c r="F1636">
        <f t="shared" si="77"/>
        <v>-3.6529858764237089E-3</v>
      </c>
      <c r="G1636">
        <f t="shared" si="75"/>
        <v>7.56</v>
      </c>
      <c r="H1636">
        <f t="shared" si="76"/>
        <v>4.2969999999999997</v>
      </c>
    </row>
    <row r="1637" spans="1:8">
      <c r="A1637" s="17">
        <v>38754</v>
      </c>
      <c r="B1637">
        <v>2553.5500000000002</v>
      </c>
      <c r="C1637">
        <v>2593.6</v>
      </c>
      <c r="D1637">
        <v>2546.1</v>
      </c>
      <c r="E1637">
        <v>2588.65</v>
      </c>
      <c r="F1637">
        <f t="shared" si="77"/>
        <v>1.507724884322803E-2</v>
      </c>
      <c r="G1637">
        <f t="shared" si="75"/>
        <v>7.5250000000000004</v>
      </c>
      <c r="H1637">
        <f t="shared" si="76"/>
        <v>4.29</v>
      </c>
    </row>
    <row r="1638" spans="1:8">
      <c r="A1638" s="17">
        <v>38755</v>
      </c>
      <c r="B1638">
        <v>2599.1</v>
      </c>
      <c r="C1638">
        <v>2609.5500000000002</v>
      </c>
      <c r="D1638">
        <v>2584.25</v>
      </c>
      <c r="E1638">
        <v>2605.35</v>
      </c>
      <c r="F1638">
        <f t="shared" si="77"/>
        <v>6.4512390628319594E-3</v>
      </c>
      <c r="G1638">
        <f t="shared" si="75"/>
        <v>7.5069999999999997</v>
      </c>
      <c r="H1638">
        <f t="shared" si="76"/>
        <v>4.2880000000000003</v>
      </c>
    </row>
    <row r="1639" spans="1:8">
      <c r="A1639" s="17">
        <v>38756</v>
      </c>
      <c r="B1639">
        <v>2600.5</v>
      </c>
      <c r="C1639">
        <v>2608.5</v>
      </c>
      <c r="D1639">
        <v>2583.35</v>
      </c>
      <c r="E1639">
        <v>2603.25</v>
      </c>
      <c r="F1639">
        <f t="shared" si="77"/>
        <v>-8.0603373826926283E-4</v>
      </c>
      <c r="G1639">
        <f t="shared" si="75"/>
        <v>7.5359999999999996</v>
      </c>
      <c r="H1639">
        <f t="shared" si="76"/>
        <v>4.2839999999999998</v>
      </c>
    </row>
    <row r="1640" spans="1:8">
      <c r="A1640" s="17">
        <v>38758</v>
      </c>
      <c r="B1640">
        <v>2612.9499999999998</v>
      </c>
      <c r="C1640">
        <v>2623.7</v>
      </c>
      <c r="D1640">
        <v>2611.6</v>
      </c>
      <c r="E1640">
        <v>2621.4</v>
      </c>
      <c r="F1640">
        <f t="shared" si="77"/>
        <v>6.9720541630653443E-3</v>
      </c>
      <c r="G1640">
        <f t="shared" si="75"/>
        <v>7.7210000000000001</v>
      </c>
      <c r="H1640">
        <f t="shared" si="76"/>
        <v>4.2720000000000002</v>
      </c>
    </row>
    <row r="1641" spans="1:8">
      <c r="A1641" s="17">
        <v>38761</v>
      </c>
      <c r="B1641">
        <v>2624.1</v>
      </c>
      <c r="C1641">
        <v>2635.7</v>
      </c>
      <c r="D1641">
        <v>2617.9</v>
      </c>
      <c r="E1641">
        <v>2634.6</v>
      </c>
      <c r="F1641">
        <f t="shared" si="77"/>
        <v>5.0354772259098013E-3</v>
      </c>
      <c r="G1641">
        <f t="shared" si="75"/>
        <v>7.7140000000000004</v>
      </c>
      <c r="H1641">
        <f t="shared" si="76"/>
        <v>4.2640000000000002</v>
      </c>
    </row>
    <row r="1642" spans="1:8">
      <c r="A1642" s="17">
        <v>38762</v>
      </c>
      <c r="B1642">
        <v>2642.55</v>
      </c>
      <c r="C1642">
        <v>2646.1</v>
      </c>
      <c r="D1642">
        <v>2612.1999999999998</v>
      </c>
      <c r="E1642">
        <v>2618</v>
      </c>
      <c r="F1642">
        <f t="shared" si="77"/>
        <v>-6.3007667198056172E-3</v>
      </c>
      <c r="G1642">
        <f t="shared" si="75"/>
        <v>7.7519999999999998</v>
      </c>
      <c r="H1642">
        <f t="shared" si="76"/>
        <v>4.2590000000000003</v>
      </c>
    </row>
    <row r="1643" spans="1:8">
      <c r="A1643" s="17">
        <v>38763</v>
      </c>
      <c r="B1643">
        <v>2636.3</v>
      </c>
      <c r="C1643">
        <v>2642.65</v>
      </c>
      <c r="D1643">
        <v>2607.5500000000002</v>
      </c>
      <c r="E1643">
        <v>2624.85</v>
      </c>
      <c r="F1643">
        <f t="shared" si="77"/>
        <v>2.6165011459129417E-3</v>
      </c>
      <c r="G1643">
        <f t="shared" si="75"/>
        <v>7.6470000000000002</v>
      </c>
      <c r="H1643">
        <f t="shared" si="76"/>
        <v>4.2610000000000001</v>
      </c>
    </row>
    <row r="1644" spans="1:8">
      <c r="A1644" s="17">
        <v>38764</v>
      </c>
      <c r="B1644">
        <v>2633.55</v>
      </c>
      <c r="C1644">
        <v>2643.1</v>
      </c>
      <c r="D1644">
        <v>2622.65</v>
      </c>
      <c r="E1644">
        <v>2630.25</v>
      </c>
      <c r="F1644">
        <f t="shared" si="77"/>
        <v>2.0572604148809681E-3</v>
      </c>
      <c r="G1644">
        <f t="shared" si="75"/>
        <v>7.657</v>
      </c>
      <c r="H1644">
        <f t="shared" si="76"/>
        <v>4.2569999999999997</v>
      </c>
    </row>
    <row r="1645" spans="1:8">
      <c r="A1645" s="17">
        <v>38765</v>
      </c>
      <c r="B1645">
        <v>2637.85</v>
      </c>
      <c r="C1645">
        <v>2643.65</v>
      </c>
      <c r="D1645">
        <v>2589.85</v>
      </c>
      <c r="E1645">
        <v>2593.5500000000002</v>
      </c>
      <c r="F1645">
        <f t="shared" si="77"/>
        <v>-1.395304628837557E-2</v>
      </c>
      <c r="G1645">
        <f t="shared" si="75"/>
        <v>7.6440000000000001</v>
      </c>
      <c r="H1645">
        <f t="shared" si="76"/>
        <v>4.2880000000000003</v>
      </c>
    </row>
    <row r="1646" spans="1:8">
      <c r="A1646" s="17">
        <v>38768</v>
      </c>
      <c r="B1646">
        <v>2594.1</v>
      </c>
      <c r="C1646">
        <v>2601.4499999999998</v>
      </c>
      <c r="D1646">
        <v>2563.35</v>
      </c>
      <c r="E1646">
        <v>2598.9499999999998</v>
      </c>
      <c r="F1646">
        <f t="shared" si="77"/>
        <v>2.0820882574077437E-3</v>
      </c>
      <c r="G1646">
        <f t="shared" si="75"/>
        <v>7.7110000000000003</v>
      </c>
      <c r="H1646">
        <f t="shared" si="76"/>
        <v>4.2880000000000003</v>
      </c>
    </row>
    <row r="1647" spans="1:8">
      <c r="A1647" s="17">
        <v>38769</v>
      </c>
      <c r="B1647">
        <v>2608.15</v>
      </c>
      <c r="C1647">
        <v>2625.65</v>
      </c>
      <c r="D1647">
        <v>2608.15</v>
      </c>
      <c r="E1647">
        <v>2620.65</v>
      </c>
      <c r="F1647">
        <f t="shared" si="77"/>
        <v>8.34952577002257E-3</v>
      </c>
      <c r="G1647">
        <f t="shared" si="75"/>
        <v>7.5919999999999996</v>
      </c>
      <c r="H1647">
        <f t="shared" si="76"/>
        <v>4.29</v>
      </c>
    </row>
    <row r="1648" spans="1:8">
      <c r="A1648" s="17">
        <v>38770</v>
      </c>
      <c r="B1648">
        <v>2625.6</v>
      </c>
      <c r="C1648">
        <v>2639.4</v>
      </c>
      <c r="D1648">
        <v>2621.25</v>
      </c>
      <c r="E1648">
        <v>2635.85</v>
      </c>
      <c r="F1648">
        <f t="shared" si="77"/>
        <v>5.8000877644859283E-3</v>
      </c>
      <c r="G1648">
        <f t="shared" si="75"/>
        <v>7.6660000000000004</v>
      </c>
      <c r="H1648">
        <f t="shared" si="76"/>
        <v>4.2839999999999998</v>
      </c>
    </row>
    <row r="1649" spans="1:8">
      <c r="A1649" s="17">
        <v>38771</v>
      </c>
      <c r="B1649">
        <v>2642.5</v>
      </c>
      <c r="C1649">
        <v>2656.3</v>
      </c>
      <c r="D1649">
        <v>2638.2</v>
      </c>
      <c r="E1649">
        <v>2640.15</v>
      </c>
      <c r="F1649">
        <f t="shared" si="77"/>
        <v>1.6313523151925136E-3</v>
      </c>
      <c r="G1649">
        <f t="shared" si="75"/>
        <v>7.6630000000000003</v>
      </c>
      <c r="H1649">
        <f t="shared" si="76"/>
        <v>4.282</v>
      </c>
    </row>
    <row r="1650" spans="1:8">
      <c r="A1650" s="17">
        <v>38772</v>
      </c>
      <c r="B1650">
        <v>2648.25</v>
      </c>
      <c r="C1650">
        <v>2655</v>
      </c>
      <c r="D1650">
        <v>2635.2</v>
      </c>
      <c r="E1650">
        <v>2644.95</v>
      </c>
      <c r="F1650">
        <f t="shared" si="77"/>
        <v>1.8180785182659864E-3</v>
      </c>
      <c r="G1650">
        <f t="shared" si="75"/>
        <v>7.766</v>
      </c>
      <c r="H1650">
        <f t="shared" si="76"/>
        <v>4.2789999999999999</v>
      </c>
    </row>
    <row r="1651" spans="1:8">
      <c r="A1651" s="17">
        <v>38775</v>
      </c>
      <c r="B1651">
        <v>2646.95</v>
      </c>
      <c r="C1651">
        <v>2662.75</v>
      </c>
      <c r="D1651">
        <v>2646.95</v>
      </c>
      <c r="E1651">
        <v>2660.7</v>
      </c>
      <c r="F1651">
        <f t="shared" si="77"/>
        <v>5.9547439460103657E-3</v>
      </c>
      <c r="G1651">
        <f t="shared" si="75"/>
        <v>7.415</v>
      </c>
      <c r="H1651">
        <f t="shared" si="76"/>
        <v>4.3540000000000001</v>
      </c>
    </row>
    <row r="1652" spans="1:8">
      <c r="A1652" s="17">
        <v>38776</v>
      </c>
      <c r="B1652">
        <v>2673.75</v>
      </c>
      <c r="C1652">
        <v>2675.4</v>
      </c>
      <c r="D1652">
        <v>2622.6</v>
      </c>
      <c r="E1652">
        <v>2658.95</v>
      </c>
      <c r="F1652">
        <f t="shared" si="77"/>
        <v>-6.5772165219679657E-4</v>
      </c>
      <c r="G1652">
        <f t="shared" si="75"/>
        <v>7.665</v>
      </c>
      <c r="H1652">
        <f t="shared" si="76"/>
        <v>4.3410000000000002</v>
      </c>
    </row>
    <row r="1653" spans="1:8">
      <c r="A1653" s="17">
        <v>38777</v>
      </c>
      <c r="B1653">
        <v>2655</v>
      </c>
      <c r="C1653">
        <v>2700.85</v>
      </c>
      <c r="D1653">
        <v>2652.45</v>
      </c>
      <c r="E1653">
        <v>2698.6</v>
      </c>
      <c r="F1653">
        <f t="shared" si="77"/>
        <v>1.4911901314428766E-2</v>
      </c>
      <c r="G1653">
        <f t="shared" si="75"/>
        <v>7.7119999999999997</v>
      </c>
      <c r="H1653">
        <f t="shared" si="76"/>
        <v>4.3310000000000004</v>
      </c>
    </row>
    <row r="1654" spans="1:8">
      <c r="A1654" s="17">
        <v>38778</v>
      </c>
      <c r="B1654">
        <v>2715.1</v>
      </c>
      <c r="C1654">
        <v>2735.25</v>
      </c>
      <c r="D1654">
        <v>2708.8</v>
      </c>
      <c r="E1654">
        <v>2722</v>
      </c>
      <c r="F1654">
        <f t="shared" si="77"/>
        <v>8.6711628251685546E-3</v>
      </c>
      <c r="G1654">
        <f t="shared" si="75"/>
        <v>7.7370000000000001</v>
      </c>
      <c r="H1654">
        <f t="shared" si="76"/>
        <v>4.327</v>
      </c>
    </row>
    <row r="1655" spans="1:8">
      <c r="A1655" s="17">
        <v>38779</v>
      </c>
      <c r="B1655">
        <v>2730.9</v>
      </c>
      <c r="C1655">
        <v>2738.75</v>
      </c>
      <c r="D1655">
        <v>2712.65</v>
      </c>
      <c r="E1655">
        <v>2724.25</v>
      </c>
      <c r="F1655">
        <f t="shared" si="77"/>
        <v>8.2659808964002934E-4</v>
      </c>
      <c r="G1655">
        <f t="shared" si="75"/>
        <v>7.7859999999999996</v>
      </c>
      <c r="H1655">
        <f t="shared" si="76"/>
        <v>4.3330000000000002</v>
      </c>
    </row>
    <row r="1656" spans="1:8">
      <c r="A1656" s="17">
        <v>38782</v>
      </c>
      <c r="B1656">
        <v>2731.5</v>
      </c>
      <c r="C1656">
        <v>2762.7</v>
      </c>
      <c r="D1656">
        <v>2731.5</v>
      </c>
      <c r="E1656">
        <v>2761.05</v>
      </c>
      <c r="F1656">
        <f t="shared" si="77"/>
        <v>1.3508305038083979E-2</v>
      </c>
      <c r="G1656">
        <f t="shared" si="75"/>
        <v>7.8159999999999998</v>
      </c>
      <c r="H1656">
        <f t="shared" si="76"/>
        <v>4.3230000000000004</v>
      </c>
    </row>
    <row r="1657" spans="1:8">
      <c r="A1657" s="17">
        <v>38783</v>
      </c>
      <c r="B1657">
        <v>2763.7</v>
      </c>
      <c r="C1657">
        <v>2771.15</v>
      </c>
      <c r="D1657">
        <v>2752.6</v>
      </c>
      <c r="E1657">
        <v>2767.2</v>
      </c>
      <c r="F1657">
        <f t="shared" si="77"/>
        <v>2.2274134840005733E-3</v>
      </c>
      <c r="G1657">
        <f t="shared" si="75"/>
        <v>7.9109999999999996</v>
      </c>
      <c r="H1657">
        <f t="shared" si="76"/>
        <v>4.3170000000000002</v>
      </c>
    </row>
    <row r="1658" spans="1:8">
      <c r="A1658" s="17">
        <v>38784</v>
      </c>
      <c r="B1658">
        <v>2769.95</v>
      </c>
      <c r="C1658">
        <v>2775.9</v>
      </c>
      <c r="D1658">
        <v>2710.2</v>
      </c>
      <c r="E1658">
        <v>2715</v>
      </c>
      <c r="F1658">
        <f t="shared" si="77"/>
        <v>-1.8863833477883674E-2</v>
      </c>
      <c r="G1658">
        <f t="shared" si="75"/>
        <v>7.87</v>
      </c>
      <c r="H1658">
        <f t="shared" si="76"/>
        <v>4.3150000000000004</v>
      </c>
    </row>
    <row r="1659" spans="1:8">
      <c r="A1659" s="17">
        <v>38785</v>
      </c>
      <c r="B1659">
        <v>2719.55</v>
      </c>
      <c r="C1659">
        <v>2728.75</v>
      </c>
      <c r="D1659">
        <v>2680.5</v>
      </c>
      <c r="E1659">
        <v>2726.75</v>
      </c>
      <c r="F1659">
        <f t="shared" si="77"/>
        <v>4.3278084714548637E-3</v>
      </c>
      <c r="G1659">
        <f t="shared" si="75"/>
        <v>7.6669999999999998</v>
      </c>
      <c r="H1659">
        <f t="shared" si="76"/>
        <v>4.3280000000000003</v>
      </c>
    </row>
    <row r="1660" spans="1:8">
      <c r="A1660" s="17">
        <v>38786</v>
      </c>
      <c r="B1660">
        <v>2744.25</v>
      </c>
      <c r="C1660">
        <v>2771.3</v>
      </c>
      <c r="D1660">
        <v>2744.25</v>
      </c>
      <c r="E1660">
        <v>2765.85</v>
      </c>
      <c r="F1660">
        <f t="shared" si="77"/>
        <v>1.4339415054552163E-2</v>
      </c>
      <c r="G1660">
        <f t="shared" si="75"/>
        <v>7.8090000000000002</v>
      </c>
      <c r="H1660">
        <f t="shared" si="76"/>
        <v>4.319</v>
      </c>
    </row>
    <row r="1661" spans="1:8">
      <c r="A1661" s="17">
        <v>38789</v>
      </c>
      <c r="B1661">
        <v>2776.95</v>
      </c>
      <c r="C1661">
        <v>2797.05</v>
      </c>
      <c r="D1661">
        <v>2774.1</v>
      </c>
      <c r="E1661">
        <v>2780</v>
      </c>
      <c r="F1661">
        <f t="shared" si="77"/>
        <v>5.1159679664478652E-3</v>
      </c>
      <c r="G1661">
        <f t="shared" si="75"/>
        <v>7.6760000000000002</v>
      </c>
      <c r="H1661">
        <f t="shared" si="76"/>
        <v>4.3239999999999998</v>
      </c>
    </row>
    <row r="1662" spans="1:8">
      <c r="A1662" s="17">
        <v>38790</v>
      </c>
      <c r="B1662">
        <v>2788</v>
      </c>
      <c r="C1662">
        <v>2796.4</v>
      </c>
      <c r="D1662">
        <v>2764.8</v>
      </c>
      <c r="E1662">
        <v>2771.15</v>
      </c>
      <c r="F1662">
        <f t="shared" si="77"/>
        <v>-3.1834532374100943E-3</v>
      </c>
      <c r="G1662">
        <f t="shared" si="75"/>
        <v>7.8019999999999996</v>
      </c>
      <c r="H1662">
        <f t="shared" si="76"/>
        <v>4.3159999999999998</v>
      </c>
    </row>
    <row r="1663" spans="1:8">
      <c r="A1663" s="17">
        <v>38792</v>
      </c>
      <c r="B1663">
        <v>2785.25</v>
      </c>
      <c r="C1663">
        <v>2791.45</v>
      </c>
      <c r="D1663">
        <v>2777.55</v>
      </c>
      <c r="E1663">
        <v>2789.35</v>
      </c>
      <c r="F1663">
        <f t="shared" si="77"/>
        <v>6.5676704617216863E-3</v>
      </c>
      <c r="G1663">
        <f t="shared" si="75"/>
        <v>7.7839999999999998</v>
      </c>
      <c r="H1663">
        <f t="shared" si="76"/>
        <v>4.3109999999999999</v>
      </c>
    </row>
    <row r="1664" spans="1:8">
      <c r="A1664" s="17">
        <v>38793</v>
      </c>
      <c r="B1664">
        <v>2802.3</v>
      </c>
      <c r="C1664">
        <v>2807.95</v>
      </c>
      <c r="D1664">
        <v>2784.9</v>
      </c>
      <c r="E1664">
        <v>2790.05</v>
      </c>
      <c r="F1664">
        <f t="shared" si="77"/>
        <v>2.5095452345547109E-4</v>
      </c>
      <c r="G1664">
        <f t="shared" si="75"/>
        <v>7.782</v>
      </c>
      <c r="H1664">
        <f t="shared" si="76"/>
        <v>4.3079999999999998</v>
      </c>
    </row>
    <row r="1665" spans="1:8">
      <c r="A1665" s="17">
        <v>38796</v>
      </c>
      <c r="B1665">
        <v>2807.95</v>
      </c>
      <c r="C1665">
        <v>2813.95</v>
      </c>
      <c r="D1665">
        <v>2801.1</v>
      </c>
      <c r="E1665">
        <v>2812.5</v>
      </c>
      <c r="F1665">
        <f t="shared" si="77"/>
        <v>8.0464507804518526E-3</v>
      </c>
      <c r="G1665">
        <f t="shared" si="75"/>
        <v>7.8339999999999996</v>
      </c>
      <c r="H1665">
        <f t="shared" si="76"/>
        <v>4.298</v>
      </c>
    </row>
    <row r="1666" spans="1:8">
      <c r="A1666" s="17">
        <v>38797</v>
      </c>
      <c r="B1666">
        <v>2809.8</v>
      </c>
      <c r="C1666">
        <v>2833.2</v>
      </c>
      <c r="D1666">
        <v>2798.05</v>
      </c>
      <c r="E1666">
        <v>2809.4</v>
      </c>
      <c r="F1666">
        <f t="shared" si="77"/>
        <v>-1.1022222222222267E-3</v>
      </c>
      <c r="G1666">
        <f t="shared" ref="G1666:G1729" si="78">VLOOKUP(A1666,Debtindex,6,FALSE)</f>
        <v>7.7910000000000004</v>
      </c>
      <c r="H1666">
        <f t="shared" ref="H1666:H1729" si="79">VLOOKUP(A1666,Debtindex,7,FALSE)</f>
        <v>4.2969999999999997</v>
      </c>
    </row>
    <row r="1667" spans="1:8">
      <c r="A1667" s="17">
        <v>38798</v>
      </c>
      <c r="B1667">
        <v>2805.4</v>
      </c>
      <c r="C1667">
        <v>2812.35</v>
      </c>
      <c r="D1667">
        <v>2776.3</v>
      </c>
      <c r="E1667">
        <v>2789.3</v>
      </c>
      <c r="F1667">
        <f t="shared" si="77"/>
        <v>-7.1545525735031701E-3</v>
      </c>
      <c r="G1667">
        <f t="shared" si="78"/>
        <v>7.6429999999999998</v>
      </c>
      <c r="H1667">
        <f t="shared" si="79"/>
        <v>4.3</v>
      </c>
    </row>
    <row r="1668" spans="1:8">
      <c r="A1668" s="17">
        <v>38799</v>
      </c>
      <c r="B1668">
        <v>2802</v>
      </c>
      <c r="C1668">
        <v>2810.85</v>
      </c>
      <c r="D1668">
        <v>2781.7</v>
      </c>
      <c r="E1668">
        <v>2796.9</v>
      </c>
      <c r="F1668">
        <f t="shared" ref="F1668:F1731" si="80">E1668/E1667-1</f>
        <v>2.7246979528914306E-3</v>
      </c>
      <c r="G1668">
        <f t="shared" si="78"/>
        <v>7.77</v>
      </c>
      <c r="H1668">
        <f t="shared" si="79"/>
        <v>4.2919999999999998</v>
      </c>
    </row>
    <row r="1669" spans="1:8">
      <c r="A1669" s="17">
        <v>38800</v>
      </c>
      <c r="B1669">
        <v>2803.95</v>
      </c>
      <c r="C1669">
        <v>2824.35</v>
      </c>
      <c r="D1669">
        <v>2801.1</v>
      </c>
      <c r="E1669">
        <v>2821.55</v>
      </c>
      <c r="F1669">
        <f t="shared" si="80"/>
        <v>8.8133290428689115E-3</v>
      </c>
      <c r="G1669">
        <f t="shared" si="78"/>
        <v>7.7050000000000001</v>
      </c>
      <c r="H1669">
        <f t="shared" si="79"/>
        <v>4.2939999999999996</v>
      </c>
    </row>
    <row r="1670" spans="1:8">
      <c r="A1670" s="17">
        <v>38803</v>
      </c>
      <c r="B1670">
        <v>2828.1</v>
      </c>
      <c r="C1670">
        <v>2855.95</v>
      </c>
      <c r="D1670">
        <v>2828.1</v>
      </c>
      <c r="E1670">
        <v>2851.75</v>
      </c>
      <c r="F1670">
        <f t="shared" si="80"/>
        <v>1.0703336818415288E-2</v>
      </c>
      <c r="G1670">
        <f t="shared" si="78"/>
        <v>7.7640000000000002</v>
      </c>
      <c r="H1670">
        <f t="shared" si="79"/>
        <v>4.2869999999999999</v>
      </c>
    </row>
    <row r="1671" spans="1:8">
      <c r="A1671" s="17">
        <v>38804</v>
      </c>
      <c r="B1671">
        <v>2861.3</v>
      </c>
      <c r="C1671">
        <v>2868.55</v>
      </c>
      <c r="D1671">
        <v>2839.75</v>
      </c>
      <c r="E1671">
        <v>2844.15</v>
      </c>
      <c r="F1671">
        <f t="shared" si="80"/>
        <v>-2.6650302445866414E-3</v>
      </c>
      <c r="G1671">
        <f t="shared" si="78"/>
        <v>7.7110000000000003</v>
      </c>
      <c r="H1671">
        <f t="shared" si="79"/>
        <v>4.2869999999999999</v>
      </c>
    </row>
    <row r="1672" spans="1:8">
      <c r="A1672" s="17">
        <v>38805</v>
      </c>
      <c r="B1672">
        <v>2854.95</v>
      </c>
      <c r="C1672">
        <v>2866.95</v>
      </c>
      <c r="D1672">
        <v>2848.6</v>
      </c>
      <c r="E1672">
        <v>2864.4</v>
      </c>
      <c r="F1672">
        <f t="shared" si="80"/>
        <v>7.1198776435841271E-3</v>
      </c>
      <c r="G1672">
        <f t="shared" si="78"/>
        <v>7.7889999999999997</v>
      </c>
      <c r="H1672">
        <f t="shared" si="79"/>
        <v>4.2809999999999997</v>
      </c>
    </row>
    <row r="1673" spans="1:8">
      <c r="A1673" s="17">
        <v>38807</v>
      </c>
      <c r="B1673">
        <v>2903.65</v>
      </c>
      <c r="C1673">
        <v>2923.15</v>
      </c>
      <c r="D1673">
        <v>2884.95</v>
      </c>
      <c r="E1673">
        <v>2910.35</v>
      </c>
      <c r="F1673">
        <f t="shared" si="80"/>
        <v>1.6041753944979753E-2</v>
      </c>
      <c r="G1673">
        <f t="shared" si="78"/>
        <v>7.7160000000000002</v>
      </c>
      <c r="H1673">
        <f t="shared" si="79"/>
        <v>4.3280000000000003</v>
      </c>
    </row>
    <row r="1674" spans="1:8">
      <c r="A1674" s="17">
        <v>38810</v>
      </c>
      <c r="B1674">
        <v>2918.6</v>
      </c>
      <c r="C1674">
        <v>2977.2</v>
      </c>
      <c r="D1674">
        <v>2918.6</v>
      </c>
      <c r="E1674">
        <v>2974.1</v>
      </c>
      <c r="F1674">
        <f t="shared" si="80"/>
        <v>2.190458192313649E-2</v>
      </c>
      <c r="G1674">
        <f t="shared" si="78"/>
        <v>7.9160000000000004</v>
      </c>
      <c r="H1674">
        <f t="shared" si="79"/>
        <v>4.3140000000000001</v>
      </c>
    </row>
    <row r="1675" spans="1:8">
      <c r="A1675" s="17">
        <v>38811</v>
      </c>
      <c r="B1675">
        <v>2988.55</v>
      </c>
      <c r="C1675">
        <v>3004.1</v>
      </c>
      <c r="D1675">
        <v>2968.6</v>
      </c>
      <c r="E1675">
        <v>2993</v>
      </c>
      <c r="F1675">
        <f t="shared" si="80"/>
        <v>6.3548636562322791E-3</v>
      </c>
      <c r="G1675">
        <f t="shared" si="78"/>
        <v>7.1269999999999998</v>
      </c>
      <c r="H1675">
        <f t="shared" si="79"/>
        <v>4.343</v>
      </c>
    </row>
    <row r="1676" spans="1:8">
      <c r="A1676" s="17">
        <v>38812</v>
      </c>
      <c r="B1676">
        <v>3008.1</v>
      </c>
      <c r="C1676">
        <v>3023.45</v>
      </c>
      <c r="D1676">
        <v>2999.1</v>
      </c>
      <c r="E1676">
        <v>3022.3</v>
      </c>
      <c r="F1676">
        <f t="shared" si="80"/>
        <v>9.7895088539927677E-3</v>
      </c>
      <c r="G1676">
        <f t="shared" si="78"/>
        <v>7.8140000000000001</v>
      </c>
      <c r="H1676">
        <f t="shared" si="79"/>
        <v>4.3250000000000002</v>
      </c>
    </row>
    <row r="1677" spans="1:8">
      <c r="A1677" s="17">
        <v>38814</v>
      </c>
      <c r="B1677">
        <v>3048.95</v>
      </c>
      <c r="C1677">
        <v>3055.4</v>
      </c>
      <c r="D1677">
        <v>2969.55</v>
      </c>
      <c r="E1677">
        <v>2977.5</v>
      </c>
      <c r="F1677">
        <f t="shared" si="80"/>
        <v>-1.4823147933692993E-2</v>
      </c>
      <c r="G1677">
        <f t="shared" si="78"/>
        <v>7.6619999999999999</v>
      </c>
      <c r="H1677">
        <f t="shared" si="79"/>
        <v>4.3849999999999998</v>
      </c>
    </row>
    <row r="1678" spans="1:8">
      <c r="A1678" s="17">
        <v>38817</v>
      </c>
      <c r="B1678">
        <v>2983.75</v>
      </c>
      <c r="C1678">
        <v>2998.7</v>
      </c>
      <c r="D1678">
        <v>2962.5</v>
      </c>
      <c r="E1678">
        <v>2994.3</v>
      </c>
      <c r="F1678">
        <f t="shared" si="80"/>
        <v>5.6423173803528126E-3</v>
      </c>
      <c r="G1678">
        <f t="shared" si="78"/>
        <v>7.657</v>
      </c>
      <c r="H1678">
        <f t="shared" si="79"/>
        <v>4.4729999999999999</v>
      </c>
    </row>
    <row r="1679" spans="1:8">
      <c r="A1679" s="17">
        <v>38819</v>
      </c>
      <c r="B1679">
        <v>2996.1</v>
      </c>
      <c r="C1679">
        <v>3007.1</v>
      </c>
      <c r="D1679">
        <v>2914.3</v>
      </c>
      <c r="E1679">
        <v>2924.25</v>
      </c>
      <c r="F1679">
        <f t="shared" si="80"/>
        <v>-2.3394449453962629E-2</v>
      </c>
      <c r="G1679">
        <f t="shared" si="78"/>
        <v>7.8259999999999996</v>
      </c>
      <c r="H1679">
        <f t="shared" si="79"/>
        <v>4.4610000000000003</v>
      </c>
    </row>
    <row r="1680" spans="1:8">
      <c r="A1680" s="17">
        <v>38820</v>
      </c>
      <c r="B1680">
        <v>2927.2</v>
      </c>
      <c r="C1680">
        <v>2927.2</v>
      </c>
      <c r="D1680">
        <v>2826.8</v>
      </c>
      <c r="E1680">
        <v>2884.4</v>
      </c>
      <c r="F1680">
        <f t="shared" si="80"/>
        <v>-1.3627425835684326E-2</v>
      </c>
      <c r="G1680">
        <f t="shared" si="78"/>
        <v>7.1790000000000003</v>
      </c>
      <c r="H1680">
        <f t="shared" si="79"/>
        <v>4.484</v>
      </c>
    </row>
    <row r="1681" spans="1:8">
      <c r="A1681" s="17">
        <v>38824</v>
      </c>
      <c r="B1681">
        <v>2924.5</v>
      </c>
      <c r="C1681">
        <v>2949.25</v>
      </c>
      <c r="D1681">
        <v>2911.55</v>
      </c>
      <c r="E1681">
        <v>2943.9</v>
      </c>
      <c r="F1681">
        <f t="shared" si="80"/>
        <v>2.0628206906115665E-2</v>
      </c>
      <c r="G1681">
        <f t="shared" si="78"/>
        <v>7.8789999999999996</v>
      </c>
      <c r="H1681">
        <f t="shared" si="79"/>
        <v>4.5910000000000002</v>
      </c>
    </row>
    <row r="1682" spans="1:8">
      <c r="A1682" s="17">
        <v>38825</v>
      </c>
      <c r="B1682">
        <v>2973.7</v>
      </c>
      <c r="C1682">
        <v>3007.65</v>
      </c>
      <c r="D1682">
        <v>2973.7</v>
      </c>
      <c r="E1682">
        <v>3005.85</v>
      </c>
      <c r="F1682">
        <f t="shared" si="80"/>
        <v>2.1043513706307859E-2</v>
      </c>
      <c r="G1682">
        <f t="shared" si="78"/>
        <v>7.7489999999999997</v>
      </c>
      <c r="H1682">
        <f t="shared" si="79"/>
        <v>4.5940000000000003</v>
      </c>
    </row>
    <row r="1683" spans="1:8">
      <c r="A1683" s="17">
        <v>38826</v>
      </c>
      <c r="B1683">
        <v>3030.95</v>
      </c>
      <c r="C1683">
        <v>3044.45</v>
      </c>
      <c r="D1683">
        <v>2994.85</v>
      </c>
      <c r="E1683">
        <v>3017.65</v>
      </c>
      <c r="F1683">
        <f t="shared" si="80"/>
        <v>3.9256782607248741E-3</v>
      </c>
      <c r="G1683">
        <f t="shared" si="78"/>
        <v>7.633</v>
      </c>
      <c r="H1683">
        <f t="shared" si="79"/>
        <v>4.5960000000000001</v>
      </c>
    </row>
    <row r="1684" spans="1:8">
      <c r="A1684" s="17">
        <v>38827</v>
      </c>
      <c r="B1684">
        <v>3032.75</v>
      </c>
      <c r="C1684">
        <v>3040.7</v>
      </c>
      <c r="D1684">
        <v>3015.25</v>
      </c>
      <c r="E1684">
        <v>3038.3</v>
      </c>
      <c r="F1684">
        <f t="shared" si="80"/>
        <v>6.8430732523652171E-3</v>
      </c>
      <c r="G1684">
        <f t="shared" si="78"/>
        <v>7.6040000000000001</v>
      </c>
      <c r="H1684">
        <f t="shared" si="79"/>
        <v>4.5940000000000003</v>
      </c>
    </row>
    <row r="1685" spans="1:8">
      <c r="A1685" s="17">
        <v>38828</v>
      </c>
      <c r="B1685">
        <v>3049.3</v>
      </c>
      <c r="C1685">
        <v>3052.65</v>
      </c>
      <c r="D1685">
        <v>2996.65</v>
      </c>
      <c r="E1685">
        <v>3034.75</v>
      </c>
      <c r="F1685">
        <f t="shared" si="80"/>
        <v>-1.1684165487280129E-3</v>
      </c>
      <c r="G1685">
        <f t="shared" si="78"/>
        <v>7.49</v>
      </c>
      <c r="H1685">
        <f t="shared" si="79"/>
        <v>4.5970000000000004</v>
      </c>
    </row>
    <row r="1686" spans="1:8">
      <c r="A1686" s="17">
        <v>38831</v>
      </c>
      <c r="B1686">
        <v>3036.6</v>
      </c>
      <c r="C1686">
        <v>3045.75</v>
      </c>
      <c r="D1686">
        <v>3016.6</v>
      </c>
      <c r="E1686">
        <v>3024.9</v>
      </c>
      <c r="F1686">
        <f t="shared" si="80"/>
        <v>-3.2457368811269482E-3</v>
      </c>
      <c r="G1686">
        <f t="shared" si="78"/>
        <v>7.6619999999999999</v>
      </c>
      <c r="H1686">
        <f t="shared" si="79"/>
        <v>4.5810000000000004</v>
      </c>
    </row>
    <row r="1687" spans="1:8">
      <c r="A1687" s="17">
        <v>38832</v>
      </c>
      <c r="B1687">
        <v>3024.1</v>
      </c>
      <c r="C1687">
        <v>3024.1</v>
      </c>
      <c r="D1687">
        <v>2954.05</v>
      </c>
      <c r="E1687">
        <v>2960.3</v>
      </c>
      <c r="F1687">
        <f t="shared" si="80"/>
        <v>-2.1356077886872216E-2</v>
      </c>
      <c r="G1687">
        <f t="shared" si="78"/>
        <v>7.6340000000000003</v>
      </c>
      <c r="H1687">
        <f t="shared" si="79"/>
        <v>4.5789999999999997</v>
      </c>
    </row>
    <row r="1688" spans="1:8">
      <c r="A1688" s="17">
        <v>38833</v>
      </c>
      <c r="B1688">
        <v>2967.4</v>
      </c>
      <c r="C1688">
        <v>3037.1</v>
      </c>
      <c r="D1688">
        <v>2959.85</v>
      </c>
      <c r="E1688">
        <v>3032.2</v>
      </c>
      <c r="F1688">
        <f t="shared" si="80"/>
        <v>2.4288078910920996E-2</v>
      </c>
      <c r="G1688">
        <f t="shared" si="78"/>
        <v>7.6870000000000003</v>
      </c>
      <c r="H1688">
        <f t="shared" si="79"/>
        <v>4.5780000000000003</v>
      </c>
    </row>
    <row r="1689" spans="1:8">
      <c r="A1689" s="17">
        <v>38834</v>
      </c>
      <c r="B1689">
        <v>3048.9</v>
      </c>
      <c r="C1689">
        <v>3071.45</v>
      </c>
      <c r="D1689">
        <v>2996.75</v>
      </c>
      <c r="E1689">
        <v>3005.35</v>
      </c>
      <c r="F1689">
        <f t="shared" si="80"/>
        <v>-8.854956797045066E-3</v>
      </c>
      <c r="G1689">
        <f t="shared" si="78"/>
        <v>7.6929999999999996</v>
      </c>
      <c r="H1689">
        <f t="shared" si="79"/>
        <v>4.5750000000000002</v>
      </c>
    </row>
    <row r="1690" spans="1:8">
      <c r="A1690" s="17">
        <v>38835</v>
      </c>
      <c r="B1690">
        <v>2911.45</v>
      </c>
      <c r="C1690">
        <v>3021.35</v>
      </c>
      <c r="D1690">
        <v>2868.25</v>
      </c>
      <c r="E1690">
        <v>3014.1</v>
      </c>
      <c r="F1690">
        <f t="shared" si="80"/>
        <v>2.9114745370755202E-3</v>
      </c>
      <c r="G1690">
        <f t="shared" si="78"/>
        <v>7.6379999999999999</v>
      </c>
      <c r="H1690">
        <f t="shared" si="79"/>
        <v>4.5750000000000002</v>
      </c>
    </row>
    <row r="1691" spans="1:8">
      <c r="A1691" s="17">
        <v>38839</v>
      </c>
      <c r="B1691">
        <v>3093.7</v>
      </c>
      <c r="C1691">
        <v>3112</v>
      </c>
      <c r="D1691">
        <v>3089.8</v>
      </c>
      <c r="E1691">
        <v>3100.7</v>
      </c>
      <c r="F1691">
        <f t="shared" si="80"/>
        <v>2.8731628014996069E-2</v>
      </c>
      <c r="G1691">
        <f t="shared" si="78"/>
        <v>7.4279999999999999</v>
      </c>
      <c r="H1691">
        <f t="shared" si="79"/>
        <v>4.5730000000000004</v>
      </c>
    </row>
    <row r="1692" spans="1:8">
      <c r="A1692" s="17">
        <v>38840</v>
      </c>
      <c r="B1692">
        <v>3100.15</v>
      </c>
      <c r="C1692">
        <v>3127.8</v>
      </c>
      <c r="D1692">
        <v>3084.7</v>
      </c>
      <c r="E1692">
        <v>3124.2</v>
      </c>
      <c r="F1692">
        <f t="shared" si="80"/>
        <v>7.5789337891443154E-3</v>
      </c>
      <c r="G1692">
        <f t="shared" si="78"/>
        <v>7.766</v>
      </c>
      <c r="H1692">
        <f t="shared" si="79"/>
        <v>4.5679999999999996</v>
      </c>
    </row>
    <row r="1693" spans="1:8">
      <c r="A1693" s="17">
        <v>38841</v>
      </c>
      <c r="B1693">
        <v>3139</v>
      </c>
      <c r="C1693">
        <v>3155.9</v>
      </c>
      <c r="D1693">
        <v>3113.55</v>
      </c>
      <c r="E1693">
        <v>3133.2</v>
      </c>
      <c r="F1693">
        <f t="shared" si="80"/>
        <v>2.8807374687920273E-3</v>
      </c>
      <c r="G1693">
        <f t="shared" si="78"/>
        <v>7.7510000000000003</v>
      </c>
      <c r="H1693">
        <f t="shared" si="79"/>
        <v>4.5650000000000004</v>
      </c>
    </row>
    <row r="1694" spans="1:8">
      <c r="A1694" s="17">
        <v>38842</v>
      </c>
      <c r="B1694">
        <v>3140.15</v>
      </c>
      <c r="C1694">
        <v>3157.2</v>
      </c>
      <c r="D1694">
        <v>3125.7</v>
      </c>
      <c r="E1694">
        <v>3143.1</v>
      </c>
      <c r="F1694">
        <f t="shared" si="80"/>
        <v>3.1597089237840326E-3</v>
      </c>
      <c r="G1694">
        <f t="shared" si="78"/>
        <v>7.7770000000000001</v>
      </c>
      <c r="H1694">
        <f t="shared" si="79"/>
        <v>4.5620000000000003</v>
      </c>
    </row>
    <row r="1695" spans="1:8">
      <c r="A1695" s="17">
        <v>38845</v>
      </c>
      <c r="B1695">
        <v>3166.8</v>
      </c>
      <c r="C1695">
        <v>3176.6</v>
      </c>
      <c r="D1695">
        <v>3156.7</v>
      </c>
      <c r="E1695">
        <v>3163.25</v>
      </c>
      <c r="F1695">
        <f t="shared" si="80"/>
        <v>6.4108682510897186E-3</v>
      </c>
      <c r="G1695">
        <f t="shared" si="78"/>
        <v>7.7670000000000003</v>
      </c>
      <c r="H1695">
        <f t="shared" si="79"/>
        <v>4.5540000000000003</v>
      </c>
    </row>
    <row r="1696" spans="1:8">
      <c r="A1696" s="17">
        <v>38846</v>
      </c>
      <c r="B1696">
        <v>3177.95</v>
      </c>
      <c r="C1696">
        <v>3182.9</v>
      </c>
      <c r="D1696">
        <v>3134.55</v>
      </c>
      <c r="E1696">
        <v>3178.8</v>
      </c>
      <c r="F1696">
        <f t="shared" si="80"/>
        <v>4.915830237888219E-3</v>
      </c>
      <c r="G1696">
        <f t="shared" si="78"/>
        <v>7.7990000000000004</v>
      </c>
      <c r="H1696">
        <f t="shared" si="79"/>
        <v>4.55</v>
      </c>
    </row>
    <row r="1697" spans="1:8">
      <c r="A1697" s="17">
        <v>38847</v>
      </c>
      <c r="B1697">
        <v>3194.9</v>
      </c>
      <c r="C1697">
        <v>3212.4</v>
      </c>
      <c r="D1697">
        <v>3192.4</v>
      </c>
      <c r="E1697">
        <v>3208.85</v>
      </c>
      <c r="F1697">
        <f t="shared" si="80"/>
        <v>9.4532527997985838E-3</v>
      </c>
      <c r="G1697">
        <f t="shared" si="78"/>
        <v>7.7949999999999999</v>
      </c>
      <c r="H1697">
        <f t="shared" si="79"/>
        <v>4.5469999999999997</v>
      </c>
    </row>
    <row r="1698" spans="1:8">
      <c r="A1698" s="17">
        <v>38848</v>
      </c>
      <c r="B1698">
        <v>3223.15</v>
      </c>
      <c r="C1698">
        <v>3223.15</v>
      </c>
      <c r="D1698">
        <v>3159.2</v>
      </c>
      <c r="E1698">
        <v>3168.65</v>
      </c>
      <c r="F1698">
        <f t="shared" si="80"/>
        <v>-1.252785265749401E-2</v>
      </c>
      <c r="G1698">
        <f t="shared" si="78"/>
        <v>7.79</v>
      </c>
      <c r="H1698">
        <f t="shared" si="79"/>
        <v>4.5439999999999996</v>
      </c>
    </row>
    <row r="1699" spans="1:8">
      <c r="A1699" s="17">
        <v>38849</v>
      </c>
      <c r="B1699">
        <v>3137.5</v>
      </c>
      <c r="C1699">
        <v>3168.8</v>
      </c>
      <c r="D1699">
        <v>3120.65</v>
      </c>
      <c r="E1699">
        <v>3132.35</v>
      </c>
      <c r="F1699">
        <f t="shared" si="80"/>
        <v>-1.1455982831805378E-2</v>
      </c>
      <c r="G1699">
        <f t="shared" si="78"/>
        <v>7.8529999999999998</v>
      </c>
      <c r="H1699">
        <f t="shared" si="79"/>
        <v>4.5389999999999997</v>
      </c>
    </row>
    <row r="1700" spans="1:8">
      <c r="A1700" s="17">
        <v>38852</v>
      </c>
      <c r="B1700">
        <v>3120.15</v>
      </c>
      <c r="C1700">
        <v>3128.85</v>
      </c>
      <c r="D1700">
        <v>2993.45</v>
      </c>
      <c r="E1700">
        <v>3007.8</v>
      </c>
      <c r="F1700">
        <f t="shared" si="80"/>
        <v>-3.976247865021465E-2</v>
      </c>
      <c r="G1700">
        <f t="shared" si="78"/>
        <v>7.8810000000000002</v>
      </c>
      <c r="H1700">
        <f t="shared" si="79"/>
        <v>4.54</v>
      </c>
    </row>
    <row r="1701" spans="1:8">
      <c r="A1701" s="17">
        <v>38853</v>
      </c>
      <c r="B1701">
        <v>3010.9</v>
      </c>
      <c r="C1701">
        <v>3024.9</v>
      </c>
      <c r="D1701">
        <v>2881.8</v>
      </c>
      <c r="E1701">
        <v>3011.85</v>
      </c>
      <c r="F1701">
        <f t="shared" si="80"/>
        <v>1.3464991023337536E-3</v>
      </c>
      <c r="G1701">
        <f t="shared" si="78"/>
        <v>7.907</v>
      </c>
      <c r="H1701">
        <f t="shared" si="79"/>
        <v>4.5359999999999996</v>
      </c>
    </row>
    <row r="1702" spans="1:8">
      <c r="A1702" s="17">
        <v>38854</v>
      </c>
      <c r="B1702">
        <v>3054.8</v>
      </c>
      <c r="C1702">
        <v>3104.7</v>
      </c>
      <c r="D1702">
        <v>3054.75</v>
      </c>
      <c r="E1702">
        <v>3099.8</v>
      </c>
      <c r="F1702">
        <f t="shared" si="80"/>
        <v>2.9201321446951312E-2</v>
      </c>
      <c r="G1702">
        <f t="shared" si="78"/>
        <v>7.8689999999999998</v>
      </c>
      <c r="H1702">
        <f t="shared" si="79"/>
        <v>4.5350000000000001</v>
      </c>
    </row>
    <row r="1703" spans="1:8">
      <c r="A1703" s="17">
        <v>38855</v>
      </c>
      <c r="B1703">
        <v>3061.1</v>
      </c>
      <c r="C1703">
        <v>3061.1</v>
      </c>
      <c r="D1703">
        <v>2874.1</v>
      </c>
      <c r="E1703">
        <v>2889.05</v>
      </c>
      <c r="F1703">
        <f t="shared" si="80"/>
        <v>-6.7988257306923039E-2</v>
      </c>
      <c r="G1703">
        <f t="shared" si="78"/>
        <v>7.8620000000000001</v>
      </c>
      <c r="H1703">
        <f t="shared" si="79"/>
        <v>4.5330000000000004</v>
      </c>
    </row>
    <row r="1704" spans="1:8">
      <c r="A1704" s="17">
        <v>38856</v>
      </c>
      <c r="B1704">
        <v>2960.3</v>
      </c>
      <c r="C1704">
        <v>2960.3</v>
      </c>
      <c r="D1704">
        <v>2740.05</v>
      </c>
      <c r="E1704">
        <v>2767.75</v>
      </c>
      <c r="F1704">
        <f t="shared" si="80"/>
        <v>-4.1986120004845917E-2</v>
      </c>
      <c r="G1704">
        <f t="shared" si="78"/>
        <v>7.7789999999999999</v>
      </c>
      <c r="H1704">
        <f t="shared" si="79"/>
        <v>4.5330000000000004</v>
      </c>
    </row>
    <row r="1705" spans="1:8">
      <c r="A1705" s="17">
        <v>38859</v>
      </c>
      <c r="B1705">
        <v>2794.7</v>
      </c>
      <c r="C1705">
        <v>2794.7</v>
      </c>
      <c r="D1705">
        <v>2439.6</v>
      </c>
      <c r="E1705">
        <v>2611.3000000000002</v>
      </c>
      <c r="F1705">
        <f t="shared" si="80"/>
        <v>-5.6526059073254364E-2</v>
      </c>
      <c r="G1705">
        <f t="shared" si="78"/>
        <v>7.6719999999999997</v>
      </c>
      <c r="H1705">
        <f t="shared" si="79"/>
        <v>4.53</v>
      </c>
    </row>
    <row r="1706" spans="1:8">
      <c r="A1706" s="17">
        <v>38860</v>
      </c>
      <c r="B1706">
        <v>2612.6</v>
      </c>
      <c r="C1706">
        <v>2721.95</v>
      </c>
      <c r="D1706">
        <v>2538.15</v>
      </c>
      <c r="E1706">
        <v>2712.35</v>
      </c>
      <c r="F1706">
        <f t="shared" si="80"/>
        <v>3.8697200628039496E-2</v>
      </c>
      <c r="G1706">
        <f t="shared" si="78"/>
        <v>7.7679999999999998</v>
      </c>
      <c r="H1706">
        <f t="shared" si="79"/>
        <v>4.5229999999999997</v>
      </c>
    </row>
    <row r="1707" spans="1:8">
      <c r="A1707" s="17">
        <v>38861</v>
      </c>
      <c r="B1707">
        <v>2736.55</v>
      </c>
      <c r="C1707">
        <v>2765.5</v>
      </c>
      <c r="D1707">
        <v>2648.1</v>
      </c>
      <c r="E1707">
        <v>2662.55</v>
      </c>
      <c r="F1707">
        <f t="shared" si="80"/>
        <v>-1.8360462329714E-2</v>
      </c>
      <c r="G1707">
        <f t="shared" si="78"/>
        <v>7.8689999999999998</v>
      </c>
      <c r="H1707">
        <f t="shared" si="79"/>
        <v>4.5250000000000004</v>
      </c>
    </row>
    <row r="1708" spans="1:8">
      <c r="A1708" s="17">
        <v>38862</v>
      </c>
      <c r="B1708">
        <v>2625.3</v>
      </c>
      <c r="C1708">
        <v>2697.65</v>
      </c>
      <c r="D1708">
        <v>2591.6999999999998</v>
      </c>
      <c r="E1708">
        <v>2684.6</v>
      </c>
      <c r="F1708">
        <f t="shared" si="80"/>
        <v>8.2815346190681094E-3</v>
      </c>
      <c r="G1708">
        <f t="shared" si="78"/>
        <v>7.8490000000000002</v>
      </c>
      <c r="H1708">
        <f t="shared" si="79"/>
        <v>4.5229999999999997</v>
      </c>
    </row>
    <row r="1709" spans="1:8">
      <c r="A1709" s="17">
        <v>38863</v>
      </c>
      <c r="B1709">
        <v>2724</v>
      </c>
      <c r="C1709">
        <v>2773.15</v>
      </c>
      <c r="D1709">
        <v>2705.85</v>
      </c>
      <c r="E1709">
        <v>2726.45</v>
      </c>
      <c r="F1709">
        <f t="shared" si="80"/>
        <v>1.5588914549653499E-2</v>
      </c>
      <c r="G1709">
        <f t="shared" si="78"/>
        <v>7.7670000000000003</v>
      </c>
      <c r="H1709">
        <f t="shared" si="79"/>
        <v>4.524</v>
      </c>
    </row>
    <row r="1710" spans="1:8">
      <c r="A1710" s="17">
        <v>38866</v>
      </c>
      <c r="B1710">
        <v>2725.2</v>
      </c>
      <c r="C1710">
        <v>2769.75</v>
      </c>
      <c r="D1710">
        <v>2719.65</v>
      </c>
      <c r="E1710">
        <v>2737.55</v>
      </c>
      <c r="F1710">
        <f t="shared" si="80"/>
        <v>4.0712281538264339E-3</v>
      </c>
      <c r="G1710">
        <f t="shared" si="78"/>
        <v>7.1120000000000001</v>
      </c>
      <c r="H1710">
        <f t="shared" si="79"/>
        <v>4.5439999999999996</v>
      </c>
    </row>
    <row r="1711" spans="1:8">
      <c r="A1711" s="17">
        <v>38867</v>
      </c>
      <c r="B1711">
        <v>2747.65</v>
      </c>
      <c r="C1711">
        <v>2767.25</v>
      </c>
      <c r="D1711">
        <v>2711.1</v>
      </c>
      <c r="E1711">
        <v>2721.8</v>
      </c>
      <c r="F1711">
        <f t="shared" si="80"/>
        <v>-5.7533195740716581E-3</v>
      </c>
      <c r="G1711">
        <f t="shared" si="78"/>
        <v>7.8220000000000001</v>
      </c>
      <c r="H1711">
        <f t="shared" si="79"/>
        <v>4.5279999999999996</v>
      </c>
    </row>
    <row r="1712" spans="1:8">
      <c r="A1712" s="17">
        <v>38868</v>
      </c>
      <c r="B1712">
        <v>2636.35</v>
      </c>
      <c r="C1712">
        <v>2653.95</v>
      </c>
      <c r="D1712">
        <v>2556.85</v>
      </c>
      <c r="E1712">
        <v>2635.25</v>
      </c>
      <c r="F1712">
        <f t="shared" si="80"/>
        <v>-3.1798809611286671E-2</v>
      </c>
      <c r="G1712">
        <f t="shared" si="78"/>
        <v>7.9080000000000004</v>
      </c>
      <c r="H1712">
        <f t="shared" si="79"/>
        <v>4.5220000000000002</v>
      </c>
    </row>
    <row r="1713" spans="1:8">
      <c r="A1713" s="17">
        <v>38869</v>
      </c>
      <c r="B1713">
        <v>2665.75</v>
      </c>
      <c r="C1713">
        <v>2680.2</v>
      </c>
      <c r="D1713">
        <v>2531.5</v>
      </c>
      <c r="E1713">
        <v>2548.35</v>
      </c>
      <c r="F1713">
        <f t="shared" si="80"/>
        <v>-3.2975998482117519E-2</v>
      </c>
      <c r="G1713">
        <f t="shared" si="78"/>
        <v>7.8609999999999998</v>
      </c>
      <c r="H1713">
        <f t="shared" si="79"/>
        <v>4.524</v>
      </c>
    </row>
    <row r="1714" spans="1:8">
      <c r="A1714" s="17">
        <v>38870</v>
      </c>
      <c r="B1714">
        <v>2554.35</v>
      </c>
      <c r="C1714">
        <v>2620.6999999999998</v>
      </c>
      <c r="D1714">
        <v>2511.9</v>
      </c>
      <c r="E1714">
        <v>2615.75</v>
      </c>
      <c r="F1714">
        <f t="shared" si="80"/>
        <v>2.6448486275433059E-2</v>
      </c>
      <c r="G1714">
        <f t="shared" si="78"/>
        <v>7.7750000000000004</v>
      </c>
      <c r="H1714">
        <f t="shared" si="79"/>
        <v>4.5250000000000004</v>
      </c>
    </row>
    <row r="1715" spans="1:8">
      <c r="A1715" s="17">
        <v>38873</v>
      </c>
      <c r="B1715">
        <v>2627.5</v>
      </c>
      <c r="C1715">
        <v>2638.2</v>
      </c>
      <c r="D1715">
        <v>2555.5500000000002</v>
      </c>
      <c r="E1715">
        <v>2559.5500000000002</v>
      </c>
      <c r="F1715">
        <f t="shared" si="80"/>
        <v>-2.1485233680588633E-2</v>
      </c>
      <c r="G1715">
        <f t="shared" si="78"/>
        <v>7.9619999999999997</v>
      </c>
      <c r="H1715">
        <f t="shared" si="79"/>
        <v>4.508</v>
      </c>
    </row>
    <row r="1716" spans="1:8">
      <c r="A1716" s="17">
        <v>38874</v>
      </c>
      <c r="B1716">
        <v>2488.9499999999998</v>
      </c>
      <c r="C1716">
        <v>2536.5500000000002</v>
      </c>
      <c r="D1716">
        <v>2472.1</v>
      </c>
      <c r="E1716">
        <v>2486.75</v>
      </c>
      <c r="F1716">
        <f t="shared" si="80"/>
        <v>-2.844249965814305E-2</v>
      </c>
      <c r="G1716">
        <f t="shared" si="78"/>
        <v>7.6550000000000002</v>
      </c>
      <c r="H1716">
        <f t="shared" si="79"/>
        <v>4.5190000000000001</v>
      </c>
    </row>
    <row r="1717" spans="1:8">
      <c r="A1717" s="17">
        <v>38875</v>
      </c>
      <c r="B1717">
        <v>2463.1999999999998</v>
      </c>
      <c r="C1717">
        <v>2491.5500000000002</v>
      </c>
      <c r="D1717">
        <v>2352.5500000000002</v>
      </c>
      <c r="E1717">
        <v>2384.9</v>
      </c>
      <c r="F1717">
        <f t="shared" si="80"/>
        <v>-4.0957072484166024E-2</v>
      </c>
      <c r="G1717">
        <f t="shared" si="78"/>
        <v>7.7779999999999996</v>
      </c>
      <c r="H1717">
        <f t="shared" si="79"/>
        <v>4.5</v>
      </c>
    </row>
    <row r="1718" spans="1:8">
      <c r="A1718" s="17">
        <v>38876</v>
      </c>
      <c r="B1718">
        <v>2354.5500000000002</v>
      </c>
      <c r="C1718">
        <v>2354.5500000000002</v>
      </c>
      <c r="D1718">
        <v>2209.3000000000002</v>
      </c>
      <c r="E1718">
        <v>2248.8000000000002</v>
      </c>
      <c r="F1718">
        <f t="shared" si="80"/>
        <v>-5.706738228017938E-2</v>
      </c>
      <c r="G1718">
        <f t="shared" si="78"/>
        <v>8.0259999999999998</v>
      </c>
      <c r="H1718">
        <f t="shared" si="79"/>
        <v>4.4870000000000001</v>
      </c>
    </row>
    <row r="1719" spans="1:8">
      <c r="A1719" s="17">
        <v>38877</v>
      </c>
      <c r="B1719">
        <v>2236.8000000000002</v>
      </c>
      <c r="C1719">
        <v>2382.9499999999998</v>
      </c>
      <c r="D1719">
        <v>2236.8000000000002</v>
      </c>
      <c r="E1719">
        <v>2376.3000000000002</v>
      </c>
      <c r="F1719">
        <f t="shared" si="80"/>
        <v>5.6696905016008436E-2</v>
      </c>
      <c r="G1719">
        <f t="shared" si="78"/>
        <v>7.8579999999999997</v>
      </c>
      <c r="H1719">
        <f t="shared" si="79"/>
        <v>4.4909999999999997</v>
      </c>
    </row>
    <row r="1720" spans="1:8">
      <c r="A1720" s="17">
        <v>38880</v>
      </c>
      <c r="B1720">
        <v>2372.85</v>
      </c>
      <c r="C1720">
        <v>2379.4499999999998</v>
      </c>
      <c r="D1720">
        <v>2302.0500000000002</v>
      </c>
      <c r="E1720">
        <v>2310.8000000000002</v>
      </c>
      <c r="F1720">
        <f t="shared" si="80"/>
        <v>-2.7563859782014033E-2</v>
      </c>
      <c r="G1720">
        <f t="shared" si="78"/>
        <v>7.806</v>
      </c>
      <c r="H1720">
        <f t="shared" si="79"/>
        <v>4.4870000000000001</v>
      </c>
    </row>
    <row r="1721" spans="1:8">
      <c r="A1721" s="17">
        <v>38881</v>
      </c>
      <c r="B1721">
        <v>2246.8000000000002</v>
      </c>
      <c r="C1721">
        <v>2246.8000000000002</v>
      </c>
      <c r="D1721">
        <v>2184.9</v>
      </c>
      <c r="E1721">
        <v>2201.4</v>
      </c>
      <c r="F1721">
        <f t="shared" si="80"/>
        <v>-4.7342911545785071E-2</v>
      </c>
      <c r="G1721">
        <f t="shared" si="78"/>
        <v>8.1530000000000005</v>
      </c>
      <c r="H1721">
        <f t="shared" si="79"/>
        <v>4.4960000000000004</v>
      </c>
    </row>
    <row r="1722" spans="1:8">
      <c r="A1722" s="17">
        <v>38882</v>
      </c>
      <c r="B1722">
        <v>2226.25</v>
      </c>
      <c r="C1722">
        <v>2282.5500000000002</v>
      </c>
      <c r="D1722">
        <v>2137.8000000000002</v>
      </c>
      <c r="E1722">
        <v>2163.9499999999998</v>
      </c>
      <c r="F1722">
        <f t="shared" si="80"/>
        <v>-1.7011901517216432E-2</v>
      </c>
      <c r="G1722">
        <f t="shared" si="78"/>
        <v>8.0150000000000006</v>
      </c>
      <c r="H1722">
        <f t="shared" si="79"/>
        <v>4.4989999999999997</v>
      </c>
    </row>
    <row r="1723" spans="1:8">
      <c r="A1723" s="17">
        <v>38883</v>
      </c>
      <c r="B1723">
        <v>2213.5</v>
      </c>
      <c r="C1723">
        <v>2307.5500000000002</v>
      </c>
      <c r="D1723">
        <v>2200.6999999999998</v>
      </c>
      <c r="E1723">
        <v>2299.25</v>
      </c>
      <c r="F1723">
        <f t="shared" si="80"/>
        <v>6.2524550012708291E-2</v>
      </c>
      <c r="G1723">
        <f t="shared" si="78"/>
        <v>8.1440000000000001</v>
      </c>
      <c r="H1723">
        <f t="shared" si="79"/>
        <v>4.4909999999999997</v>
      </c>
    </row>
    <row r="1724" spans="1:8">
      <c r="A1724" s="17">
        <v>38884</v>
      </c>
      <c r="B1724">
        <v>2362</v>
      </c>
      <c r="C1724">
        <v>2439.5</v>
      </c>
      <c r="D1724">
        <v>2362</v>
      </c>
      <c r="E1724">
        <v>2386.25</v>
      </c>
      <c r="F1724">
        <f t="shared" si="80"/>
        <v>3.7838425573556655E-2</v>
      </c>
      <c r="G1724">
        <f t="shared" si="78"/>
        <v>8.1530000000000005</v>
      </c>
      <c r="H1724">
        <f t="shared" si="79"/>
        <v>4.4880000000000004</v>
      </c>
    </row>
    <row r="1725" spans="1:8">
      <c r="A1725" s="17">
        <v>38887</v>
      </c>
      <c r="B1725">
        <v>2394.25</v>
      </c>
      <c r="C1725">
        <v>2429.1</v>
      </c>
      <c r="D1725">
        <v>2358.3000000000002</v>
      </c>
      <c r="E1725">
        <v>2418.6999999999998</v>
      </c>
      <c r="F1725">
        <f t="shared" si="80"/>
        <v>1.3598742797275909E-2</v>
      </c>
      <c r="G1725">
        <f t="shared" si="78"/>
        <v>8.2129999999999992</v>
      </c>
      <c r="H1725">
        <f t="shared" si="79"/>
        <v>4.4770000000000003</v>
      </c>
    </row>
    <row r="1726" spans="1:8">
      <c r="A1726" s="17">
        <v>38888</v>
      </c>
      <c r="B1726">
        <v>2397.1</v>
      </c>
      <c r="C1726">
        <v>2406.4499999999998</v>
      </c>
      <c r="D1726">
        <v>2363.5500000000002</v>
      </c>
      <c r="E1726">
        <v>2388.85</v>
      </c>
      <c r="F1726">
        <f t="shared" si="80"/>
        <v>-1.2341340389465327E-2</v>
      </c>
      <c r="G1726">
        <f t="shared" si="78"/>
        <v>8.2609999999999992</v>
      </c>
      <c r="H1726">
        <f t="shared" si="79"/>
        <v>4.4720000000000004</v>
      </c>
    </row>
    <row r="1727" spans="1:8">
      <c r="A1727" s="17">
        <v>38889</v>
      </c>
      <c r="B1727">
        <v>2384.5500000000002</v>
      </c>
      <c r="C1727">
        <v>2446.6999999999998</v>
      </c>
      <c r="D1727">
        <v>2378.5</v>
      </c>
      <c r="E1727">
        <v>2442.9499999999998</v>
      </c>
      <c r="F1727">
        <f t="shared" si="80"/>
        <v>2.2646880298051286E-2</v>
      </c>
      <c r="G1727">
        <f t="shared" si="78"/>
        <v>8.2260000000000009</v>
      </c>
      <c r="H1727">
        <f t="shared" si="79"/>
        <v>4.4710000000000001</v>
      </c>
    </row>
    <row r="1728" spans="1:8">
      <c r="A1728" s="17">
        <v>38890</v>
      </c>
      <c r="B1728">
        <v>2491.75</v>
      </c>
      <c r="C1728">
        <v>2521.4499999999998</v>
      </c>
      <c r="D1728">
        <v>2491.75</v>
      </c>
      <c r="E1728">
        <v>2503.5</v>
      </c>
      <c r="F1728">
        <f t="shared" si="80"/>
        <v>2.478560756462489E-2</v>
      </c>
      <c r="G1728">
        <f t="shared" si="78"/>
        <v>8.1590000000000007</v>
      </c>
      <c r="H1728">
        <f t="shared" si="79"/>
        <v>4.4710000000000001</v>
      </c>
    </row>
    <row r="1729" spans="1:8">
      <c r="A1729" s="17">
        <v>38891</v>
      </c>
      <c r="B1729">
        <v>2486.9499999999998</v>
      </c>
      <c r="C1729">
        <v>2540.1</v>
      </c>
      <c r="D1729">
        <v>2453.5500000000002</v>
      </c>
      <c r="E1729">
        <v>2529.4499999999998</v>
      </c>
      <c r="F1729">
        <f t="shared" si="80"/>
        <v>1.0365488316357085E-2</v>
      </c>
      <c r="G1729">
        <f t="shared" si="78"/>
        <v>8.343</v>
      </c>
      <c r="H1729">
        <f t="shared" si="79"/>
        <v>4.4829999999999997</v>
      </c>
    </row>
    <row r="1730" spans="1:8">
      <c r="A1730" s="17">
        <v>38894</v>
      </c>
      <c r="B1730">
        <v>2546.3000000000002</v>
      </c>
      <c r="C1730">
        <v>2546.3000000000002</v>
      </c>
      <c r="D1730">
        <v>2431.25</v>
      </c>
      <c r="E1730">
        <v>2441.1999999999998</v>
      </c>
      <c r="F1730">
        <f t="shared" si="80"/>
        <v>-3.488900749174717E-2</v>
      </c>
      <c r="G1730">
        <f t="shared" ref="G1730:G1793" si="81">VLOOKUP(A1730,Debtindex,6,FALSE)</f>
        <v>8.4179999999999993</v>
      </c>
      <c r="H1730">
        <f t="shared" ref="H1730:H1793" si="82">VLOOKUP(A1730,Debtindex,7,FALSE)</f>
        <v>4.4720000000000004</v>
      </c>
    </row>
    <row r="1731" spans="1:8">
      <c r="A1731" s="17">
        <v>38895</v>
      </c>
      <c r="B1731">
        <v>2453.1</v>
      </c>
      <c r="C1731">
        <v>2471.9499999999998</v>
      </c>
      <c r="D1731">
        <v>2401.0500000000002</v>
      </c>
      <c r="E1731">
        <v>2456.65</v>
      </c>
      <c r="F1731">
        <f t="shared" si="80"/>
        <v>6.3288546616420138E-3</v>
      </c>
      <c r="G1731">
        <f t="shared" si="81"/>
        <v>8.4169999999999998</v>
      </c>
      <c r="H1731">
        <f t="shared" si="82"/>
        <v>4.4690000000000003</v>
      </c>
    </row>
    <row r="1732" spans="1:8">
      <c r="A1732" s="17">
        <v>38896</v>
      </c>
      <c r="B1732">
        <v>2413.15</v>
      </c>
      <c r="C1732">
        <v>2469.75</v>
      </c>
      <c r="D1732">
        <v>2411.9499999999998</v>
      </c>
      <c r="E1732">
        <v>2452.85</v>
      </c>
      <c r="F1732">
        <f t="shared" ref="F1732:F1795" si="83">E1732/E1731-1</f>
        <v>-1.5468218916003806E-3</v>
      </c>
      <c r="G1732">
        <f t="shared" si="81"/>
        <v>8.5510000000000002</v>
      </c>
      <c r="H1732">
        <f t="shared" si="82"/>
        <v>4.4610000000000003</v>
      </c>
    </row>
    <row r="1733" spans="1:8">
      <c r="A1733" s="17">
        <v>38897</v>
      </c>
      <c r="B1733">
        <v>2486.5</v>
      </c>
      <c r="C1733">
        <v>2498.25</v>
      </c>
      <c r="D1733">
        <v>2455.65</v>
      </c>
      <c r="E1733">
        <v>2463.25</v>
      </c>
      <c r="F1733">
        <f t="shared" si="83"/>
        <v>4.2399657541227764E-3</v>
      </c>
      <c r="G1733">
        <f t="shared" si="81"/>
        <v>8.6229999999999993</v>
      </c>
      <c r="H1733">
        <f t="shared" si="82"/>
        <v>4.4550000000000001</v>
      </c>
    </row>
    <row r="1734" spans="1:8">
      <c r="A1734" s="17">
        <v>38898</v>
      </c>
      <c r="B1734">
        <v>2512.85</v>
      </c>
      <c r="C1734">
        <v>2565.4499999999998</v>
      </c>
      <c r="D1734">
        <v>2512.85</v>
      </c>
      <c r="E1734">
        <v>2562.5</v>
      </c>
      <c r="F1734">
        <f t="shared" si="83"/>
        <v>4.0292296762407309E-2</v>
      </c>
      <c r="G1734">
        <f t="shared" si="81"/>
        <v>7.3929999999999998</v>
      </c>
      <c r="H1734">
        <f t="shared" si="82"/>
        <v>4.5049999999999999</v>
      </c>
    </row>
    <row r="1735" spans="1:8">
      <c r="A1735" s="17">
        <v>38901</v>
      </c>
      <c r="B1735">
        <v>2580.5500000000002</v>
      </c>
      <c r="C1735">
        <v>2582.5500000000002</v>
      </c>
      <c r="D1735">
        <v>2557.4499999999998</v>
      </c>
      <c r="E1735">
        <v>2577.1999999999998</v>
      </c>
      <c r="F1735">
        <f t="shared" si="83"/>
        <v>5.7365853658535304E-3</v>
      </c>
      <c r="G1735">
        <f t="shared" si="81"/>
        <v>8.3699999999999992</v>
      </c>
      <c r="H1735">
        <f t="shared" si="82"/>
        <v>4.4859999999999998</v>
      </c>
    </row>
    <row r="1736" spans="1:8">
      <c r="A1736" s="17">
        <v>38902</v>
      </c>
      <c r="B1736">
        <v>2593.4</v>
      </c>
      <c r="C1736">
        <v>2600.6999999999998</v>
      </c>
      <c r="D1736">
        <v>2568</v>
      </c>
      <c r="E1736">
        <v>2574.1</v>
      </c>
      <c r="F1736">
        <f t="shared" si="83"/>
        <v>-1.2028558125096733E-3</v>
      </c>
      <c r="G1736">
        <f t="shared" si="81"/>
        <v>8.7870000000000008</v>
      </c>
      <c r="H1736">
        <f t="shared" si="82"/>
        <v>4.4660000000000002</v>
      </c>
    </row>
    <row r="1737" spans="1:8">
      <c r="A1737" s="17">
        <v>38903</v>
      </c>
      <c r="B1737">
        <v>2565.3000000000002</v>
      </c>
      <c r="C1737">
        <v>2619.1999999999998</v>
      </c>
      <c r="D1737">
        <v>2564</v>
      </c>
      <c r="E1737">
        <v>2616.85</v>
      </c>
      <c r="F1737">
        <f t="shared" si="83"/>
        <v>1.660774639679885E-2</v>
      </c>
      <c r="G1737">
        <f t="shared" si="81"/>
        <v>8.3949999999999996</v>
      </c>
      <c r="H1737">
        <f t="shared" si="82"/>
        <v>4.4790000000000001</v>
      </c>
    </row>
    <row r="1738" spans="1:8">
      <c r="A1738" s="17">
        <v>38904</v>
      </c>
      <c r="B1738">
        <v>2587.65</v>
      </c>
      <c r="C1738">
        <v>2611.35</v>
      </c>
      <c r="D1738">
        <v>2580.1999999999998</v>
      </c>
      <c r="E1738">
        <v>2591.8000000000002</v>
      </c>
      <c r="F1738">
        <f t="shared" si="83"/>
        <v>-9.5725777174846538E-3</v>
      </c>
      <c r="G1738">
        <f t="shared" si="81"/>
        <v>8.4329999999999998</v>
      </c>
      <c r="H1738">
        <f t="shared" si="82"/>
        <v>4.4749999999999996</v>
      </c>
    </row>
    <row r="1739" spans="1:8">
      <c r="A1739" s="17">
        <v>38905</v>
      </c>
      <c r="B1739">
        <v>2610.0500000000002</v>
      </c>
      <c r="C1739">
        <v>2623.25</v>
      </c>
      <c r="D1739">
        <v>2522.75</v>
      </c>
      <c r="E1739">
        <v>2534.25</v>
      </c>
      <c r="F1739">
        <f t="shared" si="83"/>
        <v>-2.2204645420171421E-2</v>
      </c>
      <c r="G1739">
        <f t="shared" si="81"/>
        <v>8.4949999999999992</v>
      </c>
      <c r="H1739">
        <f t="shared" si="82"/>
        <v>4.47</v>
      </c>
    </row>
    <row r="1740" spans="1:8">
      <c r="A1740" s="17">
        <v>38908</v>
      </c>
      <c r="B1740">
        <v>2536.3000000000002</v>
      </c>
      <c r="C1740">
        <v>2579.0500000000002</v>
      </c>
      <c r="D1740">
        <v>2525.9</v>
      </c>
      <c r="E1740">
        <v>2573.9</v>
      </c>
      <c r="F1740">
        <f t="shared" si="83"/>
        <v>1.5645654532899345E-2</v>
      </c>
      <c r="G1740">
        <f t="shared" si="81"/>
        <v>7.5960000000000001</v>
      </c>
      <c r="H1740">
        <f t="shared" si="82"/>
        <v>4.4989999999999997</v>
      </c>
    </row>
    <row r="1741" spans="1:8">
      <c r="A1741" s="17">
        <v>38909</v>
      </c>
      <c r="B1741">
        <v>2572.4499999999998</v>
      </c>
      <c r="C1741">
        <v>2577.3000000000002</v>
      </c>
      <c r="D1741">
        <v>2547.8000000000002</v>
      </c>
      <c r="E1741">
        <v>2559.85</v>
      </c>
      <c r="F1741">
        <f t="shared" si="83"/>
        <v>-5.4586425269047556E-3</v>
      </c>
      <c r="G1741">
        <f t="shared" si="81"/>
        <v>8.5670000000000002</v>
      </c>
      <c r="H1741">
        <f t="shared" si="82"/>
        <v>4.4560000000000004</v>
      </c>
    </row>
    <row r="1742" spans="1:8">
      <c r="A1742" s="17">
        <v>38910</v>
      </c>
      <c r="B1742">
        <v>2539.8000000000002</v>
      </c>
      <c r="C1742">
        <v>2609.9</v>
      </c>
      <c r="D1742">
        <v>2529.75</v>
      </c>
      <c r="E1742">
        <v>2606.9</v>
      </c>
      <c r="F1742">
        <f t="shared" si="83"/>
        <v>1.8379983202140737E-2</v>
      </c>
      <c r="G1742">
        <f t="shared" si="81"/>
        <v>8.6509999999999998</v>
      </c>
      <c r="H1742">
        <f t="shared" si="82"/>
        <v>4.4489999999999998</v>
      </c>
    </row>
    <row r="1743" spans="1:8">
      <c r="A1743" s="17">
        <v>38911</v>
      </c>
      <c r="B1743">
        <v>2600.5500000000002</v>
      </c>
      <c r="C1743">
        <v>2610.6</v>
      </c>
      <c r="D1743">
        <v>2577.65</v>
      </c>
      <c r="E1743">
        <v>2590.6999999999998</v>
      </c>
      <c r="F1743">
        <f t="shared" si="83"/>
        <v>-6.2142774943420021E-3</v>
      </c>
      <c r="G1743">
        <f t="shared" si="81"/>
        <v>8.5690000000000008</v>
      </c>
      <c r="H1743">
        <f t="shared" si="82"/>
        <v>4.45</v>
      </c>
    </row>
    <row r="1744" spans="1:8">
      <c r="A1744" s="17">
        <v>38912</v>
      </c>
      <c r="B1744">
        <v>2546.3000000000002</v>
      </c>
      <c r="C1744">
        <v>2566.85</v>
      </c>
      <c r="D1744">
        <v>2533.4</v>
      </c>
      <c r="E1744">
        <v>2560.15</v>
      </c>
      <c r="F1744">
        <f t="shared" si="83"/>
        <v>-1.179217971976676E-2</v>
      </c>
      <c r="G1744">
        <f t="shared" si="81"/>
        <v>8.5670000000000002</v>
      </c>
      <c r="H1744">
        <f t="shared" si="82"/>
        <v>4.4480000000000004</v>
      </c>
    </row>
    <row r="1745" spans="1:8">
      <c r="A1745" s="17">
        <v>38915</v>
      </c>
      <c r="B1745">
        <v>2545.5</v>
      </c>
      <c r="C1745">
        <v>2545.5</v>
      </c>
      <c r="D1745">
        <v>2466.65</v>
      </c>
      <c r="E1745">
        <v>2471.35</v>
      </c>
      <c r="F1745">
        <f t="shared" si="83"/>
        <v>-3.4685467648380097E-2</v>
      </c>
      <c r="G1745">
        <f t="shared" si="81"/>
        <v>8.593</v>
      </c>
      <c r="H1745">
        <f t="shared" si="82"/>
        <v>4.4379999999999997</v>
      </c>
    </row>
    <row r="1746" spans="1:8">
      <c r="A1746" s="17">
        <v>38916</v>
      </c>
      <c r="B1746">
        <v>2481.5</v>
      </c>
      <c r="C1746">
        <v>2488.65</v>
      </c>
      <c r="D1746">
        <v>2433.6</v>
      </c>
      <c r="E1746">
        <v>2450</v>
      </c>
      <c r="F1746">
        <f t="shared" si="83"/>
        <v>-8.6390029740829322E-3</v>
      </c>
      <c r="G1746">
        <f t="shared" si="81"/>
        <v>8.5190000000000001</v>
      </c>
      <c r="H1746">
        <f t="shared" si="82"/>
        <v>4.4489999999999998</v>
      </c>
    </row>
    <row r="1747" spans="1:8">
      <c r="A1747" s="17">
        <v>38917</v>
      </c>
      <c r="B1747">
        <v>2468.4</v>
      </c>
      <c r="C1747">
        <v>2478.0500000000002</v>
      </c>
      <c r="D1747">
        <v>2383.0500000000002</v>
      </c>
      <c r="E1747">
        <v>2392.4</v>
      </c>
      <c r="F1747">
        <f t="shared" si="83"/>
        <v>-2.3510204081632624E-2</v>
      </c>
      <c r="G1747">
        <f t="shared" si="81"/>
        <v>8.5890000000000004</v>
      </c>
      <c r="H1747">
        <f t="shared" si="82"/>
        <v>4.444</v>
      </c>
    </row>
    <row r="1748" spans="1:8">
      <c r="A1748" s="17">
        <v>38918</v>
      </c>
      <c r="B1748">
        <v>2449</v>
      </c>
      <c r="C1748">
        <v>2468.1999999999998</v>
      </c>
      <c r="D1748">
        <v>2434.9499999999998</v>
      </c>
      <c r="E1748">
        <v>2455.65</v>
      </c>
      <c r="F1748">
        <f t="shared" si="83"/>
        <v>2.6437886641029973E-2</v>
      </c>
      <c r="G1748">
        <f t="shared" si="81"/>
        <v>8.4960000000000004</v>
      </c>
      <c r="H1748">
        <f t="shared" si="82"/>
        <v>4.4450000000000003</v>
      </c>
    </row>
    <row r="1749" spans="1:8">
      <c r="A1749" s="17">
        <v>38919</v>
      </c>
      <c r="B1749">
        <v>2437.4499999999998</v>
      </c>
      <c r="C1749">
        <v>2438.4499999999998</v>
      </c>
      <c r="D1749">
        <v>2381.0500000000002</v>
      </c>
      <c r="E1749">
        <v>2391.85</v>
      </c>
      <c r="F1749">
        <f t="shared" si="83"/>
        <v>-2.5980901187058536E-2</v>
      </c>
      <c r="G1749">
        <f t="shared" si="81"/>
        <v>8.4280000000000008</v>
      </c>
      <c r="H1749">
        <f t="shared" si="82"/>
        <v>4.4450000000000003</v>
      </c>
    </row>
    <row r="1750" spans="1:8">
      <c r="A1750" s="17">
        <v>38922</v>
      </c>
      <c r="B1750">
        <v>2366.4499999999998</v>
      </c>
      <c r="C1750">
        <v>2417.5500000000002</v>
      </c>
      <c r="D1750">
        <v>2334.75</v>
      </c>
      <c r="E1750">
        <v>2410.6999999999998</v>
      </c>
      <c r="F1750">
        <f t="shared" si="83"/>
        <v>7.8809289880217293E-3</v>
      </c>
      <c r="G1750">
        <f t="shared" si="81"/>
        <v>8.407</v>
      </c>
      <c r="H1750">
        <f t="shared" si="82"/>
        <v>4.4379999999999997</v>
      </c>
    </row>
    <row r="1751" spans="1:8">
      <c r="A1751" s="17">
        <v>38923</v>
      </c>
      <c r="B1751">
        <v>2431.4499999999998</v>
      </c>
      <c r="C1751">
        <v>2466.1999999999998</v>
      </c>
      <c r="D1751">
        <v>2431.4499999999998</v>
      </c>
      <c r="E1751">
        <v>2462.3000000000002</v>
      </c>
      <c r="F1751">
        <f t="shared" si="83"/>
        <v>2.1404571286348428E-2</v>
      </c>
      <c r="G1751">
        <f t="shared" si="81"/>
        <v>8.4130000000000003</v>
      </c>
      <c r="H1751">
        <f t="shared" si="82"/>
        <v>4.4349999999999996</v>
      </c>
    </row>
    <row r="1752" spans="1:8">
      <c r="A1752" s="17">
        <v>38924</v>
      </c>
      <c r="B1752">
        <v>2468.4</v>
      </c>
      <c r="C1752">
        <v>2524</v>
      </c>
      <c r="D1752">
        <v>2453.5</v>
      </c>
      <c r="E1752">
        <v>2516.4</v>
      </c>
      <c r="F1752">
        <f t="shared" si="83"/>
        <v>2.1971327620517345E-2</v>
      </c>
      <c r="G1752">
        <f t="shared" si="81"/>
        <v>7.4980000000000002</v>
      </c>
      <c r="H1752">
        <f t="shared" si="82"/>
        <v>4.47</v>
      </c>
    </row>
    <row r="1753" spans="1:8">
      <c r="A1753" s="17">
        <v>38925</v>
      </c>
      <c r="B1753">
        <v>2537.0500000000002</v>
      </c>
      <c r="C1753">
        <v>2554.4</v>
      </c>
      <c r="D1753">
        <v>2518.8000000000002</v>
      </c>
      <c r="E1753">
        <v>2549.25</v>
      </c>
      <c r="F1753">
        <f t="shared" si="83"/>
        <v>1.3054363376251654E-2</v>
      </c>
      <c r="G1753">
        <f t="shared" si="81"/>
        <v>8.4429999999999996</v>
      </c>
      <c r="H1753">
        <f t="shared" si="82"/>
        <v>4.4279999999999999</v>
      </c>
    </row>
    <row r="1754" spans="1:8">
      <c r="A1754" s="17">
        <v>38926</v>
      </c>
      <c r="B1754">
        <v>2551.75</v>
      </c>
      <c r="C1754">
        <v>2566.6</v>
      </c>
      <c r="D1754">
        <v>2530.25</v>
      </c>
      <c r="E1754">
        <v>2545.6</v>
      </c>
      <c r="F1754">
        <f t="shared" si="83"/>
        <v>-1.4317936648033935E-3</v>
      </c>
      <c r="G1754">
        <f t="shared" si="81"/>
        <v>8.5649999999999995</v>
      </c>
      <c r="H1754">
        <f t="shared" si="82"/>
        <v>4.4130000000000003</v>
      </c>
    </row>
    <row r="1755" spans="1:8">
      <c r="A1755" s="17">
        <v>38929</v>
      </c>
      <c r="B1755">
        <v>2575.9</v>
      </c>
      <c r="C1755">
        <v>2588.75</v>
      </c>
      <c r="D1755">
        <v>2556.1999999999998</v>
      </c>
      <c r="E1755">
        <v>2562.5500000000002</v>
      </c>
      <c r="F1755">
        <f t="shared" si="83"/>
        <v>6.658548082966842E-3</v>
      </c>
      <c r="G1755">
        <f t="shared" si="81"/>
        <v>8.4949999999999992</v>
      </c>
      <c r="H1755">
        <f t="shared" si="82"/>
        <v>4.4260000000000002</v>
      </c>
    </row>
    <row r="1756" spans="1:8">
      <c r="A1756" s="17">
        <v>38930</v>
      </c>
      <c r="B1756">
        <v>2553.9499999999998</v>
      </c>
      <c r="C1756">
        <v>2570.35</v>
      </c>
      <c r="D1756">
        <v>2536.85</v>
      </c>
      <c r="E1756">
        <v>2559.65</v>
      </c>
      <c r="F1756">
        <f t="shared" si="83"/>
        <v>-1.1316852354100737E-3</v>
      </c>
      <c r="G1756">
        <f t="shared" si="81"/>
        <v>8.4740000000000002</v>
      </c>
      <c r="H1756">
        <f t="shared" si="82"/>
        <v>4.4269999999999996</v>
      </c>
    </row>
    <row r="1757" spans="1:8">
      <c r="A1757" s="17">
        <v>38931</v>
      </c>
      <c r="B1757">
        <v>2556.6</v>
      </c>
      <c r="C1757">
        <v>2596.35</v>
      </c>
      <c r="D1757">
        <v>2556.6</v>
      </c>
      <c r="E1757">
        <v>2592.6999999999998</v>
      </c>
      <c r="F1757">
        <f t="shared" si="83"/>
        <v>1.2911921551774563E-2</v>
      </c>
      <c r="G1757">
        <f t="shared" si="81"/>
        <v>8.4580000000000002</v>
      </c>
      <c r="H1757">
        <f t="shared" si="82"/>
        <v>4.4249999999999998</v>
      </c>
    </row>
    <row r="1758" spans="1:8">
      <c r="A1758" s="17">
        <v>38932</v>
      </c>
      <c r="B1758">
        <v>2605.35</v>
      </c>
      <c r="C1758">
        <v>2635</v>
      </c>
      <c r="D1758">
        <v>2591.5500000000002</v>
      </c>
      <c r="E1758">
        <v>2601.1999999999998</v>
      </c>
      <c r="F1758">
        <f t="shared" si="83"/>
        <v>3.2784356076676069E-3</v>
      </c>
      <c r="G1758">
        <f t="shared" si="81"/>
        <v>8.423</v>
      </c>
      <c r="H1758">
        <f t="shared" si="82"/>
        <v>4.4249999999999998</v>
      </c>
    </row>
    <row r="1759" spans="1:8">
      <c r="A1759" s="17">
        <v>38933</v>
      </c>
      <c r="B1759">
        <v>2607.85</v>
      </c>
      <c r="C1759">
        <v>2624.65</v>
      </c>
      <c r="D1759">
        <v>2576.65</v>
      </c>
      <c r="E1759">
        <v>2588.35</v>
      </c>
      <c r="F1759">
        <f t="shared" si="83"/>
        <v>-4.9400276795324993E-3</v>
      </c>
      <c r="G1759">
        <f t="shared" si="81"/>
        <v>7.97</v>
      </c>
      <c r="H1759">
        <f t="shared" si="82"/>
        <v>4.4400000000000004</v>
      </c>
    </row>
    <row r="1760" spans="1:8">
      <c r="A1760" s="17">
        <v>38936</v>
      </c>
      <c r="B1760">
        <v>2576.8000000000002</v>
      </c>
      <c r="C1760">
        <v>2590.9</v>
      </c>
      <c r="D1760">
        <v>2569.1999999999998</v>
      </c>
      <c r="E1760">
        <v>2576.5</v>
      </c>
      <c r="F1760">
        <f t="shared" si="83"/>
        <v>-4.5782061931345375E-3</v>
      </c>
      <c r="G1760">
        <f t="shared" si="81"/>
        <v>8.4890000000000008</v>
      </c>
      <c r="H1760">
        <f t="shared" si="82"/>
        <v>4.4109999999999996</v>
      </c>
    </row>
    <row r="1761" spans="1:8">
      <c r="A1761" s="17">
        <v>38937</v>
      </c>
      <c r="B1761">
        <v>2584.4</v>
      </c>
      <c r="C1761">
        <v>2621.5</v>
      </c>
      <c r="D1761">
        <v>2584.4</v>
      </c>
      <c r="E1761">
        <v>2620.35</v>
      </c>
      <c r="F1761">
        <f t="shared" si="83"/>
        <v>1.7019212109450788E-2</v>
      </c>
      <c r="G1761">
        <f t="shared" si="81"/>
        <v>8.5440000000000005</v>
      </c>
      <c r="H1761">
        <f t="shared" si="82"/>
        <v>4.4059999999999997</v>
      </c>
    </row>
    <row r="1762" spans="1:8">
      <c r="A1762" s="17">
        <v>38938</v>
      </c>
      <c r="B1762">
        <v>2611.65</v>
      </c>
      <c r="C1762">
        <v>2663.15</v>
      </c>
      <c r="D1762">
        <v>2609.5500000000002</v>
      </c>
      <c r="E1762">
        <v>2656.25</v>
      </c>
      <c r="F1762">
        <f t="shared" si="83"/>
        <v>1.3700459862232117E-2</v>
      </c>
      <c r="G1762">
        <f t="shared" si="81"/>
        <v>8.3559999999999999</v>
      </c>
      <c r="H1762">
        <f t="shared" si="82"/>
        <v>4.4109999999999996</v>
      </c>
    </row>
    <row r="1763" spans="1:8">
      <c r="A1763" s="17">
        <v>38939</v>
      </c>
      <c r="B1763">
        <v>2657.5</v>
      </c>
      <c r="C1763">
        <v>2679</v>
      </c>
      <c r="D1763">
        <v>2648.8</v>
      </c>
      <c r="E1763">
        <v>2674.1</v>
      </c>
      <c r="F1763">
        <f t="shared" si="83"/>
        <v>6.7200000000000593E-3</v>
      </c>
      <c r="G1763">
        <f t="shared" si="81"/>
        <v>8.3759999999999994</v>
      </c>
      <c r="H1763">
        <f t="shared" si="82"/>
        <v>4.4000000000000004</v>
      </c>
    </row>
    <row r="1764" spans="1:8">
      <c r="A1764" s="17">
        <v>38940</v>
      </c>
      <c r="B1764">
        <v>2687.2</v>
      </c>
      <c r="C1764">
        <v>2703.9</v>
      </c>
      <c r="D1764">
        <v>2665.05</v>
      </c>
      <c r="E1764">
        <v>2692.65</v>
      </c>
      <c r="F1764">
        <f t="shared" si="83"/>
        <v>6.9369133540257977E-3</v>
      </c>
      <c r="G1764">
        <f t="shared" si="81"/>
        <v>7.7690000000000001</v>
      </c>
      <c r="H1764">
        <f t="shared" si="82"/>
        <v>4.4210000000000003</v>
      </c>
    </row>
    <row r="1765" spans="1:8">
      <c r="A1765" s="17">
        <v>38943</v>
      </c>
      <c r="B1765">
        <v>2711.6</v>
      </c>
      <c r="C1765">
        <v>2732.8</v>
      </c>
      <c r="D1765">
        <v>2708.95</v>
      </c>
      <c r="E1765">
        <v>2730.1</v>
      </c>
      <c r="F1765">
        <f t="shared" si="83"/>
        <v>1.3908231667687954E-2</v>
      </c>
      <c r="G1765">
        <f t="shared" si="81"/>
        <v>8.3369999999999997</v>
      </c>
      <c r="H1765">
        <f t="shared" si="82"/>
        <v>4.3899999999999997</v>
      </c>
    </row>
    <row r="1766" spans="1:8">
      <c r="A1766" s="17">
        <v>38945</v>
      </c>
      <c r="B1766">
        <v>2763.2</v>
      </c>
      <c r="C1766">
        <v>2783.95</v>
      </c>
      <c r="D1766">
        <v>2763.2</v>
      </c>
      <c r="E1766">
        <v>2768.25</v>
      </c>
      <c r="F1766">
        <f t="shared" si="83"/>
        <v>1.3973847111827364E-2</v>
      </c>
      <c r="G1766">
        <f t="shared" si="81"/>
        <v>8.4309999999999992</v>
      </c>
      <c r="H1766">
        <f t="shared" si="82"/>
        <v>4.383</v>
      </c>
    </row>
    <row r="1767" spans="1:8">
      <c r="A1767" s="17">
        <v>38946</v>
      </c>
      <c r="B1767">
        <v>2790.65</v>
      </c>
      <c r="C1767">
        <v>2791.85</v>
      </c>
      <c r="D1767">
        <v>2740.9</v>
      </c>
      <c r="E1767">
        <v>2760.25</v>
      </c>
      <c r="F1767">
        <f t="shared" si="83"/>
        <v>-2.8899123995304032E-3</v>
      </c>
      <c r="G1767">
        <f t="shared" si="81"/>
        <v>8.032</v>
      </c>
      <c r="H1767">
        <f t="shared" si="82"/>
        <v>4.3959999999999999</v>
      </c>
    </row>
    <row r="1768" spans="1:8">
      <c r="A1768" s="17">
        <v>38947</v>
      </c>
      <c r="B1768">
        <v>2767.1</v>
      </c>
      <c r="C1768">
        <v>2774.5</v>
      </c>
      <c r="D1768">
        <v>2753.25</v>
      </c>
      <c r="E1768">
        <v>2767.4</v>
      </c>
      <c r="F1768">
        <f t="shared" si="83"/>
        <v>2.590345077438716E-3</v>
      </c>
      <c r="G1768">
        <f t="shared" si="81"/>
        <v>7.9370000000000003</v>
      </c>
      <c r="H1768">
        <f t="shared" si="82"/>
        <v>4.3970000000000002</v>
      </c>
    </row>
    <row r="1769" spans="1:8">
      <c r="A1769" s="17">
        <v>38950</v>
      </c>
      <c r="B1769">
        <v>2768.4</v>
      </c>
      <c r="C1769">
        <v>2782.85</v>
      </c>
      <c r="D1769">
        <v>2753.1</v>
      </c>
      <c r="E1769">
        <v>2779.85</v>
      </c>
      <c r="F1769">
        <f t="shared" si="83"/>
        <v>4.4988075449881038E-3</v>
      </c>
      <c r="G1769">
        <f t="shared" si="81"/>
        <v>8.1790000000000003</v>
      </c>
      <c r="H1769">
        <f t="shared" si="82"/>
        <v>4.3890000000000002</v>
      </c>
    </row>
    <row r="1770" spans="1:8">
      <c r="A1770" s="17">
        <v>38951</v>
      </c>
      <c r="B1770">
        <v>2780.05</v>
      </c>
      <c r="C1770">
        <v>2808.05</v>
      </c>
      <c r="D1770">
        <v>2767.65</v>
      </c>
      <c r="E1770">
        <v>2775.75</v>
      </c>
      <c r="F1770">
        <f t="shared" si="83"/>
        <v>-1.4748997248053008E-3</v>
      </c>
      <c r="G1770">
        <f t="shared" si="81"/>
        <v>8.1869999999999994</v>
      </c>
      <c r="H1770">
        <f t="shared" si="82"/>
        <v>4.3860000000000001</v>
      </c>
    </row>
    <row r="1771" spans="1:8">
      <c r="A1771" s="17">
        <v>38952</v>
      </c>
      <c r="B1771">
        <v>2774.4</v>
      </c>
      <c r="C1771">
        <v>2781.7</v>
      </c>
      <c r="D1771">
        <v>2743</v>
      </c>
      <c r="E1771">
        <v>2750.45</v>
      </c>
      <c r="F1771">
        <f t="shared" si="83"/>
        <v>-9.1146536971989933E-3</v>
      </c>
      <c r="G1771">
        <f t="shared" si="81"/>
        <v>8.1790000000000003</v>
      </c>
      <c r="H1771">
        <f t="shared" si="82"/>
        <v>4.3840000000000003</v>
      </c>
    </row>
    <row r="1772" spans="1:8">
      <c r="A1772" s="17">
        <v>38953</v>
      </c>
      <c r="B1772">
        <v>2731</v>
      </c>
      <c r="C1772">
        <v>2781.5</v>
      </c>
      <c r="D1772">
        <v>2724.75</v>
      </c>
      <c r="E1772">
        <v>2776.05</v>
      </c>
      <c r="F1772">
        <f t="shared" si="83"/>
        <v>9.3075678525333938E-3</v>
      </c>
      <c r="G1772">
        <f t="shared" si="81"/>
        <v>8.0579999999999998</v>
      </c>
      <c r="H1772">
        <f t="shared" si="82"/>
        <v>4.3940000000000001</v>
      </c>
    </row>
    <row r="1773" spans="1:8">
      <c r="A1773" s="17">
        <v>38954</v>
      </c>
      <c r="B1773">
        <v>2792.75</v>
      </c>
      <c r="C1773">
        <v>2805.05</v>
      </c>
      <c r="D1773">
        <v>2785.3</v>
      </c>
      <c r="E1773">
        <v>2793.7</v>
      </c>
      <c r="F1773">
        <f t="shared" si="83"/>
        <v>6.3579546477907645E-3</v>
      </c>
      <c r="G1773">
        <f t="shared" si="81"/>
        <v>8.2059999999999995</v>
      </c>
      <c r="H1773">
        <f t="shared" si="82"/>
        <v>4.3860000000000001</v>
      </c>
    </row>
    <row r="1774" spans="1:8">
      <c r="A1774" s="17">
        <v>38957</v>
      </c>
      <c r="B1774">
        <v>2794.35</v>
      </c>
      <c r="C1774">
        <v>2809.65</v>
      </c>
      <c r="D1774">
        <v>2792.3</v>
      </c>
      <c r="E1774">
        <v>2806.85</v>
      </c>
      <c r="F1774">
        <f t="shared" si="83"/>
        <v>4.7070193649998426E-3</v>
      </c>
      <c r="G1774">
        <f t="shared" si="81"/>
        <v>8.2370000000000001</v>
      </c>
      <c r="H1774">
        <f t="shared" si="82"/>
        <v>4.3760000000000003</v>
      </c>
    </row>
    <row r="1775" spans="1:8">
      <c r="A1775" s="17">
        <v>38958</v>
      </c>
      <c r="B1775">
        <v>2826.85</v>
      </c>
      <c r="C1775">
        <v>2834.95</v>
      </c>
      <c r="D1775">
        <v>2822.05</v>
      </c>
      <c r="E1775">
        <v>2826.45</v>
      </c>
      <c r="F1775">
        <f t="shared" si="83"/>
        <v>6.9829167928461278E-3</v>
      </c>
      <c r="G1775">
        <f t="shared" si="81"/>
        <v>8.1980000000000004</v>
      </c>
      <c r="H1775">
        <f t="shared" si="82"/>
        <v>4.375</v>
      </c>
    </row>
    <row r="1776" spans="1:8">
      <c r="A1776" s="17">
        <v>38959</v>
      </c>
      <c r="B1776">
        <v>2837.2</v>
      </c>
      <c r="C1776">
        <v>2837.2</v>
      </c>
      <c r="D1776">
        <v>2810.3</v>
      </c>
      <c r="E1776">
        <v>2825.9</v>
      </c>
      <c r="F1776">
        <f t="shared" si="83"/>
        <v>-1.9459038723479427E-4</v>
      </c>
      <c r="G1776">
        <f t="shared" si="81"/>
        <v>8.24</v>
      </c>
      <c r="H1776">
        <f t="shared" si="82"/>
        <v>4.37</v>
      </c>
    </row>
    <row r="1777" spans="1:8">
      <c r="A1777" s="17">
        <v>38960</v>
      </c>
      <c r="B1777">
        <v>2840.5</v>
      </c>
      <c r="C1777">
        <v>2842.15</v>
      </c>
      <c r="D1777">
        <v>2802.9</v>
      </c>
      <c r="E1777">
        <v>2807.95</v>
      </c>
      <c r="F1777">
        <f t="shared" si="83"/>
        <v>-6.3519586680350626E-3</v>
      </c>
      <c r="G1777">
        <f t="shared" si="81"/>
        <v>8.0790000000000006</v>
      </c>
      <c r="H1777">
        <f t="shared" si="82"/>
        <v>4.3739999999999997</v>
      </c>
    </row>
    <row r="1778" spans="1:8">
      <c r="A1778" s="17">
        <v>38961</v>
      </c>
      <c r="B1778">
        <v>2810.55</v>
      </c>
      <c r="C1778">
        <v>2830.1</v>
      </c>
      <c r="D1778">
        <v>2801.85</v>
      </c>
      <c r="E1778">
        <v>2828.3</v>
      </c>
      <c r="F1778">
        <f t="shared" si="83"/>
        <v>7.2472800441605312E-3</v>
      </c>
      <c r="G1778">
        <f t="shared" si="81"/>
        <v>8.0670000000000002</v>
      </c>
      <c r="H1778">
        <f t="shared" si="82"/>
        <v>4.3739999999999997</v>
      </c>
    </row>
    <row r="1779" spans="1:8">
      <c r="A1779" s="17">
        <v>38964</v>
      </c>
      <c r="B1779">
        <v>2846.35</v>
      </c>
      <c r="C1779">
        <v>2869.85</v>
      </c>
      <c r="D1779">
        <v>2846.35</v>
      </c>
      <c r="E1779">
        <v>2865.95</v>
      </c>
      <c r="F1779">
        <f t="shared" si="83"/>
        <v>1.33118834635646E-2</v>
      </c>
      <c r="G1779">
        <f t="shared" si="81"/>
        <v>8.1010000000000009</v>
      </c>
      <c r="H1779">
        <f t="shared" si="82"/>
        <v>4.375</v>
      </c>
    </row>
    <row r="1780" spans="1:8">
      <c r="A1780" s="17">
        <v>38965</v>
      </c>
      <c r="B1780">
        <v>2873.8</v>
      </c>
      <c r="C1780">
        <v>2877.35</v>
      </c>
      <c r="D1780">
        <v>2858.9</v>
      </c>
      <c r="E1780">
        <v>2871.9</v>
      </c>
      <c r="F1780">
        <f t="shared" si="83"/>
        <v>2.0761004204541411E-3</v>
      </c>
      <c r="G1780">
        <f t="shared" si="81"/>
        <v>7.9989999999999997</v>
      </c>
      <c r="H1780">
        <f t="shared" si="82"/>
        <v>4.3760000000000003</v>
      </c>
    </row>
    <row r="1781" spans="1:8">
      <c r="A1781" s="17">
        <v>38966</v>
      </c>
      <c r="B1781">
        <v>2876.7</v>
      </c>
      <c r="C1781">
        <v>2892.75</v>
      </c>
      <c r="D1781">
        <v>2872.3</v>
      </c>
      <c r="E1781">
        <v>2882.85</v>
      </c>
      <c r="F1781">
        <f t="shared" si="83"/>
        <v>3.8128068526062098E-3</v>
      </c>
      <c r="G1781">
        <f t="shared" si="81"/>
        <v>7.9630000000000001</v>
      </c>
      <c r="H1781">
        <f t="shared" si="82"/>
        <v>4.375</v>
      </c>
    </row>
    <row r="1782" spans="1:8">
      <c r="A1782" s="17">
        <v>38967</v>
      </c>
      <c r="B1782">
        <v>2867.25</v>
      </c>
      <c r="C1782">
        <v>2880.85</v>
      </c>
      <c r="D1782">
        <v>2854.15</v>
      </c>
      <c r="E1782">
        <v>2866.3</v>
      </c>
      <c r="F1782">
        <f t="shared" si="83"/>
        <v>-5.740846731532967E-3</v>
      </c>
      <c r="G1782">
        <f t="shared" si="81"/>
        <v>7.9240000000000004</v>
      </c>
      <c r="H1782">
        <f t="shared" si="82"/>
        <v>4.3739999999999997</v>
      </c>
    </row>
    <row r="1783" spans="1:8">
      <c r="A1783" s="17">
        <v>38968</v>
      </c>
      <c r="B1783">
        <v>2874.85</v>
      </c>
      <c r="C1783">
        <v>2889.8</v>
      </c>
      <c r="D1783">
        <v>2865</v>
      </c>
      <c r="E1783">
        <v>2884.3</v>
      </c>
      <c r="F1783">
        <f t="shared" si="83"/>
        <v>6.2798730070126041E-3</v>
      </c>
      <c r="G1783">
        <f t="shared" si="81"/>
        <v>8.0709999999999997</v>
      </c>
      <c r="H1783">
        <f t="shared" si="82"/>
        <v>4.3659999999999997</v>
      </c>
    </row>
    <row r="1784" spans="1:8">
      <c r="A1784" s="17">
        <v>38971</v>
      </c>
      <c r="B1784">
        <v>2894.35</v>
      </c>
      <c r="C1784">
        <v>2894.35</v>
      </c>
      <c r="D1784">
        <v>2784.9</v>
      </c>
      <c r="E1784">
        <v>2794.8</v>
      </c>
      <c r="F1784">
        <f t="shared" si="83"/>
        <v>-3.1030059286481948E-2</v>
      </c>
      <c r="G1784">
        <f t="shared" si="81"/>
        <v>7.8120000000000003</v>
      </c>
      <c r="H1784">
        <f t="shared" si="82"/>
        <v>4.3780000000000001</v>
      </c>
    </row>
    <row r="1785" spans="1:8">
      <c r="A1785" s="17">
        <v>38972</v>
      </c>
      <c r="B1785">
        <v>2800.45</v>
      </c>
      <c r="C1785">
        <v>2823.25</v>
      </c>
      <c r="D1785">
        <v>2765.15</v>
      </c>
      <c r="E1785">
        <v>2820.45</v>
      </c>
      <c r="F1785">
        <f t="shared" si="83"/>
        <v>9.1777586947185963E-3</v>
      </c>
      <c r="G1785">
        <f t="shared" si="81"/>
        <v>7.94</v>
      </c>
      <c r="H1785">
        <f t="shared" si="82"/>
        <v>4.37</v>
      </c>
    </row>
    <row r="1786" spans="1:8">
      <c r="A1786" s="17">
        <v>38973</v>
      </c>
      <c r="B1786">
        <v>2855.15</v>
      </c>
      <c r="C1786">
        <v>2888</v>
      </c>
      <c r="D1786">
        <v>2852.55</v>
      </c>
      <c r="E1786">
        <v>2878.1</v>
      </c>
      <c r="F1786">
        <f t="shared" si="83"/>
        <v>2.0440000709106787E-2</v>
      </c>
      <c r="G1786">
        <f t="shared" si="81"/>
        <v>8.0510000000000002</v>
      </c>
      <c r="H1786">
        <f t="shared" si="82"/>
        <v>4.3630000000000004</v>
      </c>
    </row>
    <row r="1787" spans="1:8">
      <c r="A1787" s="17">
        <v>38974</v>
      </c>
      <c r="B1787">
        <v>2898</v>
      </c>
      <c r="C1787">
        <v>2904.9</v>
      </c>
      <c r="D1787">
        <v>2880.2</v>
      </c>
      <c r="E1787">
        <v>2894.75</v>
      </c>
      <c r="F1787">
        <f t="shared" si="83"/>
        <v>5.7850665369514331E-3</v>
      </c>
      <c r="G1787">
        <f t="shared" si="81"/>
        <v>8.0079999999999991</v>
      </c>
      <c r="H1787">
        <f t="shared" si="82"/>
        <v>4.3620000000000001</v>
      </c>
    </row>
    <row r="1788" spans="1:8">
      <c r="A1788" s="17">
        <v>38975</v>
      </c>
      <c r="B1788">
        <v>2896.35</v>
      </c>
      <c r="C1788">
        <v>2906.5</v>
      </c>
      <c r="D1788">
        <v>2867.55</v>
      </c>
      <c r="E1788">
        <v>2898.9</v>
      </c>
      <c r="F1788">
        <f t="shared" si="83"/>
        <v>1.43362984713713E-3</v>
      </c>
      <c r="G1788">
        <f t="shared" si="81"/>
        <v>8.0220000000000002</v>
      </c>
      <c r="H1788">
        <f t="shared" si="82"/>
        <v>4.3579999999999997</v>
      </c>
    </row>
    <row r="1789" spans="1:8">
      <c r="A1789" s="17">
        <v>38978</v>
      </c>
      <c r="B1789">
        <v>2913.85</v>
      </c>
      <c r="C1789">
        <v>2922.45</v>
      </c>
      <c r="D1789">
        <v>2906.15</v>
      </c>
      <c r="E1789">
        <v>2911.6</v>
      </c>
      <c r="F1789">
        <f t="shared" si="83"/>
        <v>4.3809720928627005E-3</v>
      </c>
      <c r="G1789">
        <f t="shared" si="81"/>
        <v>8.0500000000000007</v>
      </c>
      <c r="H1789">
        <f t="shared" si="82"/>
        <v>4.3490000000000002</v>
      </c>
    </row>
    <row r="1790" spans="1:8">
      <c r="A1790" s="17">
        <v>38979</v>
      </c>
      <c r="B1790">
        <v>2920.7</v>
      </c>
      <c r="C1790">
        <v>2927.7</v>
      </c>
      <c r="D1790">
        <v>2864.6</v>
      </c>
      <c r="E1790">
        <v>2878.9</v>
      </c>
      <c r="F1790">
        <f t="shared" si="83"/>
        <v>-1.1230938315702654E-2</v>
      </c>
      <c r="G1790">
        <f t="shared" si="81"/>
        <v>8.0109999999999992</v>
      </c>
      <c r="H1790">
        <f t="shared" si="82"/>
        <v>4.3479999999999999</v>
      </c>
    </row>
    <row r="1791" spans="1:8">
      <c r="A1791" s="17">
        <v>38980</v>
      </c>
      <c r="B1791">
        <v>2856.75</v>
      </c>
      <c r="C1791">
        <v>2914.1</v>
      </c>
      <c r="D1791">
        <v>2852.5</v>
      </c>
      <c r="E1791">
        <v>2910.2</v>
      </c>
      <c r="F1791">
        <f t="shared" si="83"/>
        <v>1.0872208135051409E-2</v>
      </c>
      <c r="G1791">
        <f t="shared" si="81"/>
        <v>8.0760000000000005</v>
      </c>
      <c r="H1791">
        <f t="shared" si="82"/>
        <v>4.3419999999999996</v>
      </c>
    </row>
    <row r="1792" spans="1:8">
      <c r="A1792" s="17">
        <v>38981</v>
      </c>
      <c r="B1792">
        <v>2929.4</v>
      </c>
      <c r="C1792">
        <v>2947.75</v>
      </c>
      <c r="D1792">
        <v>2929.4</v>
      </c>
      <c r="E1792">
        <v>2945.1</v>
      </c>
      <c r="F1792">
        <f t="shared" si="83"/>
        <v>1.1992302934506149E-2</v>
      </c>
      <c r="G1792">
        <f t="shared" si="81"/>
        <v>7.8550000000000004</v>
      </c>
      <c r="H1792">
        <f t="shared" si="82"/>
        <v>4.3479999999999999</v>
      </c>
    </row>
    <row r="1793" spans="1:8">
      <c r="A1793" s="17">
        <v>38982</v>
      </c>
      <c r="B1793">
        <v>2929.85</v>
      </c>
      <c r="C1793">
        <v>2952.95</v>
      </c>
      <c r="D1793">
        <v>2920.5</v>
      </c>
      <c r="E1793">
        <v>2934.65</v>
      </c>
      <c r="F1793">
        <f t="shared" si="83"/>
        <v>-3.5482666123390905E-3</v>
      </c>
      <c r="G1793">
        <f t="shared" si="81"/>
        <v>7.8650000000000002</v>
      </c>
      <c r="H1793">
        <f t="shared" si="82"/>
        <v>4.3449999999999998</v>
      </c>
    </row>
    <row r="1794" spans="1:8">
      <c r="A1794" s="17">
        <v>38985</v>
      </c>
      <c r="B1794">
        <v>2942.15</v>
      </c>
      <c r="C1794">
        <v>2943.65</v>
      </c>
      <c r="D1794">
        <v>2914.55</v>
      </c>
      <c r="E1794">
        <v>2920</v>
      </c>
      <c r="F1794">
        <f t="shared" si="83"/>
        <v>-4.9920774197945716E-3</v>
      </c>
      <c r="G1794">
        <f t="shared" ref="G1794:G1857" si="84">VLOOKUP(A1794,Debtindex,6,FALSE)</f>
        <v>8.0429999999999993</v>
      </c>
      <c r="H1794">
        <f t="shared" ref="H1794:H1857" si="85">VLOOKUP(A1794,Debtindex,7,FALSE)</f>
        <v>4.3310000000000004</v>
      </c>
    </row>
    <row r="1795" spans="1:8">
      <c r="A1795" s="17">
        <v>38986</v>
      </c>
      <c r="B1795">
        <v>2935.1</v>
      </c>
      <c r="C1795">
        <v>2953.25</v>
      </c>
      <c r="D1795">
        <v>2917.05</v>
      </c>
      <c r="E1795">
        <v>2950.8</v>
      </c>
      <c r="F1795">
        <f t="shared" si="83"/>
        <v>1.0547945205479525E-2</v>
      </c>
      <c r="G1795">
        <f t="shared" si="84"/>
        <v>7.9279999999999999</v>
      </c>
      <c r="H1795">
        <f t="shared" si="85"/>
        <v>4.3319999999999999</v>
      </c>
    </row>
    <row r="1796" spans="1:8">
      <c r="A1796" s="17">
        <v>38987</v>
      </c>
      <c r="B1796">
        <v>2970.85</v>
      </c>
      <c r="C1796">
        <v>2976.75</v>
      </c>
      <c r="D1796">
        <v>2954.95</v>
      </c>
      <c r="E1796">
        <v>2963.4</v>
      </c>
      <c r="F1796">
        <f t="shared" ref="F1796:F1859" si="86">E1796/E1795-1</f>
        <v>4.2700284668564237E-3</v>
      </c>
      <c r="G1796">
        <f t="shared" si="84"/>
        <v>7.97</v>
      </c>
      <c r="H1796">
        <f t="shared" si="85"/>
        <v>4.3280000000000003</v>
      </c>
    </row>
    <row r="1797" spans="1:8">
      <c r="A1797" s="17">
        <v>38988</v>
      </c>
      <c r="B1797">
        <v>2971.35</v>
      </c>
      <c r="C1797">
        <v>2973.1</v>
      </c>
      <c r="D1797">
        <v>2955.05</v>
      </c>
      <c r="E1797">
        <v>2965.5</v>
      </c>
      <c r="F1797">
        <f t="shared" si="86"/>
        <v>7.0864547479243534E-4</v>
      </c>
      <c r="G1797">
        <f t="shared" si="84"/>
        <v>7.9189999999999996</v>
      </c>
      <c r="H1797">
        <f t="shared" si="85"/>
        <v>4.327</v>
      </c>
    </row>
    <row r="1798" spans="1:8">
      <c r="A1798" s="17">
        <v>38989</v>
      </c>
      <c r="B1798">
        <v>2978.05</v>
      </c>
      <c r="C1798">
        <v>2994.25</v>
      </c>
      <c r="D1798">
        <v>2971.85</v>
      </c>
      <c r="E1798">
        <v>2988.25</v>
      </c>
      <c r="F1798">
        <f t="shared" si="86"/>
        <v>7.6715562299780604E-3</v>
      </c>
      <c r="G1798">
        <f t="shared" si="84"/>
        <v>8.0310000000000006</v>
      </c>
      <c r="H1798">
        <f t="shared" si="85"/>
        <v>4.32</v>
      </c>
    </row>
    <row r="1799" spans="1:8">
      <c r="A1799" s="17">
        <v>38993</v>
      </c>
      <c r="B1799">
        <v>2994.55</v>
      </c>
      <c r="C1799">
        <v>3005.85</v>
      </c>
      <c r="D1799">
        <v>2978.45</v>
      </c>
      <c r="E1799">
        <v>2985</v>
      </c>
      <c r="F1799">
        <f t="shared" si="86"/>
        <v>-1.0875930728687644E-3</v>
      </c>
      <c r="G1799">
        <f t="shared" si="84"/>
        <v>7.9409999999999998</v>
      </c>
      <c r="H1799">
        <f t="shared" si="85"/>
        <v>4.3129999999999997</v>
      </c>
    </row>
    <row r="1800" spans="1:8">
      <c r="A1800" s="17">
        <v>38994</v>
      </c>
      <c r="B1800">
        <v>2994.35</v>
      </c>
      <c r="C1800">
        <v>2997.6</v>
      </c>
      <c r="D1800">
        <v>2943.25</v>
      </c>
      <c r="E1800">
        <v>2948.8</v>
      </c>
      <c r="F1800">
        <f t="shared" si="86"/>
        <v>-1.2127303182579485E-2</v>
      </c>
      <c r="G1800">
        <f t="shared" si="84"/>
        <v>8.0510000000000002</v>
      </c>
      <c r="H1800">
        <f t="shared" si="85"/>
        <v>4.306</v>
      </c>
    </row>
    <row r="1801" spans="1:8">
      <c r="A1801" s="17">
        <v>38995</v>
      </c>
      <c r="B1801">
        <v>2951.15</v>
      </c>
      <c r="C1801">
        <v>2998.5</v>
      </c>
      <c r="D1801">
        <v>2951.15</v>
      </c>
      <c r="E1801">
        <v>2993.35</v>
      </c>
      <c r="F1801">
        <f t="shared" si="86"/>
        <v>1.5107840477482259E-2</v>
      </c>
      <c r="G1801">
        <f t="shared" si="84"/>
        <v>7.9509999999999996</v>
      </c>
      <c r="H1801">
        <f t="shared" si="85"/>
        <v>4.3140000000000001</v>
      </c>
    </row>
    <row r="1802" spans="1:8">
      <c r="A1802" s="17">
        <v>38996</v>
      </c>
      <c r="B1802">
        <v>3005.9</v>
      </c>
      <c r="C1802">
        <v>3011.6</v>
      </c>
      <c r="D1802">
        <v>2993.5</v>
      </c>
      <c r="E1802">
        <v>3002.65</v>
      </c>
      <c r="F1802">
        <f t="shared" si="86"/>
        <v>3.1068869327008919E-3</v>
      </c>
      <c r="G1802">
        <f t="shared" si="84"/>
        <v>8.2110000000000003</v>
      </c>
      <c r="H1802">
        <f t="shared" si="85"/>
        <v>4.3010000000000002</v>
      </c>
    </row>
    <row r="1803" spans="1:8">
      <c r="A1803" s="17">
        <v>38999</v>
      </c>
      <c r="B1803">
        <v>2988.05</v>
      </c>
      <c r="C1803">
        <v>3018.4</v>
      </c>
      <c r="D1803">
        <v>2978.55</v>
      </c>
      <c r="E1803">
        <v>3003.75</v>
      </c>
      <c r="F1803">
        <f t="shared" si="86"/>
        <v>3.663430636271503E-4</v>
      </c>
      <c r="G1803">
        <f t="shared" si="84"/>
        <v>8.2420000000000009</v>
      </c>
      <c r="H1803">
        <f t="shared" si="85"/>
        <v>4.2919999999999998</v>
      </c>
    </row>
    <row r="1804" spans="1:8">
      <c r="A1804" s="17">
        <v>39000</v>
      </c>
      <c r="B1804">
        <v>3019.9</v>
      </c>
      <c r="C1804">
        <v>3031.45</v>
      </c>
      <c r="D1804">
        <v>3000.95</v>
      </c>
      <c r="E1804">
        <v>3007.55</v>
      </c>
      <c r="F1804">
        <f t="shared" si="86"/>
        <v>1.2650853100291126E-3</v>
      </c>
      <c r="G1804">
        <f t="shared" si="84"/>
        <v>8.0150000000000006</v>
      </c>
      <c r="H1804">
        <f t="shared" si="85"/>
        <v>4.2969999999999997</v>
      </c>
    </row>
    <row r="1805" spans="1:8">
      <c r="A1805" s="17">
        <v>39001</v>
      </c>
      <c r="B1805">
        <v>3026.6</v>
      </c>
      <c r="C1805">
        <v>3037.1</v>
      </c>
      <c r="D1805">
        <v>2977.15</v>
      </c>
      <c r="E1805">
        <v>2987.4</v>
      </c>
      <c r="F1805">
        <f t="shared" si="86"/>
        <v>-6.6998054895180958E-3</v>
      </c>
      <c r="G1805">
        <f t="shared" si="84"/>
        <v>8.1020000000000003</v>
      </c>
      <c r="H1805">
        <f t="shared" si="85"/>
        <v>4.2910000000000004</v>
      </c>
    </row>
    <row r="1806" spans="1:8">
      <c r="A1806" s="17">
        <v>39002</v>
      </c>
      <c r="B1806">
        <v>2996.7</v>
      </c>
      <c r="C1806">
        <v>3036.4</v>
      </c>
      <c r="D1806">
        <v>2983.45</v>
      </c>
      <c r="E1806">
        <v>3032.6</v>
      </c>
      <c r="F1806">
        <f t="shared" si="86"/>
        <v>1.5130213563633976E-2</v>
      </c>
      <c r="G1806">
        <f t="shared" si="84"/>
        <v>8.0239999999999991</v>
      </c>
      <c r="H1806">
        <f t="shared" si="85"/>
        <v>4.2910000000000004</v>
      </c>
    </row>
    <row r="1807" spans="1:8">
      <c r="A1807" s="17">
        <v>39003</v>
      </c>
      <c r="B1807">
        <v>3063.05</v>
      </c>
      <c r="C1807">
        <v>3069.75</v>
      </c>
      <c r="D1807">
        <v>3057.15</v>
      </c>
      <c r="E1807">
        <v>3064.9</v>
      </c>
      <c r="F1807">
        <f t="shared" si="86"/>
        <v>1.065092659763911E-2</v>
      </c>
      <c r="G1807">
        <f t="shared" si="84"/>
        <v>8.0630000000000006</v>
      </c>
      <c r="H1807">
        <f t="shared" si="85"/>
        <v>4.2869999999999999</v>
      </c>
    </row>
    <row r="1808" spans="1:8">
      <c r="A1808" s="17">
        <v>39006</v>
      </c>
      <c r="B1808">
        <v>3078</v>
      </c>
      <c r="C1808">
        <v>3099.6</v>
      </c>
      <c r="D1808">
        <v>3077.45</v>
      </c>
      <c r="E1808">
        <v>3090.25</v>
      </c>
      <c r="F1808">
        <f t="shared" si="86"/>
        <v>8.2710692029104305E-3</v>
      </c>
      <c r="G1808">
        <f t="shared" si="84"/>
        <v>8.0749999999999993</v>
      </c>
      <c r="H1808">
        <f t="shared" si="85"/>
        <v>4.2939999999999996</v>
      </c>
    </row>
    <row r="1809" spans="1:8">
      <c r="A1809" s="17">
        <v>39007</v>
      </c>
      <c r="B1809">
        <v>3101.75</v>
      </c>
      <c r="C1809">
        <v>3101.75</v>
      </c>
      <c r="D1809">
        <v>3065.75</v>
      </c>
      <c r="E1809">
        <v>3077.85</v>
      </c>
      <c r="F1809">
        <f t="shared" si="86"/>
        <v>-4.0126203381604109E-3</v>
      </c>
      <c r="G1809">
        <f t="shared" si="84"/>
        <v>8.32</v>
      </c>
      <c r="H1809">
        <f t="shared" si="85"/>
        <v>4.282</v>
      </c>
    </row>
    <row r="1810" spans="1:8">
      <c r="A1810" s="17">
        <v>39008</v>
      </c>
      <c r="B1810">
        <v>3076.3</v>
      </c>
      <c r="C1810">
        <v>3088.7</v>
      </c>
      <c r="D1810">
        <v>3072.2</v>
      </c>
      <c r="E1810">
        <v>3076.05</v>
      </c>
      <c r="F1810">
        <f t="shared" si="86"/>
        <v>-5.8482382182356574E-4</v>
      </c>
      <c r="G1810">
        <f t="shared" si="84"/>
        <v>8.1129999999999995</v>
      </c>
      <c r="H1810">
        <f t="shared" si="85"/>
        <v>4.2869999999999999</v>
      </c>
    </row>
    <row r="1811" spans="1:8">
      <c r="A1811" s="17">
        <v>39009</v>
      </c>
      <c r="B1811">
        <v>3088.5</v>
      </c>
      <c r="C1811">
        <v>3088.9</v>
      </c>
      <c r="D1811">
        <v>3035.3</v>
      </c>
      <c r="E1811">
        <v>3051.35</v>
      </c>
      <c r="F1811">
        <f t="shared" si="86"/>
        <v>-8.0297784496351499E-3</v>
      </c>
      <c r="G1811">
        <f t="shared" si="84"/>
        <v>8.1760000000000002</v>
      </c>
      <c r="H1811">
        <f t="shared" si="85"/>
        <v>4.282</v>
      </c>
    </row>
    <row r="1812" spans="1:8">
      <c r="A1812" s="17">
        <v>39010</v>
      </c>
      <c r="B1812">
        <v>3065.85</v>
      </c>
      <c r="C1812">
        <v>3082.7</v>
      </c>
      <c r="D1812">
        <v>3049.45</v>
      </c>
      <c r="E1812">
        <v>3057.05</v>
      </c>
      <c r="F1812">
        <f t="shared" si="86"/>
        <v>1.8680256280008134E-3</v>
      </c>
      <c r="G1812">
        <f t="shared" si="84"/>
        <v>8.3019999999999996</v>
      </c>
      <c r="H1812">
        <f t="shared" si="85"/>
        <v>4.274</v>
      </c>
    </row>
    <row r="1813" spans="1:8">
      <c r="A1813" s="17">
        <v>39013</v>
      </c>
      <c r="B1813">
        <v>3075.9</v>
      </c>
      <c r="C1813">
        <v>3075.9</v>
      </c>
      <c r="D1813">
        <v>3044.35</v>
      </c>
      <c r="E1813">
        <v>3048.05</v>
      </c>
      <c r="F1813">
        <f t="shared" si="86"/>
        <v>-2.9440146546507728E-3</v>
      </c>
      <c r="G1813">
        <f t="shared" si="84"/>
        <v>8.1300000000000008</v>
      </c>
      <c r="H1813">
        <f t="shared" si="85"/>
        <v>4.2720000000000002</v>
      </c>
    </row>
    <row r="1814" spans="1:8">
      <c r="A1814" s="17">
        <v>39016</v>
      </c>
      <c r="B1814">
        <v>3053.4</v>
      </c>
      <c r="C1814">
        <v>3069.55</v>
      </c>
      <c r="D1814">
        <v>3048.75</v>
      </c>
      <c r="E1814">
        <v>3064.45</v>
      </c>
      <c r="F1814">
        <f t="shared" si="86"/>
        <v>5.3804891652038389E-3</v>
      </c>
      <c r="G1814">
        <f t="shared" si="84"/>
        <v>8.077</v>
      </c>
      <c r="H1814">
        <f t="shared" si="85"/>
        <v>4.266</v>
      </c>
    </row>
    <row r="1815" spans="1:8">
      <c r="A1815" s="17">
        <v>39017</v>
      </c>
      <c r="B1815">
        <v>3082.85</v>
      </c>
      <c r="C1815">
        <v>3114.1</v>
      </c>
      <c r="D1815">
        <v>3082.85</v>
      </c>
      <c r="E1815">
        <v>3111.3</v>
      </c>
      <c r="F1815">
        <f t="shared" si="86"/>
        <v>1.5288224640637171E-2</v>
      </c>
      <c r="G1815">
        <f t="shared" si="84"/>
        <v>7.9749999999999996</v>
      </c>
      <c r="H1815">
        <f t="shared" si="85"/>
        <v>4.2670000000000003</v>
      </c>
    </row>
    <row r="1816" spans="1:8">
      <c r="A1816" s="17">
        <v>39020</v>
      </c>
      <c r="B1816">
        <v>3109.1</v>
      </c>
      <c r="C1816">
        <v>3133.9</v>
      </c>
      <c r="D1816">
        <v>3102</v>
      </c>
      <c r="E1816">
        <v>3130.65</v>
      </c>
      <c r="F1816">
        <f t="shared" si="86"/>
        <v>6.2192652588950459E-3</v>
      </c>
      <c r="G1816">
        <f t="shared" si="84"/>
        <v>8.3049999999999997</v>
      </c>
      <c r="H1816">
        <f t="shared" si="85"/>
        <v>4.2460000000000004</v>
      </c>
    </row>
    <row r="1817" spans="1:8">
      <c r="A1817" s="17">
        <v>39021</v>
      </c>
      <c r="B1817">
        <v>3143.4</v>
      </c>
      <c r="C1817">
        <v>3145.2</v>
      </c>
      <c r="D1817">
        <v>3100.5</v>
      </c>
      <c r="E1817">
        <v>3114.55</v>
      </c>
      <c r="F1817">
        <f t="shared" si="86"/>
        <v>-5.1427019947933861E-3</v>
      </c>
      <c r="G1817">
        <f t="shared" si="84"/>
        <v>8.3810000000000002</v>
      </c>
      <c r="H1817">
        <f t="shared" si="85"/>
        <v>4.2409999999999997</v>
      </c>
    </row>
    <row r="1818" spans="1:8">
      <c r="A1818" s="17">
        <v>39022</v>
      </c>
      <c r="B1818">
        <v>3130.9</v>
      </c>
      <c r="C1818">
        <v>3135.2</v>
      </c>
      <c r="D1818">
        <v>3113.55</v>
      </c>
      <c r="E1818">
        <v>3130.45</v>
      </c>
      <c r="F1818">
        <f t="shared" si="86"/>
        <v>5.1050713586231478E-3</v>
      </c>
      <c r="G1818">
        <f t="shared" si="84"/>
        <v>8.0790000000000006</v>
      </c>
      <c r="H1818">
        <f t="shared" si="85"/>
        <v>4.2519999999999998</v>
      </c>
    </row>
    <row r="1819" spans="1:8">
      <c r="A1819" s="17">
        <v>39023</v>
      </c>
      <c r="B1819">
        <v>3131.25</v>
      </c>
      <c r="C1819">
        <v>3159.4</v>
      </c>
      <c r="D1819">
        <v>3129.65</v>
      </c>
      <c r="E1819">
        <v>3150.4</v>
      </c>
      <c r="F1819">
        <f t="shared" si="86"/>
        <v>6.3728856873612738E-3</v>
      </c>
      <c r="G1819">
        <f t="shared" si="84"/>
        <v>8.3209999999999997</v>
      </c>
      <c r="H1819">
        <f t="shared" si="85"/>
        <v>4.24</v>
      </c>
    </row>
    <row r="1820" spans="1:8">
      <c r="A1820" s="17">
        <v>39024</v>
      </c>
      <c r="B1820">
        <v>3156.8</v>
      </c>
      <c r="C1820">
        <v>3163.1</v>
      </c>
      <c r="D1820">
        <v>3137.45</v>
      </c>
      <c r="E1820">
        <v>3161.4</v>
      </c>
      <c r="F1820">
        <f t="shared" si="86"/>
        <v>3.4916201117318746E-3</v>
      </c>
      <c r="G1820">
        <f t="shared" si="84"/>
        <v>8.0289999999999999</v>
      </c>
      <c r="H1820">
        <f t="shared" si="85"/>
        <v>4.2590000000000003</v>
      </c>
    </row>
    <row r="1821" spans="1:8">
      <c r="A1821" s="17">
        <v>39027</v>
      </c>
      <c r="B1821">
        <v>3165.05</v>
      </c>
      <c r="C1821">
        <v>3178.9</v>
      </c>
      <c r="D1821">
        <v>3159.2</v>
      </c>
      <c r="E1821">
        <v>3173.05</v>
      </c>
      <c r="F1821">
        <f t="shared" si="86"/>
        <v>3.685076232049056E-3</v>
      </c>
      <c r="G1821">
        <f t="shared" si="84"/>
        <v>8.1129999999999995</v>
      </c>
      <c r="H1821">
        <f t="shared" si="85"/>
        <v>4.2539999999999996</v>
      </c>
    </row>
    <row r="1822" spans="1:8">
      <c r="A1822" s="17">
        <v>39028</v>
      </c>
      <c r="B1822">
        <v>3196.1</v>
      </c>
      <c r="C1822">
        <v>3196.1</v>
      </c>
      <c r="D1822">
        <v>3162.3</v>
      </c>
      <c r="E1822">
        <v>3167.05</v>
      </c>
      <c r="F1822">
        <f t="shared" si="86"/>
        <v>-1.8909251351223455E-3</v>
      </c>
      <c r="G1822">
        <f t="shared" si="84"/>
        <v>8.0380000000000003</v>
      </c>
      <c r="H1822">
        <f t="shared" si="85"/>
        <v>4.2539999999999996</v>
      </c>
    </row>
    <row r="1823" spans="1:8">
      <c r="A1823" s="17">
        <v>39029</v>
      </c>
      <c r="B1823">
        <v>3170.65</v>
      </c>
      <c r="C1823">
        <v>3177.15</v>
      </c>
      <c r="D1823">
        <v>3110.15</v>
      </c>
      <c r="E1823">
        <v>3141.4</v>
      </c>
      <c r="F1823">
        <f t="shared" si="86"/>
        <v>-8.099019592365142E-3</v>
      </c>
      <c r="G1823">
        <f t="shared" si="84"/>
        <v>8.0329999999999995</v>
      </c>
      <c r="H1823">
        <f t="shared" si="85"/>
        <v>4.2519999999999998</v>
      </c>
    </row>
    <row r="1824" spans="1:8">
      <c r="A1824" s="17">
        <v>39030</v>
      </c>
      <c r="B1824">
        <v>3156.55</v>
      </c>
      <c r="C1824">
        <v>3167.45</v>
      </c>
      <c r="D1824">
        <v>3139.2</v>
      </c>
      <c r="E1824">
        <v>3156.2</v>
      </c>
      <c r="F1824">
        <f t="shared" si="86"/>
        <v>4.7112752276055048E-3</v>
      </c>
      <c r="G1824">
        <f t="shared" si="84"/>
        <v>8.0879999999999992</v>
      </c>
      <c r="H1824">
        <f t="shared" si="85"/>
        <v>4.2469999999999999</v>
      </c>
    </row>
    <row r="1825" spans="1:8">
      <c r="A1825" s="17">
        <v>39031</v>
      </c>
      <c r="B1825">
        <v>3164.75</v>
      </c>
      <c r="C1825">
        <v>3190.8</v>
      </c>
      <c r="D1825">
        <v>3152.15</v>
      </c>
      <c r="E1825">
        <v>3186.7</v>
      </c>
      <c r="F1825">
        <f t="shared" si="86"/>
        <v>9.6635194220897613E-3</v>
      </c>
      <c r="G1825">
        <f t="shared" si="84"/>
        <v>7.9930000000000003</v>
      </c>
      <c r="H1825">
        <f t="shared" si="85"/>
        <v>4.2469999999999999</v>
      </c>
    </row>
    <row r="1826" spans="1:8">
      <c r="A1826" s="17">
        <v>39034</v>
      </c>
      <c r="B1826">
        <v>3195.55</v>
      </c>
      <c r="C1826">
        <v>3217.1</v>
      </c>
      <c r="D1826">
        <v>3192.45</v>
      </c>
      <c r="E1826">
        <v>3215.4</v>
      </c>
      <c r="F1826">
        <f t="shared" si="86"/>
        <v>9.0061819437035062E-3</v>
      </c>
      <c r="G1826">
        <f t="shared" si="84"/>
        <v>7.96</v>
      </c>
      <c r="H1826">
        <f t="shared" si="85"/>
        <v>4.2990000000000004</v>
      </c>
    </row>
    <row r="1827" spans="1:8">
      <c r="A1827" s="17">
        <v>39035</v>
      </c>
      <c r="B1827">
        <v>3233.6</v>
      </c>
      <c r="C1827">
        <v>3236.8</v>
      </c>
      <c r="D1827">
        <v>3206.25</v>
      </c>
      <c r="E1827">
        <v>3216.85</v>
      </c>
      <c r="F1827">
        <f t="shared" si="86"/>
        <v>4.5095478012058265E-4</v>
      </c>
      <c r="G1827">
        <f t="shared" si="84"/>
        <v>8.0129999999999999</v>
      </c>
      <c r="H1827">
        <f t="shared" si="85"/>
        <v>4.306</v>
      </c>
    </row>
    <row r="1828" spans="1:8">
      <c r="A1828" s="17">
        <v>39036</v>
      </c>
      <c r="B1828">
        <v>3233.8</v>
      </c>
      <c r="C1828">
        <v>3233.8</v>
      </c>
      <c r="D1828">
        <v>3205.85</v>
      </c>
      <c r="E1828">
        <v>3225.65</v>
      </c>
      <c r="F1828">
        <f t="shared" si="86"/>
        <v>2.7355953805743294E-3</v>
      </c>
      <c r="G1828">
        <f t="shared" si="84"/>
        <v>8.0039999999999996</v>
      </c>
      <c r="H1828">
        <f t="shared" si="85"/>
        <v>4.3029999999999999</v>
      </c>
    </row>
    <row r="1829" spans="1:8">
      <c r="A1829" s="17">
        <v>39037</v>
      </c>
      <c r="B1829">
        <v>3230.1</v>
      </c>
      <c r="C1829">
        <v>3248.45</v>
      </c>
      <c r="D1829">
        <v>3217.1</v>
      </c>
      <c r="E1829">
        <v>3226.85</v>
      </c>
      <c r="F1829">
        <f t="shared" si="86"/>
        <v>3.7201804287501083E-4</v>
      </c>
      <c r="G1829">
        <f t="shared" si="84"/>
        <v>7.9329999999999998</v>
      </c>
      <c r="H1829">
        <f t="shared" si="85"/>
        <v>4.3029999999999999</v>
      </c>
    </row>
    <row r="1830" spans="1:8">
      <c r="A1830" s="17">
        <v>39038</v>
      </c>
      <c r="B1830">
        <v>3243.6</v>
      </c>
      <c r="C1830">
        <v>3243.9</v>
      </c>
      <c r="D1830">
        <v>3186.95</v>
      </c>
      <c r="E1830">
        <v>3200.6</v>
      </c>
      <c r="F1830">
        <f t="shared" si="86"/>
        <v>-8.1348683700822599E-3</v>
      </c>
      <c r="G1830">
        <f t="shared" si="84"/>
        <v>8.0220000000000002</v>
      </c>
      <c r="H1830">
        <f t="shared" si="85"/>
        <v>4.2969999999999997</v>
      </c>
    </row>
    <row r="1831" spans="1:8">
      <c r="A1831" s="17">
        <v>39041</v>
      </c>
      <c r="B1831">
        <v>3174.95</v>
      </c>
      <c r="C1831">
        <v>3196.45</v>
      </c>
      <c r="D1831">
        <v>3136.1</v>
      </c>
      <c r="E1831">
        <v>3191.3</v>
      </c>
      <c r="F1831">
        <f t="shared" si="86"/>
        <v>-2.9057051802786615E-3</v>
      </c>
      <c r="G1831">
        <f t="shared" si="84"/>
        <v>8.0229999999999997</v>
      </c>
      <c r="H1831">
        <f t="shared" si="85"/>
        <v>4.2889999999999997</v>
      </c>
    </row>
    <row r="1832" spans="1:8">
      <c r="A1832" s="17">
        <v>39042</v>
      </c>
      <c r="B1832">
        <v>3204.45</v>
      </c>
      <c r="C1832">
        <v>3246</v>
      </c>
      <c r="D1832">
        <v>3204.45</v>
      </c>
      <c r="E1832">
        <v>3244.65</v>
      </c>
      <c r="F1832">
        <f t="shared" si="86"/>
        <v>1.6717325227963542E-2</v>
      </c>
      <c r="G1832">
        <f t="shared" si="84"/>
        <v>7.9889999999999999</v>
      </c>
      <c r="H1832">
        <f t="shared" si="85"/>
        <v>4.2869999999999999</v>
      </c>
    </row>
    <row r="1833" spans="1:8">
      <c r="A1833" s="17">
        <v>39043</v>
      </c>
      <c r="B1833">
        <v>3259.35</v>
      </c>
      <c r="C1833">
        <v>3276.85</v>
      </c>
      <c r="D1833">
        <v>3255.3</v>
      </c>
      <c r="E1833">
        <v>3273.55</v>
      </c>
      <c r="F1833">
        <f t="shared" si="86"/>
        <v>8.9069699351240761E-3</v>
      </c>
      <c r="G1833">
        <f t="shared" si="84"/>
        <v>7.9379999999999997</v>
      </c>
      <c r="H1833">
        <f t="shared" si="85"/>
        <v>4.2859999999999996</v>
      </c>
    </row>
    <row r="1834" spans="1:8">
      <c r="A1834" s="17">
        <v>39044</v>
      </c>
      <c r="B1834">
        <v>3281.35</v>
      </c>
      <c r="C1834">
        <v>3294.45</v>
      </c>
      <c r="D1834">
        <v>3267.55</v>
      </c>
      <c r="E1834">
        <v>3277.35</v>
      </c>
      <c r="F1834">
        <f t="shared" si="86"/>
        <v>1.1608192940384399E-3</v>
      </c>
      <c r="G1834">
        <f t="shared" si="84"/>
        <v>7.89</v>
      </c>
      <c r="H1834">
        <f t="shared" si="85"/>
        <v>4.2850000000000001</v>
      </c>
    </row>
    <row r="1835" spans="1:8">
      <c r="A1835" s="17">
        <v>39045</v>
      </c>
      <c r="B1835">
        <v>3282.65</v>
      </c>
      <c r="C1835">
        <v>3301.3</v>
      </c>
      <c r="D1835">
        <v>3273.4</v>
      </c>
      <c r="E1835">
        <v>3291</v>
      </c>
      <c r="F1835">
        <f t="shared" si="86"/>
        <v>4.1649503409766364E-3</v>
      </c>
      <c r="G1835">
        <f t="shared" si="84"/>
        <v>7.8360000000000003</v>
      </c>
      <c r="H1835">
        <f t="shared" si="85"/>
        <v>4.2930000000000001</v>
      </c>
    </row>
    <row r="1836" spans="1:8">
      <c r="A1836" s="17">
        <v>39048</v>
      </c>
      <c r="B1836">
        <v>3294.75</v>
      </c>
      <c r="C1836">
        <v>3314.5</v>
      </c>
      <c r="D1836">
        <v>3294.75</v>
      </c>
      <c r="E1836">
        <v>3307.55</v>
      </c>
      <c r="F1836">
        <f t="shared" si="86"/>
        <v>5.028866605894855E-3</v>
      </c>
      <c r="G1836">
        <f t="shared" si="84"/>
        <v>7.8019999999999996</v>
      </c>
      <c r="H1836">
        <f t="shared" si="85"/>
        <v>4.2859999999999996</v>
      </c>
    </row>
    <row r="1837" spans="1:8">
      <c r="A1837" s="17">
        <v>39049</v>
      </c>
      <c r="B1837">
        <v>3274.15</v>
      </c>
      <c r="C1837">
        <v>3291.2</v>
      </c>
      <c r="D1837">
        <v>3262.05</v>
      </c>
      <c r="E1837">
        <v>3267.2</v>
      </c>
      <c r="F1837">
        <f t="shared" si="86"/>
        <v>-1.2199362065577368E-2</v>
      </c>
      <c r="G1837">
        <f t="shared" si="84"/>
        <v>7.8620000000000001</v>
      </c>
      <c r="H1837">
        <f t="shared" si="85"/>
        <v>4.2809999999999997</v>
      </c>
    </row>
    <row r="1838" spans="1:8">
      <c r="A1838" s="17">
        <v>39050</v>
      </c>
      <c r="B1838">
        <v>3288.6</v>
      </c>
      <c r="C1838">
        <v>3295.6</v>
      </c>
      <c r="D1838">
        <v>3269.15</v>
      </c>
      <c r="E1838">
        <v>3274.65</v>
      </c>
      <c r="F1838">
        <f t="shared" si="86"/>
        <v>2.2802399608228274E-3</v>
      </c>
      <c r="G1838">
        <f t="shared" si="84"/>
        <v>7.8860000000000001</v>
      </c>
      <c r="H1838">
        <f t="shared" si="85"/>
        <v>4.2770000000000001</v>
      </c>
    </row>
    <row r="1839" spans="1:8">
      <c r="A1839" s="17">
        <v>39051</v>
      </c>
      <c r="B1839">
        <v>3297.4</v>
      </c>
      <c r="C1839">
        <v>3297.4</v>
      </c>
      <c r="D1839">
        <v>3268.8</v>
      </c>
      <c r="E1839">
        <v>3280.45</v>
      </c>
      <c r="F1839">
        <f t="shared" si="86"/>
        <v>1.7711816530010527E-3</v>
      </c>
      <c r="G1839">
        <f t="shared" si="84"/>
        <v>7.7919999999999998</v>
      </c>
      <c r="H1839">
        <f t="shared" si="85"/>
        <v>4.2930000000000001</v>
      </c>
    </row>
    <row r="1840" spans="1:8">
      <c r="A1840" s="17">
        <v>39052</v>
      </c>
      <c r="B1840">
        <v>3298.3</v>
      </c>
      <c r="C1840">
        <v>3320.4</v>
      </c>
      <c r="D1840">
        <v>3290.1</v>
      </c>
      <c r="E1840">
        <v>3318.9</v>
      </c>
      <c r="F1840">
        <f t="shared" si="86"/>
        <v>1.1720952918044869E-2</v>
      </c>
      <c r="G1840">
        <f t="shared" si="84"/>
        <v>7.883</v>
      </c>
      <c r="H1840">
        <f t="shared" si="85"/>
        <v>4.2869999999999999</v>
      </c>
    </row>
    <row r="1841" spans="1:8">
      <c r="A1841" s="17">
        <v>39055</v>
      </c>
      <c r="B1841">
        <v>3333.45</v>
      </c>
      <c r="C1841">
        <v>3341.05</v>
      </c>
      <c r="D1841">
        <v>3318.5</v>
      </c>
      <c r="E1841">
        <v>3331.65</v>
      </c>
      <c r="F1841">
        <f t="shared" si="86"/>
        <v>3.8416342764169276E-3</v>
      </c>
      <c r="G1841">
        <f t="shared" si="84"/>
        <v>7.7859999999999996</v>
      </c>
      <c r="H1841">
        <f t="shared" si="85"/>
        <v>4.282</v>
      </c>
    </row>
    <row r="1842" spans="1:8">
      <c r="A1842" s="17">
        <v>39056</v>
      </c>
      <c r="B1842">
        <v>3354.4</v>
      </c>
      <c r="C1842">
        <v>3354.4</v>
      </c>
      <c r="D1842">
        <v>3330.15</v>
      </c>
      <c r="E1842">
        <v>3339.15</v>
      </c>
      <c r="F1842">
        <f t="shared" si="86"/>
        <v>2.2511368240962781E-3</v>
      </c>
      <c r="G1842">
        <f t="shared" si="84"/>
        <v>7.84</v>
      </c>
      <c r="H1842">
        <f t="shared" si="85"/>
        <v>4.2770000000000001</v>
      </c>
    </row>
    <row r="1843" spans="1:8">
      <c r="A1843" s="17">
        <v>39057</v>
      </c>
      <c r="B1843">
        <v>3344.95</v>
      </c>
      <c r="C1843">
        <v>3353.4</v>
      </c>
      <c r="D1843">
        <v>3301.75</v>
      </c>
      <c r="E1843">
        <v>3326</v>
      </c>
      <c r="F1843">
        <f t="shared" si="86"/>
        <v>-3.9381279666981239E-3</v>
      </c>
      <c r="G1843">
        <f t="shared" si="84"/>
        <v>7.8520000000000003</v>
      </c>
      <c r="H1843">
        <f t="shared" si="85"/>
        <v>4.274</v>
      </c>
    </row>
    <row r="1844" spans="1:8">
      <c r="A1844" s="17">
        <v>39058</v>
      </c>
      <c r="B1844">
        <v>3333.4</v>
      </c>
      <c r="C1844">
        <v>3335.8</v>
      </c>
      <c r="D1844">
        <v>3317</v>
      </c>
      <c r="E1844">
        <v>3330.2</v>
      </c>
      <c r="F1844">
        <f t="shared" si="86"/>
        <v>1.2627781118459414E-3</v>
      </c>
      <c r="G1844">
        <f t="shared" si="84"/>
        <v>7.7869999999999999</v>
      </c>
      <c r="H1844">
        <f t="shared" si="85"/>
        <v>4.274</v>
      </c>
    </row>
    <row r="1845" spans="1:8">
      <c r="A1845" s="17">
        <v>39059</v>
      </c>
      <c r="B1845">
        <v>3336.2</v>
      </c>
      <c r="C1845">
        <v>3339.65</v>
      </c>
      <c r="D1845">
        <v>3286.1</v>
      </c>
      <c r="E1845">
        <v>3295.6</v>
      </c>
      <c r="F1845">
        <f t="shared" si="86"/>
        <v>-1.0389766380397569E-2</v>
      </c>
      <c r="G1845">
        <f t="shared" si="84"/>
        <v>7.7510000000000003</v>
      </c>
      <c r="H1845">
        <f t="shared" si="85"/>
        <v>4.2720000000000002</v>
      </c>
    </row>
    <row r="1846" spans="1:8">
      <c r="A1846" s="17">
        <v>39062</v>
      </c>
      <c r="B1846">
        <v>3294.3</v>
      </c>
      <c r="C1846">
        <v>3294.3</v>
      </c>
      <c r="D1846">
        <v>3162.75</v>
      </c>
      <c r="E1846">
        <v>3195.25</v>
      </c>
      <c r="F1846">
        <f t="shared" si="86"/>
        <v>-3.0449690496419435E-2</v>
      </c>
      <c r="G1846">
        <f t="shared" si="84"/>
        <v>8.0239999999999991</v>
      </c>
      <c r="H1846">
        <f t="shared" si="85"/>
        <v>4.274</v>
      </c>
    </row>
    <row r="1847" spans="1:8">
      <c r="A1847" s="17">
        <v>39063</v>
      </c>
      <c r="B1847">
        <v>3181.7</v>
      </c>
      <c r="C1847">
        <v>3203.6</v>
      </c>
      <c r="D1847">
        <v>3026.85</v>
      </c>
      <c r="E1847">
        <v>3071.8</v>
      </c>
      <c r="F1847">
        <f t="shared" si="86"/>
        <v>-3.8635474532509151E-2</v>
      </c>
      <c r="G1847">
        <f t="shared" si="84"/>
        <v>8.1419999999999995</v>
      </c>
      <c r="H1847">
        <f t="shared" si="85"/>
        <v>4.2670000000000003</v>
      </c>
    </row>
    <row r="1848" spans="1:8">
      <c r="A1848" s="17">
        <v>39064</v>
      </c>
      <c r="B1848">
        <v>3081.45</v>
      </c>
      <c r="C1848">
        <v>3137.85</v>
      </c>
      <c r="D1848">
        <v>3027.55</v>
      </c>
      <c r="E1848">
        <v>3128.7</v>
      </c>
      <c r="F1848">
        <f t="shared" si="86"/>
        <v>1.8523341363369861E-2</v>
      </c>
      <c r="G1848">
        <f t="shared" si="84"/>
        <v>8.1489999999999991</v>
      </c>
      <c r="H1848">
        <f t="shared" si="85"/>
        <v>4.2640000000000002</v>
      </c>
    </row>
    <row r="1849" spans="1:8">
      <c r="A1849" s="17">
        <v>39065</v>
      </c>
      <c r="B1849">
        <v>3147.05</v>
      </c>
      <c r="C1849">
        <v>3209.9</v>
      </c>
      <c r="D1849">
        <v>3147.05</v>
      </c>
      <c r="E1849">
        <v>3202.6</v>
      </c>
      <c r="F1849">
        <f t="shared" si="86"/>
        <v>2.3620033879886204E-2</v>
      </c>
      <c r="G1849">
        <f t="shared" si="84"/>
        <v>8.2579999999999991</v>
      </c>
      <c r="H1849">
        <f t="shared" si="85"/>
        <v>4.2569999999999997</v>
      </c>
    </row>
    <row r="1850" spans="1:8">
      <c r="A1850" s="17">
        <v>39066</v>
      </c>
      <c r="B1850">
        <v>3233.3</v>
      </c>
      <c r="C1850">
        <v>3249.95</v>
      </c>
      <c r="D1850">
        <v>3226.05</v>
      </c>
      <c r="E1850">
        <v>3235.45</v>
      </c>
      <c r="F1850">
        <f t="shared" si="86"/>
        <v>1.0257290951102283E-2</v>
      </c>
      <c r="G1850">
        <f t="shared" si="84"/>
        <v>8.2430000000000003</v>
      </c>
      <c r="H1850">
        <f t="shared" si="85"/>
        <v>4.2549999999999999</v>
      </c>
    </row>
    <row r="1851" spans="1:8">
      <c r="A1851" s="17">
        <v>39069</v>
      </c>
      <c r="B1851">
        <v>3255.7</v>
      </c>
      <c r="C1851">
        <v>3255.7</v>
      </c>
      <c r="D1851">
        <v>3181.65</v>
      </c>
      <c r="E1851">
        <v>3252.7</v>
      </c>
      <c r="F1851">
        <f t="shared" si="86"/>
        <v>5.3315612975011195E-3</v>
      </c>
      <c r="G1851">
        <f t="shared" si="84"/>
        <v>7.94</v>
      </c>
      <c r="H1851">
        <f t="shared" si="85"/>
        <v>4.258</v>
      </c>
    </row>
    <row r="1852" spans="1:8">
      <c r="A1852" s="17">
        <v>39070</v>
      </c>
      <c r="B1852">
        <v>3239.75</v>
      </c>
      <c r="C1852">
        <v>3251.45</v>
      </c>
      <c r="D1852">
        <v>3147.45</v>
      </c>
      <c r="E1852">
        <v>3180</v>
      </c>
      <c r="F1852">
        <f t="shared" si="86"/>
        <v>-2.2350662526516407E-2</v>
      </c>
      <c r="G1852">
        <f t="shared" si="84"/>
        <v>8.1920000000000002</v>
      </c>
      <c r="H1852">
        <f t="shared" si="85"/>
        <v>4.2460000000000004</v>
      </c>
    </row>
    <row r="1853" spans="1:8">
      <c r="A1853" s="17">
        <v>39071</v>
      </c>
      <c r="B1853">
        <v>3206.5</v>
      </c>
      <c r="C1853">
        <v>3221.05</v>
      </c>
      <c r="D1853">
        <v>3146.95</v>
      </c>
      <c r="E1853">
        <v>3164.95</v>
      </c>
      <c r="F1853">
        <f t="shared" si="86"/>
        <v>-4.7327044025158305E-3</v>
      </c>
      <c r="G1853">
        <f t="shared" si="84"/>
        <v>8.1110000000000007</v>
      </c>
      <c r="H1853">
        <f t="shared" si="85"/>
        <v>4.2460000000000004</v>
      </c>
    </row>
    <row r="1854" spans="1:8">
      <c r="A1854" s="17">
        <v>39072</v>
      </c>
      <c r="B1854">
        <v>3152.85</v>
      </c>
      <c r="C1854">
        <v>3188.25</v>
      </c>
      <c r="D1854">
        <v>3130.8</v>
      </c>
      <c r="E1854">
        <v>3176.75</v>
      </c>
      <c r="F1854">
        <f t="shared" si="86"/>
        <v>3.7283369405520794E-3</v>
      </c>
      <c r="G1854">
        <f t="shared" si="84"/>
        <v>8.4090000000000007</v>
      </c>
      <c r="H1854">
        <f t="shared" si="85"/>
        <v>4.2320000000000002</v>
      </c>
    </row>
    <row r="1855" spans="1:8">
      <c r="A1855" s="17">
        <v>39073</v>
      </c>
      <c r="B1855">
        <v>3180.45</v>
      </c>
      <c r="C1855">
        <v>3211.8</v>
      </c>
      <c r="D1855">
        <v>3173.65</v>
      </c>
      <c r="E1855">
        <v>3208.8</v>
      </c>
      <c r="F1855">
        <f t="shared" si="86"/>
        <v>1.0088927362870814E-2</v>
      </c>
      <c r="G1855">
        <f t="shared" si="84"/>
        <v>8.2520000000000007</v>
      </c>
      <c r="H1855">
        <f t="shared" si="85"/>
        <v>4.2350000000000003</v>
      </c>
    </row>
    <row r="1856" spans="1:8">
      <c r="A1856" s="17">
        <v>39077</v>
      </c>
      <c r="B1856">
        <v>3215.9</v>
      </c>
      <c r="C1856">
        <v>3263.7</v>
      </c>
      <c r="D1856">
        <v>3214</v>
      </c>
      <c r="E1856">
        <v>3261.4</v>
      </c>
      <c r="F1856">
        <f t="shared" si="86"/>
        <v>1.6392420842682665E-2</v>
      </c>
      <c r="G1856">
        <f t="shared" si="84"/>
        <v>8.2650000000000006</v>
      </c>
      <c r="H1856">
        <f t="shared" si="85"/>
        <v>4.2229999999999999</v>
      </c>
    </row>
    <row r="1857" spans="1:8">
      <c r="A1857" s="17">
        <v>39078</v>
      </c>
      <c r="B1857">
        <v>3278.25</v>
      </c>
      <c r="C1857">
        <v>3297.95</v>
      </c>
      <c r="D1857">
        <v>3278.25</v>
      </c>
      <c r="E1857">
        <v>3289.2</v>
      </c>
      <c r="F1857">
        <f t="shared" si="86"/>
        <v>8.5239467713251749E-3</v>
      </c>
      <c r="G1857">
        <f t="shared" si="84"/>
        <v>8.3149999999999995</v>
      </c>
      <c r="H1857">
        <f t="shared" si="85"/>
        <v>4.2190000000000003</v>
      </c>
    </row>
    <row r="1858" spans="1:8">
      <c r="A1858" s="17">
        <v>39079</v>
      </c>
      <c r="B1858">
        <v>3307.7</v>
      </c>
      <c r="C1858">
        <v>3307.7</v>
      </c>
      <c r="D1858">
        <v>3283</v>
      </c>
      <c r="E1858">
        <v>3288.55</v>
      </c>
      <c r="F1858">
        <f t="shared" si="86"/>
        <v>-1.9761644168780901E-4</v>
      </c>
      <c r="G1858">
        <f t="shared" ref="G1858:G1921" si="87">VLOOKUP(A1858,Debtindex,6,FALSE)</f>
        <v>8.2309999999999999</v>
      </c>
      <c r="H1858">
        <f t="shared" ref="H1858:H1921" si="88">VLOOKUP(A1858,Debtindex,7,FALSE)</f>
        <v>4.2190000000000003</v>
      </c>
    </row>
    <row r="1859" spans="1:8">
      <c r="A1859" s="17">
        <v>39080</v>
      </c>
      <c r="B1859">
        <v>3295</v>
      </c>
      <c r="C1859">
        <v>3308.15</v>
      </c>
      <c r="D1859">
        <v>3290.5</v>
      </c>
      <c r="E1859">
        <v>3295.05</v>
      </c>
      <c r="F1859">
        <f t="shared" si="86"/>
        <v>1.9765550166486179E-3</v>
      </c>
      <c r="G1859">
        <f t="shared" si="87"/>
        <v>8.4320000000000004</v>
      </c>
      <c r="H1859">
        <f t="shared" si="88"/>
        <v>4.2089999999999996</v>
      </c>
    </row>
    <row r="1860" spans="1:8">
      <c r="A1860" s="17">
        <v>39084</v>
      </c>
      <c r="B1860">
        <v>3299.9</v>
      </c>
      <c r="C1860">
        <v>3327.4</v>
      </c>
      <c r="D1860">
        <v>3293.55</v>
      </c>
      <c r="E1860">
        <v>3323.1</v>
      </c>
      <c r="F1860">
        <f t="shared" ref="F1860:F1923" si="89">E1860/E1859-1</f>
        <v>8.5127691537305594E-3</v>
      </c>
      <c r="G1860">
        <f t="shared" si="87"/>
        <v>7.8230000000000004</v>
      </c>
      <c r="H1860">
        <f t="shared" si="88"/>
        <v>4.2530000000000001</v>
      </c>
    </row>
    <row r="1861" spans="1:8">
      <c r="A1861" s="17">
        <v>39085</v>
      </c>
      <c r="B1861">
        <v>3335.3</v>
      </c>
      <c r="C1861">
        <v>3346.4</v>
      </c>
      <c r="D1861">
        <v>3312.8</v>
      </c>
      <c r="E1861">
        <v>3342.7</v>
      </c>
      <c r="F1861">
        <f t="shared" si="89"/>
        <v>5.8981071890704673E-3</v>
      </c>
      <c r="G1861">
        <f t="shared" si="87"/>
        <v>7.96</v>
      </c>
      <c r="H1861">
        <f t="shared" si="88"/>
        <v>4.266</v>
      </c>
    </row>
    <row r="1862" spans="1:8">
      <c r="A1862" s="17">
        <v>39086</v>
      </c>
      <c r="B1862">
        <v>3353.35</v>
      </c>
      <c r="C1862">
        <v>3356.95</v>
      </c>
      <c r="D1862">
        <v>3320.2</v>
      </c>
      <c r="E1862">
        <v>3327.9</v>
      </c>
      <c r="F1862">
        <f t="shared" si="89"/>
        <v>-4.4275585604450773E-3</v>
      </c>
      <c r="G1862">
        <f t="shared" si="87"/>
        <v>7.931</v>
      </c>
      <c r="H1862">
        <f t="shared" si="88"/>
        <v>4.2640000000000002</v>
      </c>
    </row>
    <row r="1863" spans="1:8">
      <c r="A1863" s="17">
        <v>39087</v>
      </c>
      <c r="B1863">
        <v>3328.55</v>
      </c>
      <c r="C1863">
        <v>3350.95</v>
      </c>
      <c r="D1863">
        <v>3314.95</v>
      </c>
      <c r="E1863">
        <v>3325.3</v>
      </c>
      <c r="F1863">
        <f t="shared" si="89"/>
        <v>-7.8127347576550932E-4</v>
      </c>
      <c r="G1863">
        <f t="shared" si="87"/>
        <v>8.0429999999999993</v>
      </c>
      <c r="H1863">
        <f t="shared" si="88"/>
        <v>4.2569999999999997</v>
      </c>
    </row>
    <row r="1864" spans="1:8">
      <c r="A1864" s="17">
        <v>39090</v>
      </c>
      <c r="B1864">
        <v>3312.6</v>
      </c>
      <c r="C1864">
        <v>3312.6</v>
      </c>
      <c r="D1864">
        <v>3275.45</v>
      </c>
      <c r="E1864">
        <v>3286.9</v>
      </c>
      <c r="F1864">
        <f t="shared" si="89"/>
        <v>-1.1547830270953074E-2</v>
      </c>
      <c r="G1864">
        <f t="shared" si="87"/>
        <v>7.8730000000000002</v>
      </c>
      <c r="H1864">
        <f t="shared" si="88"/>
        <v>4.2549999999999999</v>
      </c>
    </row>
    <row r="1865" spans="1:8">
      <c r="A1865" s="17">
        <v>39091</v>
      </c>
      <c r="B1865">
        <v>3299.95</v>
      </c>
      <c r="C1865">
        <v>3313.2</v>
      </c>
      <c r="D1865">
        <v>3250.85</v>
      </c>
      <c r="E1865">
        <v>3264.1</v>
      </c>
      <c r="F1865">
        <f t="shared" si="89"/>
        <v>-6.9366272171347276E-3</v>
      </c>
      <c r="G1865">
        <f t="shared" si="87"/>
        <v>7.8330000000000002</v>
      </c>
      <c r="H1865">
        <f t="shared" si="88"/>
        <v>4.2539999999999996</v>
      </c>
    </row>
    <row r="1866" spans="1:8">
      <c r="A1866" s="17">
        <v>39092</v>
      </c>
      <c r="B1866">
        <v>3262.1</v>
      </c>
      <c r="C1866">
        <v>3262.1</v>
      </c>
      <c r="D1866">
        <v>3209</v>
      </c>
      <c r="E1866">
        <v>3214.6</v>
      </c>
      <c r="F1866">
        <f t="shared" si="89"/>
        <v>-1.5164976563218024E-2</v>
      </c>
      <c r="G1866">
        <f t="shared" si="87"/>
        <v>7.8780000000000001</v>
      </c>
      <c r="H1866">
        <f t="shared" si="88"/>
        <v>4.25</v>
      </c>
    </row>
    <row r="1867" spans="1:8">
      <c r="A1867" s="17">
        <v>39093</v>
      </c>
      <c r="B1867">
        <v>3210.8</v>
      </c>
      <c r="C1867">
        <v>3290.7</v>
      </c>
      <c r="D1867">
        <v>3210.8</v>
      </c>
      <c r="E1867">
        <v>3284.3</v>
      </c>
      <c r="F1867">
        <f t="shared" si="89"/>
        <v>2.1682324394948216E-2</v>
      </c>
      <c r="G1867">
        <f t="shared" si="87"/>
        <v>7.9909999999999997</v>
      </c>
      <c r="H1867">
        <f t="shared" si="88"/>
        <v>4.242</v>
      </c>
    </row>
    <row r="1868" spans="1:8">
      <c r="A1868" s="17">
        <v>39094</v>
      </c>
      <c r="B1868">
        <v>3306.95</v>
      </c>
      <c r="C1868">
        <v>3365.6</v>
      </c>
      <c r="D1868">
        <v>3306.95</v>
      </c>
      <c r="E1868">
        <v>3362.1</v>
      </c>
      <c r="F1868">
        <f t="shared" si="89"/>
        <v>2.368845720549273E-2</v>
      </c>
      <c r="G1868">
        <f t="shared" si="87"/>
        <v>7.5129999999999999</v>
      </c>
      <c r="H1868">
        <f t="shared" si="88"/>
        <v>4.258</v>
      </c>
    </row>
    <row r="1869" spans="1:8">
      <c r="A1869" s="17">
        <v>39097</v>
      </c>
      <c r="B1869">
        <v>3393.3</v>
      </c>
      <c r="C1869">
        <v>3396.75</v>
      </c>
      <c r="D1869">
        <v>3381.6</v>
      </c>
      <c r="E1869">
        <v>3385.2</v>
      </c>
      <c r="F1869">
        <f t="shared" si="89"/>
        <v>6.8707058088695039E-3</v>
      </c>
      <c r="G1869">
        <f t="shared" si="87"/>
        <v>8.2520000000000007</v>
      </c>
      <c r="H1869">
        <f t="shared" si="88"/>
        <v>4.2249999999999996</v>
      </c>
    </row>
    <row r="1870" spans="1:8">
      <c r="A1870" s="17">
        <v>39098</v>
      </c>
      <c r="B1870">
        <v>3395.55</v>
      </c>
      <c r="C1870">
        <v>3403.55</v>
      </c>
      <c r="D1870">
        <v>3377.6</v>
      </c>
      <c r="E1870">
        <v>3386.2</v>
      </c>
      <c r="F1870">
        <f t="shared" si="89"/>
        <v>2.9540352120993596E-4</v>
      </c>
      <c r="G1870">
        <f t="shared" si="87"/>
        <v>8.4350000000000005</v>
      </c>
      <c r="H1870">
        <f t="shared" si="88"/>
        <v>4.2149999999999999</v>
      </c>
    </row>
    <row r="1871" spans="1:8">
      <c r="A1871" s="17">
        <v>39099</v>
      </c>
      <c r="B1871">
        <v>3397.1</v>
      </c>
      <c r="C1871">
        <v>3408.8</v>
      </c>
      <c r="D1871">
        <v>3389.15</v>
      </c>
      <c r="E1871">
        <v>3396.45</v>
      </c>
      <c r="F1871">
        <f t="shared" si="89"/>
        <v>3.026991908333887E-3</v>
      </c>
      <c r="G1871">
        <f t="shared" si="87"/>
        <v>8.1649999999999991</v>
      </c>
      <c r="H1871">
        <f t="shared" si="88"/>
        <v>4.2220000000000004</v>
      </c>
    </row>
    <row r="1872" spans="1:8">
      <c r="A1872" s="17">
        <v>39100</v>
      </c>
      <c r="B1872">
        <v>3410.7</v>
      </c>
      <c r="C1872">
        <v>3443.6</v>
      </c>
      <c r="D1872">
        <v>3395.25</v>
      </c>
      <c r="E1872">
        <v>3415.2</v>
      </c>
      <c r="F1872">
        <f t="shared" si="89"/>
        <v>5.520469902398073E-3</v>
      </c>
      <c r="G1872">
        <f t="shared" si="87"/>
        <v>8.3580000000000005</v>
      </c>
      <c r="H1872">
        <f t="shared" si="88"/>
        <v>4.2220000000000004</v>
      </c>
    </row>
    <row r="1873" spans="1:8">
      <c r="A1873" s="17">
        <v>39101</v>
      </c>
      <c r="B1873">
        <v>3435.2</v>
      </c>
      <c r="C1873">
        <v>3435.55</v>
      </c>
      <c r="D1873">
        <v>3376.25</v>
      </c>
      <c r="E1873">
        <v>3397.6</v>
      </c>
      <c r="F1873">
        <f t="shared" si="89"/>
        <v>-5.153431717029755E-3</v>
      </c>
      <c r="G1873">
        <f t="shared" si="87"/>
        <v>7.3890000000000002</v>
      </c>
      <c r="H1873">
        <f t="shared" si="88"/>
        <v>4.2549999999999999</v>
      </c>
    </row>
    <row r="1874" spans="1:8">
      <c r="A1874" s="17">
        <v>39104</v>
      </c>
      <c r="B1874">
        <v>3412.1</v>
      </c>
      <c r="C1874">
        <v>3414.4</v>
      </c>
      <c r="D1874">
        <v>3383.1</v>
      </c>
      <c r="E1874">
        <v>3405.85</v>
      </c>
      <c r="F1874">
        <f t="shared" si="89"/>
        <v>2.4281846008946673E-3</v>
      </c>
      <c r="G1874">
        <f t="shared" si="87"/>
        <v>8.4949999999999992</v>
      </c>
      <c r="H1874">
        <f t="shared" si="88"/>
        <v>4.2060000000000004</v>
      </c>
    </row>
    <row r="1875" spans="1:8">
      <c r="A1875" s="17">
        <v>39105</v>
      </c>
      <c r="B1875">
        <v>3399.3</v>
      </c>
      <c r="C1875">
        <v>3403</v>
      </c>
      <c r="D1875">
        <v>3363.6</v>
      </c>
      <c r="E1875">
        <v>3368.5</v>
      </c>
      <c r="F1875">
        <f t="shared" si="89"/>
        <v>-1.0966425415094627E-2</v>
      </c>
      <c r="G1875">
        <f t="shared" si="87"/>
        <v>8.3800000000000008</v>
      </c>
      <c r="H1875">
        <f t="shared" si="88"/>
        <v>4.2069999999999999</v>
      </c>
    </row>
    <row r="1876" spans="1:8">
      <c r="A1876" s="17">
        <v>39106</v>
      </c>
      <c r="B1876">
        <v>3383.5</v>
      </c>
      <c r="C1876">
        <v>3396.85</v>
      </c>
      <c r="D1876">
        <v>3371.8</v>
      </c>
      <c r="E1876">
        <v>3388.8</v>
      </c>
      <c r="F1876">
        <f t="shared" si="89"/>
        <v>6.0264212557519237E-3</v>
      </c>
      <c r="G1876">
        <f t="shared" si="87"/>
        <v>8.3320000000000007</v>
      </c>
      <c r="H1876">
        <f t="shared" si="88"/>
        <v>4.2060000000000004</v>
      </c>
    </row>
    <row r="1877" spans="1:8">
      <c r="A1877" s="17">
        <v>39107</v>
      </c>
      <c r="B1877">
        <v>3405.3</v>
      </c>
      <c r="C1877">
        <v>3437.45</v>
      </c>
      <c r="D1877">
        <v>3394.65</v>
      </c>
      <c r="E1877">
        <v>3431.6</v>
      </c>
      <c r="F1877">
        <f t="shared" si="89"/>
        <v>1.2629839471199222E-2</v>
      </c>
      <c r="G1877">
        <f t="shared" si="87"/>
        <v>8.3450000000000006</v>
      </c>
      <c r="H1877">
        <f t="shared" si="88"/>
        <v>4.2030000000000003</v>
      </c>
    </row>
    <row r="1878" spans="1:8">
      <c r="A1878" s="17">
        <v>39111</v>
      </c>
      <c r="B1878">
        <v>3434.35</v>
      </c>
      <c r="C1878">
        <v>3442.75</v>
      </c>
      <c r="D1878">
        <v>3418.85</v>
      </c>
      <c r="E1878">
        <v>3424.5</v>
      </c>
      <c r="F1878">
        <f t="shared" si="89"/>
        <v>-2.0690057116213856E-3</v>
      </c>
      <c r="G1878">
        <f t="shared" si="87"/>
        <v>8.1989999999999998</v>
      </c>
      <c r="H1878">
        <f t="shared" si="88"/>
        <v>4.22</v>
      </c>
    </row>
    <row r="1879" spans="1:8">
      <c r="A1879" s="17">
        <v>39113</v>
      </c>
      <c r="B1879">
        <v>3433</v>
      </c>
      <c r="C1879">
        <v>3438.3</v>
      </c>
      <c r="D1879">
        <v>3384.2</v>
      </c>
      <c r="E1879">
        <v>3393.1</v>
      </c>
      <c r="F1879">
        <f t="shared" si="89"/>
        <v>-9.1692217842020973E-3</v>
      </c>
      <c r="G1879">
        <f t="shared" si="87"/>
        <v>8.2460000000000004</v>
      </c>
      <c r="H1879">
        <f t="shared" si="88"/>
        <v>4.2770000000000001</v>
      </c>
    </row>
    <row r="1880" spans="1:8">
      <c r="A1880" s="17">
        <v>39115</v>
      </c>
      <c r="B1880">
        <v>3448.7</v>
      </c>
      <c r="C1880">
        <v>3473.85</v>
      </c>
      <c r="D1880">
        <v>3448.7</v>
      </c>
      <c r="E1880">
        <v>3462.15</v>
      </c>
      <c r="F1880">
        <f t="shared" si="89"/>
        <v>2.0350122307034813E-2</v>
      </c>
      <c r="G1880">
        <f t="shared" si="87"/>
        <v>8.1210000000000004</v>
      </c>
      <c r="H1880">
        <f t="shared" si="88"/>
        <v>4.2779999999999996</v>
      </c>
    </row>
    <row r="1881" spans="1:8">
      <c r="A1881" s="17">
        <v>39118</v>
      </c>
      <c r="B1881">
        <v>3466.75</v>
      </c>
      <c r="C1881">
        <v>3482.95</v>
      </c>
      <c r="D1881">
        <v>3454.6</v>
      </c>
      <c r="E1881">
        <v>3480.6</v>
      </c>
      <c r="F1881">
        <f t="shared" si="89"/>
        <v>5.3290585329923701E-3</v>
      </c>
      <c r="G1881">
        <f t="shared" si="87"/>
        <v>8.1120000000000001</v>
      </c>
      <c r="H1881">
        <f t="shared" si="88"/>
        <v>4.2850000000000001</v>
      </c>
    </row>
    <row r="1882" spans="1:8">
      <c r="A1882" s="17">
        <v>39119</v>
      </c>
      <c r="B1882">
        <v>3491.15</v>
      </c>
      <c r="C1882">
        <v>3492.6</v>
      </c>
      <c r="D1882">
        <v>3467.4</v>
      </c>
      <c r="E1882">
        <v>3474.1</v>
      </c>
      <c r="F1882">
        <f t="shared" si="89"/>
        <v>-1.867494110210921E-3</v>
      </c>
      <c r="G1882">
        <f t="shared" si="87"/>
        <v>8.3390000000000004</v>
      </c>
      <c r="H1882">
        <f t="shared" si="88"/>
        <v>4.274</v>
      </c>
    </row>
    <row r="1883" spans="1:8">
      <c r="A1883" s="17">
        <v>39120</v>
      </c>
      <c r="B1883">
        <v>3479</v>
      </c>
      <c r="C1883">
        <v>3500.9</v>
      </c>
      <c r="D1883">
        <v>3476.15</v>
      </c>
      <c r="E1883">
        <v>3494.2</v>
      </c>
      <c r="F1883">
        <f t="shared" si="89"/>
        <v>5.7856711090642499E-3</v>
      </c>
      <c r="G1883">
        <f t="shared" si="87"/>
        <v>8.2240000000000002</v>
      </c>
      <c r="H1883">
        <f t="shared" si="88"/>
        <v>4.2759999999999998</v>
      </c>
    </row>
    <row r="1884" spans="1:8">
      <c r="A1884" s="17">
        <v>39121</v>
      </c>
      <c r="B1884">
        <v>3500.7</v>
      </c>
      <c r="C1884">
        <v>3502</v>
      </c>
      <c r="D1884">
        <v>3469.3</v>
      </c>
      <c r="E1884">
        <v>3492.7</v>
      </c>
      <c r="F1884">
        <f t="shared" si="89"/>
        <v>-4.2928281151621839E-4</v>
      </c>
      <c r="G1884">
        <f t="shared" si="87"/>
        <v>8.3170000000000002</v>
      </c>
      <c r="H1884">
        <f t="shared" si="88"/>
        <v>4.2690000000000001</v>
      </c>
    </row>
    <row r="1885" spans="1:8">
      <c r="A1885" s="17">
        <v>39122</v>
      </c>
      <c r="B1885">
        <v>3500</v>
      </c>
      <c r="C1885">
        <v>3505.55</v>
      </c>
      <c r="D1885">
        <v>3442.75</v>
      </c>
      <c r="E1885">
        <v>3453.35</v>
      </c>
      <c r="F1885">
        <f t="shared" si="89"/>
        <v>-1.1266355541558082E-2</v>
      </c>
      <c r="G1885">
        <f t="shared" si="87"/>
        <v>8.3759999999999994</v>
      </c>
      <c r="H1885">
        <f t="shared" si="88"/>
        <v>4.2640000000000002</v>
      </c>
    </row>
    <row r="1886" spans="1:8">
      <c r="A1886" s="17">
        <v>39125</v>
      </c>
      <c r="B1886">
        <v>3427.15</v>
      </c>
      <c r="C1886">
        <v>3427.15</v>
      </c>
      <c r="D1886">
        <v>3328.45</v>
      </c>
      <c r="E1886">
        <v>3338.45</v>
      </c>
      <c r="F1886">
        <f t="shared" si="89"/>
        <v>-3.3272040192856234E-2</v>
      </c>
      <c r="G1886">
        <f t="shared" si="87"/>
        <v>8.3650000000000002</v>
      </c>
      <c r="H1886">
        <f t="shared" si="88"/>
        <v>4.2789999999999999</v>
      </c>
    </row>
    <row r="1887" spans="1:8">
      <c r="A1887" s="17">
        <v>39126</v>
      </c>
      <c r="B1887">
        <v>3317.1</v>
      </c>
      <c r="C1887">
        <v>3395.45</v>
      </c>
      <c r="D1887">
        <v>3294.4</v>
      </c>
      <c r="E1887">
        <v>3324.55</v>
      </c>
      <c r="F1887">
        <f t="shared" si="89"/>
        <v>-4.1636088603991261E-3</v>
      </c>
      <c r="G1887">
        <f t="shared" si="87"/>
        <v>8.3759999999999994</v>
      </c>
      <c r="H1887">
        <f t="shared" si="88"/>
        <v>4.3090000000000002</v>
      </c>
    </row>
    <row r="1888" spans="1:8">
      <c r="A1888" s="17">
        <v>39127</v>
      </c>
      <c r="B1888">
        <v>3266.9</v>
      </c>
      <c r="C1888">
        <v>3330.2</v>
      </c>
      <c r="D1888">
        <v>3259.85</v>
      </c>
      <c r="E1888">
        <v>3322.75</v>
      </c>
      <c r="F1888">
        <f t="shared" si="89"/>
        <v>-5.4142665924716837E-4</v>
      </c>
      <c r="G1888">
        <f t="shared" si="87"/>
        <v>8.6419999999999995</v>
      </c>
      <c r="H1888">
        <f t="shared" si="88"/>
        <v>4.2949999999999999</v>
      </c>
    </row>
    <row r="1889" spans="1:8">
      <c r="A1889" s="17">
        <v>39128</v>
      </c>
      <c r="B1889">
        <v>3362.65</v>
      </c>
      <c r="C1889">
        <v>3407.75</v>
      </c>
      <c r="D1889">
        <v>3362.65</v>
      </c>
      <c r="E1889">
        <v>3403.7</v>
      </c>
      <c r="F1889">
        <f t="shared" si="89"/>
        <v>2.4362350462719062E-2</v>
      </c>
      <c r="G1889">
        <f t="shared" si="87"/>
        <v>8.6</v>
      </c>
      <c r="H1889">
        <f t="shared" si="88"/>
        <v>4.2939999999999996</v>
      </c>
    </row>
    <row r="1890" spans="1:8">
      <c r="A1890" s="17">
        <v>39132</v>
      </c>
      <c r="B1890">
        <v>3412.8</v>
      </c>
      <c r="C1890">
        <v>3431.5</v>
      </c>
      <c r="D1890">
        <v>3409.35</v>
      </c>
      <c r="E1890">
        <v>3414.65</v>
      </c>
      <c r="F1890">
        <f t="shared" si="89"/>
        <v>3.2170872873638068E-3</v>
      </c>
      <c r="G1890">
        <f t="shared" si="87"/>
        <v>8.6310000000000002</v>
      </c>
      <c r="H1890">
        <f t="shared" si="88"/>
        <v>4.2839999999999998</v>
      </c>
    </row>
    <row r="1891" spans="1:8">
      <c r="A1891" s="17">
        <v>39133</v>
      </c>
      <c r="B1891">
        <v>3421.35</v>
      </c>
      <c r="C1891">
        <v>3421.35</v>
      </c>
      <c r="D1891">
        <v>3368.85</v>
      </c>
      <c r="E1891">
        <v>3373.35</v>
      </c>
      <c r="F1891">
        <f t="shared" si="89"/>
        <v>-1.2094943844903616E-2</v>
      </c>
      <c r="G1891">
        <f t="shared" si="87"/>
        <v>8.6029999999999998</v>
      </c>
      <c r="H1891">
        <f t="shared" si="88"/>
        <v>4.2919999999999998</v>
      </c>
    </row>
    <row r="1892" spans="1:8">
      <c r="A1892" s="17">
        <v>39134</v>
      </c>
      <c r="B1892">
        <v>3370.35</v>
      </c>
      <c r="C1892">
        <v>3391.3</v>
      </c>
      <c r="D1892">
        <v>3354.75</v>
      </c>
      <c r="E1892">
        <v>3365.1</v>
      </c>
      <c r="F1892">
        <f t="shared" si="89"/>
        <v>-2.445640090711021E-3</v>
      </c>
      <c r="G1892">
        <f t="shared" si="87"/>
        <v>8.5779999999999994</v>
      </c>
      <c r="H1892">
        <f t="shared" si="88"/>
        <v>4.29</v>
      </c>
    </row>
    <row r="1893" spans="1:8">
      <c r="A1893" s="17">
        <v>39135</v>
      </c>
      <c r="B1893">
        <v>3373.2</v>
      </c>
      <c r="C1893">
        <v>3385.8</v>
      </c>
      <c r="D1893">
        <v>3312.7</v>
      </c>
      <c r="E1893">
        <v>3322.45</v>
      </c>
      <c r="F1893">
        <f t="shared" si="89"/>
        <v>-1.2674214733588873E-2</v>
      </c>
      <c r="G1893">
        <f t="shared" si="87"/>
        <v>8.5069999999999997</v>
      </c>
      <c r="H1893">
        <f t="shared" si="88"/>
        <v>4.29</v>
      </c>
    </row>
    <row r="1894" spans="1:8">
      <c r="A1894" s="17">
        <v>39136</v>
      </c>
      <c r="B1894">
        <v>3335.75</v>
      </c>
      <c r="C1894">
        <v>3335.75</v>
      </c>
      <c r="D1894">
        <v>3226.65</v>
      </c>
      <c r="E1894">
        <v>3241.75</v>
      </c>
      <c r="F1894">
        <f t="shared" si="89"/>
        <v>-2.4289304579451887E-2</v>
      </c>
      <c r="G1894">
        <f t="shared" si="87"/>
        <v>8.2330000000000005</v>
      </c>
      <c r="H1894">
        <f t="shared" si="88"/>
        <v>4.298</v>
      </c>
    </row>
    <row r="1895" spans="1:8">
      <c r="A1895" s="17">
        <v>39139</v>
      </c>
      <c r="B1895">
        <v>3247.4</v>
      </c>
      <c r="C1895">
        <v>3258.45</v>
      </c>
      <c r="D1895">
        <v>3184.35</v>
      </c>
      <c r="E1895">
        <v>3244.75</v>
      </c>
      <c r="F1895">
        <f t="shared" si="89"/>
        <v>9.2542608159162931E-4</v>
      </c>
      <c r="G1895">
        <f t="shared" si="87"/>
        <v>8.5180000000000007</v>
      </c>
      <c r="H1895">
        <f t="shared" si="88"/>
        <v>4.2869999999999999</v>
      </c>
    </row>
    <row r="1896" spans="1:8">
      <c r="A1896" s="17">
        <v>39140</v>
      </c>
      <c r="B1896">
        <v>3255.1</v>
      </c>
      <c r="C1896">
        <v>3266.2</v>
      </c>
      <c r="D1896">
        <v>3211.85</v>
      </c>
      <c r="E1896">
        <v>3223.8</v>
      </c>
      <c r="F1896">
        <f t="shared" si="89"/>
        <v>-6.4565837121502989E-3</v>
      </c>
      <c r="G1896">
        <f t="shared" si="87"/>
        <v>8.5020000000000007</v>
      </c>
      <c r="H1896">
        <f t="shared" si="88"/>
        <v>4.2850000000000001</v>
      </c>
    </row>
    <row r="1897" spans="1:8">
      <c r="A1897" s="17">
        <v>39141</v>
      </c>
      <c r="B1897">
        <v>3059.35</v>
      </c>
      <c r="C1897">
        <v>3186.45</v>
      </c>
      <c r="D1897">
        <v>3059.35</v>
      </c>
      <c r="E1897">
        <v>3107.75</v>
      </c>
      <c r="F1897">
        <f t="shared" si="89"/>
        <v>-3.5997890688007961E-2</v>
      </c>
      <c r="G1897">
        <f t="shared" si="87"/>
        <v>8.4610000000000003</v>
      </c>
      <c r="H1897">
        <f t="shared" si="88"/>
        <v>4.2830000000000004</v>
      </c>
    </row>
    <row r="1898" spans="1:8">
      <c r="A1898" s="17">
        <v>39142</v>
      </c>
      <c r="B1898">
        <v>3118.75</v>
      </c>
      <c r="C1898">
        <v>3151.4</v>
      </c>
      <c r="D1898">
        <v>3079.85</v>
      </c>
      <c r="E1898">
        <v>3147.5</v>
      </c>
      <c r="F1898">
        <f t="shared" si="89"/>
        <v>1.2790604134824246E-2</v>
      </c>
      <c r="G1898">
        <f t="shared" si="87"/>
        <v>8.4629999999999992</v>
      </c>
      <c r="H1898">
        <f t="shared" si="88"/>
        <v>4.2750000000000004</v>
      </c>
    </row>
    <row r="1899" spans="1:8">
      <c r="A1899" s="17">
        <v>39143</v>
      </c>
      <c r="B1899">
        <v>3141.7</v>
      </c>
      <c r="C1899">
        <v>3176.3</v>
      </c>
      <c r="D1899">
        <v>3081</v>
      </c>
      <c r="E1899">
        <v>3091.25</v>
      </c>
      <c r="F1899">
        <f t="shared" si="89"/>
        <v>-1.787132644956313E-2</v>
      </c>
      <c r="G1899">
        <f t="shared" si="87"/>
        <v>8.5960000000000001</v>
      </c>
      <c r="H1899">
        <f t="shared" si="88"/>
        <v>4.2670000000000003</v>
      </c>
    </row>
    <row r="1900" spans="1:8">
      <c r="A1900" s="17">
        <v>39146</v>
      </c>
      <c r="B1900">
        <v>2999.3</v>
      </c>
      <c r="C1900">
        <v>3011.25</v>
      </c>
      <c r="D1900">
        <v>2937.2</v>
      </c>
      <c r="E1900">
        <v>2957.85</v>
      </c>
      <c r="F1900">
        <f t="shared" si="89"/>
        <v>-4.3154063890012195E-2</v>
      </c>
      <c r="G1900">
        <f t="shared" si="87"/>
        <v>8.5440000000000005</v>
      </c>
      <c r="H1900">
        <f t="shared" si="88"/>
        <v>4.2699999999999996</v>
      </c>
    </row>
    <row r="1901" spans="1:8">
      <c r="A1901" s="17">
        <v>39147</v>
      </c>
      <c r="B1901">
        <v>3011.45</v>
      </c>
      <c r="C1901">
        <v>3029.15</v>
      </c>
      <c r="D1901">
        <v>2945.55</v>
      </c>
      <c r="E1901">
        <v>3002.95</v>
      </c>
      <c r="F1901">
        <f t="shared" si="89"/>
        <v>1.5247561573440205E-2</v>
      </c>
      <c r="G1901">
        <f t="shared" si="87"/>
        <v>8.5009999999999994</v>
      </c>
      <c r="H1901">
        <f t="shared" si="88"/>
        <v>4.2690000000000001</v>
      </c>
    </row>
    <row r="1902" spans="1:8">
      <c r="A1902" s="17">
        <v>39148</v>
      </c>
      <c r="B1902">
        <v>3031</v>
      </c>
      <c r="C1902">
        <v>3048.1</v>
      </c>
      <c r="D1902">
        <v>2931</v>
      </c>
      <c r="E1902">
        <v>2968.45</v>
      </c>
      <c r="F1902">
        <f t="shared" si="89"/>
        <v>-1.1488702775603987E-2</v>
      </c>
      <c r="G1902">
        <f t="shared" si="87"/>
        <v>8.5630000000000006</v>
      </c>
      <c r="H1902">
        <f t="shared" si="88"/>
        <v>4.2649999999999997</v>
      </c>
    </row>
    <row r="1903" spans="1:8">
      <c r="A1903" s="17">
        <v>39149</v>
      </c>
      <c r="B1903">
        <v>2980.2</v>
      </c>
      <c r="C1903">
        <v>3084.9</v>
      </c>
      <c r="D1903">
        <v>2963.6</v>
      </c>
      <c r="E1903">
        <v>3072.6</v>
      </c>
      <c r="F1903">
        <f t="shared" si="89"/>
        <v>3.5085650760497966E-2</v>
      </c>
      <c r="G1903">
        <f t="shared" si="87"/>
        <v>8.4689999999999994</v>
      </c>
      <c r="H1903">
        <f t="shared" si="88"/>
        <v>4.2750000000000004</v>
      </c>
    </row>
    <row r="1904" spans="1:8">
      <c r="A1904" s="17">
        <v>39150</v>
      </c>
      <c r="B1904">
        <v>3093.05</v>
      </c>
      <c r="C1904">
        <v>3093.05</v>
      </c>
      <c r="D1904">
        <v>3024.45</v>
      </c>
      <c r="E1904">
        <v>3048.15</v>
      </c>
      <c r="F1904">
        <f t="shared" si="89"/>
        <v>-7.9574301894160815E-3</v>
      </c>
      <c r="G1904">
        <f t="shared" si="87"/>
        <v>8.391</v>
      </c>
      <c r="H1904">
        <f t="shared" si="88"/>
        <v>4.2779999999999996</v>
      </c>
    </row>
    <row r="1905" spans="1:8">
      <c r="A1905" s="17">
        <v>39153</v>
      </c>
      <c r="B1905">
        <v>3058.35</v>
      </c>
      <c r="C1905">
        <v>3096.85</v>
      </c>
      <c r="D1905">
        <v>3049.85</v>
      </c>
      <c r="E1905">
        <v>3066.3</v>
      </c>
      <c r="F1905">
        <f t="shared" si="89"/>
        <v>5.9544313764086088E-3</v>
      </c>
      <c r="G1905">
        <f t="shared" si="87"/>
        <v>8.3140000000000001</v>
      </c>
      <c r="H1905">
        <f t="shared" si="88"/>
        <v>4.2789999999999999</v>
      </c>
    </row>
    <row r="1906" spans="1:8">
      <c r="A1906" s="17">
        <v>39154</v>
      </c>
      <c r="B1906">
        <v>3074.7</v>
      </c>
      <c r="C1906">
        <v>3105.3</v>
      </c>
      <c r="D1906">
        <v>3063.25</v>
      </c>
      <c r="E1906">
        <v>3102.8</v>
      </c>
      <c r="F1906">
        <f t="shared" si="89"/>
        <v>1.1903597169226732E-2</v>
      </c>
      <c r="G1906">
        <f t="shared" si="87"/>
        <v>8.3360000000000003</v>
      </c>
      <c r="H1906">
        <f t="shared" si="88"/>
        <v>4.2750000000000004</v>
      </c>
    </row>
    <row r="1907" spans="1:8">
      <c r="A1907" s="17">
        <v>39155</v>
      </c>
      <c r="B1907">
        <v>3029.9</v>
      </c>
      <c r="C1907">
        <v>3029.9</v>
      </c>
      <c r="D1907">
        <v>3003.25</v>
      </c>
      <c r="E1907">
        <v>3010.05</v>
      </c>
      <c r="F1907">
        <f t="shared" si="89"/>
        <v>-2.9892355291994299E-2</v>
      </c>
      <c r="G1907">
        <f t="shared" si="87"/>
        <v>8.5459999999999994</v>
      </c>
      <c r="H1907">
        <f t="shared" si="88"/>
        <v>4.2649999999999997</v>
      </c>
    </row>
    <row r="1908" spans="1:8">
      <c r="A1908" s="17">
        <v>39156</v>
      </c>
      <c r="B1908">
        <v>3055.35</v>
      </c>
      <c r="C1908">
        <v>3069.2</v>
      </c>
      <c r="D1908">
        <v>3011.25</v>
      </c>
      <c r="E1908">
        <v>3019.3</v>
      </c>
      <c r="F1908">
        <f t="shared" si="89"/>
        <v>3.0730386538428967E-3</v>
      </c>
      <c r="G1908">
        <f t="shared" si="87"/>
        <v>8.3409999999999993</v>
      </c>
      <c r="H1908">
        <f t="shared" si="88"/>
        <v>4.2699999999999996</v>
      </c>
    </row>
    <row r="1909" spans="1:8">
      <c r="A1909" s="17">
        <v>39157</v>
      </c>
      <c r="B1909">
        <v>3034.35</v>
      </c>
      <c r="C1909">
        <v>3038.65</v>
      </c>
      <c r="D1909">
        <v>2966.4</v>
      </c>
      <c r="E1909">
        <v>2993.15</v>
      </c>
      <c r="F1909">
        <f t="shared" si="89"/>
        <v>-8.6609479018315838E-3</v>
      </c>
      <c r="G1909">
        <f t="shared" si="87"/>
        <v>8.7029999999999994</v>
      </c>
      <c r="H1909">
        <f t="shared" si="88"/>
        <v>4.2530000000000001</v>
      </c>
    </row>
    <row r="1910" spans="1:8">
      <c r="A1910" s="17">
        <v>39161</v>
      </c>
      <c r="B1910">
        <v>3065.7</v>
      </c>
      <c r="C1910">
        <v>3081.1</v>
      </c>
      <c r="D1910">
        <v>3053</v>
      </c>
      <c r="E1910">
        <v>3062.7</v>
      </c>
      <c r="F1910">
        <f t="shared" si="89"/>
        <v>2.3236389756610798E-2</v>
      </c>
      <c r="G1910">
        <f t="shared" si="87"/>
        <v>8.73</v>
      </c>
      <c r="H1910">
        <f t="shared" si="88"/>
        <v>4.2409999999999997</v>
      </c>
    </row>
    <row r="1911" spans="1:8">
      <c r="A1911" s="17">
        <v>39162</v>
      </c>
      <c r="B1911">
        <v>3078.8</v>
      </c>
      <c r="C1911">
        <v>3106.2</v>
      </c>
      <c r="D1911">
        <v>3052.25</v>
      </c>
      <c r="E1911">
        <v>3102.55</v>
      </c>
      <c r="F1911">
        <f t="shared" si="89"/>
        <v>1.3011395174192808E-2</v>
      </c>
      <c r="G1911">
        <f t="shared" si="87"/>
        <v>8.6980000000000004</v>
      </c>
      <c r="H1911">
        <f t="shared" si="88"/>
        <v>4.24</v>
      </c>
    </row>
    <row r="1912" spans="1:8">
      <c r="A1912" s="17">
        <v>39163</v>
      </c>
      <c r="B1912">
        <v>3141.8</v>
      </c>
      <c r="C1912">
        <v>3176.95</v>
      </c>
      <c r="D1912">
        <v>3141.8</v>
      </c>
      <c r="E1912">
        <v>3174.5</v>
      </c>
      <c r="F1912">
        <f t="shared" si="89"/>
        <v>2.3190601279592604E-2</v>
      </c>
      <c r="G1912">
        <f t="shared" si="87"/>
        <v>8.3879999999999999</v>
      </c>
      <c r="H1912">
        <f t="shared" si="88"/>
        <v>4.2480000000000002</v>
      </c>
    </row>
    <row r="1913" spans="1:8">
      <c r="A1913" s="17">
        <v>39164</v>
      </c>
      <c r="B1913">
        <v>3179.4</v>
      </c>
      <c r="C1913">
        <v>3193.95</v>
      </c>
      <c r="D1913">
        <v>3158.2</v>
      </c>
      <c r="E1913">
        <v>3168.65</v>
      </c>
      <c r="F1913">
        <f t="shared" si="89"/>
        <v>-1.8428098913214619E-3</v>
      </c>
      <c r="G1913">
        <f t="shared" si="87"/>
        <v>8.6620000000000008</v>
      </c>
      <c r="H1913">
        <f t="shared" si="88"/>
        <v>4.2359999999999998</v>
      </c>
    </row>
    <row r="1914" spans="1:8">
      <c r="A1914" s="17">
        <v>39167</v>
      </c>
      <c r="B1914">
        <v>3170.35</v>
      </c>
      <c r="C1914">
        <v>3181.9</v>
      </c>
      <c r="D1914">
        <v>3139.9</v>
      </c>
      <c r="E1914">
        <v>3141.85</v>
      </c>
      <c r="F1914">
        <f t="shared" si="89"/>
        <v>-8.4578606030960568E-3</v>
      </c>
      <c r="G1914">
        <f t="shared" si="87"/>
        <v>8.7509999999999994</v>
      </c>
      <c r="H1914">
        <f t="shared" si="88"/>
        <v>4.234</v>
      </c>
    </row>
    <row r="1915" spans="1:8">
      <c r="A1915" s="17">
        <v>39169</v>
      </c>
      <c r="B1915">
        <v>3117.85</v>
      </c>
      <c r="C1915">
        <v>3125.6</v>
      </c>
      <c r="D1915">
        <v>3089.45</v>
      </c>
      <c r="E1915">
        <v>3095.6</v>
      </c>
      <c r="F1915">
        <f t="shared" si="89"/>
        <v>-1.4720626382545343E-2</v>
      </c>
      <c r="G1915">
        <f t="shared" si="87"/>
        <v>8.641</v>
      </c>
      <c r="H1915">
        <f t="shared" si="88"/>
        <v>4.2329999999999997</v>
      </c>
    </row>
    <row r="1916" spans="1:8">
      <c r="A1916" s="17">
        <v>39170</v>
      </c>
      <c r="B1916">
        <v>3105.25</v>
      </c>
      <c r="C1916">
        <v>3121.95</v>
      </c>
      <c r="D1916">
        <v>3086.8</v>
      </c>
      <c r="E1916">
        <v>3116.25</v>
      </c>
      <c r="F1916">
        <f t="shared" si="89"/>
        <v>6.6707584959297961E-3</v>
      </c>
      <c r="G1916">
        <f t="shared" si="87"/>
        <v>8.7509999999999994</v>
      </c>
      <c r="H1916">
        <f t="shared" si="88"/>
        <v>4.2270000000000003</v>
      </c>
    </row>
    <row r="1917" spans="1:8">
      <c r="A1917" s="17">
        <v>39171</v>
      </c>
      <c r="B1917">
        <v>3123.35</v>
      </c>
      <c r="C1917">
        <v>3151.4</v>
      </c>
      <c r="D1917">
        <v>3123.35</v>
      </c>
      <c r="E1917">
        <v>3145.35</v>
      </c>
      <c r="F1917">
        <f t="shared" si="89"/>
        <v>9.3381468110709243E-3</v>
      </c>
      <c r="G1917">
        <f t="shared" si="87"/>
        <v>8.65</v>
      </c>
      <c r="H1917">
        <f t="shared" si="88"/>
        <v>4.2279999999999998</v>
      </c>
    </row>
    <row r="1918" spans="1:8">
      <c r="A1918" s="17">
        <v>39175</v>
      </c>
      <c r="B1918">
        <v>3027.25</v>
      </c>
      <c r="C1918">
        <v>3053.75</v>
      </c>
      <c r="D1918">
        <v>3012.3</v>
      </c>
      <c r="E1918">
        <v>3046.65</v>
      </c>
      <c r="F1918">
        <f t="shared" si="89"/>
        <v>-3.1379655682197471E-2</v>
      </c>
      <c r="G1918">
        <f t="shared" si="87"/>
        <v>8.6319999999999997</v>
      </c>
      <c r="H1918">
        <f t="shared" si="88"/>
        <v>4.2210000000000001</v>
      </c>
    </row>
    <row r="1919" spans="1:8">
      <c r="A1919" s="17">
        <v>39176</v>
      </c>
      <c r="B1919">
        <v>3059.3</v>
      </c>
      <c r="C1919">
        <v>3097.75</v>
      </c>
      <c r="D1919">
        <v>3059.3</v>
      </c>
      <c r="E1919">
        <v>3082.65</v>
      </c>
      <c r="F1919">
        <f t="shared" si="89"/>
        <v>1.181625720053181E-2</v>
      </c>
      <c r="G1919">
        <f t="shared" si="87"/>
        <v>8.798</v>
      </c>
      <c r="H1919">
        <f t="shared" si="88"/>
        <v>4.2119999999999997</v>
      </c>
    </row>
    <row r="1920" spans="1:8">
      <c r="A1920" s="17">
        <v>39177</v>
      </c>
      <c r="B1920">
        <v>3086.35</v>
      </c>
      <c r="C1920">
        <v>3114.35</v>
      </c>
      <c r="D1920">
        <v>3069.4</v>
      </c>
      <c r="E1920">
        <v>3100.85</v>
      </c>
      <c r="F1920">
        <f t="shared" si="89"/>
        <v>5.9040111592298938E-3</v>
      </c>
      <c r="G1920">
        <f t="shared" si="87"/>
        <v>8.64</v>
      </c>
      <c r="H1920">
        <f t="shared" si="88"/>
        <v>4.1950000000000003</v>
      </c>
    </row>
    <row r="1921" spans="1:8">
      <c r="A1921" s="17">
        <v>39181</v>
      </c>
      <c r="B1921">
        <v>3120.1</v>
      </c>
      <c r="C1921">
        <v>3177.4</v>
      </c>
      <c r="D1921">
        <v>3120.1</v>
      </c>
      <c r="E1921">
        <v>3172.55</v>
      </c>
      <c r="F1921">
        <f t="shared" si="89"/>
        <v>2.3122692165051584E-2</v>
      </c>
      <c r="G1921">
        <f t="shared" si="87"/>
        <v>8.8480000000000008</v>
      </c>
      <c r="H1921">
        <f t="shared" si="88"/>
        <v>4.1760000000000002</v>
      </c>
    </row>
    <row r="1922" spans="1:8">
      <c r="A1922" s="17">
        <v>39182</v>
      </c>
      <c r="B1922">
        <v>3182.3</v>
      </c>
      <c r="C1922">
        <v>3190.95</v>
      </c>
      <c r="D1922">
        <v>3161</v>
      </c>
      <c r="E1922">
        <v>3183.7</v>
      </c>
      <c r="F1922">
        <f t="shared" si="89"/>
        <v>3.5145230177615616E-3</v>
      </c>
      <c r="G1922">
        <f t="shared" ref="G1922:G1985" si="90">VLOOKUP(A1922,Debtindex,6,FALSE)</f>
        <v>8.7919999999999998</v>
      </c>
      <c r="H1922">
        <f t="shared" ref="H1922:H1985" si="91">VLOOKUP(A1922,Debtindex,7,FALSE)</f>
        <v>4.1749999999999998</v>
      </c>
    </row>
    <row r="1923" spans="1:8">
      <c r="A1923" s="17">
        <v>39183</v>
      </c>
      <c r="B1923">
        <v>3191</v>
      </c>
      <c r="C1923">
        <v>3210.2</v>
      </c>
      <c r="D1923">
        <v>3185.5</v>
      </c>
      <c r="E1923">
        <v>3195.45</v>
      </c>
      <c r="F1923">
        <f t="shared" si="89"/>
        <v>3.6906743725853008E-3</v>
      </c>
      <c r="G1923">
        <f t="shared" si="90"/>
        <v>8.77</v>
      </c>
      <c r="H1923">
        <f t="shared" si="91"/>
        <v>4.173</v>
      </c>
    </row>
    <row r="1924" spans="1:8">
      <c r="A1924" s="17">
        <v>39184</v>
      </c>
      <c r="B1924">
        <v>3160.6</v>
      </c>
      <c r="C1924">
        <v>3190.1</v>
      </c>
      <c r="D1924">
        <v>3160.6</v>
      </c>
      <c r="E1924">
        <v>3173.3</v>
      </c>
      <c r="F1924">
        <f t="shared" ref="F1924:F1987" si="92">E1924/E1923-1</f>
        <v>-6.9317310550938149E-3</v>
      </c>
      <c r="G1924">
        <f t="shared" si="90"/>
        <v>8.7289999999999992</v>
      </c>
      <c r="H1924">
        <f t="shared" si="91"/>
        <v>4.1719999999999997</v>
      </c>
    </row>
    <row r="1925" spans="1:8">
      <c r="A1925" s="17">
        <v>39185</v>
      </c>
      <c r="B1925">
        <v>3186.9</v>
      </c>
      <c r="C1925">
        <v>3237.9</v>
      </c>
      <c r="D1925">
        <v>3178</v>
      </c>
      <c r="E1925">
        <v>3233.9</v>
      </c>
      <c r="F1925">
        <f t="shared" si="92"/>
        <v>1.9096839252513043E-2</v>
      </c>
      <c r="G1925">
        <f t="shared" si="90"/>
        <v>8.0449999999999999</v>
      </c>
      <c r="H1925">
        <f t="shared" si="91"/>
        <v>4.1950000000000003</v>
      </c>
    </row>
    <row r="1926" spans="1:8">
      <c r="A1926" s="17">
        <v>39188</v>
      </c>
      <c r="B1926">
        <v>3253.5</v>
      </c>
      <c r="C1926">
        <v>3303.8</v>
      </c>
      <c r="D1926">
        <v>3253.5</v>
      </c>
      <c r="E1926">
        <v>3302.85</v>
      </c>
      <c r="F1926">
        <f t="shared" si="92"/>
        <v>2.1321005596957265E-2</v>
      </c>
      <c r="G1926">
        <f t="shared" si="90"/>
        <v>8.7710000000000008</v>
      </c>
      <c r="H1926">
        <f t="shared" si="91"/>
        <v>4.1790000000000003</v>
      </c>
    </row>
    <row r="1927" spans="1:8">
      <c r="A1927" s="17">
        <v>39189</v>
      </c>
      <c r="B1927">
        <v>3312.35</v>
      </c>
      <c r="C1927">
        <v>3312.35</v>
      </c>
      <c r="D1927">
        <v>3275.8</v>
      </c>
      <c r="E1927">
        <v>3281.8</v>
      </c>
      <c r="F1927">
        <f t="shared" si="92"/>
        <v>-6.3732836792466108E-3</v>
      </c>
      <c r="G1927">
        <f t="shared" si="90"/>
        <v>8.8360000000000003</v>
      </c>
      <c r="H1927">
        <f t="shared" si="91"/>
        <v>4.1740000000000004</v>
      </c>
    </row>
    <row r="1928" spans="1:8">
      <c r="A1928" s="17">
        <v>39190</v>
      </c>
      <c r="B1928">
        <v>3299.5</v>
      </c>
      <c r="C1928">
        <v>3326.5</v>
      </c>
      <c r="D1928">
        <v>3297.65</v>
      </c>
      <c r="E1928">
        <v>3305.05</v>
      </c>
      <c r="F1928">
        <f t="shared" si="92"/>
        <v>7.0845267840820014E-3</v>
      </c>
      <c r="G1928">
        <f t="shared" si="90"/>
        <v>8.407</v>
      </c>
      <c r="H1928">
        <f t="shared" si="91"/>
        <v>4.1870000000000003</v>
      </c>
    </row>
    <row r="1929" spans="1:8">
      <c r="A1929" s="17">
        <v>39191</v>
      </c>
      <c r="B1929">
        <v>3264.15</v>
      </c>
      <c r="C1929">
        <v>3306.3</v>
      </c>
      <c r="D1929">
        <v>3253</v>
      </c>
      <c r="E1929">
        <v>3295.25</v>
      </c>
      <c r="F1929">
        <f t="shared" si="92"/>
        <v>-2.9651593773165619E-3</v>
      </c>
      <c r="G1929">
        <f t="shared" si="90"/>
        <v>8.36</v>
      </c>
      <c r="H1929">
        <f t="shared" si="91"/>
        <v>4.1719999999999997</v>
      </c>
    </row>
    <row r="1930" spans="1:8">
      <c r="A1930" s="17">
        <v>39192</v>
      </c>
      <c r="B1930">
        <v>3327.35</v>
      </c>
      <c r="C1930">
        <v>3357</v>
      </c>
      <c r="D1930">
        <v>3325.8</v>
      </c>
      <c r="E1930">
        <v>3353.6</v>
      </c>
      <c r="F1930">
        <f t="shared" si="92"/>
        <v>1.7707305970715348E-2</v>
      </c>
      <c r="G1930">
        <f t="shared" si="90"/>
        <v>8.4120000000000008</v>
      </c>
      <c r="H1930">
        <f t="shared" si="91"/>
        <v>4.1680000000000001</v>
      </c>
    </row>
    <row r="1931" spans="1:8">
      <c r="A1931" s="17">
        <v>39195</v>
      </c>
      <c r="B1931">
        <v>3379.25</v>
      </c>
      <c r="C1931">
        <v>3380.75</v>
      </c>
      <c r="D1931">
        <v>3346.45</v>
      </c>
      <c r="E1931">
        <v>3352.65</v>
      </c>
      <c r="F1931">
        <f t="shared" si="92"/>
        <v>-2.832776717556218E-4</v>
      </c>
      <c r="G1931">
        <f t="shared" si="90"/>
        <v>8.6920000000000002</v>
      </c>
      <c r="H1931">
        <f t="shared" si="91"/>
        <v>4.149</v>
      </c>
    </row>
    <row r="1932" spans="1:8">
      <c r="A1932" s="17">
        <v>39196</v>
      </c>
      <c r="B1932">
        <v>3342.2</v>
      </c>
      <c r="C1932">
        <v>3407.75</v>
      </c>
      <c r="D1932">
        <v>3335.75</v>
      </c>
      <c r="E1932">
        <v>3394.7</v>
      </c>
      <c r="F1932">
        <f t="shared" si="92"/>
        <v>1.2542317271412085E-2</v>
      </c>
      <c r="G1932">
        <f t="shared" si="90"/>
        <v>8.6440000000000001</v>
      </c>
      <c r="H1932">
        <f t="shared" si="91"/>
        <v>4.1479999999999997</v>
      </c>
    </row>
    <row r="1933" spans="1:8">
      <c r="A1933" s="17">
        <v>39197</v>
      </c>
      <c r="B1933">
        <v>3393.15</v>
      </c>
      <c r="C1933">
        <v>3419.85</v>
      </c>
      <c r="D1933">
        <v>3386.2</v>
      </c>
      <c r="E1933">
        <v>3416.5</v>
      </c>
      <c r="F1933">
        <f t="shared" si="92"/>
        <v>6.4217751200401629E-3</v>
      </c>
      <c r="G1933">
        <f t="shared" si="90"/>
        <v>8.4329999999999998</v>
      </c>
      <c r="H1933">
        <f t="shared" si="91"/>
        <v>4.1529999999999996</v>
      </c>
    </row>
    <row r="1934" spans="1:8">
      <c r="A1934" s="17">
        <v>39198</v>
      </c>
      <c r="B1934">
        <v>3447.35</v>
      </c>
      <c r="C1934">
        <v>3453.4</v>
      </c>
      <c r="D1934">
        <v>3395.75</v>
      </c>
      <c r="E1934">
        <v>3422.4</v>
      </c>
      <c r="F1934">
        <f t="shared" si="92"/>
        <v>1.7269135079760467E-3</v>
      </c>
      <c r="G1934">
        <f t="shared" si="90"/>
        <v>8.5440000000000005</v>
      </c>
      <c r="H1934">
        <f t="shared" si="91"/>
        <v>4.1459999999999999</v>
      </c>
    </row>
    <row r="1935" spans="1:8">
      <c r="A1935" s="17">
        <v>39199</v>
      </c>
      <c r="B1935">
        <v>3410.25</v>
      </c>
      <c r="C1935">
        <v>3417.4</v>
      </c>
      <c r="D1935">
        <v>3358.1</v>
      </c>
      <c r="E1935">
        <v>3363.5</v>
      </c>
      <c r="F1935">
        <f t="shared" si="92"/>
        <v>-1.7210144927536253E-2</v>
      </c>
      <c r="G1935">
        <f t="shared" si="90"/>
        <v>8.3930000000000007</v>
      </c>
      <c r="H1935">
        <f t="shared" si="91"/>
        <v>4.149</v>
      </c>
    </row>
    <row r="1936" spans="1:8">
      <c r="A1936" s="17">
        <v>39202</v>
      </c>
      <c r="B1936">
        <v>3336.05</v>
      </c>
      <c r="C1936">
        <v>3384.9</v>
      </c>
      <c r="D1936">
        <v>3331.9</v>
      </c>
      <c r="E1936">
        <v>3379.1</v>
      </c>
      <c r="F1936">
        <f t="shared" si="92"/>
        <v>4.6380258659135531E-3</v>
      </c>
      <c r="G1936">
        <f t="shared" si="90"/>
        <v>8.7260000000000009</v>
      </c>
      <c r="H1936">
        <f t="shared" si="91"/>
        <v>4.1280000000000001</v>
      </c>
    </row>
    <row r="1937" spans="1:8">
      <c r="A1937" s="17">
        <v>39205</v>
      </c>
      <c r="B1937">
        <v>3421</v>
      </c>
      <c r="C1937">
        <v>3438.05</v>
      </c>
      <c r="D1937">
        <v>3417.65</v>
      </c>
      <c r="E1937">
        <v>3429.25</v>
      </c>
      <c r="F1937">
        <f t="shared" si="92"/>
        <v>1.484122991329051E-2</v>
      </c>
      <c r="G1937">
        <f t="shared" si="90"/>
        <v>8.2859999999999996</v>
      </c>
      <c r="H1937">
        <f t="shared" si="91"/>
        <v>4.149</v>
      </c>
    </row>
    <row r="1938" spans="1:8">
      <c r="A1938" s="17">
        <v>39206</v>
      </c>
      <c r="B1938">
        <v>3442.5</v>
      </c>
      <c r="C1938">
        <v>3454.55</v>
      </c>
      <c r="D1938">
        <v>3405.45</v>
      </c>
      <c r="E1938">
        <v>3410.4</v>
      </c>
      <c r="F1938">
        <f t="shared" si="92"/>
        <v>-5.4968287526426796E-3</v>
      </c>
      <c r="G1938">
        <f t="shared" si="90"/>
        <v>8.8469999999999995</v>
      </c>
      <c r="H1938">
        <f t="shared" si="91"/>
        <v>4.1260000000000003</v>
      </c>
    </row>
    <row r="1939" spans="1:8">
      <c r="A1939" s="17">
        <v>39209</v>
      </c>
      <c r="B1939">
        <v>3439.8</v>
      </c>
      <c r="C1939">
        <v>3439.9</v>
      </c>
      <c r="D1939">
        <v>3396.15</v>
      </c>
      <c r="E1939">
        <v>3401.3</v>
      </c>
      <c r="F1939">
        <f t="shared" si="92"/>
        <v>-2.6683087027914443E-3</v>
      </c>
      <c r="G1939">
        <f t="shared" si="90"/>
        <v>8.8360000000000003</v>
      </c>
      <c r="H1939">
        <f t="shared" si="91"/>
        <v>4.1180000000000003</v>
      </c>
    </row>
    <row r="1940" spans="1:8">
      <c r="A1940" s="17">
        <v>39210</v>
      </c>
      <c r="B1940">
        <v>3396.2</v>
      </c>
      <c r="C1940">
        <v>3421.65</v>
      </c>
      <c r="D1940">
        <v>3363.85</v>
      </c>
      <c r="E1940">
        <v>3370.7</v>
      </c>
      <c r="F1940">
        <f t="shared" si="92"/>
        <v>-8.9965601387705929E-3</v>
      </c>
      <c r="G1940">
        <f t="shared" si="90"/>
        <v>8.7720000000000002</v>
      </c>
      <c r="H1940">
        <f t="shared" si="91"/>
        <v>4.117</v>
      </c>
    </row>
    <row r="1941" spans="1:8">
      <c r="A1941" s="17">
        <v>39211</v>
      </c>
      <c r="B1941">
        <v>3373.2</v>
      </c>
      <c r="C1941">
        <v>3383.55</v>
      </c>
      <c r="D1941">
        <v>3338.5</v>
      </c>
      <c r="E1941">
        <v>3378.65</v>
      </c>
      <c r="F1941">
        <f t="shared" si="92"/>
        <v>2.3585605363871665E-3</v>
      </c>
      <c r="G1941">
        <f t="shared" si="90"/>
        <v>8.7949999999999999</v>
      </c>
      <c r="H1941">
        <f t="shared" si="91"/>
        <v>4.1139999999999999</v>
      </c>
    </row>
    <row r="1942" spans="1:8">
      <c r="A1942" s="17">
        <v>39212</v>
      </c>
      <c r="B1942">
        <v>3399.75</v>
      </c>
      <c r="C1942">
        <v>3420.95</v>
      </c>
      <c r="D1942">
        <v>3362.1</v>
      </c>
      <c r="E1942">
        <v>3369.25</v>
      </c>
      <c r="F1942">
        <f t="shared" si="92"/>
        <v>-2.7821763130244648E-3</v>
      </c>
      <c r="G1942">
        <f t="shared" si="90"/>
        <v>8.7550000000000008</v>
      </c>
      <c r="H1942">
        <f t="shared" si="91"/>
        <v>4.1040000000000001</v>
      </c>
    </row>
    <row r="1943" spans="1:8">
      <c r="A1943" s="17">
        <v>39213</v>
      </c>
      <c r="B1943">
        <v>3322.45</v>
      </c>
      <c r="C1943">
        <v>3390.1</v>
      </c>
      <c r="D1943">
        <v>3318.45</v>
      </c>
      <c r="E1943">
        <v>3378.4</v>
      </c>
      <c r="F1943">
        <f t="shared" si="92"/>
        <v>2.7157379238702539E-3</v>
      </c>
      <c r="G1943">
        <f t="shared" si="90"/>
        <v>8.5139999999999993</v>
      </c>
      <c r="H1943">
        <f t="shared" si="91"/>
        <v>4.1100000000000003</v>
      </c>
    </row>
    <row r="1944" spans="1:8">
      <c r="A1944" s="17">
        <v>39216</v>
      </c>
      <c r="B1944">
        <v>3427.3</v>
      </c>
      <c r="C1944">
        <v>3431.25</v>
      </c>
      <c r="D1944">
        <v>3414.65</v>
      </c>
      <c r="E1944">
        <v>3424.05</v>
      </c>
      <c r="F1944">
        <f t="shared" si="92"/>
        <v>1.351231352119342E-2</v>
      </c>
      <c r="G1944">
        <f t="shared" si="90"/>
        <v>8.6809999999999992</v>
      </c>
      <c r="H1944">
        <f t="shared" si="91"/>
        <v>4.1189999999999998</v>
      </c>
    </row>
    <row r="1945" spans="1:8">
      <c r="A1945" s="17">
        <v>39217</v>
      </c>
      <c r="B1945">
        <v>3424.95</v>
      </c>
      <c r="C1945">
        <v>3435.6</v>
      </c>
      <c r="D1945">
        <v>3406.5</v>
      </c>
      <c r="E1945">
        <v>3421.9</v>
      </c>
      <c r="F1945">
        <f t="shared" si="92"/>
        <v>-6.2791139148088426E-4</v>
      </c>
      <c r="G1945">
        <f t="shared" si="90"/>
        <v>8.6240000000000006</v>
      </c>
      <c r="H1945">
        <f t="shared" si="91"/>
        <v>4.2690000000000001</v>
      </c>
    </row>
    <row r="1946" spans="1:8">
      <c r="A1946" s="17">
        <v>39218</v>
      </c>
      <c r="B1946">
        <v>3435.15</v>
      </c>
      <c r="C1946">
        <v>3470.95</v>
      </c>
      <c r="D1946">
        <v>3425.05</v>
      </c>
      <c r="E1946">
        <v>3466.1</v>
      </c>
      <c r="F1946">
        <f t="shared" si="92"/>
        <v>1.2916800607849277E-2</v>
      </c>
      <c r="G1946">
        <f t="shared" si="90"/>
        <v>8.734</v>
      </c>
      <c r="H1946">
        <f t="shared" si="91"/>
        <v>4.2619999999999996</v>
      </c>
    </row>
    <row r="1947" spans="1:8">
      <c r="A1947" s="17">
        <v>39219</v>
      </c>
      <c r="B1947">
        <v>3497.8</v>
      </c>
      <c r="C1947">
        <v>3515.8</v>
      </c>
      <c r="D1947">
        <v>3497.8</v>
      </c>
      <c r="E1947">
        <v>3507.5</v>
      </c>
      <c r="F1947">
        <f t="shared" si="92"/>
        <v>1.1944260119442607E-2</v>
      </c>
      <c r="G1947">
        <f t="shared" si="90"/>
        <v>8.6329999999999991</v>
      </c>
      <c r="H1947">
        <f t="shared" si="91"/>
        <v>4.2629999999999999</v>
      </c>
    </row>
    <row r="1948" spans="1:8">
      <c r="A1948" s="17">
        <v>39220</v>
      </c>
      <c r="B1948">
        <v>3497.35</v>
      </c>
      <c r="C1948">
        <v>3515.05</v>
      </c>
      <c r="D1948">
        <v>3483.8</v>
      </c>
      <c r="E1948">
        <v>3503.55</v>
      </c>
      <c r="F1948">
        <f t="shared" si="92"/>
        <v>-1.1261582323591757E-3</v>
      </c>
      <c r="G1948">
        <f t="shared" si="90"/>
        <v>8.8759999999999994</v>
      </c>
      <c r="H1948">
        <f t="shared" si="91"/>
        <v>4.2510000000000003</v>
      </c>
    </row>
    <row r="1949" spans="1:8">
      <c r="A1949" s="17">
        <v>39223</v>
      </c>
      <c r="B1949">
        <v>3516.5</v>
      </c>
      <c r="C1949">
        <v>3542.6</v>
      </c>
      <c r="D1949">
        <v>3516.5</v>
      </c>
      <c r="E1949">
        <v>3537.15</v>
      </c>
      <c r="F1949">
        <f t="shared" si="92"/>
        <v>9.5902727233805329E-3</v>
      </c>
      <c r="G1949">
        <f t="shared" si="90"/>
        <v>8.5329999999999995</v>
      </c>
      <c r="H1949">
        <f t="shared" si="91"/>
        <v>4.2699999999999996</v>
      </c>
    </row>
    <row r="1950" spans="1:8">
      <c r="A1950" s="17">
        <v>39224</v>
      </c>
      <c r="B1950">
        <v>3546.5</v>
      </c>
      <c r="C1950">
        <v>3552.45</v>
      </c>
      <c r="D1950">
        <v>3525.55</v>
      </c>
      <c r="E1950">
        <v>3550.2</v>
      </c>
      <c r="F1950">
        <f t="shared" si="92"/>
        <v>3.6894109664560304E-3</v>
      </c>
      <c r="G1950">
        <f t="shared" si="90"/>
        <v>8.75</v>
      </c>
      <c r="H1950">
        <f t="shared" si="91"/>
        <v>4.2590000000000003</v>
      </c>
    </row>
    <row r="1951" spans="1:8">
      <c r="A1951" s="17">
        <v>39225</v>
      </c>
      <c r="B1951">
        <v>3559.2</v>
      </c>
      <c r="C1951">
        <v>3559.2</v>
      </c>
      <c r="D1951">
        <v>3513.1</v>
      </c>
      <c r="E1951">
        <v>3524</v>
      </c>
      <c r="F1951">
        <f t="shared" si="92"/>
        <v>-7.3798659230465136E-3</v>
      </c>
      <c r="G1951">
        <f t="shared" si="90"/>
        <v>8.0410000000000004</v>
      </c>
      <c r="H1951">
        <f t="shared" si="91"/>
        <v>4.2830000000000004</v>
      </c>
    </row>
    <row r="1952" spans="1:8">
      <c r="A1952" s="17">
        <v>39226</v>
      </c>
      <c r="B1952">
        <v>3525.95</v>
      </c>
      <c r="C1952">
        <v>3528.75</v>
      </c>
      <c r="D1952">
        <v>3492.55</v>
      </c>
      <c r="E1952">
        <v>3501.95</v>
      </c>
      <c r="F1952">
        <f t="shared" si="92"/>
        <v>-6.2570942111237482E-3</v>
      </c>
      <c r="G1952">
        <f t="shared" si="90"/>
        <v>8.7140000000000004</v>
      </c>
      <c r="H1952">
        <f t="shared" si="91"/>
        <v>4.2629999999999999</v>
      </c>
    </row>
    <row r="1953" spans="1:8">
      <c r="A1953" s="17">
        <v>39227</v>
      </c>
      <c r="B1953">
        <v>3462.3</v>
      </c>
      <c r="C1953">
        <v>3532.8</v>
      </c>
      <c r="D1953">
        <v>3462.3</v>
      </c>
      <c r="E1953">
        <v>3528.25</v>
      </c>
      <c r="F1953">
        <f t="shared" si="92"/>
        <v>7.5101015148704153E-3</v>
      </c>
      <c r="G1953">
        <f t="shared" si="90"/>
        <v>8.7710000000000008</v>
      </c>
      <c r="H1953">
        <f t="shared" si="91"/>
        <v>4.258</v>
      </c>
    </row>
    <row r="1954" spans="1:8">
      <c r="A1954" s="17">
        <v>39230</v>
      </c>
      <c r="B1954">
        <v>3555.2</v>
      </c>
      <c r="C1954">
        <v>3566.5</v>
      </c>
      <c r="D1954">
        <v>3542.35</v>
      </c>
      <c r="E1954">
        <v>3545.85</v>
      </c>
      <c r="F1954">
        <f t="shared" si="92"/>
        <v>4.9883086515978281E-3</v>
      </c>
      <c r="G1954">
        <f t="shared" si="90"/>
        <v>8.6590000000000007</v>
      </c>
      <c r="H1954">
        <f t="shared" si="91"/>
        <v>4.2539999999999996</v>
      </c>
    </row>
    <row r="1955" spans="1:8">
      <c r="A1955" s="17">
        <v>39231</v>
      </c>
      <c r="B1955">
        <v>3552.7</v>
      </c>
      <c r="C1955">
        <v>3574.55</v>
      </c>
      <c r="D1955">
        <v>3543.35</v>
      </c>
      <c r="E1955">
        <v>3571.8</v>
      </c>
      <c r="F1955">
        <f t="shared" si="92"/>
        <v>7.3184144845384047E-3</v>
      </c>
      <c r="G1955">
        <f t="shared" si="90"/>
        <v>8.3379999999999992</v>
      </c>
      <c r="H1955">
        <f t="shared" si="91"/>
        <v>4.2629999999999999</v>
      </c>
    </row>
    <row r="1956" spans="1:8">
      <c r="A1956" s="17">
        <v>39232</v>
      </c>
      <c r="B1956">
        <v>3561.7</v>
      </c>
      <c r="C1956">
        <v>3578.6</v>
      </c>
      <c r="D1956">
        <v>3527</v>
      </c>
      <c r="E1956">
        <v>3533.75</v>
      </c>
      <c r="F1956">
        <f t="shared" si="92"/>
        <v>-1.0652892099221711E-2</v>
      </c>
      <c r="G1956">
        <f t="shared" si="90"/>
        <v>8.3620000000000001</v>
      </c>
      <c r="H1956">
        <f t="shared" si="91"/>
        <v>4.2759999999999998</v>
      </c>
    </row>
    <row r="1957" spans="1:8">
      <c r="A1957" s="17">
        <v>39233</v>
      </c>
      <c r="B1957">
        <v>3553.35</v>
      </c>
      <c r="C1957">
        <v>3569.3</v>
      </c>
      <c r="D1957">
        <v>3542.95</v>
      </c>
      <c r="E1957">
        <v>3563.65</v>
      </c>
      <c r="F1957">
        <f t="shared" si="92"/>
        <v>8.46126636009914E-3</v>
      </c>
      <c r="G1957">
        <f t="shared" si="90"/>
        <v>8.5679999999999996</v>
      </c>
      <c r="H1957">
        <f t="shared" si="91"/>
        <v>4.266</v>
      </c>
    </row>
    <row r="1958" spans="1:8">
      <c r="A1958" s="17">
        <v>39234</v>
      </c>
      <c r="B1958">
        <v>3586</v>
      </c>
      <c r="C1958">
        <v>3596</v>
      </c>
      <c r="D1958">
        <v>3568.95</v>
      </c>
      <c r="E1958">
        <v>3575.15</v>
      </c>
      <c r="F1958">
        <f t="shared" si="92"/>
        <v>3.2270284680033789E-3</v>
      </c>
      <c r="G1958">
        <f t="shared" si="90"/>
        <v>8.577</v>
      </c>
      <c r="H1958">
        <f t="shared" si="91"/>
        <v>4.266</v>
      </c>
    </row>
    <row r="1959" spans="1:8">
      <c r="A1959" s="17">
        <v>39237</v>
      </c>
      <c r="B1959">
        <v>3595.85</v>
      </c>
      <c r="C1959">
        <v>3599.4</v>
      </c>
      <c r="D1959">
        <v>3549.95</v>
      </c>
      <c r="E1959">
        <v>3557.2</v>
      </c>
      <c r="F1959">
        <f t="shared" si="92"/>
        <v>-5.0207683593695984E-3</v>
      </c>
      <c r="G1959">
        <f t="shared" si="90"/>
        <v>8.5250000000000004</v>
      </c>
      <c r="H1959">
        <f t="shared" si="91"/>
        <v>4.2590000000000003</v>
      </c>
    </row>
    <row r="1960" spans="1:8">
      <c r="A1960" s="17">
        <v>39238</v>
      </c>
      <c r="B1960">
        <v>3558.15</v>
      </c>
      <c r="C1960">
        <v>3575.7</v>
      </c>
      <c r="D1960">
        <v>3543</v>
      </c>
      <c r="E1960">
        <v>3571.45</v>
      </c>
      <c r="F1960">
        <f t="shared" si="92"/>
        <v>4.0059597436186145E-3</v>
      </c>
      <c r="G1960">
        <f t="shared" si="90"/>
        <v>8.2010000000000005</v>
      </c>
      <c r="H1960">
        <f t="shared" si="91"/>
        <v>4.2679999999999998</v>
      </c>
    </row>
    <row r="1961" spans="1:8">
      <c r="A1961" s="17">
        <v>39239</v>
      </c>
      <c r="B1961">
        <v>3572.5</v>
      </c>
      <c r="C1961">
        <v>3585</v>
      </c>
      <c r="D1961">
        <v>3498.2</v>
      </c>
      <c r="E1961">
        <v>3502.7</v>
      </c>
      <c r="F1961">
        <f t="shared" si="92"/>
        <v>-1.9249884500692982E-2</v>
      </c>
      <c r="G1961">
        <f t="shared" si="90"/>
        <v>8.5150000000000006</v>
      </c>
      <c r="H1961">
        <f t="shared" si="91"/>
        <v>4.2539999999999996</v>
      </c>
    </row>
    <row r="1962" spans="1:8">
      <c r="A1962" s="17">
        <v>39240</v>
      </c>
      <c r="B1962">
        <v>3490.55</v>
      </c>
      <c r="C1962">
        <v>3523.8</v>
      </c>
      <c r="D1962">
        <v>3467.95</v>
      </c>
      <c r="E1962">
        <v>3488.15</v>
      </c>
      <c r="F1962">
        <f t="shared" si="92"/>
        <v>-4.1539383903844707E-3</v>
      </c>
      <c r="G1962">
        <f t="shared" si="90"/>
        <v>8.4269999999999996</v>
      </c>
      <c r="H1962">
        <f t="shared" si="91"/>
        <v>4.2539999999999996</v>
      </c>
    </row>
    <row r="1963" spans="1:8">
      <c r="A1963" s="17">
        <v>39241</v>
      </c>
      <c r="B1963">
        <v>3449.15</v>
      </c>
      <c r="C1963">
        <v>3493.75</v>
      </c>
      <c r="D1963">
        <v>3449.15</v>
      </c>
      <c r="E1963">
        <v>3457.4</v>
      </c>
      <c r="F1963">
        <f t="shared" si="92"/>
        <v>-8.8155612574000175E-3</v>
      </c>
      <c r="G1963">
        <f t="shared" si="90"/>
        <v>8.67</v>
      </c>
      <c r="H1963">
        <f t="shared" si="91"/>
        <v>4.2430000000000003</v>
      </c>
    </row>
    <row r="1964" spans="1:8">
      <c r="A1964" s="17">
        <v>39244</v>
      </c>
      <c r="B1964">
        <v>3484.8</v>
      </c>
      <c r="C1964">
        <v>3501.85</v>
      </c>
      <c r="D1964">
        <v>3450.9</v>
      </c>
      <c r="E1964">
        <v>3458.25</v>
      </c>
      <c r="F1964">
        <f t="shared" si="92"/>
        <v>2.4584948226991088E-4</v>
      </c>
      <c r="G1964">
        <f t="shared" si="90"/>
        <v>8.6359999999999992</v>
      </c>
      <c r="H1964">
        <f t="shared" si="91"/>
        <v>4.2359999999999998</v>
      </c>
    </row>
    <row r="1965" spans="1:8">
      <c r="A1965" s="17">
        <v>39245</v>
      </c>
      <c r="B1965">
        <v>3469.95</v>
      </c>
      <c r="C1965">
        <v>3469.95</v>
      </c>
      <c r="D1965">
        <v>3413.05</v>
      </c>
      <c r="E1965">
        <v>3453.9</v>
      </c>
      <c r="F1965">
        <f t="shared" si="92"/>
        <v>-1.2578616352201255E-3</v>
      </c>
      <c r="G1965">
        <f t="shared" si="90"/>
        <v>8.8070000000000004</v>
      </c>
      <c r="H1965">
        <f t="shared" si="91"/>
        <v>4.2270000000000003</v>
      </c>
    </row>
    <row r="1966" spans="1:8">
      <c r="A1966" s="17">
        <v>39246</v>
      </c>
      <c r="B1966">
        <v>3456.6</v>
      </c>
      <c r="C1966">
        <v>3459.85</v>
      </c>
      <c r="D1966">
        <v>3422.2</v>
      </c>
      <c r="E1966">
        <v>3429.2</v>
      </c>
      <c r="F1966">
        <f t="shared" si="92"/>
        <v>-7.1513361707056244E-3</v>
      </c>
      <c r="G1966">
        <f t="shared" si="90"/>
        <v>8.8979999999999997</v>
      </c>
      <c r="H1966">
        <f t="shared" si="91"/>
        <v>4.22</v>
      </c>
    </row>
    <row r="1967" spans="1:8">
      <c r="A1967" s="17">
        <v>39247</v>
      </c>
      <c r="B1967">
        <v>3462.2</v>
      </c>
      <c r="C1967">
        <v>3485.15</v>
      </c>
      <c r="D1967">
        <v>3459.75</v>
      </c>
      <c r="E1967">
        <v>3482.65</v>
      </c>
      <c r="F1967">
        <f t="shared" si="92"/>
        <v>1.5586725766942866E-2</v>
      </c>
      <c r="G1967">
        <f t="shared" si="90"/>
        <v>8.8249999999999993</v>
      </c>
      <c r="H1967">
        <f t="shared" si="91"/>
        <v>4.22</v>
      </c>
    </row>
    <row r="1968" spans="1:8">
      <c r="A1968" s="17">
        <v>39248</v>
      </c>
      <c r="B1968">
        <v>3491.55</v>
      </c>
      <c r="C1968">
        <v>3512.55</v>
      </c>
      <c r="D1968">
        <v>3476.7</v>
      </c>
      <c r="E1968">
        <v>3486.7</v>
      </c>
      <c r="F1968">
        <f t="shared" si="92"/>
        <v>1.1629075560275481E-3</v>
      </c>
      <c r="G1968">
        <f t="shared" si="90"/>
        <v>8.5150000000000006</v>
      </c>
      <c r="H1968">
        <f t="shared" si="91"/>
        <v>4.2290000000000001</v>
      </c>
    </row>
    <row r="1969" spans="1:8">
      <c r="A1969" s="17">
        <v>39251</v>
      </c>
      <c r="B1969">
        <v>3500.75</v>
      </c>
      <c r="C1969">
        <v>3509.25</v>
      </c>
      <c r="D1969">
        <v>3463.4</v>
      </c>
      <c r="E1969">
        <v>3468.4</v>
      </c>
      <c r="F1969">
        <f t="shared" si="92"/>
        <v>-5.2485157885678868E-3</v>
      </c>
      <c r="G1969">
        <f t="shared" si="90"/>
        <v>8.3870000000000005</v>
      </c>
      <c r="H1969">
        <f t="shared" si="91"/>
        <v>4.2249999999999996</v>
      </c>
    </row>
    <row r="1970" spans="1:8">
      <c r="A1970" s="17">
        <v>39252</v>
      </c>
      <c r="B1970">
        <v>3470.9</v>
      </c>
      <c r="C1970">
        <v>3523.4</v>
      </c>
      <c r="D1970">
        <v>3461.25</v>
      </c>
      <c r="E1970">
        <v>3519.8</v>
      </c>
      <c r="F1970">
        <f t="shared" si="92"/>
        <v>1.4819513320262878E-2</v>
      </c>
      <c r="G1970">
        <f t="shared" si="90"/>
        <v>8.8239999999999998</v>
      </c>
      <c r="H1970">
        <f t="shared" si="91"/>
        <v>4.2060000000000004</v>
      </c>
    </row>
    <row r="1971" spans="1:8">
      <c r="A1971" s="17">
        <v>39253</v>
      </c>
      <c r="B1971">
        <v>3543.85</v>
      </c>
      <c r="C1971">
        <v>3558.15</v>
      </c>
      <c r="D1971">
        <v>3538.45</v>
      </c>
      <c r="E1971">
        <v>3555.15</v>
      </c>
      <c r="F1971">
        <f t="shared" si="92"/>
        <v>1.0043184271833594E-2</v>
      </c>
      <c r="G1971">
        <f t="shared" si="90"/>
        <v>8.5779999999999994</v>
      </c>
      <c r="H1971">
        <f t="shared" si="91"/>
        <v>4.2130000000000001</v>
      </c>
    </row>
    <row r="1972" spans="1:8">
      <c r="A1972" s="17">
        <v>39254</v>
      </c>
      <c r="B1972">
        <v>3567.3</v>
      </c>
      <c r="C1972">
        <v>3581.5</v>
      </c>
      <c r="D1972">
        <v>3547.8</v>
      </c>
      <c r="E1972">
        <v>3575.75</v>
      </c>
      <c r="F1972">
        <f t="shared" si="92"/>
        <v>5.7944109249961073E-3</v>
      </c>
      <c r="G1972">
        <f t="shared" si="90"/>
        <v>8.5180000000000007</v>
      </c>
      <c r="H1972">
        <f t="shared" si="91"/>
        <v>4.2119999999999997</v>
      </c>
    </row>
    <row r="1973" spans="1:8">
      <c r="A1973" s="17">
        <v>39255</v>
      </c>
      <c r="B1973">
        <v>3581.85</v>
      </c>
      <c r="C1973">
        <v>3590.6</v>
      </c>
      <c r="D1973">
        <v>3564.2</v>
      </c>
      <c r="E1973">
        <v>3571.2</v>
      </c>
      <c r="F1973">
        <f t="shared" si="92"/>
        <v>-1.2724603230092058E-3</v>
      </c>
      <c r="G1973">
        <f t="shared" si="90"/>
        <v>8.3780000000000001</v>
      </c>
      <c r="H1973">
        <f t="shared" si="91"/>
        <v>4.2149999999999999</v>
      </c>
    </row>
    <row r="1974" spans="1:8">
      <c r="A1974" s="17">
        <v>39258</v>
      </c>
      <c r="B1974">
        <v>3575.35</v>
      </c>
      <c r="C1974">
        <v>3581.3</v>
      </c>
      <c r="D1974">
        <v>3558.95</v>
      </c>
      <c r="E1974">
        <v>3574.15</v>
      </c>
      <c r="F1974">
        <f t="shared" si="92"/>
        <v>8.2605286738357542E-4</v>
      </c>
      <c r="G1974">
        <f t="shared" si="90"/>
        <v>8.7270000000000003</v>
      </c>
      <c r="H1974">
        <f t="shared" si="91"/>
        <v>4.1929999999999996</v>
      </c>
    </row>
    <row r="1975" spans="1:8">
      <c r="A1975" s="17">
        <v>39259</v>
      </c>
      <c r="B1975">
        <v>3573.55</v>
      </c>
      <c r="C1975">
        <v>3599.25</v>
      </c>
      <c r="D1975">
        <v>3573.55</v>
      </c>
      <c r="E1975">
        <v>3593.85</v>
      </c>
      <c r="F1975">
        <f t="shared" si="92"/>
        <v>5.5118000083935748E-3</v>
      </c>
      <c r="G1975">
        <f t="shared" si="90"/>
        <v>8.718</v>
      </c>
      <c r="H1975">
        <f t="shared" si="91"/>
        <v>4.1909999999999998</v>
      </c>
    </row>
    <row r="1976" spans="1:8">
      <c r="A1976" s="17">
        <v>39260</v>
      </c>
      <c r="B1976">
        <v>3599.4</v>
      </c>
      <c r="C1976">
        <v>3599.4</v>
      </c>
      <c r="D1976">
        <v>3570.3</v>
      </c>
      <c r="E1976">
        <v>3575.65</v>
      </c>
      <c r="F1976">
        <f t="shared" si="92"/>
        <v>-5.064206909025093E-3</v>
      </c>
      <c r="G1976">
        <f t="shared" si="90"/>
        <v>8.4939999999999998</v>
      </c>
      <c r="H1976">
        <f t="shared" si="91"/>
        <v>4.1959999999999997</v>
      </c>
    </row>
    <row r="1977" spans="1:8">
      <c r="A1977" s="17">
        <v>39261</v>
      </c>
      <c r="B1977">
        <v>3593.35</v>
      </c>
      <c r="C1977">
        <v>3597.05</v>
      </c>
      <c r="D1977">
        <v>3574.05</v>
      </c>
      <c r="E1977">
        <v>3585.95</v>
      </c>
      <c r="F1977">
        <f t="shared" si="92"/>
        <v>2.8805951365484805E-3</v>
      </c>
      <c r="G1977">
        <f t="shared" si="90"/>
        <v>8.9559999999999995</v>
      </c>
      <c r="H1977">
        <f t="shared" si="91"/>
        <v>4.1769999999999996</v>
      </c>
    </row>
    <row r="1978" spans="1:8">
      <c r="A1978" s="17">
        <v>39262</v>
      </c>
      <c r="B1978">
        <v>3600.65</v>
      </c>
      <c r="C1978">
        <v>3626.1</v>
      </c>
      <c r="D1978">
        <v>3600.65</v>
      </c>
      <c r="E1978">
        <v>3625.75</v>
      </c>
      <c r="F1978">
        <f t="shared" si="92"/>
        <v>1.1098871986502834E-2</v>
      </c>
      <c r="G1978">
        <f t="shared" si="90"/>
        <v>7.984</v>
      </c>
      <c r="H1978">
        <f t="shared" si="91"/>
        <v>4.21</v>
      </c>
    </row>
    <row r="1979" spans="1:8">
      <c r="A1979" s="17">
        <v>39265</v>
      </c>
      <c r="B1979">
        <v>3630</v>
      </c>
      <c r="C1979">
        <v>3650.4</v>
      </c>
      <c r="D1979">
        <v>3624.3</v>
      </c>
      <c r="E1979">
        <v>3631.6</v>
      </c>
      <c r="F1979">
        <f t="shared" si="92"/>
        <v>1.6134592842860229E-3</v>
      </c>
      <c r="G1979">
        <f t="shared" si="90"/>
        <v>8.5399999999999991</v>
      </c>
      <c r="H1979">
        <f t="shared" si="91"/>
        <v>4.2110000000000003</v>
      </c>
    </row>
    <row r="1980" spans="1:8">
      <c r="A1980" s="17">
        <v>39266</v>
      </c>
      <c r="B1980">
        <v>3645.95</v>
      </c>
      <c r="C1980">
        <v>3669.7</v>
      </c>
      <c r="D1980">
        <v>3645.95</v>
      </c>
      <c r="E1980">
        <v>3666.6</v>
      </c>
      <c r="F1980">
        <f t="shared" si="92"/>
        <v>9.637625289128815E-3</v>
      </c>
      <c r="G1980">
        <f t="shared" si="90"/>
        <v>8.4649999999999999</v>
      </c>
      <c r="H1980">
        <f t="shared" si="91"/>
        <v>4.2610000000000001</v>
      </c>
    </row>
    <row r="1981" spans="1:8">
      <c r="A1981" s="17">
        <v>39267</v>
      </c>
      <c r="B1981">
        <v>3683.4</v>
      </c>
      <c r="C1981">
        <v>3686.1</v>
      </c>
      <c r="D1981">
        <v>3650.55</v>
      </c>
      <c r="E1981">
        <v>3669.3</v>
      </c>
      <c r="F1981">
        <f t="shared" si="92"/>
        <v>7.3637702503681624E-4</v>
      </c>
      <c r="G1981">
        <f t="shared" si="90"/>
        <v>8.391</v>
      </c>
      <c r="H1981">
        <f t="shared" si="91"/>
        <v>4.2610000000000001</v>
      </c>
    </row>
    <row r="1982" spans="1:8">
      <c r="A1982" s="17">
        <v>39268</v>
      </c>
      <c r="B1982">
        <v>3677.15</v>
      </c>
      <c r="C1982">
        <v>3684.95</v>
      </c>
      <c r="D1982">
        <v>3615.65</v>
      </c>
      <c r="E1982">
        <v>3652.4</v>
      </c>
      <c r="F1982">
        <f t="shared" si="92"/>
        <v>-4.6057831193960785E-3</v>
      </c>
      <c r="G1982">
        <f t="shared" si="90"/>
        <v>8.3190000000000008</v>
      </c>
      <c r="H1982">
        <f t="shared" si="91"/>
        <v>4.2610000000000001</v>
      </c>
    </row>
    <row r="1983" spans="1:8">
      <c r="A1983" s="17">
        <v>39269</v>
      </c>
      <c r="B1983">
        <v>3653.2</v>
      </c>
      <c r="C1983">
        <v>3683.25</v>
      </c>
      <c r="D1983">
        <v>3649.25</v>
      </c>
      <c r="E1983">
        <v>3672.55</v>
      </c>
      <c r="F1983">
        <f t="shared" si="92"/>
        <v>5.5169203811193945E-3</v>
      </c>
      <c r="G1983">
        <f t="shared" si="90"/>
        <v>8.3670000000000009</v>
      </c>
      <c r="H1983">
        <f t="shared" si="91"/>
        <v>4.2560000000000002</v>
      </c>
    </row>
    <row r="1984" spans="1:8">
      <c r="A1984" s="17">
        <v>39272</v>
      </c>
      <c r="B1984">
        <v>3690.5</v>
      </c>
      <c r="C1984">
        <v>3708.75</v>
      </c>
      <c r="D1984">
        <v>3684.8</v>
      </c>
      <c r="E1984">
        <v>3703.65</v>
      </c>
      <c r="F1984">
        <f t="shared" si="92"/>
        <v>8.4682305210275199E-3</v>
      </c>
      <c r="G1984">
        <f t="shared" si="90"/>
        <v>8.2590000000000003</v>
      </c>
      <c r="H1984">
        <f t="shared" si="91"/>
        <v>4.2519999999999998</v>
      </c>
    </row>
    <row r="1985" spans="1:8">
      <c r="A1985" s="17">
        <v>39273</v>
      </c>
      <c r="B1985">
        <v>3712.4</v>
      </c>
      <c r="C1985">
        <v>3717.4</v>
      </c>
      <c r="D1985">
        <v>3684.9</v>
      </c>
      <c r="E1985">
        <v>3693.2</v>
      </c>
      <c r="F1985">
        <f t="shared" si="92"/>
        <v>-2.8215409123433233E-3</v>
      </c>
      <c r="G1985">
        <f t="shared" si="90"/>
        <v>8.2729999999999997</v>
      </c>
      <c r="H1985">
        <f t="shared" si="91"/>
        <v>4.2489999999999997</v>
      </c>
    </row>
    <row r="1986" spans="1:8">
      <c r="A1986" s="17">
        <v>39274</v>
      </c>
      <c r="B1986">
        <v>3681.2</v>
      </c>
      <c r="C1986">
        <v>3702.7</v>
      </c>
      <c r="D1986">
        <v>3660</v>
      </c>
      <c r="E1986">
        <v>3690.95</v>
      </c>
      <c r="F1986">
        <f t="shared" si="92"/>
        <v>-6.0922776995564476E-4</v>
      </c>
      <c r="G1986">
        <f t="shared" ref="G1986:G2049" si="93">VLOOKUP(A1986,Debtindex,6,FALSE)</f>
        <v>8.3000000000000007</v>
      </c>
      <c r="H1986">
        <f t="shared" ref="H1986:H2049" si="94">VLOOKUP(A1986,Debtindex,7,FALSE)</f>
        <v>4.2450000000000001</v>
      </c>
    </row>
    <row r="1987" spans="1:8">
      <c r="A1987" s="17">
        <v>39275</v>
      </c>
      <c r="B1987">
        <v>3710.8</v>
      </c>
      <c r="C1987">
        <v>3747.05</v>
      </c>
      <c r="D1987">
        <v>3710.8</v>
      </c>
      <c r="E1987">
        <v>3744.45</v>
      </c>
      <c r="F1987">
        <f t="shared" si="92"/>
        <v>1.4494913233720208E-2</v>
      </c>
      <c r="G1987">
        <f t="shared" si="93"/>
        <v>8.3209999999999997</v>
      </c>
      <c r="H1987">
        <f t="shared" si="94"/>
        <v>4.2409999999999997</v>
      </c>
    </row>
    <row r="1988" spans="1:8">
      <c r="A1988" s="17">
        <v>39276</v>
      </c>
      <c r="B1988">
        <v>3771.9</v>
      </c>
      <c r="C1988">
        <v>3795.25</v>
      </c>
      <c r="D1988">
        <v>3771.9</v>
      </c>
      <c r="E1988">
        <v>3780.75</v>
      </c>
      <c r="F1988">
        <f t="shared" ref="F1988:F2051" si="95">E1988/E1987-1</f>
        <v>9.6943476344990565E-3</v>
      </c>
      <c r="G1988">
        <f t="shared" si="93"/>
        <v>8.3079999999999998</v>
      </c>
      <c r="H1988">
        <f t="shared" si="94"/>
        <v>4.2389999999999999</v>
      </c>
    </row>
    <row r="1989" spans="1:8">
      <c r="A1989" s="17">
        <v>39279</v>
      </c>
      <c r="B1989">
        <v>3790</v>
      </c>
      <c r="C1989">
        <v>3797.35</v>
      </c>
      <c r="D1989">
        <v>3777.6</v>
      </c>
      <c r="E1989">
        <v>3791.65</v>
      </c>
      <c r="F1989">
        <f t="shared" si="95"/>
        <v>2.8830258546583831E-3</v>
      </c>
      <c r="G1989">
        <f t="shared" si="93"/>
        <v>8.3849999999999998</v>
      </c>
      <c r="H1989">
        <f t="shared" si="94"/>
        <v>4.2279999999999998</v>
      </c>
    </row>
    <row r="1990" spans="1:8">
      <c r="A1990" s="17">
        <v>39280</v>
      </c>
      <c r="B1990">
        <v>3815.8</v>
      </c>
      <c r="C1990">
        <v>3827.2</v>
      </c>
      <c r="D1990">
        <v>3770.75</v>
      </c>
      <c r="E1990">
        <v>3775.95</v>
      </c>
      <c r="F1990">
        <f t="shared" si="95"/>
        <v>-4.1406775414397634E-3</v>
      </c>
      <c r="G1990">
        <f t="shared" si="93"/>
        <v>8.15</v>
      </c>
      <c r="H1990">
        <f t="shared" si="94"/>
        <v>4.234</v>
      </c>
    </row>
    <row r="1991" spans="1:8">
      <c r="A1991" s="17">
        <v>39281</v>
      </c>
      <c r="B1991">
        <v>3779.45</v>
      </c>
      <c r="C1991">
        <v>3782.4</v>
      </c>
      <c r="D1991">
        <v>3738.6</v>
      </c>
      <c r="E1991">
        <v>3774.65</v>
      </c>
      <c r="F1991">
        <f t="shared" si="95"/>
        <v>-3.4428421986509861E-4</v>
      </c>
      <c r="G1991">
        <f t="shared" si="93"/>
        <v>7.9960000000000004</v>
      </c>
      <c r="H1991">
        <f t="shared" si="94"/>
        <v>4.2469999999999999</v>
      </c>
    </row>
    <row r="1992" spans="1:8">
      <c r="A1992" s="17">
        <v>39282</v>
      </c>
      <c r="B1992">
        <v>3789</v>
      </c>
      <c r="C1992">
        <v>3821.25</v>
      </c>
      <c r="D1992">
        <v>3789</v>
      </c>
      <c r="E1992">
        <v>3816.25</v>
      </c>
      <c r="F1992">
        <f t="shared" si="95"/>
        <v>1.1020889353979824E-2</v>
      </c>
      <c r="G1992">
        <f t="shared" si="93"/>
        <v>7.9870000000000001</v>
      </c>
      <c r="H1992">
        <f t="shared" si="94"/>
        <v>4.2439999999999998</v>
      </c>
    </row>
    <row r="1993" spans="1:8">
      <c r="A1993" s="17">
        <v>39283</v>
      </c>
      <c r="B1993">
        <v>3842.5</v>
      </c>
      <c r="C1993">
        <v>3846.05</v>
      </c>
      <c r="D1993">
        <v>3809.65</v>
      </c>
      <c r="E1993">
        <v>3819.3</v>
      </c>
      <c r="F1993">
        <f t="shared" si="95"/>
        <v>7.9921388797909998E-4</v>
      </c>
      <c r="G1993">
        <f t="shared" si="93"/>
        <v>8.0790000000000006</v>
      </c>
      <c r="H1993">
        <f t="shared" si="94"/>
        <v>4.2380000000000004</v>
      </c>
    </row>
    <row r="1994" spans="1:8">
      <c r="A1994" s="17">
        <v>39286</v>
      </c>
      <c r="B1994">
        <v>3813.95</v>
      </c>
      <c r="C1994">
        <v>3864.9</v>
      </c>
      <c r="D1994">
        <v>3809.3</v>
      </c>
      <c r="E1994">
        <v>3859.9</v>
      </c>
      <c r="F1994">
        <f t="shared" si="95"/>
        <v>1.0630220197418438E-2</v>
      </c>
      <c r="G1994">
        <f t="shared" si="93"/>
        <v>7.9409999999999998</v>
      </c>
      <c r="H1994">
        <f t="shared" si="94"/>
        <v>4.2350000000000003</v>
      </c>
    </row>
    <row r="1995" spans="1:8">
      <c r="A1995" s="17">
        <v>39287</v>
      </c>
      <c r="B1995">
        <v>3879.05</v>
      </c>
      <c r="C1995">
        <v>3883.9</v>
      </c>
      <c r="D1995">
        <v>3850.15</v>
      </c>
      <c r="E1995">
        <v>3856.15</v>
      </c>
      <c r="F1995">
        <f t="shared" si="95"/>
        <v>-9.7152775978648354E-4</v>
      </c>
      <c r="G1995">
        <f t="shared" si="93"/>
        <v>7.9619999999999997</v>
      </c>
      <c r="H1995">
        <f t="shared" si="94"/>
        <v>4.2309999999999999</v>
      </c>
    </row>
    <row r="1996" spans="1:8">
      <c r="A1996" s="17">
        <v>39288</v>
      </c>
      <c r="B1996">
        <v>3834.9</v>
      </c>
      <c r="C1996">
        <v>3852.9</v>
      </c>
      <c r="D1996">
        <v>3802.9</v>
      </c>
      <c r="E1996">
        <v>3828.65</v>
      </c>
      <c r="F1996">
        <f t="shared" si="95"/>
        <v>-7.1314653216291157E-3</v>
      </c>
      <c r="G1996">
        <f t="shared" si="93"/>
        <v>8.1020000000000003</v>
      </c>
      <c r="H1996">
        <f t="shared" si="94"/>
        <v>4.2359999999999998</v>
      </c>
    </row>
    <row r="1997" spans="1:8">
      <c r="A1997" s="17">
        <v>39289</v>
      </c>
      <c r="B1997">
        <v>3830.05</v>
      </c>
      <c r="C1997">
        <v>3854.8</v>
      </c>
      <c r="D1997">
        <v>3820.4</v>
      </c>
      <c r="E1997">
        <v>3848.95</v>
      </c>
      <c r="F1997">
        <f t="shared" si="95"/>
        <v>5.3021299936009125E-3</v>
      </c>
      <c r="G1997">
        <f t="shared" si="93"/>
        <v>7.923</v>
      </c>
      <c r="H1997">
        <f t="shared" si="94"/>
        <v>4.24</v>
      </c>
    </row>
    <row r="1998" spans="1:8">
      <c r="A1998" s="17">
        <v>39290</v>
      </c>
      <c r="B1998">
        <v>3812.55</v>
      </c>
      <c r="C1998">
        <v>3812.55</v>
      </c>
      <c r="D1998">
        <v>3690.15</v>
      </c>
      <c r="E1998">
        <v>3711.55</v>
      </c>
      <c r="F1998">
        <f t="shared" si="95"/>
        <v>-3.5698047519453269E-2</v>
      </c>
      <c r="G1998">
        <f t="shared" si="93"/>
        <v>7.8049999999999997</v>
      </c>
      <c r="H1998">
        <f t="shared" si="94"/>
        <v>4.2409999999999997</v>
      </c>
    </row>
    <row r="1999" spans="1:8">
      <c r="A1999" s="17">
        <v>39293</v>
      </c>
      <c r="B1999">
        <v>3710.65</v>
      </c>
      <c r="C1999">
        <v>3751.45</v>
      </c>
      <c r="D1999">
        <v>3681.45</v>
      </c>
      <c r="E1999">
        <v>3710.35</v>
      </c>
      <c r="F1999">
        <f t="shared" si="95"/>
        <v>-3.233150570517429E-4</v>
      </c>
      <c r="G1999">
        <f t="shared" si="93"/>
        <v>7.9889999999999999</v>
      </c>
      <c r="H1999">
        <f t="shared" si="94"/>
        <v>4.2930000000000001</v>
      </c>
    </row>
    <row r="2000" spans="1:8">
      <c r="A2000" s="17">
        <v>39294</v>
      </c>
      <c r="B2000">
        <v>3740.15</v>
      </c>
      <c r="C2000">
        <v>3786.85</v>
      </c>
      <c r="D2000">
        <v>3709.55</v>
      </c>
      <c r="E2000">
        <v>3783.85</v>
      </c>
      <c r="F2000">
        <f t="shared" si="95"/>
        <v>1.980945193849637E-2</v>
      </c>
      <c r="G2000">
        <f t="shared" si="93"/>
        <v>7.9939999999999998</v>
      </c>
      <c r="H2000">
        <f t="shared" si="94"/>
        <v>4.29</v>
      </c>
    </row>
    <row r="2001" spans="1:8">
      <c r="A2001" s="17">
        <v>39295</v>
      </c>
      <c r="B2001">
        <v>3739.3</v>
      </c>
      <c r="C2001">
        <v>3739.3</v>
      </c>
      <c r="D2001">
        <v>3624.7</v>
      </c>
      <c r="E2001">
        <v>3628.85</v>
      </c>
      <c r="F2001">
        <f t="shared" si="95"/>
        <v>-4.0963568851830834E-2</v>
      </c>
      <c r="G2001">
        <f t="shared" si="93"/>
        <v>8.0519999999999996</v>
      </c>
      <c r="H2001">
        <f t="shared" si="94"/>
        <v>4.2880000000000003</v>
      </c>
    </row>
    <row r="2002" spans="1:8">
      <c r="A2002" s="17">
        <v>39296</v>
      </c>
      <c r="B2002">
        <v>3644.9</v>
      </c>
      <c r="C2002">
        <v>3679.75</v>
      </c>
      <c r="D2002">
        <v>3619.05</v>
      </c>
      <c r="E2002">
        <v>3642.85</v>
      </c>
      <c r="F2002">
        <f t="shared" si="95"/>
        <v>3.8579715336815035E-3</v>
      </c>
      <c r="G2002">
        <f t="shared" si="93"/>
        <v>8.2240000000000002</v>
      </c>
      <c r="H2002">
        <f t="shared" si="94"/>
        <v>4.2789999999999999</v>
      </c>
    </row>
    <row r="2003" spans="1:8">
      <c r="A2003" s="17">
        <v>39297</v>
      </c>
      <c r="B2003">
        <v>3660.6</v>
      </c>
      <c r="C2003">
        <v>3704.8</v>
      </c>
      <c r="D2003">
        <v>3660.6</v>
      </c>
      <c r="E2003">
        <v>3688.4</v>
      </c>
      <c r="F2003">
        <f t="shared" si="95"/>
        <v>1.2503946086168893E-2</v>
      </c>
      <c r="G2003">
        <f t="shared" si="93"/>
        <v>7.9710000000000001</v>
      </c>
      <c r="H2003">
        <f t="shared" si="94"/>
        <v>4.2850000000000001</v>
      </c>
    </row>
    <row r="2004" spans="1:8">
      <c r="A2004" s="17">
        <v>39300</v>
      </c>
      <c r="B2004">
        <v>3628.85</v>
      </c>
      <c r="C2004">
        <v>3650</v>
      </c>
      <c r="D2004">
        <v>3586</v>
      </c>
      <c r="E2004">
        <v>3639.95</v>
      </c>
      <c r="F2004">
        <f t="shared" si="95"/>
        <v>-1.3135777030690909E-2</v>
      </c>
      <c r="G2004">
        <f t="shared" si="93"/>
        <v>8.2249999999999996</v>
      </c>
      <c r="H2004">
        <f t="shared" si="94"/>
        <v>4.2679999999999998</v>
      </c>
    </row>
    <row r="2005" spans="1:8">
      <c r="A2005" s="17">
        <v>39301</v>
      </c>
      <c r="B2005">
        <v>3689</v>
      </c>
      <c r="C2005">
        <v>3693.35</v>
      </c>
      <c r="D2005">
        <v>3652.55</v>
      </c>
      <c r="E2005">
        <v>3660.55</v>
      </c>
      <c r="F2005">
        <f t="shared" si="95"/>
        <v>5.6594183986045099E-3</v>
      </c>
      <c r="G2005">
        <f t="shared" si="93"/>
        <v>8.18</v>
      </c>
      <c r="H2005">
        <f t="shared" si="94"/>
        <v>4.2670000000000003</v>
      </c>
    </row>
    <row r="2006" spans="1:8">
      <c r="A2006" s="17">
        <v>39302</v>
      </c>
      <c r="B2006">
        <v>3687.75</v>
      </c>
      <c r="C2006">
        <v>3748.15</v>
      </c>
      <c r="D2006">
        <v>3687.75</v>
      </c>
      <c r="E2006">
        <v>3739.4</v>
      </c>
      <c r="F2006">
        <f t="shared" si="95"/>
        <v>2.1540478889784387E-2</v>
      </c>
      <c r="G2006">
        <f t="shared" si="93"/>
        <v>8.1519999999999992</v>
      </c>
      <c r="H2006">
        <f t="shared" si="94"/>
        <v>4.3289999999999997</v>
      </c>
    </row>
    <row r="2007" spans="1:8">
      <c r="A2007" s="17">
        <v>39303</v>
      </c>
      <c r="B2007">
        <v>3783.2</v>
      </c>
      <c r="C2007">
        <v>3793.85</v>
      </c>
      <c r="D2007">
        <v>3676.9</v>
      </c>
      <c r="E2007">
        <v>3684.1</v>
      </c>
      <c r="F2007">
        <f t="shared" si="95"/>
        <v>-1.4788468738300309E-2</v>
      </c>
      <c r="G2007">
        <f t="shared" si="93"/>
        <v>8.3409999999999993</v>
      </c>
      <c r="H2007">
        <f t="shared" si="94"/>
        <v>4.319</v>
      </c>
    </row>
    <row r="2008" spans="1:8">
      <c r="A2008" s="17">
        <v>39304</v>
      </c>
      <c r="B2008">
        <v>3571.4</v>
      </c>
      <c r="C2008">
        <v>3635.95</v>
      </c>
      <c r="D2008">
        <v>3562.15</v>
      </c>
      <c r="E2008">
        <v>3628.7</v>
      </c>
      <c r="F2008">
        <f t="shared" si="95"/>
        <v>-1.5037593984962405E-2</v>
      </c>
      <c r="G2008">
        <f t="shared" si="93"/>
        <v>8.3330000000000002</v>
      </c>
      <c r="H2008">
        <f t="shared" si="94"/>
        <v>4.3170000000000002</v>
      </c>
    </row>
    <row r="2009" spans="1:8">
      <c r="A2009" s="17">
        <v>39307</v>
      </c>
      <c r="B2009">
        <v>3662.3</v>
      </c>
      <c r="C2009">
        <v>3668.8</v>
      </c>
      <c r="D2009">
        <v>3635.1</v>
      </c>
      <c r="E2009">
        <v>3659.9</v>
      </c>
      <c r="F2009">
        <f t="shared" si="95"/>
        <v>8.5981205390361914E-3</v>
      </c>
      <c r="G2009">
        <f t="shared" si="93"/>
        <v>8.1389999999999993</v>
      </c>
      <c r="H2009">
        <f t="shared" si="94"/>
        <v>4.32</v>
      </c>
    </row>
    <row r="2010" spans="1:8">
      <c r="A2010" s="17">
        <v>39308</v>
      </c>
      <c r="B2010">
        <v>3668.75</v>
      </c>
      <c r="C2010">
        <v>3670.85</v>
      </c>
      <c r="D2010">
        <v>3651.3</v>
      </c>
      <c r="E2010">
        <v>3660.9</v>
      </c>
      <c r="F2010">
        <f t="shared" si="95"/>
        <v>2.732315090576698E-4</v>
      </c>
      <c r="G2010">
        <f t="shared" si="93"/>
        <v>8.1679999999999993</v>
      </c>
      <c r="H2010">
        <f t="shared" si="94"/>
        <v>4.3170000000000002</v>
      </c>
    </row>
    <row r="2011" spans="1:8">
      <c r="A2011" s="17">
        <v>39310</v>
      </c>
      <c r="B2011">
        <v>3563.35</v>
      </c>
      <c r="C2011">
        <v>3563.35</v>
      </c>
      <c r="D2011">
        <v>3503.5</v>
      </c>
      <c r="E2011">
        <v>3506.1</v>
      </c>
      <c r="F2011">
        <f t="shared" si="95"/>
        <v>-4.2284684094075264E-2</v>
      </c>
      <c r="G2011">
        <f t="shared" si="93"/>
        <v>8.6050000000000004</v>
      </c>
      <c r="H2011">
        <f t="shared" si="94"/>
        <v>4.2960000000000003</v>
      </c>
    </row>
    <row r="2012" spans="1:8">
      <c r="A2012" s="17">
        <v>39311</v>
      </c>
      <c r="B2012">
        <v>3479.75</v>
      </c>
      <c r="C2012">
        <v>3506.7</v>
      </c>
      <c r="D2012">
        <v>3364.35</v>
      </c>
      <c r="E2012">
        <v>3447.4</v>
      </c>
      <c r="F2012">
        <f t="shared" si="95"/>
        <v>-1.6742249222783112E-2</v>
      </c>
      <c r="G2012">
        <f t="shared" si="93"/>
        <v>8.5329999999999995</v>
      </c>
      <c r="H2012">
        <f t="shared" si="94"/>
        <v>4.2960000000000003</v>
      </c>
    </row>
    <row r="2013" spans="1:8">
      <c r="A2013" s="17">
        <v>39315</v>
      </c>
      <c r="B2013">
        <v>3537.3</v>
      </c>
      <c r="C2013">
        <v>3537.3</v>
      </c>
      <c r="D2013">
        <v>3394.8</v>
      </c>
      <c r="E2013">
        <v>3405.15</v>
      </c>
      <c r="F2013">
        <f t="shared" si="95"/>
        <v>-1.2255612925683113E-2</v>
      </c>
      <c r="G2013">
        <f t="shared" si="93"/>
        <v>8.3610000000000007</v>
      </c>
      <c r="H2013">
        <f t="shared" si="94"/>
        <v>4.3019999999999996</v>
      </c>
    </row>
    <row r="2014" spans="1:8">
      <c r="A2014" s="17">
        <v>39316</v>
      </c>
      <c r="B2014">
        <v>3433.05</v>
      </c>
      <c r="C2014">
        <v>3459.3</v>
      </c>
      <c r="D2014">
        <v>3362.8</v>
      </c>
      <c r="E2014">
        <v>3450.8</v>
      </c>
      <c r="F2014">
        <f t="shared" si="95"/>
        <v>1.3406164192473202E-2</v>
      </c>
      <c r="G2014">
        <f t="shared" si="93"/>
        <v>8.1929999999999996</v>
      </c>
      <c r="H2014">
        <f t="shared" si="94"/>
        <v>4.3049999999999997</v>
      </c>
    </row>
    <row r="2015" spans="1:8">
      <c r="A2015" s="17">
        <v>39317</v>
      </c>
      <c r="B2015">
        <v>3506.4</v>
      </c>
      <c r="C2015">
        <v>3519.4</v>
      </c>
      <c r="D2015">
        <v>3411.55</v>
      </c>
      <c r="E2015">
        <v>3421.5</v>
      </c>
      <c r="F2015">
        <f t="shared" si="95"/>
        <v>-8.4907847455663044E-3</v>
      </c>
      <c r="G2015">
        <f t="shared" si="93"/>
        <v>8.3719999999999999</v>
      </c>
      <c r="H2015">
        <f t="shared" si="94"/>
        <v>4.2960000000000003</v>
      </c>
    </row>
    <row r="2016" spans="1:8">
      <c r="A2016" s="17">
        <v>39318</v>
      </c>
      <c r="B2016">
        <v>3436.05</v>
      </c>
      <c r="C2016">
        <v>3485.1</v>
      </c>
      <c r="D2016">
        <v>3418.25</v>
      </c>
      <c r="E2016">
        <v>3478.95</v>
      </c>
      <c r="F2016">
        <f t="shared" si="95"/>
        <v>1.6790881192459306E-2</v>
      </c>
      <c r="G2016">
        <f t="shared" si="93"/>
        <v>8.1660000000000004</v>
      </c>
      <c r="H2016">
        <f t="shared" si="94"/>
        <v>4.3090000000000002</v>
      </c>
    </row>
    <row r="2017" spans="1:8">
      <c r="A2017" s="17">
        <v>39321</v>
      </c>
      <c r="B2017">
        <v>3519.95</v>
      </c>
      <c r="C2017">
        <v>3578.75</v>
      </c>
      <c r="D2017">
        <v>3519.95</v>
      </c>
      <c r="E2017">
        <v>3575.85</v>
      </c>
      <c r="F2017">
        <f t="shared" si="95"/>
        <v>2.785323157849362E-2</v>
      </c>
      <c r="G2017">
        <f t="shared" si="93"/>
        <v>8.4760000000000009</v>
      </c>
      <c r="H2017">
        <f t="shared" si="94"/>
        <v>4.29</v>
      </c>
    </row>
    <row r="2018" spans="1:8">
      <c r="A2018" s="17">
        <v>39322</v>
      </c>
      <c r="B2018">
        <v>3577.45</v>
      </c>
      <c r="C2018">
        <v>3604.8</v>
      </c>
      <c r="D2018">
        <v>3566.85</v>
      </c>
      <c r="E2018">
        <v>3599.7</v>
      </c>
      <c r="F2018">
        <f t="shared" si="95"/>
        <v>6.669742858341321E-3</v>
      </c>
      <c r="G2018">
        <f t="shared" si="93"/>
        <v>8.4369999999999994</v>
      </c>
      <c r="H2018">
        <f t="shared" si="94"/>
        <v>4.2880000000000003</v>
      </c>
    </row>
    <row r="2019" spans="1:8">
      <c r="A2019" s="17">
        <v>39323</v>
      </c>
      <c r="B2019">
        <v>3528.7</v>
      </c>
      <c r="C2019">
        <v>3631.95</v>
      </c>
      <c r="D2019">
        <v>3528.7</v>
      </c>
      <c r="E2019">
        <v>3625.65</v>
      </c>
      <c r="F2019">
        <f t="shared" si="95"/>
        <v>7.2089340778398459E-3</v>
      </c>
      <c r="G2019">
        <f t="shared" si="93"/>
        <v>8.3320000000000007</v>
      </c>
      <c r="H2019">
        <f t="shared" si="94"/>
        <v>4.2889999999999997</v>
      </c>
    </row>
    <row r="2020" spans="1:8">
      <c r="A2020" s="17">
        <v>39324</v>
      </c>
      <c r="B2020">
        <v>3663</v>
      </c>
      <c r="C2020">
        <v>3665.55</v>
      </c>
      <c r="D2020">
        <v>3641.15</v>
      </c>
      <c r="E2020">
        <v>3656.75</v>
      </c>
      <c r="F2020">
        <f t="shared" si="95"/>
        <v>8.5777722615254515E-3</v>
      </c>
      <c r="G2020">
        <f t="shared" si="93"/>
        <v>8.3460000000000001</v>
      </c>
      <c r="H2020">
        <f t="shared" si="94"/>
        <v>4.2939999999999996</v>
      </c>
    </row>
    <row r="2021" spans="1:8">
      <c r="A2021" s="17">
        <v>39325</v>
      </c>
      <c r="B2021">
        <v>3662.75</v>
      </c>
      <c r="C2021">
        <v>3713.05</v>
      </c>
      <c r="D2021">
        <v>3661.5</v>
      </c>
      <c r="E2021">
        <v>3711.55</v>
      </c>
      <c r="F2021">
        <f t="shared" si="95"/>
        <v>1.4985984822588394E-2</v>
      </c>
      <c r="G2021">
        <f t="shared" si="93"/>
        <v>7.593</v>
      </c>
      <c r="H2021">
        <f t="shared" si="94"/>
        <v>4.319</v>
      </c>
    </row>
    <row r="2022" spans="1:8">
      <c r="A2022" s="17">
        <v>39328</v>
      </c>
      <c r="B2022">
        <v>3730.6</v>
      </c>
      <c r="C2022">
        <v>3747.7</v>
      </c>
      <c r="D2022">
        <v>3713.1</v>
      </c>
      <c r="E2022">
        <v>3746.25</v>
      </c>
      <c r="F2022">
        <f t="shared" si="95"/>
        <v>9.3491937330765218E-3</v>
      </c>
      <c r="G2022">
        <f t="shared" si="93"/>
        <v>8.2639999999999993</v>
      </c>
      <c r="H2022">
        <f t="shared" si="94"/>
        <v>4.3029999999999999</v>
      </c>
    </row>
    <row r="2023" spans="1:8">
      <c r="A2023" s="17">
        <v>39329</v>
      </c>
      <c r="B2023">
        <v>3764.1</v>
      </c>
      <c r="C2023">
        <v>3773.15</v>
      </c>
      <c r="D2023">
        <v>3740.1</v>
      </c>
      <c r="E2023">
        <v>3755</v>
      </c>
      <c r="F2023">
        <f t="shared" si="95"/>
        <v>2.3356690023357274E-3</v>
      </c>
      <c r="G2023">
        <f t="shared" si="93"/>
        <v>8.2129999999999992</v>
      </c>
      <c r="H2023">
        <f t="shared" si="94"/>
        <v>4.4800000000000004</v>
      </c>
    </row>
    <row r="2024" spans="1:8">
      <c r="A2024" s="17">
        <v>39330</v>
      </c>
      <c r="B2024">
        <v>3774.7</v>
      </c>
      <c r="C2024">
        <v>3781.2</v>
      </c>
      <c r="D2024">
        <v>3743.5</v>
      </c>
      <c r="E2024">
        <v>3755.1</v>
      </c>
      <c r="F2024">
        <f t="shared" si="95"/>
        <v>2.6631158455359127E-5</v>
      </c>
      <c r="G2024">
        <f t="shared" si="93"/>
        <v>8.0239999999999991</v>
      </c>
      <c r="H2024">
        <f t="shared" si="94"/>
        <v>4.4859999999999998</v>
      </c>
    </row>
    <row r="2025" spans="1:8">
      <c r="A2025" s="17">
        <v>39331</v>
      </c>
      <c r="B2025">
        <v>3734.5</v>
      </c>
      <c r="C2025">
        <v>3792.7</v>
      </c>
      <c r="D2025">
        <v>3734.5</v>
      </c>
      <c r="E2025">
        <v>3789.9</v>
      </c>
      <c r="F2025">
        <f t="shared" si="95"/>
        <v>9.2673963409763971E-3</v>
      </c>
      <c r="G2025">
        <f t="shared" si="93"/>
        <v>8.2650000000000006</v>
      </c>
      <c r="H2025">
        <f t="shared" si="94"/>
        <v>4.4729999999999999</v>
      </c>
    </row>
    <row r="2026" spans="1:8">
      <c r="A2026" s="17">
        <v>39332</v>
      </c>
      <c r="B2026">
        <v>3807.8</v>
      </c>
      <c r="C2026">
        <v>3814</v>
      </c>
      <c r="D2026">
        <v>3775.9</v>
      </c>
      <c r="E2026">
        <v>3782.75</v>
      </c>
      <c r="F2026">
        <f t="shared" si="95"/>
        <v>-1.886593313807805E-3</v>
      </c>
      <c r="G2026">
        <f t="shared" si="93"/>
        <v>8.1460000000000008</v>
      </c>
      <c r="H2026">
        <f t="shared" si="94"/>
        <v>4.4770000000000003</v>
      </c>
    </row>
    <row r="2027" spans="1:8">
      <c r="A2027" s="17">
        <v>39335</v>
      </c>
      <c r="B2027">
        <v>3744.8</v>
      </c>
      <c r="C2027">
        <v>3794.05</v>
      </c>
      <c r="D2027">
        <v>3744.8</v>
      </c>
      <c r="E2027">
        <v>3788</v>
      </c>
      <c r="F2027">
        <f t="shared" si="95"/>
        <v>1.3878791884212038E-3</v>
      </c>
      <c r="G2027">
        <f t="shared" si="93"/>
        <v>8.0890000000000004</v>
      </c>
      <c r="H2027">
        <f t="shared" si="94"/>
        <v>4.4729999999999999</v>
      </c>
    </row>
    <row r="2028" spans="1:8">
      <c r="A2028" s="17">
        <v>39336</v>
      </c>
      <c r="B2028">
        <v>3810.6</v>
      </c>
      <c r="C2028">
        <v>3815.2</v>
      </c>
      <c r="D2028">
        <v>3775.05</v>
      </c>
      <c r="E2028">
        <v>3788</v>
      </c>
      <c r="F2028">
        <f t="shared" si="95"/>
        <v>0</v>
      </c>
      <c r="G2028">
        <f t="shared" si="93"/>
        <v>8.0259999999999998</v>
      </c>
      <c r="H2028">
        <f t="shared" si="94"/>
        <v>4.4800000000000004</v>
      </c>
    </row>
    <row r="2029" spans="1:8">
      <c r="A2029" s="17">
        <v>39337</v>
      </c>
      <c r="B2029">
        <v>3801.8</v>
      </c>
      <c r="C2029">
        <v>3814.95</v>
      </c>
      <c r="D2029">
        <v>3784.85</v>
      </c>
      <c r="E2029">
        <v>3789.6</v>
      </c>
      <c r="F2029">
        <f t="shared" si="95"/>
        <v>4.2238648363257525E-4</v>
      </c>
      <c r="G2029">
        <f t="shared" si="93"/>
        <v>8.1649999999999991</v>
      </c>
      <c r="H2029">
        <f t="shared" si="94"/>
        <v>4.4710000000000001</v>
      </c>
    </row>
    <row r="2030" spans="1:8">
      <c r="A2030" s="17">
        <v>39338</v>
      </c>
      <c r="B2030">
        <v>3805.55</v>
      </c>
      <c r="C2030">
        <v>3829.15</v>
      </c>
      <c r="D2030">
        <v>3805.55</v>
      </c>
      <c r="E2030">
        <v>3822.75</v>
      </c>
      <c r="F2030">
        <f t="shared" si="95"/>
        <v>8.7476250791640453E-3</v>
      </c>
      <c r="G2030">
        <f t="shared" si="93"/>
        <v>8.2270000000000003</v>
      </c>
      <c r="H2030">
        <f t="shared" si="94"/>
        <v>4.4660000000000002</v>
      </c>
    </row>
    <row r="2031" spans="1:8">
      <c r="A2031" s="17">
        <v>39339</v>
      </c>
      <c r="B2031">
        <v>3846.1</v>
      </c>
      <c r="C2031">
        <v>3864.2</v>
      </c>
      <c r="D2031">
        <v>3793.7</v>
      </c>
      <c r="E2031">
        <v>3800.85</v>
      </c>
      <c r="F2031">
        <f t="shared" si="95"/>
        <v>-5.7288601137924777E-3</v>
      </c>
      <c r="G2031">
        <f t="shared" si="93"/>
        <v>8.0359999999999996</v>
      </c>
      <c r="H2031">
        <f t="shared" si="94"/>
        <v>4.4710000000000001</v>
      </c>
    </row>
    <row r="2032" spans="1:8">
      <c r="A2032" s="17">
        <v>39342</v>
      </c>
      <c r="B2032">
        <v>3816.15</v>
      </c>
      <c r="C2032">
        <v>3829.35</v>
      </c>
      <c r="D2032">
        <v>3778.55</v>
      </c>
      <c r="E2032">
        <v>3793.25</v>
      </c>
      <c r="F2032">
        <f t="shared" si="95"/>
        <v>-1.9995527316257755E-3</v>
      </c>
      <c r="G2032">
        <f t="shared" si="93"/>
        <v>8.2059999999999995</v>
      </c>
      <c r="H2032">
        <f t="shared" si="94"/>
        <v>4.4560000000000004</v>
      </c>
    </row>
    <row r="2033" spans="1:8">
      <c r="A2033" s="17">
        <v>39343</v>
      </c>
      <c r="B2033">
        <v>3787.55</v>
      </c>
      <c r="C2033">
        <v>3838.6</v>
      </c>
      <c r="D2033">
        <v>3787.55</v>
      </c>
      <c r="E2033">
        <v>3834.75</v>
      </c>
      <c r="F2033">
        <f t="shared" si="95"/>
        <v>1.0940486390298654E-2</v>
      </c>
      <c r="G2033">
        <f t="shared" si="93"/>
        <v>8.1479999999999997</v>
      </c>
      <c r="H2033">
        <f t="shared" si="94"/>
        <v>4.4550000000000001</v>
      </c>
    </row>
    <row r="2034" spans="1:8">
      <c r="A2034" s="17">
        <v>39344</v>
      </c>
      <c r="B2034">
        <v>3917.5</v>
      </c>
      <c r="C2034">
        <v>3966.75</v>
      </c>
      <c r="D2034">
        <v>3910.95</v>
      </c>
      <c r="E2034">
        <v>3963.65</v>
      </c>
      <c r="F2034">
        <f t="shared" si="95"/>
        <v>3.36136645152878E-2</v>
      </c>
      <c r="G2034">
        <f t="shared" si="93"/>
        <v>8.1880000000000006</v>
      </c>
      <c r="H2034">
        <f t="shared" si="94"/>
        <v>4.4509999999999996</v>
      </c>
    </row>
    <row r="2035" spans="1:8">
      <c r="A2035" s="17">
        <v>39345</v>
      </c>
      <c r="B2035">
        <v>3976.35</v>
      </c>
      <c r="C2035">
        <v>4004</v>
      </c>
      <c r="D2035">
        <v>3960.2</v>
      </c>
      <c r="E2035">
        <v>3987.95</v>
      </c>
      <c r="F2035">
        <f t="shared" si="95"/>
        <v>6.1307128530521116E-3</v>
      </c>
      <c r="G2035">
        <f t="shared" si="93"/>
        <v>8.1029999999999998</v>
      </c>
      <c r="H2035">
        <f t="shared" si="94"/>
        <v>4.4509999999999996</v>
      </c>
    </row>
    <row r="2036" spans="1:8">
      <c r="A2036" s="17">
        <v>39346</v>
      </c>
      <c r="B2036">
        <v>3983.55</v>
      </c>
      <c r="C2036">
        <v>4045.1</v>
      </c>
      <c r="D2036">
        <v>3983.55</v>
      </c>
      <c r="E2036">
        <v>4036.5</v>
      </c>
      <c r="F2036">
        <f t="shared" si="95"/>
        <v>1.2174174701287566E-2</v>
      </c>
      <c r="G2036">
        <f t="shared" si="93"/>
        <v>8.1790000000000003</v>
      </c>
      <c r="H2036">
        <f t="shared" si="94"/>
        <v>4.4459999999999997</v>
      </c>
    </row>
    <row r="2037" spans="1:8">
      <c r="A2037" s="17">
        <v>39349</v>
      </c>
      <c r="B2037">
        <v>4073.45</v>
      </c>
      <c r="C2037">
        <v>4108</v>
      </c>
      <c r="D2037">
        <v>4045</v>
      </c>
      <c r="E2037">
        <v>4104.5</v>
      </c>
      <c r="F2037">
        <f t="shared" si="95"/>
        <v>1.6846277715842906E-2</v>
      </c>
      <c r="G2037">
        <f t="shared" si="93"/>
        <v>8.3390000000000004</v>
      </c>
      <c r="H2037">
        <f t="shared" si="94"/>
        <v>4.4320000000000004</v>
      </c>
    </row>
    <row r="2038" spans="1:8">
      <c r="A2038" s="17">
        <v>39350</v>
      </c>
      <c r="B2038">
        <v>4114.8</v>
      </c>
      <c r="C2038">
        <v>4121.05</v>
      </c>
      <c r="D2038">
        <v>4058.5</v>
      </c>
      <c r="E2038">
        <v>4111.05</v>
      </c>
      <c r="F2038">
        <f t="shared" si="95"/>
        <v>1.5958094774028986E-3</v>
      </c>
      <c r="G2038">
        <f t="shared" si="93"/>
        <v>8.2750000000000004</v>
      </c>
      <c r="H2038">
        <f t="shared" si="94"/>
        <v>4.4320000000000004</v>
      </c>
    </row>
    <row r="2039" spans="1:8">
      <c r="A2039" s="17">
        <v>39351</v>
      </c>
      <c r="B2039">
        <v>4129.1000000000004</v>
      </c>
      <c r="C2039">
        <v>4159</v>
      </c>
      <c r="D2039">
        <v>4116.05</v>
      </c>
      <c r="E2039">
        <v>4122.45</v>
      </c>
      <c r="F2039">
        <f t="shared" si="95"/>
        <v>2.7730141934541042E-3</v>
      </c>
      <c r="G2039">
        <f t="shared" si="93"/>
        <v>8.3719999999999999</v>
      </c>
      <c r="H2039">
        <f t="shared" si="94"/>
        <v>4.4249999999999998</v>
      </c>
    </row>
    <row r="2040" spans="1:8">
      <c r="A2040" s="17">
        <v>39352</v>
      </c>
      <c r="B2040">
        <v>4163.95</v>
      </c>
      <c r="C2040">
        <v>4177.75</v>
      </c>
      <c r="D2040">
        <v>4143.45</v>
      </c>
      <c r="E2040">
        <v>4150.1499999999996</v>
      </c>
      <c r="F2040">
        <f t="shared" si="95"/>
        <v>6.7193052674987541E-3</v>
      </c>
      <c r="G2040">
        <f t="shared" si="93"/>
        <v>8.1509999999999998</v>
      </c>
      <c r="H2040">
        <f t="shared" si="94"/>
        <v>4.4320000000000004</v>
      </c>
    </row>
    <row r="2041" spans="1:8">
      <c r="A2041" s="17">
        <v>39353</v>
      </c>
      <c r="B2041">
        <v>4172.25</v>
      </c>
      <c r="C2041">
        <v>4202.95</v>
      </c>
      <c r="D2041">
        <v>4158.6000000000004</v>
      </c>
      <c r="E2041">
        <v>4188.55</v>
      </c>
      <c r="F2041">
        <f t="shared" si="95"/>
        <v>9.2526776140622324E-3</v>
      </c>
      <c r="G2041">
        <f t="shared" si="93"/>
        <v>8.2100000000000009</v>
      </c>
      <c r="H2041">
        <f t="shared" si="94"/>
        <v>4.4269999999999996</v>
      </c>
    </row>
    <row r="2042" spans="1:8">
      <c r="A2042" s="17">
        <v>39356</v>
      </c>
      <c r="B2042">
        <v>4206.7</v>
      </c>
      <c r="C2042">
        <v>4253.7</v>
      </c>
      <c r="D2042">
        <v>4179.3999999999996</v>
      </c>
      <c r="E2042">
        <v>4237.8</v>
      </c>
      <c r="F2042">
        <f t="shared" si="95"/>
        <v>1.1758245693617164E-2</v>
      </c>
      <c r="G2042">
        <f t="shared" si="93"/>
        <v>8.2189999999999994</v>
      </c>
      <c r="H2042">
        <f t="shared" si="94"/>
        <v>4.4180000000000001</v>
      </c>
    </row>
    <row r="2043" spans="1:8">
      <c r="A2043" s="17">
        <v>39358</v>
      </c>
      <c r="B2043">
        <v>4278.8</v>
      </c>
      <c r="C2043">
        <v>4375.3999999999996</v>
      </c>
      <c r="D2043">
        <v>4186.05</v>
      </c>
      <c r="E2043">
        <v>4327.5</v>
      </c>
      <c r="F2043">
        <f t="shared" si="95"/>
        <v>2.116664306951721E-2</v>
      </c>
      <c r="G2043">
        <f t="shared" si="93"/>
        <v>8.0589999999999993</v>
      </c>
      <c r="H2043">
        <f t="shared" si="94"/>
        <v>4.4189999999999996</v>
      </c>
    </row>
    <row r="2044" spans="1:8">
      <c r="A2044" s="17">
        <v>39359</v>
      </c>
      <c r="B2044">
        <v>4311.2</v>
      </c>
      <c r="C2044">
        <v>4342.8</v>
      </c>
      <c r="D2044">
        <v>4268.7</v>
      </c>
      <c r="E2044">
        <v>4335.25</v>
      </c>
      <c r="F2044">
        <f t="shared" si="95"/>
        <v>1.7908723281341299E-3</v>
      </c>
      <c r="G2044">
        <f t="shared" si="93"/>
        <v>8.2040000000000006</v>
      </c>
      <c r="H2044">
        <f t="shared" si="94"/>
        <v>4.41</v>
      </c>
    </row>
    <row r="2045" spans="1:8">
      <c r="A2045" s="17">
        <v>39360</v>
      </c>
      <c r="B2045">
        <v>4354.3500000000004</v>
      </c>
      <c r="C2045">
        <v>4359.75</v>
      </c>
      <c r="D2045">
        <v>4287.45</v>
      </c>
      <c r="E2045">
        <v>4301.75</v>
      </c>
      <c r="F2045">
        <f t="shared" si="95"/>
        <v>-7.7273513638198565E-3</v>
      </c>
      <c r="G2045">
        <f t="shared" si="93"/>
        <v>7.923</v>
      </c>
      <c r="H2045">
        <f t="shared" si="94"/>
        <v>4.4249999999999998</v>
      </c>
    </row>
    <row r="2046" spans="1:8">
      <c r="A2046" s="17">
        <v>39363</v>
      </c>
      <c r="B2046">
        <v>4335.55</v>
      </c>
      <c r="C2046">
        <v>4343.8</v>
      </c>
      <c r="D2046">
        <v>4141.55</v>
      </c>
      <c r="E2046">
        <v>4195.25</v>
      </c>
      <c r="F2046">
        <f t="shared" si="95"/>
        <v>-2.4757366188179253E-2</v>
      </c>
      <c r="G2046">
        <f t="shared" si="93"/>
        <v>8.17</v>
      </c>
      <c r="H2046">
        <f t="shared" si="94"/>
        <v>4.407</v>
      </c>
    </row>
    <row r="2047" spans="1:8">
      <c r="A2047" s="17">
        <v>39364</v>
      </c>
      <c r="B2047">
        <v>4151.2</v>
      </c>
      <c r="C2047">
        <v>4377.5</v>
      </c>
      <c r="D2047">
        <v>4129.75</v>
      </c>
      <c r="E2047">
        <v>4369.7</v>
      </c>
      <c r="F2047">
        <f t="shared" si="95"/>
        <v>4.1582742387223703E-2</v>
      </c>
      <c r="G2047">
        <f t="shared" si="93"/>
        <v>8.0220000000000002</v>
      </c>
      <c r="H2047">
        <f t="shared" si="94"/>
        <v>4.41</v>
      </c>
    </row>
    <row r="2048" spans="1:8">
      <c r="A2048" s="17">
        <v>39365</v>
      </c>
      <c r="B2048">
        <v>4413.25</v>
      </c>
      <c r="C2048">
        <v>4466.3999999999996</v>
      </c>
      <c r="D2048">
        <v>4404.8500000000004</v>
      </c>
      <c r="E2048">
        <v>4454.55</v>
      </c>
      <c r="F2048">
        <f t="shared" si="95"/>
        <v>1.9417809002906461E-2</v>
      </c>
      <c r="G2048">
        <f t="shared" si="93"/>
        <v>8.1460000000000008</v>
      </c>
      <c r="H2048">
        <f t="shared" si="94"/>
        <v>4.4020000000000001</v>
      </c>
    </row>
    <row r="2049" spans="1:8">
      <c r="A2049" s="17">
        <v>39366</v>
      </c>
      <c r="B2049">
        <v>4470</v>
      </c>
      <c r="C2049">
        <v>4529.45</v>
      </c>
      <c r="D2049">
        <v>4440.2</v>
      </c>
      <c r="E2049">
        <v>4523.8</v>
      </c>
      <c r="F2049">
        <f t="shared" si="95"/>
        <v>1.5545902504181086E-2</v>
      </c>
      <c r="G2049">
        <f t="shared" si="93"/>
        <v>8.1219999999999999</v>
      </c>
      <c r="H2049">
        <f t="shared" si="94"/>
        <v>4.4000000000000004</v>
      </c>
    </row>
    <row r="2050" spans="1:8">
      <c r="A2050" s="17">
        <v>39367</v>
      </c>
      <c r="B2050">
        <v>4482.1000000000004</v>
      </c>
      <c r="C2050">
        <v>4542.8</v>
      </c>
      <c r="D2050">
        <v>4435.6000000000004</v>
      </c>
      <c r="E2050">
        <v>4451.3999999999996</v>
      </c>
      <c r="F2050">
        <f t="shared" si="95"/>
        <v>-1.6004244219461672E-2</v>
      </c>
      <c r="G2050">
        <f t="shared" ref="G2050:G2113" si="96">VLOOKUP(A2050,Debtindex,6,FALSE)</f>
        <v>8.08</v>
      </c>
      <c r="H2050">
        <f t="shared" ref="H2050:H2113" si="97">VLOOKUP(A2050,Debtindex,7,FALSE)</f>
        <v>4.399</v>
      </c>
    </row>
    <row r="2051" spans="1:8">
      <c r="A2051" s="17">
        <v>39370</v>
      </c>
      <c r="B2051">
        <v>4478.55</v>
      </c>
      <c r="C2051">
        <v>4627.8500000000004</v>
      </c>
      <c r="D2051">
        <v>4478.55</v>
      </c>
      <c r="E2051">
        <v>4621.05</v>
      </c>
      <c r="F2051">
        <f t="shared" si="95"/>
        <v>3.8111605337646681E-2</v>
      </c>
      <c r="G2051">
        <f t="shared" si="96"/>
        <v>7.867</v>
      </c>
      <c r="H2051">
        <f t="shared" si="97"/>
        <v>4.4000000000000004</v>
      </c>
    </row>
    <row r="2052" spans="1:8">
      <c r="A2052" s="17">
        <v>39371</v>
      </c>
      <c r="B2052">
        <v>4633.6000000000004</v>
      </c>
      <c r="C2052">
        <v>4657</v>
      </c>
      <c r="D2052">
        <v>4566.95</v>
      </c>
      <c r="E2052">
        <v>4634.05</v>
      </c>
      <c r="F2052">
        <f t="shared" ref="F2052:F2115" si="98">E2052/E2051-1</f>
        <v>2.8132134471603454E-3</v>
      </c>
      <c r="G2052">
        <f t="shared" si="96"/>
        <v>7.8550000000000004</v>
      </c>
      <c r="H2052">
        <f t="shared" si="97"/>
        <v>4.4169999999999998</v>
      </c>
    </row>
    <row r="2053" spans="1:8">
      <c r="A2053" s="17">
        <v>39372</v>
      </c>
      <c r="B2053">
        <v>4287.3999999999996</v>
      </c>
      <c r="C2053">
        <v>4551.3</v>
      </c>
      <c r="D2053">
        <v>4287.3999999999996</v>
      </c>
      <c r="E2053">
        <v>4531.7</v>
      </c>
      <c r="F2053">
        <f t="shared" si="98"/>
        <v>-2.2086511798534825E-2</v>
      </c>
      <c r="G2053">
        <f t="shared" si="96"/>
        <v>8.125</v>
      </c>
      <c r="H2053">
        <f t="shared" si="97"/>
        <v>4.4459999999999997</v>
      </c>
    </row>
    <row r="2054" spans="1:8">
      <c r="A2054" s="17">
        <v>39373</v>
      </c>
      <c r="B2054">
        <v>4576.6000000000004</v>
      </c>
      <c r="C2054">
        <v>4669.3999999999996</v>
      </c>
      <c r="D2054">
        <v>4316.1499999999996</v>
      </c>
      <c r="E2054">
        <v>4372.8500000000004</v>
      </c>
      <c r="F2054">
        <f t="shared" si="98"/>
        <v>-3.5053070591610114E-2</v>
      </c>
      <c r="G2054">
        <f t="shared" si="96"/>
        <v>8.0990000000000002</v>
      </c>
      <c r="H2054">
        <f t="shared" si="97"/>
        <v>4.444</v>
      </c>
    </row>
    <row r="2055" spans="1:8">
      <c r="A2055" s="17">
        <v>39374</v>
      </c>
      <c r="B2055">
        <v>4373.7</v>
      </c>
      <c r="C2055">
        <v>4373.7</v>
      </c>
      <c r="D2055">
        <v>4170.55</v>
      </c>
      <c r="E2055">
        <v>4250.45</v>
      </c>
      <c r="F2055">
        <f t="shared" si="98"/>
        <v>-2.7990898384348983E-2</v>
      </c>
      <c r="G2055">
        <f t="shared" si="96"/>
        <v>8.266</v>
      </c>
      <c r="H2055">
        <f t="shared" si="97"/>
        <v>4.4349999999999996</v>
      </c>
    </row>
    <row r="2056" spans="1:8">
      <c r="A2056" s="17">
        <v>39377</v>
      </c>
      <c r="B2056">
        <v>4159.25</v>
      </c>
      <c r="C2056">
        <v>4279.8</v>
      </c>
      <c r="D2056">
        <v>4159.25</v>
      </c>
      <c r="E2056">
        <v>4238.3500000000004</v>
      </c>
      <c r="F2056">
        <f t="shared" si="98"/>
        <v>-2.8467574021573405E-3</v>
      </c>
      <c r="G2056">
        <f t="shared" si="96"/>
        <v>8.2210000000000001</v>
      </c>
      <c r="H2056">
        <f t="shared" si="97"/>
        <v>4.4279999999999999</v>
      </c>
    </row>
    <row r="2057" spans="1:8">
      <c r="A2057" s="17">
        <v>39378</v>
      </c>
      <c r="B2057">
        <v>4329.2</v>
      </c>
      <c r="C2057">
        <v>4473.2</v>
      </c>
      <c r="D2057">
        <v>4329.2</v>
      </c>
      <c r="E2057">
        <v>4465.75</v>
      </c>
      <c r="F2057">
        <f t="shared" si="98"/>
        <v>5.3652954569584743E-2</v>
      </c>
      <c r="G2057">
        <f t="shared" si="96"/>
        <v>8.0370000000000008</v>
      </c>
      <c r="H2057">
        <f t="shared" si="97"/>
        <v>4.4329999999999998</v>
      </c>
    </row>
    <row r="2058" spans="1:8">
      <c r="A2058" s="17">
        <v>39379</v>
      </c>
      <c r="B2058">
        <v>4521.5</v>
      </c>
      <c r="C2058">
        <v>4553.1000000000004</v>
      </c>
      <c r="D2058">
        <v>4438.55</v>
      </c>
      <c r="E2058">
        <v>4494</v>
      </c>
      <c r="F2058">
        <f t="shared" si="98"/>
        <v>6.3259250965683744E-3</v>
      </c>
      <c r="G2058">
        <f t="shared" si="96"/>
        <v>8.4619999999999997</v>
      </c>
      <c r="H2058">
        <f t="shared" si="97"/>
        <v>4.4119999999999999</v>
      </c>
    </row>
    <row r="2059" spans="1:8">
      <c r="A2059" s="17">
        <v>39380</v>
      </c>
      <c r="B2059">
        <v>4495.6499999999996</v>
      </c>
      <c r="C2059">
        <v>4570.8999999999996</v>
      </c>
      <c r="D2059">
        <v>4479.6499999999996</v>
      </c>
      <c r="E2059">
        <v>4545.6499999999996</v>
      </c>
      <c r="F2059">
        <f t="shared" si="98"/>
        <v>1.1493101913662596E-2</v>
      </c>
      <c r="G2059">
        <f t="shared" si="96"/>
        <v>8.1679999999999993</v>
      </c>
      <c r="H2059">
        <f t="shared" si="97"/>
        <v>4.4219999999999997</v>
      </c>
    </row>
    <row r="2060" spans="1:8">
      <c r="A2060" s="17">
        <v>39381</v>
      </c>
      <c r="B2060">
        <v>4566.6499999999996</v>
      </c>
      <c r="C2060">
        <v>4657.1000000000004</v>
      </c>
      <c r="D2060">
        <v>4520.3</v>
      </c>
      <c r="E2060">
        <v>4650.2</v>
      </c>
      <c r="F2060">
        <f t="shared" si="98"/>
        <v>2.3000010999526976E-2</v>
      </c>
      <c r="G2060">
        <f t="shared" si="96"/>
        <v>8.1869999999999994</v>
      </c>
      <c r="H2060">
        <f t="shared" si="97"/>
        <v>4.4189999999999996</v>
      </c>
    </row>
    <row r="2061" spans="1:8">
      <c r="A2061" s="17">
        <v>39384</v>
      </c>
      <c r="B2061">
        <v>4705.3500000000004</v>
      </c>
      <c r="C2061">
        <v>4795.8500000000004</v>
      </c>
      <c r="D2061">
        <v>4705.3500000000004</v>
      </c>
      <c r="E2061">
        <v>4782.95</v>
      </c>
      <c r="F2061">
        <f t="shared" si="98"/>
        <v>2.854715926196727E-2</v>
      </c>
      <c r="G2061">
        <f t="shared" si="96"/>
        <v>8.0709999999999997</v>
      </c>
      <c r="H2061">
        <f t="shared" si="97"/>
        <v>4.415</v>
      </c>
    </row>
    <row r="2062" spans="1:8">
      <c r="A2062" s="17">
        <v>39385</v>
      </c>
      <c r="B2062">
        <v>4831.8</v>
      </c>
      <c r="C2062">
        <v>4839.75</v>
      </c>
      <c r="D2062">
        <v>4743.95</v>
      </c>
      <c r="E2062">
        <v>4770.8999999999996</v>
      </c>
      <c r="F2062">
        <f t="shared" si="98"/>
        <v>-2.5193656634504569E-3</v>
      </c>
      <c r="G2062">
        <f t="shared" si="96"/>
        <v>8.0909999999999993</v>
      </c>
      <c r="H2062">
        <f t="shared" si="97"/>
        <v>4.4109999999999996</v>
      </c>
    </row>
    <row r="2063" spans="1:8">
      <c r="A2063" s="17">
        <v>39386</v>
      </c>
      <c r="B2063">
        <v>4772.3500000000004</v>
      </c>
      <c r="C2063">
        <v>4843.6499999999996</v>
      </c>
      <c r="D2063">
        <v>4772.3500000000004</v>
      </c>
      <c r="E2063">
        <v>4806.8500000000004</v>
      </c>
      <c r="F2063">
        <f t="shared" si="98"/>
        <v>7.535265882747666E-3</v>
      </c>
      <c r="G2063">
        <f t="shared" si="96"/>
        <v>8.3680000000000003</v>
      </c>
      <c r="H2063">
        <f t="shared" si="97"/>
        <v>4.3970000000000002</v>
      </c>
    </row>
    <row r="2064" spans="1:8">
      <c r="A2064" s="17">
        <v>39387</v>
      </c>
      <c r="B2064">
        <v>4859.7</v>
      </c>
      <c r="C2064">
        <v>4891.8999999999996</v>
      </c>
      <c r="D2064">
        <v>4738.8999999999996</v>
      </c>
      <c r="E2064">
        <v>4757.8500000000004</v>
      </c>
      <c r="F2064">
        <f t="shared" si="98"/>
        <v>-1.0193785951298717E-2</v>
      </c>
      <c r="G2064">
        <f t="shared" si="96"/>
        <v>8.298</v>
      </c>
      <c r="H2064">
        <f t="shared" si="97"/>
        <v>4.4000000000000004</v>
      </c>
    </row>
    <row r="2065" spans="1:8">
      <c r="A2065" s="17">
        <v>39388</v>
      </c>
      <c r="B2065">
        <v>4675.75</v>
      </c>
      <c r="C2065">
        <v>4818.6499999999996</v>
      </c>
      <c r="D2065">
        <v>4667.5</v>
      </c>
      <c r="E2065">
        <v>4810.5</v>
      </c>
      <c r="F2065">
        <f t="shared" si="98"/>
        <v>1.1065922633122005E-2</v>
      </c>
      <c r="G2065">
        <f t="shared" si="96"/>
        <v>8.3840000000000003</v>
      </c>
      <c r="H2065">
        <f t="shared" si="97"/>
        <v>4.3940000000000001</v>
      </c>
    </row>
    <row r="2066" spans="1:8">
      <c r="A2066" s="17">
        <v>39391</v>
      </c>
      <c r="B2066">
        <v>4800.75</v>
      </c>
      <c r="C2066">
        <v>4846</v>
      </c>
      <c r="D2066">
        <v>4756.8</v>
      </c>
      <c r="E2066">
        <v>4775.3999999999996</v>
      </c>
      <c r="F2066">
        <f t="shared" si="98"/>
        <v>-7.2965388213284132E-3</v>
      </c>
      <c r="G2066">
        <f t="shared" si="96"/>
        <v>8.3219999999999992</v>
      </c>
      <c r="H2066">
        <f t="shared" si="97"/>
        <v>4.4000000000000004</v>
      </c>
    </row>
    <row r="2067" spans="1:8">
      <c r="A2067" s="17">
        <v>39392</v>
      </c>
      <c r="B2067">
        <v>4837.75</v>
      </c>
      <c r="C2067">
        <v>4871.55</v>
      </c>
      <c r="D2067">
        <v>4731.05</v>
      </c>
      <c r="E2067">
        <v>4754.8</v>
      </c>
      <c r="F2067">
        <f t="shared" si="98"/>
        <v>-4.3137747623234191E-3</v>
      </c>
      <c r="G2067">
        <f t="shared" si="96"/>
        <v>8.1</v>
      </c>
      <c r="H2067">
        <f t="shared" si="97"/>
        <v>4.407</v>
      </c>
    </row>
    <row r="2068" spans="1:8">
      <c r="A2068" s="17">
        <v>39393</v>
      </c>
      <c r="B2068">
        <v>4818.6000000000004</v>
      </c>
      <c r="C2068">
        <v>4825.8999999999996</v>
      </c>
      <c r="D2068">
        <v>4708.6499999999996</v>
      </c>
      <c r="E2068">
        <v>4747.45</v>
      </c>
      <c r="F2068">
        <f t="shared" si="98"/>
        <v>-1.5458063430638935E-3</v>
      </c>
      <c r="G2068">
        <f t="shared" si="96"/>
        <v>8.3800000000000008</v>
      </c>
      <c r="H2068">
        <f t="shared" si="97"/>
        <v>4.3920000000000003</v>
      </c>
    </row>
    <row r="2069" spans="1:8">
      <c r="A2069" s="17">
        <v>39394</v>
      </c>
      <c r="B2069">
        <v>4652.1499999999996</v>
      </c>
      <c r="C2069">
        <v>4722.3500000000004</v>
      </c>
      <c r="D2069">
        <v>4650.55</v>
      </c>
      <c r="E2069">
        <v>4689.45</v>
      </c>
      <c r="F2069">
        <f t="shared" si="98"/>
        <v>-1.2217084961400282E-2</v>
      </c>
      <c r="G2069">
        <f t="shared" si="96"/>
        <v>8.4329999999999998</v>
      </c>
      <c r="H2069">
        <f t="shared" si="97"/>
        <v>4.3869999999999996</v>
      </c>
    </row>
    <row r="2070" spans="1:8">
      <c r="A2070" s="17">
        <v>39398</v>
      </c>
      <c r="B2070">
        <v>4570.8999999999996</v>
      </c>
      <c r="C2070">
        <v>4645.8500000000004</v>
      </c>
      <c r="D2070">
        <v>4522.1499999999996</v>
      </c>
      <c r="E2070">
        <v>4639.3999999999996</v>
      </c>
      <c r="F2070">
        <f t="shared" si="98"/>
        <v>-1.0672893409674922E-2</v>
      </c>
      <c r="G2070">
        <f t="shared" si="96"/>
        <v>8.2750000000000004</v>
      </c>
      <c r="H2070">
        <f t="shared" si="97"/>
        <v>4.391</v>
      </c>
    </row>
    <row r="2071" spans="1:8">
      <c r="A2071" s="17">
        <v>39399</v>
      </c>
      <c r="B2071">
        <v>4643.45</v>
      </c>
      <c r="C2071">
        <v>4754.2</v>
      </c>
      <c r="D2071">
        <v>4637.3999999999996</v>
      </c>
      <c r="E2071">
        <v>4717.1499999999996</v>
      </c>
      <c r="F2071">
        <f t="shared" si="98"/>
        <v>1.6758632581799437E-2</v>
      </c>
      <c r="G2071">
        <f t="shared" si="96"/>
        <v>8.2550000000000008</v>
      </c>
      <c r="H2071">
        <f t="shared" si="97"/>
        <v>4.3890000000000002</v>
      </c>
    </row>
    <row r="2072" spans="1:8">
      <c r="A2072" s="17">
        <v>39400</v>
      </c>
      <c r="B2072">
        <v>4833.8</v>
      </c>
      <c r="C2072">
        <v>4909.1000000000004</v>
      </c>
      <c r="D2072">
        <v>4815.25</v>
      </c>
      <c r="E2072">
        <v>4902.45</v>
      </c>
      <c r="F2072">
        <f t="shared" si="98"/>
        <v>3.9282193697465662E-2</v>
      </c>
      <c r="G2072">
        <f t="shared" si="96"/>
        <v>8.1470000000000002</v>
      </c>
      <c r="H2072">
        <f t="shared" si="97"/>
        <v>4.391</v>
      </c>
    </row>
    <row r="2073" spans="1:8">
      <c r="A2073" s="17">
        <v>39401</v>
      </c>
      <c r="B2073">
        <v>4915.5</v>
      </c>
      <c r="C2073">
        <v>4955.7</v>
      </c>
      <c r="D2073">
        <v>4906.3</v>
      </c>
      <c r="E2073">
        <v>4923.8500000000004</v>
      </c>
      <c r="F2073">
        <f t="shared" si="98"/>
        <v>4.3651643565973952E-3</v>
      </c>
      <c r="G2073">
        <f t="shared" si="96"/>
        <v>8.0850000000000009</v>
      </c>
      <c r="H2073">
        <f t="shared" si="97"/>
        <v>4.391</v>
      </c>
    </row>
    <row r="2074" spans="1:8">
      <c r="A2074" s="17">
        <v>39402</v>
      </c>
      <c r="B2074">
        <v>4870.6499999999996</v>
      </c>
      <c r="C2074">
        <v>4978.8500000000004</v>
      </c>
      <c r="D2074">
        <v>4870.6499999999996</v>
      </c>
      <c r="E2074">
        <v>4939.1000000000004</v>
      </c>
      <c r="F2074">
        <f t="shared" si="98"/>
        <v>3.0971698975394979E-3</v>
      </c>
      <c r="G2074">
        <f t="shared" si="96"/>
        <v>8.2080000000000002</v>
      </c>
      <c r="H2074">
        <f t="shared" si="97"/>
        <v>4.383</v>
      </c>
    </row>
    <row r="2075" spans="1:8">
      <c r="A2075" s="17">
        <v>39405</v>
      </c>
      <c r="B2075">
        <v>4977.6000000000004</v>
      </c>
      <c r="C2075">
        <v>5020</v>
      </c>
      <c r="D2075">
        <v>4970.8500000000004</v>
      </c>
      <c r="E2075">
        <v>4983.3500000000004</v>
      </c>
      <c r="F2075">
        <f t="shared" si="98"/>
        <v>8.9591221072664595E-3</v>
      </c>
      <c r="G2075">
        <f t="shared" si="96"/>
        <v>8.1180000000000003</v>
      </c>
      <c r="H2075">
        <f t="shared" si="97"/>
        <v>4.38</v>
      </c>
    </row>
    <row r="2076" spans="1:8">
      <c r="A2076" s="17">
        <v>39406</v>
      </c>
      <c r="B2076">
        <v>4949.3500000000004</v>
      </c>
      <c r="C2076">
        <v>5005.45</v>
      </c>
      <c r="D2076">
        <v>4857.8500000000004</v>
      </c>
      <c r="E2076">
        <v>4883.1499999999996</v>
      </c>
      <c r="F2076">
        <f t="shared" si="98"/>
        <v>-2.0106956164026357E-2</v>
      </c>
      <c r="G2076">
        <f t="shared" si="96"/>
        <v>8.2270000000000003</v>
      </c>
      <c r="H2076">
        <f t="shared" si="97"/>
        <v>4.3730000000000002</v>
      </c>
    </row>
    <row r="2077" spans="1:8">
      <c r="A2077" s="17">
        <v>39407</v>
      </c>
      <c r="B2077">
        <v>4882.05</v>
      </c>
      <c r="C2077">
        <v>4885.75</v>
      </c>
      <c r="D2077">
        <v>4638.1499999999996</v>
      </c>
      <c r="E2077">
        <v>4666.8</v>
      </c>
      <c r="F2077">
        <f t="shared" si="98"/>
        <v>-4.430541760953477E-2</v>
      </c>
      <c r="G2077">
        <f t="shared" si="96"/>
        <v>8.2249999999999996</v>
      </c>
      <c r="H2077">
        <f t="shared" si="97"/>
        <v>4.37</v>
      </c>
    </row>
    <row r="2078" spans="1:8">
      <c r="A2078" s="17">
        <v>39408</v>
      </c>
      <c r="B2078">
        <v>4704.75</v>
      </c>
      <c r="C2078">
        <v>4704.75</v>
      </c>
      <c r="D2078">
        <v>4512.2</v>
      </c>
      <c r="E2078">
        <v>4620.75</v>
      </c>
      <c r="F2078">
        <f t="shared" si="98"/>
        <v>-9.8675752121368809E-3</v>
      </c>
      <c r="G2078">
        <f t="shared" si="96"/>
        <v>8.2059999999999995</v>
      </c>
      <c r="H2078">
        <f t="shared" si="97"/>
        <v>4.3680000000000003</v>
      </c>
    </row>
    <row r="2079" spans="1:8">
      <c r="A2079" s="17">
        <v>39409</v>
      </c>
      <c r="B2079">
        <v>4669.45</v>
      </c>
      <c r="C2079">
        <v>4724.3500000000004</v>
      </c>
      <c r="D2079">
        <v>4621.5</v>
      </c>
      <c r="E2079">
        <v>4705.05</v>
      </c>
      <c r="F2079">
        <f t="shared" si="98"/>
        <v>1.8243791592273961E-2</v>
      </c>
      <c r="G2079">
        <f t="shared" si="96"/>
        <v>8.3019999999999996</v>
      </c>
      <c r="H2079">
        <f t="shared" si="97"/>
        <v>4.3609999999999998</v>
      </c>
    </row>
    <row r="2080" spans="1:8">
      <c r="A2080" s="17">
        <v>39412</v>
      </c>
      <c r="B2080">
        <v>4793.1000000000004</v>
      </c>
      <c r="C2080">
        <v>4834.55</v>
      </c>
      <c r="D2080">
        <v>4776.25</v>
      </c>
      <c r="E2080">
        <v>4814.3</v>
      </c>
      <c r="F2080">
        <f t="shared" si="98"/>
        <v>2.3219731990095749E-2</v>
      </c>
      <c r="G2080">
        <f t="shared" si="96"/>
        <v>8.1530000000000005</v>
      </c>
      <c r="H2080">
        <f t="shared" si="97"/>
        <v>4.367</v>
      </c>
    </row>
    <row r="2081" spans="1:8">
      <c r="A2081" s="17">
        <v>39413</v>
      </c>
      <c r="B2081">
        <v>4793.5</v>
      </c>
      <c r="C2081">
        <v>4810.45</v>
      </c>
      <c r="D2081">
        <v>4764.2</v>
      </c>
      <c r="E2081">
        <v>4805.3</v>
      </c>
      <c r="F2081">
        <f t="shared" si="98"/>
        <v>-1.8694306545083972E-3</v>
      </c>
      <c r="G2081">
        <f t="shared" si="96"/>
        <v>8.2430000000000003</v>
      </c>
      <c r="H2081">
        <f t="shared" si="97"/>
        <v>4.3600000000000003</v>
      </c>
    </row>
    <row r="2082" spans="1:8">
      <c r="A2082" s="17">
        <v>39414</v>
      </c>
      <c r="B2082">
        <v>4817.6499999999996</v>
      </c>
      <c r="C2082">
        <v>4851.1499999999996</v>
      </c>
      <c r="D2082">
        <v>4739.7</v>
      </c>
      <c r="E2082">
        <v>4754.75</v>
      </c>
      <c r="F2082">
        <f t="shared" si="98"/>
        <v>-1.051963457016214E-2</v>
      </c>
      <c r="G2082">
        <f t="shared" si="96"/>
        <v>8.3109999999999999</v>
      </c>
      <c r="H2082">
        <f t="shared" si="97"/>
        <v>4.3550000000000004</v>
      </c>
    </row>
    <row r="2083" spans="1:8">
      <c r="A2083" s="17">
        <v>39415</v>
      </c>
      <c r="B2083">
        <v>4841.25</v>
      </c>
      <c r="C2083">
        <v>4844.05</v>
      </c>
      <c r="D2083">
        <v>4732.3500000000004</v>
      </c>
      <c r="E2083">
        <v>4741.05</v>
      </c>
      <c r="F2083">
        <f t="shared" si="98"/>
        <v>-2.8813291971185873E-3</v>
      </c>
      <c r="G2083">
        <f t="shared" si="96"/>
        <v>8.1210000000000004</v>
      </c>
      <c r="H2083">
        <f t="shared" si="97"/>
        <v>4.3600000000000003</v>
      </c>
    </row>
    <row r="2084" spans="1:8">
      <c r="A2084" s="17">
        <v>39416</v>
      </c>
      <c r="B2084">
        <v>4795</v>
      </c>
      <c r="C2084">
        <v>4878.3</v>
      </c>
      <c r="D2084">
        <v>4770.95</v>
      </c>
      <c r="E2084">
        <v>4869.55</v>
      </c>
      <c r="F2084">
        <f t="shared" si="98"/>
        <v>2.7103700657027385E-2</v>
      </c>
      <c r="G2084">
        <f t="shared" si="96"/>
        <v>8.1189999999999998</v>
      </c>
      <c r="H2084">
        <f t="shared" si="97"/>
        <v>4.3710000000000004</v>
      </c>
    </row>
    <row r="2085" spans="1:8">
      <c r="A2085" s="17">
        <v>39419</v>
      </c>
      <c r="B2085">
        <v>4895.8500000000004</v>
      </c>
      <c r="C2085">
        <v>4976.45</v>
      </c>
      <c r="D2085">
        <v>4895.8500000000004</v>
      </c>
      <c r="E2085">
        <v>4969.95</v>
      </c>
      <c r="F2085">
        <f t="shared" si="98"/>
        <v>2.0617921573861997E-2</v>
      </c>
      <c r="G2085">
        <f t="shared" si="96"/>
        <v>8.2029999999999994</v>
      </c>
      <c r="H2085">
        <f t="shared" si="97"/>
        <v>4.3600000000000003</v>
      </c>
    </row>
    <row r="2086" spans="1:8">
      <c r="A2086" s="17">
        <v>39420</v>
      </c>
      <c r="B2086">
        <v>4996</v>
      </c>
      <c r="C2086">
        <v>5017.8500000000004</v>
      </c>
      <c r="D2086">
        <v>4978.1000000000004</v>
      </c>
      <c r="E2086">
        <v>5003.3</v>
      </c>
      <c r="F2086">
        <f t="shared" si="98"/>
        <v>6.710329077757482E-3</v>
      </c>
      <c r="G2086">
        <f t="shared" si="96"/>
        <v>8.2050000000000001</v>
      </c>
      <c r="H2086">
        <f t="shared" si="97"/>
        <v>4.3570000000000002</v>
      </c>
    </row>
    <row r="2087" spans="1:8">
      <c r="A2087" s="17">
        <v>39421</v>
      </c>
      <c r="B2087">
        <v>5028.45</v>
      </c>
      <c r="C2087">
        <v>5085.45</v>
      </c>
      <c r="D2087">
        <v>5017.6499999999996</v>
      </c>
      <c r="E2087">
        <v>5081.2</v>
      </c>
      <c r="F2087">
        <f t="shared" si="98"/>
        <v>1.5569723982171713E-2</v>
      </c>
      <c r="G2087">
        <f t="shared" si="96"/>
        <v>8.1850000000000005</v>
      </c>
      <c r="H2087">
        <f t="shared" si="97"/>
        <v>4.3550000000000004</v>
      </c>
    </row>
    <row r="2088" spans="1:8">
      <c r="A2088" s="17">
        <v>39422</v>
      </c>
      <c r="B2088">
        <v>5142.5</v>
      </c>
      <c r="C2088">
        <v>5151.8999999999996</v>
      </c>
      <c r="D2088">
        <v>5056.05</v>
      </c>
      <c r="E2088">
        <v>5081.55</v>
      </c>
      <c r="F2088">
        <f t="shared" si="98"/>
        <v>6.8881366606321492E-5</v>
      </c>
      <c r="G2088">
        <f t="shared" si="96"/>
        <v>8.2720000000000002</v>
      </c>
      <c r="H2088">
        <f t="shared" si="97"/>
        <v>4.3479999999999999</v>
      </c>
    </row>
    <row r="2089" spans="1:8">
      <c r="A2089" s="17">
        <v>39423</v>
      </c>
      <c r="B2089">
        <v>5143.6000000000004</v>
      </c>
      <c r="C2089">
        <v>5143.6000000000004</v>
      </c>
      <c r="D2089">
        <v>5019.05</v>
      </c>
      <c r="E2089">
        <v>5095.6499999999996</v>
      </c>
      <c r="F2089">
        <f t="shared" si="98"/>
        <v>2.7747439265577434E-3</v>
      </c>
      <c r="G2089">
        <f t="shared" si="96"/>
        <v>8.1980000000000004</v>
      </c>
      <c r="H2089">
        <f t="shared" si="97"/>
        <v>4.3490000000000002</v>
      </c>
    </row>
    <row r="2090" spans="1:8">
      <c r="A2090" s="17">
        <v>39426</v>
      </c>
      <c r="B2090">
        <v>5118.6000000000004</v>
      </c>
      <c r="C2090">
        <v>5121.05</v>
      </c>
      <c r="D2090">
        <v>5078.7</v>
      </c>
      <c r="E2090">
        <v>5107.3999999999996</v>
      </c>
      <c r="F2090">
        <f t="shared" si="98"/>
        <v>2.3058883557545151E-3</v>
      </c>
      <c r="G2090">
        <f t="shared" si="96"/>
        <v>8.3350000000000009</v>
      </c>
      <c r="H2090">
        <f t="shared" si="97"/>
        <v>4.335</v>
      </c>
    </row>
    <row r="2091" spans="1:8">
      <c r="A2091" s="17">
        <v>39427</v>
      </c>
      <c r="B2091">
        <v>5143.3999999999996</v>
      </c>
      <c r="C2091">
        <v>5206.1499999999996</v>
      </c>
      <c r="D2091">
        <v>5140.5</v>
      </c>
      <c r="E2091">
        <v>5192.55</v>
      </c>
      <c r="F2091">
        <f t="shared" si="98"/>
        <v>1.667188784900353E-2</v>
      </c>
      <c r="G2091">
        <f t="shared" si="96"/>
        <v>8.2810000000000006</v>
      </c>
      <c r="H2091">
        <f t="shared" si="97"/>
        <v>4.3339999999999996</v>
      </c>
    </row>
    <row r="2092" spans="1:8">
      <c r="A2092" s="17">
        <v>39428</v>
      </c>
      <c r="B2092">
        <v>5130.3999999999996</v>
      </c>
      <c r="C2092">
        <v>5271.7</v>
      </c>
      <c r="D2092">
        <v>5130.3999999999996</v>
      </c>
      <c r="E2092">
        <v>5263.8</v>
      </c>
      <c r="F2092">
        <f t="shared" si="98"/>
        <v>1.3721581881734446E-2</v>
      </c>
      <c r="G2092">
        <f t="shared" si="96"/>
        <v>8.3420000000000005</v>
      </c>
      <c r="H2092">
        <f t="shared" si="97"/>
        <v>4.3289999999999997</v>
      </c>
    </row>
    <row r="2093" spans="1:8">
      <c r="A2093" s="17">
        <v>39429</v>
      </c>
      <c r="B2093">
        <v>5288</v>
      </c>
      <c r="C2093">
        <v>5290.65</v>
      </c>
      <c r="D2093">
        <v>5205.3999999999996</v>
      </c>
      <c r="E2093">
        <v>5217.1499999999996</v>
      </c>
      <c r="F2093">
        <f t="shared" si="98"/>
        <v>-8.8624187849083436E-3</v>
      </c>
      <c r="G2093">
        <f t="shared" si="96"/>
        <v>8.3019999999999996</v>
      </c>
      <c r="H2093">
        <f t="shared" si="97"/>
        <v>4.3280000000000003</v>
      </c>
    </row>
    <row r="2094" spans="1:8">
      <c r="A2094" s="17">
        <v>39430</v>
      </c>
      <c r="B2094">
        <v>5217.45</v>
      </c>
      <c r="C2094">
        <v>5252</v>
      </c>
      <c r="D2094">
        <v>5199.95</v>
      </c>
      <c r="E2094">
        <v>5224</v>
      </c>
      <c r="F2094">
        <f t="shared" si="98"/>
        <v>1.3129773918711951E-3</v>
      </c>
      <c r="G2094">
        <f t="shared" si="96"/>
        <v>8.3689999999999998</v>
      </c>
      <c r="H2094">
        <f t="shared" si="97"/>
        <v>4.3220000000000001</v>
      </c>
    </row>
    <row r="2095" spans="1:8">
      <c r="A2095" s="17">
        <v>39433</v>
      </c>
      <c r="B2095">
        <v>5217.1000000000004</v>
      </c>
      <c r="C2095">
        <v>5217.1000000000004</v>
      </c>
      <c r="D2095">
        <v>4948.1499999999996</v>
      </c>
      <c r="E2095">
        <v>4980.8500000000004</v>
      </c>
      <c r="F2095">
        <f t="shared" si="98"/>
        <v>-4.6544793261868223E-2</v>
      </c>
      <c r="G2095">
        <f t="shared" si="96"/>
        <v>8.4670000000000005</v>
      </c>
      <c r="H2095">
        <f t="shared" si="97"/>
        <v>4.3099999999999996</v>
      </c>
    </row>
    <row r="2096" spans="1:8">
      <c r="A2096" s="17">
        <v>39434</v>
      </c>
      <c r="B2096">
        <v>4997.55</v>
      </c>
      <c r="C2096">
        <v>5020.3</v>
      </c>
      <c r="D2096">
        <v>4914.75</v>
      </c>
      <c r="E2096">
        <v>4965.7</v>
      </c>
      <c r="F2096">
        <f t="shared" si="98"/>
        <v>-3.0416495176527336E-3</v>
      </c>
      <c r="G2096">
        <f t="shared" si="96"/>
        <v>8.3249999999999993</v>
      </c>
      <c r="H2096">
        <f t="shared" si="97"/>
        <v>4.3129999999999997</v>
      </c>
    </row>
    <row r="2097" spans="1:8">
      <c r="A2097" s="17">
        <v>39435</v>
      </c>
      <c r="B2097">
        <v>5035.5</v>
      </c>
      <c r="C2097">
        <v>5059.05</v>
      </c>
      <c r="D2097">
        <v>4910.8999999999996</v>
      </c>
      <c r="E2097">
        <v>4969.1499999999996</v>
      </c>
      <c r="F2097">
        <f t="shared" si="98"/>
        <v>6.9476609541441192E-4</v>
      </c>
      <c r="G2097">
        <f t="shared" si="96"/>
        <v>8.3780000000000001</v>
      </c>
      <c r="H2097">
        <f t="shared" si="97"/>
        <v>4.3079999999999998</v>
      </c>
    </row>
    <row r="2098" spans="1:8">
      <c r="A2098" s="17">
        <v>39436</v>
      </c>
      <c r="B2098">
        <v>4996.55</v>
      </c>
      <c r="C2098">
        <v>5009.1499999999996</v>
      </c>
      <c r="D2098">
        <v>4957.8</v>
      </c>
      <c r="E2098">
        <v>4971.05</v>
      </c>
      <c r="F2098">
        <f t="shared" si="98"/>
        <v>3.823591559926065E-4</v>
      </c>
      <c r="G2098">
        <f t="shared" si="96"/>
        <v>8.19</v>
      </c>
      <c r="H2098">
        <f t="shared" si="97"/>
        <v>4.3129999999999997</v>
      </c>
    </row>
    <row r="2099" spans="1:8">
      <c r="A2099" s="17">
        <v>39440</v>
      </c>
      <c r="B2099">
        <v>5042.2</v>
      </c>
      <c r="C2099">
        <v>5133.1499999999996</v>
      </c>
      <c r="D2099">
        <v>5042.2</v>
      </c>
      <c r="E2099">
        <v>5126.3999999999996</v>
      </c>
      <c r="F2099">
        <f t="shared" si="98"/>
        <v>3.1250942959736738E-2</v>
      </c>
      <c r="G2099">
        <f t="shared" si="96"/>
        <v>8.3829999999999991</v>
      </c>
      <c r="H2099">
        <f t="shared" si="97"/>
        <v>4.2939999999999996</v>
      </c>
    </row>
    <row r="2100" spans="1:8">
      <c r="A2100" s="17">
        <v>39442</v>
      </c>
      <c r="B2100">
        <v>5163.55</v>
      </c>
      <c r="C2100">
        <v>5232.3500000000004</v>
      </c>
      <c r="D2100">
        <v>5151.5</v>
      </c>
      <c r="E2100">
        <v>5228.55</v>
      </c>
      <c r="F2100">
        <f t="shared" si="98"/>
        <v>1.992626404494402E-2</v>
      </c>
      <c r="G2100">
        <f t="shared" si="96"/>
        <v>8.2070000000000007</v>
      </c>
      <c r="H2100">
        <f t="shared" si="97"/>
        <v>4.2949999999999999</v>
      </c>
    </row>
    <row r="2101" spans="1:8">
      <c r="A2101" s="17">
        <v>39443</v>
      </c>
      <c r="B2101">
        <v>5264.3</v>
      </c>
      <c r="C2101">
        <v>5264.3</v>
      </c>
      <c r="D2101">
        <v>5221.7</v>
      </c>
      <c r="E2101">
        <v>5234.3</v>
      </c>
      <c r="F2101">
        <f t="shared" si="98"/>
        <v>1.0997312830516304E-3</v>
      </c>
      <c r="G2101">
        <f t="shared" si="96"/>
        <v>8.3650000000000002</v>
      </c>
      <c r="H2101">
        <f t="shared" si="97"/>
        <v>4.2859999999999996</v>
      </c>
    </row>
    <row r="2102" spans="1:8">
      <c r="A2102" s="17">
        <v>39444</v>
      </c>
      <c r="B2102">
        <v>5203.55</v>
      </c>
      <c r="C2102">
        <v>5288.3</v>
      </c>
      <c r="D2102">
        <v>5203.55</v>
      </c>
      <c r="E2102">
        <v>5284.2</v>
      </c>
      <c r="F2102">
        <f t="shared" si="98"/>
        <v>9.5332709244788649E-3</v>
      </c>
      <c r="G2102">
        <f t="shared" si="96"/>
        <v>8.3719999999999999</v>
      </c>
      <c r="H2102">
        <f t="shared" si="97"/>
        <v>4.2830000000000004</v>
      </c>
    </row>
    <row r="2103" spans="1:8">
      <c r="A2103" s="17">
        <v>39447</v>
      </c>
      <c r="B2103">
        <v>5337.8</v>
      </c>
      <c r="C2103">
        <v>5364</v>
      </c>
      <c r="D2103">
        <v>5326.2</v>
      </c>
      <c r="E2103">
        <v>5354.7</v>
      </c>
      <c r="F2103">
        <f t="shared" si="98"/>
        <v>1.3341660043147519E-2</v>
      </c>
      <c r="G2103">
        <f t="shared" si="96"/>
        <v>8.3620000000000001</v>
      </c>
      <c r="H2103">
        <f t="shared" si="97"/>
        <v>4.2750000000000004</v>
      </c>
    </row>
    <row r="2104" spans="1:8">
      <c r="A2104" s="17">
        <v>39448</v>
      </c>
      <c r="B2104">
        <v>5370.35</v>
      </c>
      <c r="C2104">
        <v>5399.75</v>
      </c>
      <c r="D2104">
        <v>5348.85</v>
      </c>
      <c r="E2104">
        <v>5384.55</v>
      </c>
      <c r="F2104">
        <f t="shared" si="98"/>
        <v>5.5745419911479299E-3</v>
      </c>
      <c r="G2104">
        <f t="shared" si="96"/>
        <v>8.2759999999999998</v>
      </c>
      <c r="H2104">
        <f t="shared" si="97"/>
        <v>4.2789999999999999</v>
      </c>
    </row>
    <row r="2105" spans="1:8">
      <c r="A2105" s="17">
        <v>39449</v>
      </c>
      <c r="B2105">
        <v>5407.65</v>
      </c>
      <c r="C2105">
        <v>5449.95</v>
      </c>
      <c r="D2105">
        <v>5331.2</v>
      </c>
      <c r="E2105">
        <v>5437.8</v>
      </c>
      <c r="F2105">
        <f t="shared" si="98"/>
        <v>9.8894057999274754E-3</v>
      </c>
      <c r="G2105">
        <f t="shared" si="96"/>
        <v>8.1679999999999993</v>
      </c>
      <c r="H2105">
        <f t="shared" si="97"/>
        <v>4.3010000000000002</v>
      </c>
    </row>
    <row r="2106" spans="1:8">
      <c r="A2106" s="17">
        <v>39450</v>
      </c>
      <c r="B2106">
        <v>5412.95</v>
      </c>
      <c r="C2106">
        <v>5478.7</v>
      </c>
      <c r="D2106">
        <v>5411.45</v>
      </c>
      <c r="E2106">
        <v>5442.2</v>
      </c>
      <c r="F2106">
        <f t="shared" si="98"/>
        <v>8.091507594982783E-4</v>
      </c>
      <c r="G2106">
        <f t="shared" si="96"/>
        <v>8.0340000000000007</v>
      </c>
      <c r="H2106">
        <f t="shared" si="97"/>
        <v>4.3029999999999999</v>
      </c>
    </row>
    <row r="2107" spans="1:8">
      <c r="A2107" s="17">
        <v>39451</v>
      </c>
      <c r="B2107">
        <v>5488.75</v>
      </c>
      <c r="C2107">
        <v>5527.8</v>
      </c>
      <c r="D2107">
        <v>5484.95</v>
      </c>
      <c r="E2107">
        <v>5502.6</v>
      </c>
      <c r="F2107">
        <f t="shared" si="98"/>
        <v>1.1098452831575623E-2</v>
      </c>
      <c r="G2107">
        <f t="shared" si="96"/>
        <v>8.0850000000000009</v>
      </c>
      <c r="H2107">
        <f t="shared" si="97"/>
        <v>4.2990000000000004</v>
      </c>
    </row>
    <row r="2108" spans="1:8">
      <c r="A2108" s="17">
        <v>39454</v>
      </c>
      <c r="B2108">
        <v>5443.05</v>
      </c>
      <c r="C2108">
        <v>5518</v>
      </c>
      <c r="D2108">
        <v>5442.9</v>
      </c>
      <c r="E2108">
        <v>5500.15</v>
      </c>
      <c r="F2108">
        <f t="shared" si="98"/>
        <v>-4.4524406644141923E-4</v>
      </c>
      <c r="G2108">
        <f t="shared" si="96"/>
        <v>7.9</v>
      </c>
      <c r="H2108">
        <f t="shared" si="97"/>
        <v>4.298</v>
      </c>
    </row>
    <row r="2109" spans="1:8">
      <c r="A2109" s="17">
        <v>39455</v>
      </c>
      <c r="B2109">
        <v>5543.15</v>
      </c>
      <c r="C2109">
        <v>5563.5</v>
      </c>
      <c r="D2109">
        <v>5402.35</v>
      </c>
      <c r="E2109">
        <v>5460.3</v>
      </c>
      <c r="F2109">
        <f t="shared" si="98"/>
        <v>-7.2452569475377482E-3</v>
      </c>
      <c r="G2109">
        <f t="shared" si="96"/>
        <v>7.694</v>
      </c>
      <c r="H2109">
        <f t="shared" si="97"/>
        <v>4.3029999999999999</v>
      </c>
    </row>
    <row r="2110" spans="1:8">
      <c r="A2110" s="17">
        <v>39456</v>
      </c>
      <c r="B2110">
        <v>5454.85</v>
      </c>
      <c r="C2110">
        <v>5505.15</v>
      </c>
      <c r="D2110">
        <v>5403.95</v>
      </c>
      <c r="E2110">
        <v>5451.9</v>
      </c>
      <c r="F2110">
        <f t="shared" si="98"/>
        <v>-1.5383770122521234E-3</v>
      </c>
      <c r="G2110">
        <f t="shared" si="96"/>
        <v>7.9630000000000001</v>
      </c>
      <c r="H2110">
        <f t="shared" si="97"/>
        <v>4.29</v>
      </c>
    </row>
    <row r="2111" spans="1:8">
      <c r="A2111" s="17">
        <v>39457</v>
      </c>
      <c r="B2111">
        <v>5455.05</v>
      </c>
      <c r="C2111">
        <v>5518.25</v>
      </c>
      <c r="D2111">
        <v>5308.45</v>
      </c>
      <c r="E2111">
        <v>5319.9</v>
      </c>
      <c r="F2111">
        <f t="shared" si="98"/>
        <v>-2.4211742695207206E-2</v>
      </c>
      <c r="G2111">
        <f t="shared" si="96"/>
        <v>7.9779999999999998</v>
      </c>
      <c r="H2111">
        <f t="shared" si="97"/>
        <v>4.2859999999999996</v>
      </c>
    </row>
    <row r="2112" spans="1:8">
      <c r="A2112" s="17">
        <v>39458</v>
      </c>
      <c r="B2112">
        <v>5355</v>
      </c>
      <c r="C2112">
        <v>5370.1</v>
      </c>
      <c r="D2112">
        <v>5252.25</v>
      </c>
      <c r="E2112">
        <v>5348.2</v>
      </c>
      <c r="F2112">
        <f t="shared" si="98"/>
        <v>5.3196488655802288E-3</v>
      </c>
      <c r="G2112">
        <f t="shared" si="96"/>
        <v>7.9210000000000003</v>
      </c>
      <c r="H2112">
        <f t="shared" si="97"/>
        <v>4.2859999999999996</v>
      </c>
    </row>
    <row r="2113" spans="1:8">
      <c r="A2113" s="17">
        <v>39461</v>
      </c>
      <c r="B2113">
        <v>5365</v>
      </c>
      <c r="C2113">
        <v>5396.75</v>
      </c>
      <c r="D2113">
        <v>5344.35</v>
      </c>
      <c r="E2113">
        <v>5385.25</v>
      </c>
      <c r="F2113">
        <f t="shared" si="98"/>
        <v>6.9275644141955084E-3</v>
      </c>
      <c r="G2113">
        <f t="shared" si="96"/>
        <v>7.649</v>
      </c>
      <c r="H2113">
        <f t="shared" si="97"/>
        <v>4.2880000000000003</v>
      </c>
    </row>
    <row r="2114" spans="1:8">
      <c r="A2114" s="17">
        <v>39462</v>
      </c>
      <c r="B2114">
        <v>5393.7</v>
      </c>
      <c r="C2114">
        <v>5427.15</v>
      </c>
      <c r="D2114">
        <v>5270.45</v>
      </c>
      <c r="E2114">
        <v>5282.1</v>
      </c>
      <c r="F2114">
        <f t="shared" si="98"/>
        <v>-1.915417111554707E-2</v>
      </c>
      <c r="G2114">
        <f t="shared" ref="G2114:G2177" si="99">VLOOKUP(A2114,Debtindex,6,FALSE)</f>
        <v>8.0719999999999992</v>
      </c>
      <c r="H2114">
        <f t="shared" ref="H2114:H2177" si="100">VLOOKUP(A2114,Debtindex,7,FALSE)</f>
        <v>4.2679999999999998</v>
      </c>
    </row>
    <row r="2115" spans="1:8">
      <c r="A2115" s="17">
        <v>39463</v>
      </c>
      <c r="B2115">
        <v>5195.25</v>
      </c>
      <c r="C2115">
        <v>5217.95</v>
      </c>
      <c r="D2115">
        <v>5063.25</v>
      </c>
      <c r="E2115">
        <v>5164.95</v>
      </c>
      <c r="F2115">
        <f t="shared" si="98"/>
        <v>-2.2178678934514751E-2</v>
      </c>
      <c r="G2115">
        <f t="shared" si="99"/>
        <v>7.9249999999999998</v>
      </c>
      <c r="H2115">
        <f t="shared" si="100"/>
        <v>4.2720000000000002</v>
      </c>
    </row>
    <row r="2116" spans="1:8">
      <c r="A2116" s="17">
        <v>39464</v>
      </c>
      <c r="B2116">
        <v>5187.6000000000004</v>
      </c>
      <c r="C2116">
        <v>5229.45</v>
      </c>
      <c r="D2116">
        <v>5131.75</v>
      </c>
      <c r="E2116">
        <v>5151.1499999999996</v>
      </c>
      <c r="F2116">
        <f t="shared" ref="F2116:F2179" si="101">E2116/E2115-1</f>
        <v>-2.6718554874683997E-3</v>
      </c>
      <c r="G2116">
        <f t="shared" si="99"/>
        <v>7.8369999999999997</v>
      </c>
      <c r="H2116">
        <f t="shared" si="100"/>
        <v>4.2720000000000002</v>
      </c>
    </row>
    <row r="2117" spans="1:8">
      <c r="A2117" s="17">
        <v>39465</v>
      </c>
      <c r="B2117">
        <v>5103.55</v>
      </c>
      <c r="C2117">
        <v>5132.7</v>
      </c>
      <c r="D2117">
        <v>4908.5</v>
      </c>
      <c r="E2117">
        <v>4925.8500000000004</v>
      </c>
      <c r="F2117">
        <f t="shared" si="101"/>
        <v>-4.3737806120963119E-2</v>
      </c>
      <c r="G2117">
        <f t="shared" si="99"/>
        <v>7.484</v>
      </c>
      <c r="H2117">
        <f t="shared" si="100"/>
        <v>4.2919999999999998</v>
      </c>
    </row>
    <row r="2118" spans="1:8">
      <c r="A2118" s="17">
        <v>39468</v>
      </c>
      <c r="B2118">
        <v>4834</v>
      </c>
      <c r="C2118">
        <v>4834</v>
      </c>
      <c r="D2118">
        <v>4258.8500000000004</v>
      </c>
      <c r="E2118">
        <v>4425.55</v>
      </c>
      <c r="F2118">
        <f t="shared" si="101"/>
        <v>-0.10156622714861396</v>
      </c>
      <c r="G2118">
        <f t="shared" si="99"/>
        <v>7.8650000000000002</v>
      </c>
      <c r="H2118">
        <f t="shared" si="100"/>
        <v>4.2690000000000001</v>
      </c>
    </row>
    <row r="2119" spans="1:8">
      <c r="A2119" s="17">
        <v>39469</v>
      </c>
      <c r="B2119">
        <v>3996.15</v>
      </c>
      <c r="C2119">
        <v>4208.1499999999996</v>
      </c>
      <c r="D2119">
        <v>3744.45</v>
      </c>
      <c r="E2119">
        <v>4134.3</v>
      </c>
      <c r="F2119">
        <f t="shared" si="101"/>
        <v>-6.5811029137621269E-2</v>
      </c>
      <c r="G2119">
        <f t="shared" si="99"/>
        <v>8.0299999999999994</v>
      </c>
      <c r="H2119">
        <f t="shared" si="100"/>
        <v>4.2590000000000003</v>
      </c>
    </row>
    <row r="2120" spans="1:8">
      <c r="A2120" s="17">
        <v>39470</v>
      </c>
      <c r="B2120">
        <v>4383.3</v>
      </c>
      <c r="C2120">
        <v>4510.5</v>
      </c>
      <c r="D2120">
        <v>4207.1499999999996</v>
      </c>
      <c r="E2120">
        <v>4417</v>
      </c>
      <c r="F2120">
        <f t="shared" si="101"/>
        <v>6.8379169387804417E-2</v>
      </c>
      <c r="G2120">
        <f t="shared" si="99"/>
        <v>7.7069999999999999</v>
      </c>
      <c r="H2120">
        <f t="shared" si="100"/>
        <v>4.2699999999999996</v>
      </c>
    </row>
    <row r="2121" spans="1:8">
      <c r="A2121" s="17">
        <v>39471</v>
      </c>
      <c r="B2121">
        <v>4532.1499999999996</v>
      </c>
      <c r="C2121">
        <v>4553.1499999999996</v>
      </c>
      <c r="D2121">
        <v>4223.3999999999996</v>
      </c>
      <c r="E2121">
        <v>4267.1000000000004</v>
      </c>
      <c r="F2121">
        <f t="shared" si="101"/>
        <v>-3.3937061353859987E-2</v>
      </c>
      <c r="G2121">
        <f t="shared" si="99"/>
        <v>7.5380000000000003</v>
      </c>
      <c r="H2121">
        <f t="shared" si="100"/>
        <v>4.25</v>
      </c>
    </row>
    <row r="2122" spans="1:8">
      <c r="A2122" s="17">
        <v>39472</v>
      </c>
      <c r="B2122">
        <v>4269</v>
      </c>
      <c r="C2122">
        <v>4574.2</v>
      </c>
      <c r="D2122">
        <v>4269</v>
      </c>
      <c r="E2122">
        <v>4567.2</v>
      </c>
      <c r="F2122">
        <f t="shared" si="101"/>
        <v>7.0328794731784994E-2</v>
      </c>
      <c r="G2122">
        <f t="shared" si="99"/>
        <v>7.3440000000000003</v>
      </c>
      <c r="H2122">
        <f t="shared" si="100"/>
        <v>4.2539999999999996</v>
      </c>
    </row>
    <row r="2123" spans="1:8">
      <c r="A2123" s="17">
        <v>39475</v>
      </c>
      <c r="B2123">
        <v>4404.8</v>
      </c>
      <c r="C2123">
        <v>4507.55</v>
      </c>
      <c r="D2123">
        <v>4327.95</v>
      </c>
      <c r="E2123">
        <v>4497.5</v>
      </c>
      <c r="F2123">
        <f t="shared" si="101"/>
        <v>-1.5260991417060721E-2</v>
      </c>
      <c r="G2123">
        <f t="shared" si="99"/>
        <v>7.8650000000000002</v>
      </c>
      <c r="H2123">
        <f t="shared" si="100"/>
        <v>4.226</v>
      </c>
    </row>
    <row r="2124" spans="1:8">
      <c r="A2124" s="17">
        <v>39476</v>
      </c>
      <c r="B2124">
        <v>4560.6499999999996</v>
      </c>
      <c r="C2124">
        <v>4595.8</v>
      </c>
      <c r="D2124">
        <v>4448.05</v>
      </c>
      <c r="E2124">
        <v>4491.25</v>
      </c>
      <c r="F2124">
        <f t="shared" si="101"/>
        <v>-1.3896609227348478E-3</v>
      </c>
      <c r="G2124">
        <f t="shared" si="99"/>
        <v>8.0090000000000003</v>
      </c>
      <c r="H2124">
        <f t="shared" si="100"/>
        <v>4.2240000000000002</v>
      </c>
    </row>
    <row r="2125" spans="1:8">
      <c r="A2125" s="17">
        <v>39477</v>
      </c>
      <c r="B2125">
        <v>4494.3999999999996</v>
      </c>
      <c r="C2125">
        <v>4494.3999999999996</v>
      </c>
      <c r="D2125">
        <v>4373.3</v>
      </c>
      <c r="E2125">
        <v>4385.6000000000004</v>
      </c>
      <c r="F2125">
        <f t="shared" si="101"/>
        <v>-2.352351795157237E-2</v>
      </c>
      <c r="G2125">
        <f t="shared" si="99"/>
        <v>8.0839999999999996</v>
      </c>
      <c r="H2125">
        <f t="shared" si="100"/>
        <v>4.2649999999999997</v>
      </c>
    </row>
    <row r="2126" spans="1:8">
      <c r="A2126" s="17">
        <v>39478</v>
      </c>
      <c r="B2126">
        <v>4399</v>
      </c>
      <c r="C2126">
        <v>4442</v>
      </c>
      <c r="D2126">
        <v>4286.8500000000004</v>
      </c>
      <c r="E2126">
        <v>4349</v>
      </c>
      <c r="F2126">
        <f t="shared" si="101"/>
        <v>-8.3454943451295449E-3</v>
      </c>
      <c r="G2126">
        <f t="shared" si="99"/>
        <v>8.1319999999999997</v>
      </c>
      <c r="H2126">
        <f t="shared" si="100"/>
        <v>4.26</v>
      </c>
    </row>
    <row r="2127" spans="1:8">
      <c r="A2127" s="17">
        <v>39479</v>
      </c>
      <c r="B2127">
        <v>4404.1000000000004</v>
      </c>
      <c r="C2127">
        <v>4461.8500000000004</v>
      </c>
      <c r="D2127">
        <v>4307.05</v>
      </c>
      <c r="E2127">
        <v>4450.05</v>
      </c>
      <c r="F2127">
        <f t="shared" si="101"/>
        <v>2.3235226488848015E-2</v>
      </c>
      <c r="G2127">
        <f t="shared" si="99"/>
        <v>7.88</v>
      </c>
      <c r="H2127">
        <f t="shared" si="100"/>
        <v>4.2699999999999996</v>
      </c>
    </row>
    <row r="2128" spans="1:8">
      <c r="A2128" s="17">
        <v>39482</v>
      </c>
      <c r="B2128">
        <v>4555.95</v>
      </c>
      <c r="C2128">
        <v>4639.95</v>
      </c>
      <c r="D2128">
        <v>4533</v>
      </c>
      <c r="E2128">
        <v>4588.3999999999996</v>
      </c>
      <c r="F2128">
        <f t="shared" si="101"/>
        <v>3.1089538319793997E-2</v>
      </c>
      <c r="G2128">
        <f t="shared" si="99"/>
        <v>8.0210000000000008</v>
      </c>
      <c r="H2128">
        <f t="shared" si="100"/>
        <v>4.2560000000000002</v>
      </c>
    </row>
    <row r="2129" spans="1:8">
      <c r="A2129" s="17">
        <v>39483</v>
      </c>
      <c r="B2129">
        <v>4569.2</v>
      </c>
      <c r="C2129">
        <v>4629.45</v>
      </c>
      <c r="D2129">
        <v>4557.2</v>
      </c>
      <c r="E2129">
        <v>4617.3</v>
      </c>
      <c r="F2129">
        <f t="shared" si="101"/>
        <v>6.2984918490107678E-3</v>
      </c>
      <c r="G2129">
        <f t="shared" si="99"/>
        <v>7.8019999999999996</v>
      </c>
      <c r="H2129">
        <f t="shared" si="100"/>
        <v>4.2619999999999996</v>
      </c>
    </row>
    <row r="2130" spans="1:8">
      <c r="A2130" s="17">
        <v>39484</v>
      </c>
      <c r="B2130">
        <v>4448.1000000000004</v>
      </c>
      <c r="C2130">
        <v>4525.95</v>
      </c>
      <c r="D2130">
        <v>4436.7</v>
      </c>
      <c r="E2130">
        <v>4503.3999999999996</v>
      </c>
      <c r="F2130">
        <f t="shared" si="101"/>
        <v>-2.4668096073462986E-2</v>
      </c>
      <c r="G2130">
        <f t="shared" si="99"/>
        <v>8.0429999999999993</v>
      </c>
      <c r="H2130">
        <f t="shared" si="100"/>
        <v>4.2489999999999997</v>
      </c>
    </row>
    <row r="2131" spans="1:8">
      <c r="A2131" s="17">
        <v>39485</v>
      </c>
      <c r="B2131">
        <v>4515.8</v>
      </c>
      <c r="C2131">
        <v>4538.3</v>
      </c>
      <c r="D2131">
        <v>4344.2</v>
      </c>
      <c r="E2131">
        <v>4354.2</v>
      </c>
      <c r="F2131">
        <f t="shared" si="101"/>
        <v>-3.3130523604387729E-2</v>
      </c>
      <c r="G2131">
        <f t="shared" si="99"/>
        <v>7.8079999999999998</v>
      </c>
      <c r="H2131">
        <f t="shared" si="100"/>
        <v>4.2640000000000002</v>
      </c>
    </row>
    <row r="2132" spans="1:8">
      <c r="A2132" s="17">
        <v>39486</v>
      </c>
      <c r="B2132">
        <v>4365.3500000000004</v>
      </c>
      <c r="C2132">
        <v>4378.6000000000004</v>
      </c>
      <c r="D2132">
        <v>4243.8999999999996</v>
      </c>
      <c r="E2132">
        <v>4313.95</v>
      </c>
      <c r="F2132">
        <f t="shared" si="101"/>
        <v>-9.2439483716870718E-3</v>
      </c>
      <c r="G2132">
        <f t="shared" si="99"/>
        <v>8.0139999999999993</v>
      </c>
      <c r="H2132">
        <f t="shared" si="100"/>
        <v>4.2530000000000001</v>
      </c>
    </row>
    <row r="2133" spans="1:8">
      <c r="A2133" s="17">
        <v>39489</v>
      </c>
      <c r="B2133">
        <v>4295.3</v>
      </c>
      <c r="C2133">
        <v>4295.3</v>
      </c>
      <c r="D2133">
        <v>4045.4</v>
      </c>
      <c r="E2133">
        <v>4086.8</v>
      </c>
      <c r="F2133">
        <f t="shared" si="101"/>
        <v>-5.2654759559104702E-2</v>
      </c>
      <c r="G2133">
        <f t="shared" si="99"/>
        <v>7.98</v>
      </c>
      <c r="H2133">
        <f t="shared" si="100"/>
        <v>4.2460000000000004</v>
      </c>
    </row>
    <row r="2134" spans="1:8">
      <c r="A2134" s="17">
        <v>39490</v>
      </c>
      <c r="B2134">
        <v>4128</v>
      </c>
      <c r="C2134">
        <v>4151.6000000000004</v>
      </c>
      <c r="D2134">
        <v>4044.75</v>
      </c>
      <c r="E2134">
        <v>4054.4</v>
      </c>
      <c r="F2134">
        <f t="shared" si="101"/>
        <v>-7.9279631985905707E-3</v>
      </c>
      <c r="G2134">
        <f t="shared" si="99"/>
        <v>7.9720000000000004</v>
      </c>
      <c r="H2134">
        <f t="shared" si="100"/>
        <v>4.2480000000000002</v>
      </c>
    </row>
    <row r="2135" spans="1:8">
      <c r="A2135" s="17">
        <v>39491</v>
      </c>
      <c r="B2135">
        <v>4054.2</v>
      </c>
      <c r="C2135">
        <v>4162.7</v>
      </c>
      <c r="D2135">
        <v>4054.2</v>
      </c>
      <c r="E2135">
        <v>4111.6499999999996</v>
      </c>
      <c r="F2135">
        <f t="shared" si="101"/>
        <v>1.4120461720599664E-2</v>
      </c>
      <c r="G2135">
        <f t="shared" si="99"/>
        <v>8.0009999999999994</v>
      </c>
      <c r="H2135">
        <f t="shared" si="100"/>
        <v>4.2439999999999998</v>
      </c>
    </row>
    <row r="2136" spans="1:8">
      <c r="A2136" s="17">
        <v>39492</v>
      </c>
      <c r="B2136">
        <v>4257.6499999999996</v>
      </c>
      <c r="C2136">
        <v>4351.3999999999996</v>
      </c>
      <c r="D2136">
        <v>4250.05</v>
      </c>
      <c r="E2136">
        <v>4343.55</v>
      </c>
      <c r="F2136">
        <f t="shared" si="101"/>
        <v>5.6400715041406979E-2</v>
      </c>
      <c r="G2136">
        <f t="shared" si="99"/>
        <v>7.7759999999999998</v>
      </c>
      <c r="H2136">
        <f t="shared" si="100"/>
        <v>4.25</v>
      </c>
    </row>
    <row r="2137" spans="1:8">
      <c r="A2137" s="17">
        <v>39493</v>
      </c>
      <c r="B2137">
        <v>4274.3999999999996</v>
      </c>
      <c r="C2137">
        <v>4441.1499999999996</v>
      </c>
      <c r="D2137">
        <v>4274.3999999999996</v>
      </c>
      <c r="E2137">
        <v>4432.6000000000004</v>
      </c>
      <c r="F2137">
        <f t="shared" si="101"/>
        <v>2.0501663385940061E-2</v>
      </c>
      <c r="G2137">
        <f t="shared" si="99"/>
        <v>8.4209999999999994</v>
      </c>
      <c r="H2137">
        <f t="shared" si="100"/>
        <v>4.2220000000000004</v>
      </c>
    </row>
    <row r="2138" spans="1:8">
      <c r="A2138" s="17">
        <v>39496</v>
      </c>
      <c r="B2138">
        <v>4462.7</v>
      </c>
      <c r="C2138">
        <v>4462.7</v>
      </c>
      <c r="D2138">
        <v>4387.95</v>
      </c>
      <c r="E2138">
        <v>4421.3</v>
      </c>
      <c r="F2138">
        <f t="shared" si="101"/>
        <v>-2.5492938681587196E-3</v>
      </c>
      <c r="G2138">
        <f t="shared" si="99"/>
        <v>8.0030000000000001</v>
      </c>
      <c r="H2138">
        <f t="shared" si="100"/>
        <v>4.2309999999999999</v>
      </c>
    </row>
    <row r="2139" spans="1:8">
      <c r="A2139" s="17">
        <v>39497</v>
      </c>
      <c r="B2139">
        <v>4470.2</v>
      </c>
      <c r="C2139">
        <v>4499.6000000000004</v>
      </c>
      <c r="D2139">
        <v>4415.55</v>
      </c>
      <c r="E2139">
        <v>4428.7</v>
      </c>
      <c r="F2139">
        <f t="shared" si="101"/>
        <v>1.6737158754212E-3</v>
      </c>
      <c r="G2139">
        <f t="shared" si="99"/>
        <v>8.2379999999999995</v>
      </c>
      <c r="H2139">
        <f t="shared" si="100"/>
        <v>4.21</v>
      </c>
    </row>
    <row r="2140" spans="1:8">
      <c r="A2140" s="17">
        <v>39498</v>
      </c>
      <c r="B2140">
        <v>4394.1000000000004</v>
      </c>
      <c r="C2140">
        <v>4398.7</v>
      </c>
      <c r="D2140">
        <v>4297.05</v>
      </c>
      <c r="E2140">
        <v>4326.3500000000004</v>
      </c>
      <c r="F2140">
        <f t="shared" si="101"/>
        <v>-2.311061936911496E-2</v>
      </c>
      <c r="G2140">
        <f t="shared" si="99"/>
        <v>7.6539999999999999</v>
      </c>
      <c r="H2140">
        <f t="shared" si="100"/>
        <v>4.2380000000000004</v>
      </c>
    </row>
    <row r="2141" spans="1:8">
      <c r="A2141" s="17">
        <v>39499</v>
      </c>
      <c r="B2141">
        <v>4379.75</v>
      </c>
      <c r="C2141">
        <v>4401.75</v>
      </c>
      <c r="D2141">
        <v>4302.55</v>
      </c>
      <c r="E2141">
        <v>4357.3500000000004</v>
      </c>
      <c r="F2141">
        <f t="shared" si="101"/>
        <v>7.1653934610005354E-3</v>
      </c>
      <c r="G2141">
        <f t="shared" si="99"/>
        <v>8.1280000000000001</v>
      </c>
      <c r="H2141">
        <f t="shared" si="100"/>
        <v>4.2169999999999996</v>
      </c>
    </row>
    <row r="2142" spans="1:8">
      <c r="A2142" s="17">
        <v>39500</v>
      </c>
      <c r="B2142">
        <v>4292.3999999999996</v>
      </c>
      <c r="C2142">
        <v>4317.2</v>
      </c>
      <c r="D2142">
        <v>4283.6499999999996</v>
      </c>
      <c r="E2142">
        <v>4295.3500000000004</v>
      </c>
      <c r="F2142">
        <f t="shared" si="101"/>
        <v>-1.4228831744064641E-2</v>
      </c>
      <c r="G2142">
        <f t="shared" si="99"/>
        <v>8.1679999999999993</v>
      </c>
      <c r="H2142">
        <f t="shared" si="100"/>
        <v>4.2130000000000001</v>
      </c>
    </row>
    <row r="2143" spans="1:8">
      <c r="A2143" s="17">
        <v>39503</v>
      </c>
      <c r="B2143">
        <v>4332.25</v>
      </c>
      <c r="C2143">
        <v>4353.75</v>
      </c>
      <c r="D2143">
        <v>4240.8500000000004</v>
      </c>
      <c r="E2143">
        <v>4346.8500000000004</v>
      </c>
      <c r="F2143">
        <f t="shared" si="101"/>
        <v>1.1989709802460835E-2</v>
      </c>
      <c r="G2143">
        <f t="shared" si="99"/>
        <v>7.94</v>
      </c>
      <c r="H2143">
        <f t="shared" si="100"/>
        <v>4.2869999999999999</v>
      </c>
    </row>
    <row r="2144" spans="1:8">
      <c r="A2144" s="17">
        <v>39504</v>
      </c>
      <c r="B2144">
        <v>4377.6499999999996</v>
      </c>
      <c r="C2144">
        <v>4414.7</v>
      </c>
      <c r="D2144">
        <v>4371.05</v>
      </c>
      <c r="E2144">
        <v>4406.05</v>
      </c>
      <c r="F2144">
        <f t="shared" si="101"/>
        <v>1.3619057478403862E-2</v>
      </c>
      <c r="G2144">
        <f t="shared" si="99"/>
        <v>8.0470000000000006</v>
      </c>
      <c r="H2144">
        <f t="shared" si="100"/>
        <v>4.28</v>
      </c>
    </row>
    <row r="2145" spans="1:8">
      <c r="A2145" s="17">
        <v>39505</v>
      </c>
      <c r="B2145">
        <v>4462.8500000000004</v>
      </c>
      <c r="C2145">
        <v>4485.55</v>
      </c>
      <c r="D2145">
        <v>4394</v>
      </c>
      <c r="E2145">
        <v>4407.95</v>
      </c>
      <c r="F2145">
        <f t="shared" si="101"/>
        <v>4.3122524710326182E-4</v>
      </c>
      <c r="G2145">
        <f t="shared" si="99"/>
        <v>8.032</v>
      </c>
      <c r="H2145">
        <f t="shared" si="100"/>
        <v>4.2779999999999996</v>
      </c>
    </row>
    <row r="2146" spans="1:8">
      <c r="A2146" s="17">
        <v>39506</v>
      </c>
      <c r="B2146">
        <v>4400.05</v>
      </c>
      <c r="C2146">
        <v>4423.6000000000004</v>
      </c>
      <c r="D2146">
        <v>4371.6000000000004</v>
      </c>
      <c r="E2146">
        <v>4404.3500000000004</v>
      </c>
      <c r="F2146">
        <f t="shared" si="101"/>
        <v>-8.1670617860896133E-4</v>
      </c>
      <c r="G2146">
        <f t="shared" si="99"/>
        <v>7.7850000000000001</v>
      </c>
      <c r="H2146">
        <f t="shared" si="100"/>
        <v>4.2850000000000001</v>
      </c>
    </row>
    <row r="2147" spans="1:8">
      <c r="A2147" s="17">
        <v>39507</v>
      </c>
      <c r="B2147">
        <v>4385</v>
      </c>
      <c r="C2147">
        <v>4399.8</v>
      </c>
      <c r="D2147">
        <v>4271.6000000000004</v>
      </c>
      <c r="E2147">
        <v>4360.7</v>
      </c>
      <c r="F2147">
        <f t="shared" si="101"/>
        <v>-9.9106565100413047E-3</v>
      </c>
      <c r="G2147">
        <f t="shared" si="99"/>
        <v>7.8730000000000002</v>
      </c>
      <c r="H2147">
        <f t="shared" si="100"/>
        <v>4.2789999999999999</v>
      </c>
    </row>
    <row r="2148" spans="1:8">
      <c r="A2148" s="17">
        <v>39510</v>
      </c>
      <c r="B2148">
        <v>4236.55</v>
      </c>
      <c r="C2148">
        <v>4262.25</v>
      </c>
      <c r="D2148">
        <v>4126.8</v>
      </c>
      <c r="E2148">
        <v>4138.95</v>
      </c>
      <c r="F2148">
        <f t="shared" si="101"/>
        <v>-5.0851927442841727E-2</v>
      </c>
      <c r="G2148">
        <f t="shared" si="99"/>
        <v>7.8929999999999998</v>
      </c>
      <c r="H2148">
        <f t="shared" si="100"/>
        <v>4.2969999999999997</v>
      </c>
    </row>
    <row r="2149" spans="1:8">
      <c r="A2149" s="17">
        <v>39511</v>
      </c>
      <c r="B2149">
        <v>4148.05</v>
      </c>
      <c r="C2149">
        <v>4153.8500000000004</v>
      </c>
      <c r="D2149">
        <v>3993.2</v>
      </c>
      <c r="E2149">
        <v>4045.3</v>
      </c>
      <c r="F2149">
        <f t="shared" si="101"/>
        <v>-2.2626511554862838E-2</v>
      </c>
      <c r="G2149">
        <f t="shared" si="99"/>
        <v>7.9980000000000002</v>
      </c>
      <c r="H2149">
        <f t="shared" si="100"/>
        <v>4.29</v>
      </c>
    </row>
    <row r="2150" spans="1:8">
      <c r="A2150" s="17">
        <v>39512</v>
      </c>
      <c r="B2150">
        <v>4035.95</v>
      </c>
      <c r="C2150">
        <v>4079.85</v>
      </c>
      <c r="D2150">
        <v>4012.9</v>
      </c>
      <c r="E2150">
        <v>4065.65</v>
      </c>
      <c r="F2150">
        <f t="shared" si="101"/>
        <v>5.0305292561738657E-3</v>
      </c>
      <c r="G2150">
        <f t="shared" si="99"/>
        <v>7.8869999999999996</v>
      </c>
      <c r="H2150">
        <f t="shared" si="100"/>
        <v>4.2910000000000004</v>
      </c>
    </row>
    <row r="2151" spans="1:8">
      <c r="A2151" s="17">
        <v>39514</v>
      </c>
      <c r="B2151">
        <v>3974.2</v>
      </c>
      <c r="C2151">
        <v>3974.2</v>
      </c>
      <c r="D2151">
        <v>3845.65</v>
      </c>
      <c r="E2151">
        <v>3922.5</v>
      </c>
      <c r="F2151">
        <f t="shared" si="101"/>
        <v>-3.5209622077650549E-2</v>
      </c>
      <c r="G2151">
        <f t="shared" si="99"/>
        <v>7.92</v>
      </c>
      <c r="H2151">
        <f t="shared" si="100"/>
        <v>4.2859999999999996</v>
      </c>
    </row>
    <row r="2152" spans="1:8">
      <c r="A2152" s="17">
        <v>39517</v>
      </c>
      <c r="B2152">
        <v>3838.45</v>
      </c>
      <c r="C2152">
        <v>3937.55</v>
      </c>
      <c r="D2152">
        <v>3771.7</v>
      </c>
      <c r="E2152">
        <v>3927.9</v>
      </c>
      <c r="F2152">
        <f t="shared" si="101"/>
        <v>1.376673040152987E-3</v>
      </c>
      <c r="G2152">
        <f t="shared" si="99"/>
        <v>7.7370000000000001</v>
      </c>
      <c r="H2152">
        <f t="shared" si="100"/>
        <v>4.2869999999999999</v>
      </c>
    </row>
    <row r="2153" spans="1:8">
      <c r="A2153" s="17">
        <v>39518</v>
      </c>
      <c r="B2153">
        <v>3908.1</v>
      </c>
      <c r="C2153">
        <v>4036.2</v>
      </c>
      <c r="D2153">
        <v>3886.35</v>
      </c>
      <c r="E2153">
        <v>4024.4</v>
      </c>
      <c r="F2153">
        <f t="shared" si="101"/>
        <v>2.4567835230021151E-2</v>
      </c>
      <c r="G2153">
        <f t="shared" si="99"/>
        <v>7.7990000000000004</v>
      </c>
      <c r="H2153">
        <f t="shared" si="100"/>
        <v>4.2889999999999997</v>
      </c>
    </row>
    <row r="2154" spans="1:8">
      <c r="A2154" s="17">
        <v>39519</v>
      </c>
      <c r="B2154">
        <v>4133</v>
      </c>
      <c r="C2154">
        <v>4152.6499999999996</v>
      </c>
      <c r="D2154">
        <v>3996.3</v>
      </c>
      <c r="E2154">
        <v>4010.15</v>
      </c>
      <c r="F2154">
        <f t="shared" si="101"/>
        <v>-3.540900506907807E-3</v>
      </c>
      <c r="G2154">
        <f t="shared" si="99"/>
        <v>7.7809999999999997</v>
      </c>
      <c r="H2154">
        <f t="shared" si="100"/>
        <v>4.2869999999999999</v>
      </c>
    </row>
    <row r="2155" spans="1:8">
      <c r="A2155" s="17">
        <v>39520</v>
      </c>
      <c r="B2155">
        <v>3980</v>
      </c>
      <c r="C2155">
        <v>3980</v>
      </c>
      <c r="D2155">
        <v>3758.8</v>
      </c>
      <c r="E2155">
        <v>3785.1</v>
      </c>
      <c r="F2155">
        <f t="shared" si="101"/>
        <v>-5.6120095258282099E-2</v>
      </c>
      <c r="G2155">
        <f t="shared" si="99"/>
        <v>7.8979999999999997</v>
      </c>
      <c r="H2155">
        <f t="shared" si="100"/>
        <v>4.2789999999999999</v>
      </c>
    </row>
    <row r="2156" spans="1:8">
      <c r="A2156" s="17">
        <v>39521</v>
      </c>
      <c r="B2156">
        <v>3807</v>
      </c>
      <c r="C2156">
        <v>3878.15</v>
      </c>
      <c r="D2156">
        <v>3777.55</v>
      </c>
      <c r="E2156">
        <v>3868.65</v>
      </c>
      <c r="F2156">
        <f t="shared" si="101"/>
        <v>2.2073393041134981E-2</v>
      </c>
      <c r="G2156">
        <f t="shared" si="99"/>
        <v>8.2479999999999993</v>
      </c>
      <c r="H2156">
        <f t="shared" si="100"/>
        <v>4.2629999999999999</v>
      </c>
    </row>
    <row r="2157" spans="1:8">
      <c r="A2157" s="17">
        <v>39524</v>
      </c>
      <c r="B2157">
        <v>3754.8</v>
      </c>
      <c r="C2157">
        <v>3754.8</v>
      </c>
      <c r="D2157">
        <v>3627.65</v>
      </c>
      <c r="E2157">
        <v>3642.35</v>
      </c>
      <c r="F2157">
        <f t="shared" si="101"/>
        <v>-5.8495857728148137E-2</v>
      </c>
      <c r="G2157">
        <f t="shared" si="99"/>
        <v>7.8739999999999997</v>
      </c>
      <c r="H2157">
        <f t="shared" si="100"/>
        <v>4.2690000000000001</v>
      </c>
    </row>
    <row r="2158" spans="1:8">
      <c r="A2158" s="17">
        <v>39525</v>
      </c>
      <c r="B2158">
        <v>3623.5</v>
      </c>
      <c r="C2158">
        <v>3705.05</v>
      </c>
      <c r="D2158">
        <v>3613.65</v>
      </c>
      <c r="E2158">
        <v>3642.8</v>
      </c>
      <c r="F2158">
        <f t="shared" si="101"/>
        <v>1.2354661139113432E-4</v>
      </c>
      <c r="G2158">
        <f t="shared" si="99"/>
        <v>8.0180000000000007</v>
      </c>
      <c r="H2158">
        <f t="shared" si="100"/>
        <v>4.2610000000000001</v>
      </c>
    </row>
    <row r="2159" spans="1:8">
      <c r="A2159" s="17">
        <v>39526</v>
      </c>
      <c r="B2159">
        <v>3779.85</v>
      </c>
      <c r="C2159">
        <v>3785.05</v>
      </c>
      <c r="D2159">
        <v>3644.2</v>
      </c>
      <c r="E2159">
        <v>3657.8</v>
      </c>
      <c r="F2159">
        <f t="shared" si="101"/>
        <v>4.1177116503787747E-3</v>
      </c>
      <c r="G2159">
        <f t="shared" si="99"/>
        <v>7.7919999999999998</v>
      </c>
      <c r="H2159">
        <f t="shared" si="100"/>
        <v>4.2670000000000003</v>
      </c>
    </row>
    <row r="2160" spans="1:8">
      <c r="A2160" s="17">
        <v>39531</v>
      </c>
      <c r="B2160">
        <v>3681.3</v>
      </c>
      <c r="C2160">
        <v>3708.65</v>
      </c>
      <c r="D2160">
        <v>3603.45</v>
      </c>
      <c r="E2160">
        <v>3656.45</v>
      </c>
      <c r="F2160">
        <f t="shared" si="101"/>
        <v>-3.6907430696053733E-4</v>
      </c>
      <c r="G2160">
        <f t="shared" si="99"/>
        <v>7.8819999999999997</v>
      </c>
      <c r="H2160">
        <f t="shared" si="100"/>
        <v>4.2510000000000003</v>
      </c>
    </row>
    <row r="2161" spans="1:8">
      <c r="A2161" s="17">
        <v>39532</v>
      </c>
      <c r="B2161">
        <v>3736.85</v>
      </c>
      <c r="C2161">
        <v>3894.6</v>
      </c>
      <c r="D2161">
        <v>3736.05</v>
      </c>
      <c r="E2161">
        <v>3879.75</v>
      </c>
      <c r="F2161">
        <f t="shared" si="101"/>
        <v>6.1070163683354162E-2</v>
      </c>
      <c r="G2161">
        <f t="shared" si="99"/>
        <v>7.798</v>
      </c>
      <c r="H2161">
        <f t="shared" si="100"/>
        <v>4.2510000000000003</v>
      </c>
    </row>
    <row r="2162" spans="1:8">
      <c r="A2162" s="17">
        <v>39533</v>
      </c>
      <c r="B2162">
        <v>3883.9</v>
      </c>
      <c r="C2162">
        <v>3917.75</v>
      </c>
      <c r="D2162">
        <v>3846.1</v>
      </c>
      <c r="E2162">
        <v>3867.25</v>
      </c>
      <c r="F2162">
        <f t="shared" si="101"/>
        <v>-3.2218570784200429E-3</v>
      </c>
      <c r="G2162">
        <f t="shared" si="99"/>
        <v>7.9249999999999998</v>
      </c>
      <c r="H2162">
        <f t="shared" si="100"/>
        <v>4.2439999999999998</v>
      </c>
    </row>
    <row r="2163" spans="1:8">
      <c r="A2163" s="17">
        <v>39534</v>
      </c>
      <c r="B2163">
        <v>3841.25</v>
      </c>
      <c r="C2163">
        <v>3895.25</v>
      </c>
      <c r="D2163">
        <v>3828.5</v>
      </c>
      <c r="E2163">
        <v>3862.25</v>
      </c>
      <c r="F2163">
        <f t="shared" si="101"/>
        <v>-1.2929083974400069E-3</v>
      </c>
      <c r="G2163">
        <f t="shared" si="99"/>
        <v>8.077</v>
      </c>
      <c r="H2163">
        <f t="shared" si="100"/>
        <v>4.2350000000000003</v>
      </c>
    </row>
    <row r="2164" spans="1:8">
      <c r="A2164" s="17">
        <v>39535</v>
      </c>
      <c r="B2164">
        <v>3884.9</v>
      </c>
      <c r="C2164">
        <v>3986.75</v>
      </c>
      <c r="D2164">
        <v>3852.25</v>
      </c>
      <c r="E2164">
        <v>3971.15</v>
      </c>
      <c r="F2164">
        <f t="shared" si="101"/>
        <v>2.8195999741083666E-2</v>
      </c>
      <c r="G2164">
        <f t="shared" si="99"/>
        <v>8.0269999999999992</v>
      </c>
      <c r="H2164">
        <f t="shared" si="100"/>
        <v>4.234</v>
      </c>
    </row>
    <row r="2165" spans="1:8">
      <c r="A2165" s="17">
        <v>39538</v>
      </c>
      <c r="B2165">
        <v>3953.35</v>
      </c>
      <c r="C2165">
        <v>3953.35</v>
      </c>
      <c r="D2165">
        <v>3804.35</v>
      </c>
      <c r="E2165">
        <v>3825.85</v>
      </c>
      <c r="F2165">
        <f t="shared" si="101"/>
        <v>-3.6588897422661026E-2</v>
      </c>
      <c r="G2165">
        <f t="shared" si="99"/>
        <v>8.4039999999999999</v>
      </c>
      <c r="H2165">
        <f t="shared" si="100"/>
        <v>4.2119999999999997</v>
      </c>
    </row>
    <row r="2166" spans="1:8">
      <c r="A2166" s="17">
        <v>39540</v>
      </c>
      <c r="B2166">
        <v>3929.6</v>
      </c>
      <c r="C2166">
        <v>3946.2</v>
      </c>
      <c r="D2166">
        <v>3827.95</v>
      </c>
      <c r="E2166">
        <v>3835.5</v>
      </c>
      <c r="F2166">
        <f t="shared" si="101"/>
        <v>2.5223153024818146E-3</v>
      </c>
      <c r="G2166">
        <f t="shared" si="99"/>
        <v>8.0060000000000002</v>
      </c>
      <c r="H2166">
        <f t="shared" si="100"/>
        <v>4.2240000000000002</v>
      </c>
    </row>
    <row r="2167" spans="1:8">
      <c r="A2167" s="17">
        <v>39541</v>
      </c>
      <c r="B2167">
        <v>3842.6</v>
      </c>
      <c r="C2167">
        <v>3880.85</v>
      </c>
      <c r="D2167">
        <v>3819.9</v>
      </c>
      <c r="E2167">
        <v>3840.3</v>
      </c>
      <c r="F2167">
        <f t="shared" si="101"/>
        <v>1.2514665623777343E-3</v>
      </c>
      <c r="G2167">
        <f t="shared" si="99"/>
        <v>8.1370000000000005</v>
      </c>
      <c r="H2167">
        <f t="shared" si="100"/>
        <v>4.2160000000000002</v>
      </c>
    </row>
    <row r="2168" spans="1:8">
      <c r="A2168" s="17">
        <v>39542</v>
      </c>
      <c r="B2168">
        <v>3842.45</v>
      </c>
      <c r="C2168">
        <v>3843</v>
      </c>
      <c r="D2168">
        <v>3738.4</v>
      </c>
      <c r="E2168">
        <v>3747.95</v>
      </c>
      <c r="F2168">
        <f t="shared" si="101"/>
        <v>-2.404760044788179E-2</v>
      </c>
      <c r="G2168">
        <f t="shared" si="99"/>
        <v>8.2530000000000001</v>
      </c>
      <c r="H2168">
        <f t="shared" si="100"/>
        <v>4.2089999999999996</v>
      </c>
    </row>
    <row r="2169" spans="1:8">
      <c r="A2169" s="17">
        <v>39545</v>
      </c>
      <c r="B2169">
        <v>3777.55</v>
      </c>
      <c r="C2169">
        <v>3853.65</v>
      </c>
      <c r="D2169">
        <v>3739.15</v>
      </c>
      <c r="E2169">
        <v>3830.5</v>
      </c>
      <c r="F2169">
        <f t="shared" si="101"/>
        <v>2.2025373871049636E-2</v>
      </c>
      <c r="G2169">
        <f t="shared" si="99"/>
        <v>8.34</v>
      </c>
      <c r="H2169">
        <f t="shared" si="100"/>
        <v>4.2039999999999997</v>
      </c>
    </row>
    <row r="2170" spans="1:8">
      <c r="A2170" s="17">
        <v>39546</v>
      </c>
      <c r="B2170">
        <v>3830.5</v>
      </c>
      <c r="C2170">
        <v>3834.6</v>
      </c>
      <c r="D2170">
        <v>3782.2</v>
      </c>
      <c r="E2170">
        <v>3807.1</v>
      </c>
      <c r="F2170">
        <f t="shared" si="101"/>
        <v>-6.1088630727059723E-3</v>
      </c>
      <c r="G2170">
        <f t="shared" si="99"/>
        <v>8.3789999999999996</v>
      </c>
      <c r="H2170">
        <f t="shared" si="100"/>
        <v>4.2</v>
      </c>
    </row>
    <row r="2171" spans="1:8">
      <c r="A2171" s="17">
        <v>39547</v>
      </c>
      <c r="B2171">
        <v>3783.3</v>
      </c>
      <c r="C2171">
        <v>3850.8</v>
      </c>
      <c r="D2171">
        <v>3782.35</v>
      </c>
      <c r="E2171">
        <v>3844.4</v>
      </c>
      <c r="F2171">
        <f t="shared" si="101"/>
        <v>9.7974836489718165E-3</v>
      </c>
      <c r="G2171">
        <f t="shared" si="99"/>
        <v>8.1370000000000005</v>
      </c>
      <c r="H2171">
        <f t="shared" si="100"/>
        <v>4.2060000000000004</v>
      </c>
    </row>
    <row r="2172" spans="1:8">
      <c r="A2172" s="17">
        <v>39548</v>
      </c>
      <c r="B2172">
        <v>3834.15</v>
      </c>
      <c r="C2172">
        <v>3880.85</v>
      </c>
      <c r="D2172">
        <v>3823.7</v>
      </c>
      <c r="E2172">
        <v>3830.75</v>
      </c>
      <c r="F2172">
        <f t="shared" si="101"/>
        <v>-3.5506190823015871E-3</v>
      </c>
      <c r="G2172">
        <f t="shared" si="99"/>
        <v>8.1980000000000004</v>
      </c>
      <c r="H2172">
        <f t="shared" si="100"/>
        <v>4.226</v>
      </c>
    </row>
    <row r="2173" spans="1:8">
      <c r="A2173" s="17">
        <v>39549</v>
      </c>
      <c r="B2173">
        <v>3866.25</v>
      </c>
      <c r="C2173">
        <v>3888.1</v>
      </c>
      <c r="D2173">
        <v>3829.95</v>
      </c>
      <c r="E2173">
        <v>3861.7</v>
      </c>
      <c r="F2173">
        <f t="shared" si="101"/>
        <v>8.079357828101541E-3</v>
      </c>
      <c r="G2173">
        <f t="shared" si="99"/>
        <v>8.3450000000000006</v>
      </c>
      <c r="H2173">
        <f t="shared" si="100"/>
        <v>4.218</v>
      </c>
    </row>
    <row r="2174" spans="1:8">
      <c r="A2174" s="17">
        <v>39553</v>
      </c>
      <c r="B2174">
        <v>3841.85</v>
      </c>
      <c r="C2174">
        <v>3954.5</v>
      </c>
      <c r="D2174">
        <v>3813.45</v>
      </c>
      <c r="E2174">
        <v>3938</v>
      </c>
      <c r="F2174">
        <f t="shared" si="101"/>
        <v>1.9758137607789328E-2</v>
      </c>
      <c r="G2174">
        <f t="shared" si="99"/>
        <v>8.1969999999999992</v>
      </c>
      <c r="H2174">
        <f t="shared" si="100"/>
        <v>4.3600000000000003</v>
      </c>
    </row>
    <row r="2175" spans="1:8">
      <c r="A2175" s="17">
        <v>39554</v>
      </c>
      <c r="B2175">
        <v>3986.6</v>
      </c>
      <c r="C2175">
        <v>4001.15</v>
      </c>
      <c r="D2175">
        <v>3949.75</v>
      </c>
      <c r="E2175">
        <v>3959.75</v>
      </c>
      <c r="F2175">
        <f t="shared" si="101"/>
        <v>5.5231081767395107E-3</v>
      </c>
      <c r="G2175">
        <f t="shared" si="99"/>
        <v>8.2460000000000004</v>
      </c>
      <c r="H2175">
        <f t="shared" si="100"/>
        <v>4.3780000000000001</v>
      </c>
    </row>
    <row r="2176" spans="1:8">
      <c r="A2176" s="17">
        <v>39555</v>
      </c>
      <c r="B2176">
        <v>4005.15</v>
      </c>
      <c r="C2176">
        <v>4038.95</v>
      </c>
      <c r="D2176">
        <v>3998.9</v>
      </c>
      <c r="E2176">
        <v>4027.9</v>
      </c>
      <c r="F2176">
        <f t="shared" si="101"/>
        <v>1.721068249258173E-2</v>
      </c>
      <c r="G2176">
        <f t="shared" si="99"/>
        <v>8.3109999999999999</v>
      </c>
      <c r="H2176">
        <f t="shared" si="100"/>
        <v>4.4130000000000003</v>
      </c>
    </row>
    <row r="2177" spans="1:8">
      <c r="A2177" s="17">
        <v>39559</v>
      </c>
      <c r="B2177">
        <v>4069.3</v>
      </c>
      <c r="C2177">
        <v>4104.95</v>
      </c>
      <c r="D2177">
        <v>4069.3</v>
      </c>
      <c r="E2177">
        <v>4099.75</v>
      </c>
      <c r="F2177">
        <f t="shared" si="101"/>
        <v>1.7838079396211404E-2</v>
      </c>
      <c r="G2177">
        <f t="shared" si="99"/>
        <v>8.4320000000000004</v>
      </c>
      <c r="H2177">
        <f t="shared" si="100"/>
        <v>4.43</v>
      </c>
    </row>
    <row r="2178" spans="1:8">
      <c r="A2178" s="17">
        <v>39560</v>
      </c>
      <c r="B2178">
        <v>4075.8</v>
      </c>
      <c r="C2178">
        <v>4135.5</v>
      </c>
      <c r="D2178">
        <v>4075.8</v>
      </c>
      <c r="E2178">
        <v>4120.8500000000004</v>
      </c>
      <c r="F2178">
        <f t="shared" si="101"/>
        <v>5.1466552838588253E-3</v>
      </c>
      <c r="G2178">
        <f t="shared" ref="G2178:G2241" si="102">VLOOKUP(A2178,Debtindex,6,FALSE)</f>
        <v>8.0920000000000005</v>
      </c>
      <c r="H2178">
        <f t="shared" ref="H2178:H2241" si="103">VLOOKUP(A2178,Debtindex,7,FALSE)</f>
        <v>4.4420000000000002</v>
      </c>
    </row>
    <row r="2179" spans="1:8">
      <c r="A2179" s="17">
        <v>39561</v>
      </c>
      <c r="B2179">
        <v>4140.6000000000004</v>
      </c>
      <c r="C2179">
        <v>4146.8</v>
      </c>
      <c r="D2179">
        <v>4088.45</v>
      </c>
      <c r="E2179">
        <v>4105.25</v>
      </c>
      <c r="F2179">
        <f t="shared" si="101"/>
        <v>-3.7856267517624165E-3</v>
      </c>
      <c r="G2179">
        <f t="shared" si="102"/>
        <v>8.1479999999999997</v>
      </c>
      <c r="H2179">
        <f t="shared" si="103"/>
        <v>4.4370000000000003</v>
      </c>
    </row>
    <row r="2180" spans="1:8">
      <c r="A2180" s="17">
        <v>39562</v>
      </c>
      <c r="B2180">
        <v>4111</v>
      </c>
      <c r="C2180">
        <v>4141.25</v>
      </c>
      <c r="D2180">
        <v>4080.2</v>
      </c>
      <c r="E2180">
        <v>4083.6</v>
      </c>
      <c r="F2180">
        <f t="shared" ref="F2180:F2243" si="104">E2180/E2179-1</f>
        <v>-5.2737348517143401E-3</v>
      </c>
      <c r="G2180">
        <f t="shared" si="102"/>
        <v>8.3030000000000008</v>
      </c>
      <c r="H2180">
        <f t="shared" si="103"/>
        <v>4.4269999999999996</v>
      </c>
    </row>
    <row r="2181" spans="1:8">
      <c r="A2181" s="17">
        <v>39563</v>
      </c>
      <c r="B2181">
        <v>4102.3999999999996</v>
      </c>
      <c r="C2181">
        <v>4166.2</v>
      </c>
      <c r="D2181">
        <v>4099.45</v>
      </c>
      <c r="E2181">
        <v>4162.55</v>
      </c>
      <c r="F2181">
        <f t="shared" si="104"/>
        <v>1.9333431286120195E-2</v>
      </c>
      <c r="G2181">
        <f t="shared" si="102"/>
        <v>8.2840000000000007</v>
      </c>
      <c r="H2181">
        <f t="shared" si="103"/>
        <v>4.4260000000000002</v>
      </c>
    </row>
    <row r="2182" spans="1:8">
      <c r="A2182" s="17">
        <v>39566</v>
      </c>
      <c r="B2182">
        <v>4185.2</v>
      </c>
      <c r="C2182">
        <v>4186.1000000000004</v>
      </c>
      <c r="D2182">
        <v>4150.1000000000004</v>
      </c>
      <c r="E2182">
        <v>4156.8999999999996</v>
      </c>
      <c r="F2182">
        <f t="shared" si="104"/>
        <v>-1.3573410529604812E-3</v>
      </c>
      <c r="G2182">
        <f t="shared" si="102"/>
        <v>8.3859999999999992</v>
      </c>
      <c r="H2182">
        <f t="shared" si="103"/>
        <v>4.4130000000000003</v>
      </c>
    </row>
    <row r="2183" spans="1:8">
      <c r="A2183" s="17">
        <v>39567</v>
      </c>
      <c r="B2183">
        <v>4162.6499999999996</v>
      </c>
      <c r="C2183">
        <v>4242.55</v>
      </c>
      <c r="D2183">
        <v>4153.05</v>
      </c>
      <c r="E2183">
        <v>4233.25</v>
      </c>
      <c r="F2183">
        <f t="shared" si="104"/>
        <v>1.8367052370757087E-2</v>
      </c>
      <c r="G2183">
        <f t="shared" si="102"/>
        <v>8.5039999999999996</v>
      </c>
      <c r="H2183">
        <f t="shared" si="103"/>
        <v>4.4050000000000002</v>
      </c>
    </row>
    <row r="2184" spans="1:8">
      <c r="A2184" s="17">
        <v>39568</v>
      </c>
      <c r="B2184">
        <v>4253.8999999999996</v>
      </c>
      <c r="C2184">
        <v>4266</v>
      </c>
      <c r="D2184">
        <v>4215</v>
      </c>
      <c r="E2184">
        <v>4222.1000000000004</v>
      </c>
      <c r="F2184">
        <f t="shared" si="104"/>
        <v>-2.6339101163407319E-3</v>
      </c>
      <c r="G2184">
        <f t="shared" si="102"/>
        <v>8.3260000000000005</v>
      </c>
      <c r="H2184">
        <f t="shared" si="103"/>
        <v>4.41</v>
      </c>
    </row>
    <row r="2185" spans="1:8">
      <c r="A2185" s="17">
        <v>39570</v>
      </c>
      <c r="B2185">
        <v>4290.95</v>
      </c>
      <c r="C2185">
        <v>4291.2</v>
      </c>
      <c r="D2185">
        <v>4258.6000000000004</v>
      </c>
      <c r="E2185">
        <v>4280.3999999999996</v>
      </c>
      <c r="F2185">
        <f t="shared" si="104"/>
        <v>1.3808294450628589E-2</v>
      </c>
      <c r="G2185">
        <f t="shared" si="102"/>
        <v>8.2970000000000006</v>
      </c>
      <c r="H2185">
        <f t="shared" si="103"/>
        <v>4.4059999999999997</v>
      </c>
    </row>
    <row r="2186" spans="1:8">
      <c r="A2186" s="17">
        <v>39573</v>
      </c>
      <c r="B2186">
        <v>4298.3</v>
      </c>
      <c r="C2186">
        <v>4315.95</v>
      </c>
      <c r="D2186">
        <v>4260.1000000000004</v>
      </c>
      <c r="E2186">
        <v>4267.8500000000004</v>
      </c>
      <c r="F2186">
        <f t="shared" si="104"/>
        <v>-2.9319689748620315E-3</v>
      </c>
      <c r="G2186">
        <f t="shared" si="102"/>
        <v>7.9690000000000003</v>
      </c>
      <c r="H2186">
        <f t="shared" si="103"/>
        <v>4.423</v>
      </c>
    </row>
    <row r="2187" spans="1:8">
      <c r="A2187" s="17">
        <v>39574</v>
      </c>
      <c r="B2187">
        <v>4260</v>
      </c>
      <c r="C2187">
        <v>4271.55</v>
      </c>
      <c r="D2187">
        <v>4189.8999999999996</v>
      </c>
      <c r="E2187">
        <v>4217.5</v>
      </c>
      <c r="F2187">
        <f t="shared" si="104"/>
        <v>-1.1797509284534491E-2</v>
      </c>
      <c r="G2187">
        <f t="shared" si="102"/>
        <v>7.7460000000000004</v>
      </c>
      <c r="H2187">
        <f t="shared" si="103"/>
        <v>4.43</v>
      </c>
    </row>
    <row r="2188" spans="1:8">
      <c r="A2188" s="17">
        <v>39575</v>
      </c>
      <c r="B2188">
        <v>4217.8999999999996</v>
      </c>
      <c r="C2188">
        <v>4227.3</v>
      </c>
      <c r="D2188">
        <v>4176.3999999999996</v>
      </c>
      <c r="E2188">
        <v>4198.6000000000004</v>
      </c>
      <c r="F2188">
        <f t="shared" si="104"/>
        <v>-4.4813278008297708E-3</v>
      </c>
      <c r="G2188">
        <f t="shared" si="102"/>
        <v>7.8840000000000003</v>
      </c>
      <c r="H2188">
        <f t="shared" si="103"/>
        <v>4.4210000000000003</v>
      </c>
    </row>
    <row r="2189" spans="1:8">
      <c r="A2189" s="17">
        <v>39576</v>
      </c>
      <c r="B2189">
        <v>4151.8999999999996</v>
      </c>
      <c r="C2189">
        <v>4164.55</v>
      </c>
      <c r="D2189">
        <v>4137.1499999999996</v>
      </c>
      <c r="E2189">
        <v>4152.3</v>
      </c>
      <c r="F2189">
        <f t="shared" si="104"/>
        <v>-1.102748535226028E-2</v>
      </c>
      <c r="G2189">
        <f t="shared" si="102"/>
        <v>8.3719999999999999</v>
      </c>
      <c r="H2189">
        <f t="shared" si="103"/>
        <v>4.3970000000000002</v>
      </c>
    </row>
    <row r="2190" spans="1:8">
      <c r="A2190" s="17">
        <v>39577</v>
      </c>
      <c r="B2190">
        <v>4131.2</v>
      </c>
      <c r="C2190">
        <v>4161.45</v>
      </c>
      <c r="D2190">
        <v>4052.65</v>
      </c>
      <c r="E2190">
        <v>4064.1</v>
      </c>
      <c r="F2190">
        <f t="shared" si="104"/>
        <v>-2.1241239794812627E-2</v>
      </c>
      <c r="G2190">
        <f t="shared" si="102"/>
        <v>8.0850000000000009</v>
      </c>
      <c r="H2190">
        <f t="shared" si="103"/>
        <v>4.407</v>
      </c>
    </row>
    <row r="2191" spans="1:8">
      <c r="A2191" s="17">
        <v>39580</v>
      </c>
      <c r="B2191">
        <v>4038.95</v>
      </c>
      <c r="C2191">
        <v>4074.4</v>
      </c>
      <c r="D2191">
        <v>3992.9</v>
      </c>
      <c r="E2191">
        <v>4066.3</v>
      </c>
      <c r="F2191">
        <f t="shared" si="104"/>
        <v>5.4132526266581493E-4</v>
      </c>
      <c r="G2191">
        <f t="shared" si="102"/>
        <v>8.3539999999999992</v>
      </c>
      <c r="H2191">
        <f t="shared" si="103"/>
        <v>4.3940000000000001</v>
      </c>
    </row>
    <row r="2192" spans="1:8">
      <c r="A2192" s="17">
        <v>39581</v>
      </c>
      <c r="B2192">
        <v>4101.3999999999996</v>
      </c>
      <c r="C2192">
        <v>4126.3999999999996</v>
      </c>
      <c r="D2192">
        <v>4032.25</v>
      </c>
      <c r="E2192">
        <v>4041.5</v>
      </c>
      <c r="F2192">
        <f t="shared" si="104"/>
        <v>-6.0989105575093294E-3</v>
      </c>
      <c r="G2192">
        <f t="shared" si="102"/>
        <v>8.3059999999999992</v>
      </c>
      <c r="H2192">
        <f t="shared" si="103"/>
        <v>4.3929999999999998</v>
      </c>
    </row>
    <row r="2193" spans="1:8">
      <c r="A2193" s="17">
        <v>39582</v>
      </c>
      <c r="B2193">
        <v>4022.1</v>
      </c>
      <c r="C2193">
        <v>4087.5</v>
      </c>
      <c r="D2193">
        <v>4022.1</v>
      </c>
      <c r="E2193">
        <v>4081.3</v>
      </c>
      <c r="F2193">
        <f t="shared" si="104"/>
        <v>9.8478287764445227E-3</v>
      </c>
      <c r="G2193">
        <f t="shared" si="102"/>
        <v>8.0220000000000002</v>
      </c>
      <c r="H2193">
        <f t="shared" si="103"/>
        <v>4.4029999999999996</v>
      </c>
    </row>
    <row r="2194" spans="1:8">
      <c r="A2194" s="17">
        <v>39583</v>
      </c>
      <c r="B2194">
        <v>4103.8500000000004</v>
      </c>
      <c r="C2194">
        <v>4161.1499999999996</v>
      </c>
      <c r="D2194">
        <v>4103.8500000000004</v>
      </c>
      <c r="E2194">
        <v>4159.3</v>
      </c>
      <c r="F2194">
        <f t="shared" si="104"/>
        <v>1.9111557591943829E-2</v>
      </c>
      <c r="G2194">
        <f t="shared" si="102"/>
        <v>8.0530000000000008</v>
      </c>
      <c r="H2194">
        <f t="shared" si="103"/>
        <v>4.4219999999999997</v>
      </c>
    </row>
    <row r="2195" spans="1:8">
      <c r="A2195" s="17">
        <v>39584</v>
      </c>
      <c r="B2195">
        <v>4190.8999999999996</v>
      </c>
      <c r="C2195">
        <v>4204.8999999999996</v>
      </c>
      <c r="D2195">
        <v>4159.6499999999996</v>
      </c>
      <c r="E2195">
        <v>4198.1000000000004</v>
      </c>
      <c r="F2195">
        <f t="shared" si="104"/>
        <v>9.3284927752266267E-3</v>
      </c>
      <c r="G2195">
        <f t="shared" si="102"/>
        <v>8.0920000000000005</v>
      </c>
      <c r="H2195">
        <f t="shared" si="103"/>
        <v>4.4169999999999998</v>
      </c>
    </row>
    <row r="2196" spans="1:8">
      <c r="A2196" s="17">
        <v>39588</v>
      </c>
      <c r="B2196">
        <v>4170.5</v>
      </c>
      <c r="C2196">
        <v>4189.2</v>
      </c>
      <c r="D2196">
        <v>4133</v>
      </c>
      <c r="E2196">
        <v>4158.8999999999996</v>
      </c>
      <c r="F2196">
        <f t="shared" si="104"/>
        <v>-9.3375574664731342E-3</v>
      </c>
      <c r="G2196">
        <f t="shared" si="102"/>
        <v>8.3719999999999999</v>
      </c>
      <c r="H2196">
        <f t="shared" si="103"/>
        <v>4.3959999999999999</v>
      </c>
    </row>
    <row r="2197" spans="1:8">
      <c r="A2197" s="17">
        <v>39589</v>
      </c>
      <c r="B2197">
        <v>4119.6000000000004</v>
      </c>
      <c r="C2197">
        <v>4186</v>
      </c>
      <c r="D2197">
        <v>4119.6000000000004</v>
      </c>
      <c r="E2197">
        <v>4174.6000000000004</v>
      </c>
      <c r="F2197">
        <f t="shared" si="104"/>
        <v>3.7750366683499958E-3</v>
      </c>
      <c r="G2197">
        <f t="shared" si="102"/>
        <v>8.1839999999999993</v>
      </c>
      <c r="H2197">
        <f t="shared" si="103"/>
        <v>4.4009999999999998</v>
      </c>
    </row>
    <row r="2198" spans="1:8">
      <c r="A2198" s="17">
        <v>39590</v>
      </c>
      <c r="B2198">
        <v>4166.55</v>
      </c>
      <c r="C2198">
        <v>4166.55</v>
      </c>
      <c r="D2198">
        <v>4090.85</v>
      </c>
      <c r="E2198">
        <v>4099.8500000000004</v>
      </c>
      <c r="F2198">
        <f t="shared" si="104"/>
        <v>-1.7905907152781064E-2</v>
      </c>
      <c r="G2198">
        <f t="shared" si="102"/>
        <v>8.2029999999999994</v>
      </c>
      <c r="H2198">
        <f t="shared" si="103"/>
        <v>4.3970000000000002</v>
      </c>
    </row>
    <row r="2199" spans="1:8">
      <c r="A2199" s="17">
        <v>39591</v>
      </c>
      <c r="B2199">
        <v>4122.8999999999996</v>
      </c>
      <c r="C2199">
        <v>4134.25</v>
      </c>
      <c r="D2199">
        <v>4034.2</v>
      </c>
      <c r="E2199">
        <v>4037.35</v>
      </c>
      <c r="F2199">
        <f t="shared" si="104"/>
        <v>-1.5244460163176821E-2</v>
      </c>
      <c r="G2199">
        <f t="shared" si="102"/>
        <v>8.5860000000000003</v>
      </c>
      <c r="H2199">
        <f t="shared" si="103"/>
        <v>4.3780000000000001</v>
      </c>
    </row>
    <row r="2200" spans="1:8">
      <c r="A2200" s="17">
        <v>39594</v>
      </c>
      <c r="B2200">
        <v>3987.45</v>
      </c>
      <c r="C2200">
        <v>3998.25</v>
      </c>
      <c r="D2200">
        <v>3953.2</v>
      </c>
      <c r="E2200">
        <v>3962.5</v>
      </c>
      <c r="F2200">
        <f t="shared" si="104"/>
        <v>-1.8539388460252382E-2</v>
      </c>
      <c r="G2200">
        <f t="shared" si="102"/>
        <v>8.2210000000000001</v>
      </c>
      <c r="H2200">
        <f t="shared" si="103"/>
        <v>4.3920000000000003</v>
      </c>
    </row>
    <row r="2201" spans="1:8">
      <c r="A2201" s="17">
        <v>39595</v>
      </c>
      <c r="B2201">
        <v>4004.55</v>
      </c>
      <c r="C2201">
        <v>4007.75</v>
      </c>
      <c r="D2201">
        <v>3935.65</v>
      </c>
      <c r="E2201">
        <v>3944.2</v>
      </c>
      <c r="F2201">
        <f t="shared" si="104"/>
        <v>-4.6182965299684797E-3</v>
      </c>
      <c r="G2201">
        <f t="shared" si="102"/>
        <v>8.6240000000000006</v>
      </c>
      <c r="H2201">
        <f t="shared" si="103"/>
        <v>4.3719999999999999</v>
      </c>
    </row>
    <row r="2202" spans="1:8">
      <c r="A2202" s="17">
        <v>39596</v>
      </c>
      <c r="B2202">
        <v>3959.2</v>
      </c>
      <c r="C2202">
        <v>3996.95</v>
      </c>
      <c r="D2202">
        <v>3926.5</v>
      </c>
      <c r="E2202">
        <v>3991.5</v>
      </c>
      <c r="F2202">
        <f t="shared" si="104"/>
        <v>1.1992292480097477E-2</v>
      </c>
      <c r="G2202">
        <f t="shared" si="102"/>
        <v>8.2520000000000007</v>
      </c>
      <c r="H2202">
        <f t="shared" si="103"/>
        <v>4.3849999999999998</v>
      </c>
    </row>
    <row r="2203" spans="1:8">
      <c r="A2203" s="17">
        <v>39597</v>
      </c>
      <c r="B2203">
        <v>4021</v>
      </c>
      <c r="C2203">
        <v>4021.5</v>
      </c>
      <c r="D2203">
        <v>3917.25</v>
      </c>
      <c r="E2203">
        <v>3939.4</v>
      </c>
      <c r="F2203">
        <f t="shared" si="104"/>
        <v>-1.3052737066265752E-2</v>
      </c>
      <c r="G2203">
        <f t="shared" si="102"/>
        <v>8.2940000000000005</v>
      </c>
      <c r="H2203">
        <f t="shared" si="103"/>
        <v>4.3810000000000002</v>
      </c>
    </row>
    <row r="2204" spans="1:8">
      <c r="A2204" s="17">
        <v>39598</v>
      </c>
      <c r="B2204">
        <v>3973.25</v>
      </c>
      <c r="C2204">
        <v>3992.5</v>
      </c>
      <c r="D2204">
        <v>3927.75</v>
      </c>
      <c r="E2204">
        <v>3959.65</v>
      </c>
      <c r="F2204">
        <f t="shared" si="104"/>
        <v>5.1403767071127593E-3</v>
      </c>
      <c r="G2204">
        <f t="shared" si="102"/>
        <v>8.1739999999999995</v>
      </c>
      <c r="H2204">
        <f t="shared" si="103"/>
        <v>4.3959999999999999</v>
      </c>
    </row>
    <row r="2205" spans="1:8">
      <c r="A2205" s="17">
        <v>39601</v>
      </c>
      <c r="B2205">
        <v>3987.85</v>
      </c>
      <c r="C2205">
        <v>3987.85</v>
      </c>
      <c r="D2205">
        <v>3833.8</v>
      </c>
      <c r="E2205">
        <v>3853.55</v>
      </c>
      <c r="F2205">
        <f t="shared" si="104"/>
        <v>-2.6795297564178644E-2</v>
      </c>
      <c r="G2205">
        <f t="shared" si="102"/>
        <v>8.0540000000000003</v>
      </c>
      <c r="H2205">
        <f t="shared" si="103"/>
        <v>4.4530000000000003</v>
      </c>
    </row>
    <row r="2206" spans="1:8">
      <c r="A2206" s="17">
        <v>39602</v>
      </c>
      <c r="B2206">
        <v>3810.4</v>
      </c>
      <c r="C2206">
        <v>3837.8</v>
      </c>
      <c r="D2206">
        <v>3761.65</v>
      </c>
      <c r="E2206">
        <v>3831.65</v>
      </c>
      <c r="F2206">
        <f t="shared" si="104"/>
        <v>-5.6830714535948124E-3</v>
      </c>
      <c r="G2206">
        <f t="shared" si="102"/>
        <v>8.5489999999999995</v>
      </c>
      <c r="H2206">
        <f t="shared" si="103"/>
        <v>4.4279999999999999</v>
      </c>
    </row>
    <row r="2207" spans="1:8">
      <c r="A2207" s="17">
        <v>39603</v>
      </c>
      <c r="B2207">
        <v>3837.5</v>
      </c>
      <c r="C2207">
        <v>3849.8</v>
      </c>
      <c r="D2207">
        <v>3709.1</v>
      </c>
      <c r="E2207">
        <v>3719.4</v>
      </c>
      <c r="F2207">
        <f t="shared" si="104"/>
        <v>-2.9295473229548619E-2</v>
      </c>
      <c r="G2207">
        <f t="shared" si="102"/>
        <v>8.34</v>
      </c>
      <c r="H2207">
        <f t="shared" si="103"/>
        <v>4.4349999999999996</v>
      </c>
    </row>
    <row r="2208" spans="1:8">
      <c r="A2208" s="17">
        <v>39604</v>
      </c>
      <c r="B2208">
        <v>3724.75</v>
      </c>
      <c r="C2208">
        <v>3782.15</v>
      </c>
      <c r="D2208">
        <v>3669.2</v>
      </c>
      <c r="E2208">
        <v>3774.6</v>
      </c>
      <c r="F2208">
        <f t="shared" si="104"/>
        <v>1.4841103403774758E-2</v>
      </c>
      <c r="G2208">
        <f t="shared" si="102"/>
        <v>8.6639999999999997</v>
      </c>
      <c r="H2208">
        <f t="shared" si="103"/>
        <v>4.4429999999999996</v>
      </c>
    </row>
    <row r="2209" spans="1:8">
      <c r="A2209" s="17">
        <v>39605</v>
      </c>
      <c r="B2209">
        <v>3816.75</v>
      </c>
      <c r="C2209">
        <v>3816.75</v>
      </c>
      <c r="D2209">
        <v>3721.8</v>
      </c>
      <c r="E2209">
        <v>3730.5</v>
      </c>
      <c r="F2209">
        <f t="shared" si="104"/>
        <v>-1.1683357176919373E-2</v>
      </c>
      <c r="G2209">
        <f t="shared" si="102"/>
        <v>8.4909999999999997</v>
      </c>
      <c r="H2209">
        <f t="shared" si="103"/>
        <v>4.4470000000000001</v>
      </c>
    </row>
    <row r="2210" spans="1:8">
      <c r="A2210" s="17">
        <v>39608</v>
      </c>
      <c r="B2210">
        <v>3661.7</v>
      </c>
      <c r="C2210">
        <v>3661.7</v>
      </c>
      <c r="D2210">
        <v>3542.65</v>
      </c>
      <c r="E2210">
        <v>3611.8</v>
      </c>
      <c r="F2210">
        <f t="shared" si="104"/>
        <v>-3.181879104677654E-2</v>
      </c>
      <c r="G2210">
        <f t="shared" si="102"/>
        <v>8.4209999999999994</v>
      </c>
      <c r="H2210">
        <f t="shared" si="103"/>
        <v>4.4420000000000002</v>
      </c>
    </row>
    <row r="2211" spans="1:8">
      <c r="A2211" s="17">
        <v>39609</v>
      </c>
      <c r="B2211">
        <v>3588.6</v>
      </c>
      <c r="C2211">
        <v>3622.3</v>
      </c>
      <c r="D2211">
        <v>3516.85</v>
      </c>
      <c r="E2211">
        <v>3570.6</v>
      </c>
      <c r="F2211">
        <f t="shared" si="104"/>
        <v>-1.1407054654189119E-2</v>
      </c>
      <c r="G2211">
        <f t="shared" si="102"/>
        <v>8.56</v>
      </c>
      <c r="H2211">
        <f t="shared" si="103"/>
        <v>4.4329999999999998</v>
      </c>
    </row>
    <row r="2212" spans="1:8">
      <c r="A2212" s="17">
        <v>39610</v>
      </c>
      <c r="B2212">
        <v>3587.65</v>
      </c>
      <c r="C2212">
        <v>3643.45</v>
      </c>
      <c r="D2212">
        <v>3587.65</v>
      </c>
      <c r="E2212">
        <v>3632.35</v>
      </c>
      <c r="F2212">
        <f t="shared" si="104"/>
        <v>1.7294012210832932E-2</v>
      </c>
      <c r="G2212">
        <f t="shared" si="102"/>
        <v>8.7710000000000008</v>
      </c>
      <c r="H2212">
        <f t="shared" si="103"/>
        <v>4.4210000000000003</v>
      </c>
    </row>
    <row r="2213" spans="1:8">
      <c r="A2213" s="17">
        <v>39611</v>
      </c>
      <c r="B2213">
        <v>3533.3</v>
      </c>
      <c r="C2213">
        <v>3651.15</v>
      </c>
      <c r="D2213">
        <v>3532.1</v>
      </c>
      <c r="E2213">
        <v>3645.6</v>
      </c>
      <c r="F2213">
        <f t="shared" si="104"/>
        <v>3.6477762330171526E-3</v>
      </c>
      <c r="G2213">
        <f t="shared" si="102"/>
        <v>8.82</v>
      </c>
      <c r="H2213">
        <f t="shared" si="103"/>
        <v>4.4160000000000004</v>
      </c>
    </row>
    <row r="2214" spans="1:8">
      <c r="A2214" s="17">
        <v>39612</v>
      </c>
      <c r="B2214">
        <v>3659.3</v>
      </c>
      <c r="C2214">
        <v>3659.3</v>
      </c>
      <c r="D2214">
        <v>3616</v>
      </c>
      <c r="E2214">
        <v>3634.8</v>
      </c>
      <c r="F2214">
        <f t="shared" si="104"/>
        <v>-2.9624753127056591E-3</v>
      </c>
      <c r="G2214">
        <f t="shared" si="102"/>
        <v>8.7029999999999994</v>
      </c>
      <c r="H2214">
        <f t="shared" si="103"/>
        <v>4.4189999999999996</v>
      </c>
    </row>
    <row r="2215" spans="1:8">
      <c r="A2215" s="17">
        <v>39615</v>
      </c>
      <c r="B2215">
        <v>3677.8</v>
      </c>
      <c r="C2215">
        <v>3716.15</v>
      </c>
      <c r="D2215">
        <v>3669.5</v>
      </c>
      <c r="E2215">
        <v>3679.75</v>
      </c>
      <c r="F2215">
        <f t="shared" si="104"/>
        <v>1.2366567624078284E-2</v>
      </c>
      <c r="G2215">
        <f t="shared" si="102"/>
        <v>8.9440000000000008</v>
      </c>
      <c r="H2215">
        <f t="shared" si="103"/>
        <v>4.4000000000000004</v>
      </c>
    </row>
    <row r="2216" spans="1:8">
      <c r="A2216" s="17">
        <v>39616</v>
      </c>
      <c r="B2216">
        <v>3680.85</v>
      </c>
      <c r="C2216">
        <v>3761.25</v>
      </c>
      <c r="D2216">
        <v>3671.95</v>
      </c>
      <c r="E2216">
        <v>3753.55</v>
      </c>
      <c r="F2216">
        <f t="shared" si="104"/>
        <v>2.0055710306406738E-2</v>
      </c>
      <c r="G2216">
        <f t="shared" si="102"/>
        <v>8.1539999999999999</v>
      </c>
      <c r="H2216">
        <f t="shared" si="103"/>
        <v>4.4320000000000004</v>
      </c>
    </row>
    <row r="2217" spans="1:8">
      <c r="A2217" s="17">
        <v>39617</v>
      </c>
      <c r="B2217">
        <v>3770.5</v>
      </c>
      <c r="C2217">
        <v>3781.15</v>
      </c>
      <c r="D2217">
        <v>3692.55</v>
      </c>
      <c r="E2217">
        <v>3701.2</v>
      </c>
      <c r="F2217">
        <f t="shared" si="104"/>
        <v>-1.3946797032142966E-2</v>
      </c>
      <c r="G2217">
        <f t="shared" si="102"/>
        <v>9.0239999999999991</v>
      </c>
      <c r="H2217">
        <f t="shared" si="103"/>
        <v>4.391</v>
      </c>
    </row>
    <row r="2218" spans="1:8">
      <c r="A2218" s="17">
        <v>39618</v>
      </c>
      <c r="B2218">
        <v>3648.45</v>
      </c>
      <c r="C2218">
        <v>3668.6</v>
      </c>
      <c r="D2218">
        <v>3625.8</v>
      </c>
      <c r="E2218">
        <v>3633.45</v>
      </c>
      <c r="F2218">
        <f t="shared" si="104"/>
        <v>-1.8304874094888124E-2</v>
      </c>
      <c r="G2218">
        <f t="shared" si="102"/>
        <v>8.7059999999999995</v>
      </c>
      <c r="H2218">
        <f t="shared" si="103"/>
        <v>4.4020000000000001</v>
      </c>
    </row>
    <row r="2219" spans="1:8">
      <c r="A2219" s="17">
        <v>39619</v>
      </c>
      <c r="B2219">
        <v>3644.25</v>
      </c>
      <c r="C2219">
        <v>3652.45</v>
      </c>
      <c r="D2219">
        <v>3498.75</v>
      </c>
      <c r="E2219">
        <v>3510.95</v>
      </c>
      <c r="F2219">
        <f t="shared" si="104"/>
        <v>-3.371451375414547E-2</v>
      </c>
      <c r="G2219">
        <f t="shared" si="102"/>
        <v>8.9719999999999995</v>
      </c>
      <c r="H2219">
        <f t="shared" si="103"/>
        <v>4.3869999999999996</v>
      </c>
    </row>
    <row r="2220" spans="1:8">
      <c r="A2220" s="17">
        <v>39622</v>
      </c>
      <c r="B2220">
        <v>3471.8</v>
      </c>
      <c r="C2220">
        <v>3486.45</v>
      </c>
      <c r="D2220">
        <v>3393.7</v>
      </c>
      <c r="E2220">
        <v>3416.6</v>
      </c>
      <c r="F2220">
        <f t="shared" si="104"/>
        <v>-2.6873068542702105E-2</v>
      </c>
      <c r="G2220">
        <f t="shared" si="102"/>
        <v>8.9969999999999999</v>
      </c>
      <c r="H2220">
        <f t="shared" si="103"/>
        <v>4.3780000000000001</v>
      </c>
    </row>
    <row r="2221" spans="1:8">
      <c r="A2221" s="17">
        <v>39623</v>
      </c>
      <c r="B2221">
        <v>3423.15</v>
      </c>
      <c r="C2221">
        <v>3446</v>
      </c>
      <c r="D2221">
        <v>3337.8</v>
      </c>
      <c r="E2221">
        <v>3359.05</v>
      </c>
      <c r="F2221">
        <f t="shared" si="104"/>
        <v>-1.6844231106948326E-2</v>
      </c>
      <c r="G2221">
        <f t="shared" si="102"/>
        <v>8.9879999999999995</v>
      </c>
      <c r="H2221">
        <f t="shared" si="103"/>
        <v>4.3760000000000003</v>
      </c>
    </row>
    <row r="2222" spans="1:8">
      <c r="A2222" s="17">
        <v>39624</v>
      </c>
      <c r="B2222">
        <v>3306</v>
      </c>
      <c r="C2222">
        <v>3406.55</v>
      </c>
      <c r="D2222">
        <v>3292.65</v>
      </c>
      <c r="E2222">
        <v>3401.05</v>
      </c>
      <c r="F2222">
        <f t="shared" si="104"/>
        <v>1.2503535225733442E-2</v>
      </c>
      <c r="G2222">
        <f t="shared" si="102"/>
        <v>8.9559999999999995</v>
      </c>
      <c r="H2222">
        <f t="shared" si="103"/>
        <v>4.3739999999999997</v>
      </c>
    </row>
    <row r="2223" spans="1:8">
      <c r="A2223" s="17">
        <v>39625</v>
      </c>
      <c r="B2223">
        <v>3429.95</v>
      </c>
      <c r="C2223">
        <v>3441.55</v>
      </c>
      <c r="D2223">
        <v>3390.4</v>
      </c>
      <c r="E2223">
        <v>3431</v>
      </c>
      <c r="F2223">
        <f t="shared" si="104"/>
        <v>8.8061039972948674E-3</v>
      </c>
      <c r="G2223">
        <f t="shared" si="102"/>
        <v>9.1159999999999997</v>
      </c>
      <c r="H2223">
        <f t="shared" si="103"/>
        <v>4.3639999999999999</v>
      </c>
    </row>
    <row r="2224" spans="1:8">
      <c r="A2224" s="17">
        <v>39626</v>
      </c>
      <c r="B2224">
        <v>3374.2</v>
      </c>
      <c r="C2224">
        <v>3374.2</v>
      </c>
      <c r="D2224">
        <v>3284.2</v>
      </c>
      <c r="E2224">
        <v>3293.65</v>
      </c>
      <c r="F2224">
        <f t="shared" si="104"/>
        <v>-4.0032060623724885E-2</v>
      </c>
      <c r="G2224">
        <f t="shared" si="102"/>
        <v>9.2810000000000006</v>
      </c>
      <c r="H2224">
        <f t="shared" si="103"/>
        <v>4.3540000000000001</v>
      </c>
    </row>
    <row r="2225" spans="1:8">
      <c r="A2225" s="17">
        <v>39629</v>
      </c>
      <c r="B2225">
        <v>3296.85</v>
      </c>
      <c r="C2225">
        <v>3310.5</v>
      </c>
      <c r="D2225">
        <v>3191.45</v>
      </c>
      <c r="E2225">
        <v>3203.35</v>
      </c>
      <c r="F2225">
        <f t="shared" si="104"/>
        <v>-2.7416392148528312E-2</v>
      </c>
      <c r="G2225">
        <f t="shared" si="102"/>
        <v>10.042999999999999</v>
      </c>
      <c r="H2225">
        <f t="shared" si="103"/>
        <v>4.3129999999999997</v>
      </c>
    </row>
    <row r="2226" spans="1:8">
      <c r="A2226" s="17">
        <v>39630</v>
      </c>
      <c r="B2226">
        <v>3204.4</v>
      </c>
      <c r="C2226">
        <v>3213.5</v>
      </c>
      <c r="D2226">
        <v>3065.8</v>
      </c>
      <c r="E2226">
        <v>3075.8</v>
      </c>
      <c r="F2226">
        <f t="shared" si="104"/>
        <v>-3.9817690854886179E-2</v>
      </c>
      <c r="G2226">
        <f t="shared" si="102"/>
        <v>8.3840000000000003</v>
      </c>
      <c r="H2226">
        <f t="shared" si="103"/>
        <v>4.383</v>
      </c>
    </row>
    <row r="2227" spans="1:8">
      <c r="A2227" s="17">
        <v>39631</v>
      </c>
      <c r="B2227">
        <v>3085.55</v>
      </c>
      <c r="C2227">
        <v>3237.45</v>
      </c>
      <c r="D2227">
        <v>3017.2</v>
      </c>
      <c r="E2227">
        <v>3225</v>
      </c>
      <c r="F2227">
        <f t="shared" si="104"/>
        <v>4.8507705312438976E-2</v>
      </c>
      <c r="G2227">
        <f t="shared" si="102"/>
        <v>9.5679999999999996</v>
      </c>
      <c r="H2227">
        <f t="shared" si="103"/>
        <v>4.3479999999999999</v>
      </c>
    </row>
    <row r="2228" spans="1:8">
      <c r="A2228" s="17">
        <v>39632</v>
      </c>
      <c r="B2228">
        <v>3174.6</v>
      </c>
      <c r="C2228">
        <v>3174.6</v>
      </c>
      <c r="D2228">
        <v>3054.7</v>
      </c>
      <c r="E2228">
        <v>3098.7</v>
      </c>
      <c r="F2228">
        <f t="shared" si="104"/>
        <v>-3.9162790697674477E-2</v>
      </c>
      <c r="G2228">
        <f t="shared" si="102"/>
        <v>9.3480000000000008</v>
      </c>
      <c r="H2228">
        <f t="shared" si="103"/>
        <v>4.5759999999999996</v>
      </c>
    </row>
    <row r="2229" spans="1:8">
      <c r="A2229" s="17">
        <v>39633</v>
      </c>
      <c r="B2229">
        <v>3102</v>
      </c>
      <c r="C2229">
        <v>3188.95</v>
      </c>
      <c r="D2229">
        <v>3075.35</v>
      </c>
      <c r="E2229">
        <v>3178.15</v>
      </c>
      <c r="F2229">
        <f t="shared" si="104"/>
        <v>2.5639784425727008E-2</v>
      </c>
      <c r="G2229">
        <f t="shared" si="102"/>
        <v>9.7240000000000002</v>
      </c>
      <c r="H2229">
        <f t="shared" si="103"/>
        <v>4.556</v>
      </c>
    </row>
    <row r="2230" spans="1:8">
      <c r="A2230" s="17">
        <v>39636</v>
      </c>
      <c r="B2230">
        <v>3216.6</v>
      </c>
      <c r="C2230">
        <v>3269.05</v>
      </c>
      <c r="D2230">
        <v>3194.2</v>
      </c>
      <c r="E2230">
        <v>3207.8</v>
      </c>
      <c r="F2230">
        <f t="shared" si="104"/>
        <v>9.3293268096219517E-3</v>
      </c>
      <c r="G2230">
        <f t="shared" si="102"/>
        <v>9.6790000000000003</v>
      </c>
      <c r="H2230">
        <f t="shared" si="103"/>
        <v>4.5490000000000004</v>
      </c>
    </row>
    <row r="2231" spans="1:8">
      <c r="A2231" s="17">
        <v>39637</v>
      </c>
      <c r="B2231">
        <v>3108.05</v>
      </c>
      <c r="C2231">
        <v>3208.4</v>
      </c>
      <c r="D2231">
        <v>3108.05</v>
      </c>
      <c r="E2231">
        <v>3186</v>
      </c>
      <c r="F2231">
        <f t="shared" si="104"/>
        <v>-6.7959349086601506E-3</v>
      </c>
      <c r="G2231">
        <f t="shared" si="102"/>
        <v>9.6739999999999995</v>
      </c>
      <c r="H2231">
        <f t="shared" si="103"/>
        <v>4.5469999999999997</v>
      </c>
    </row>
    <row r="2232" spans="1:8">
      <c r="A2232" s="17">
        <v>39638</v>
      </c>
      <c r="B2232">
        <v>3275.1</v>
      </c>
      <c r="C2232">
        <v>3328.2</v>
      </c>
      <c r="D2232">
        <v>3269.75</v>
      </c>
      <c r="E2232">
        <v>3321.4</v>
      </c>
      <c r="F2232">
        <f t="shared" si="104"/>
        <v>4.249843063402392E-2</v>
      </c>
      <c r="G2232">
        <f t="shared" si="102"/>
        <v>9.84</v>
      </c>
      <c r="H2232">
        <f t="shared" si="103"/>
        <v>4.5359999999999996</v>
      </c>
    </row>
    <row r="2233" spans="1:8">
      <c r="A2233" s="17">
        <v>39639</v>
      </c>
      <c r="B2233">
        <v>3307.4</v>
      </c>
      <c r="C2233">
        <v>3344.15</v>
      </c>
      <c r="D2233">
        <v>3284.2</v>
      </c>
      <c r="E2233">
        <v>3323.65</v>
      </c>
      <c r="F2233">
        <f t="shared" si="104"/>
        <v>6.774251821521915E-4</v>
      </c>
      <c r="G2233">
        <f t="shared" si="102"/>
        <v>10.034000000000001</v>
      </c>
      <c r="H2233">
        <f t="shared" si="103"/>
        <v>4.5250000000000004</v>
      </c>
    </row>
    <row r="2234" spans="1:8">
      <c r="A2234" s="17">
        <v>39640</v>
      </c>
      <c r="B2234">
        <v>3346.9</v>
      </c>
      <c r="C2234">
        <v>3346.9</v>
      </c>
      <c r="D2234">
        <v>3207.75</v>
      </c>
      <c r="E2234">
        <v>3232.2</v>
      </c>
      <c r="F2234">
        <f t="shared" si="104"/>
        <v>-2.7514930874189547E-2</v>
      </c>
      <c r="G2234">
        <f t="shared" si="102"/>
        <v>10.124000000000001</v>
      </c>
      <c r="H2234">
        <f t="shared" si="103"/>
        <v>4.5179999999999998</v>
      </c>
    </row>
    <row r="2235" spans="1:8">
      <c r="A2235" s="17">
        <v>39643</v>
      </c>
      <c r="B2235">
        <v>3206.95</v>
      </c>
      <c r="C2235">
        <v>3281.35</v>
      </c>
      <c r="D2235">
        <v>3196.75</v>
      </c>
      <c r="E2235">
        <v>3222.8</v>
      </c>
      <c r="F2235">
        <f t="shared" si="104"/>
        <v>-2.908235876492693E-3</v>
      </c>
      <c r="G2235">
        <f t="shared" si="102"/>
        <v>9.8450000000000006</v>
      </c>
      <c r="H2235">
        <f t="shared" si="103"/>
        <v>4.5220000000000002</v>
      </c>
    </row>
    <row r="2236" spans="1:8">
      <c r="A2236" s="17">
        <v>39644</v>
      </c>
      <c r="B2236">
        <v>3151.25</v>
      </c>
      <c r="C2236">
        <v>3163.95</v>
      </c>
      <c r="D2236">
        <v>3068.95</v>
      </c>
      <c r="E2236">
        <v>3085.5</v>
      </c>
      <c r="F2236">
        <f t="shared" si="104"/>
        <v>-4.2602705721732748E-2</v>
      </c>
      <c r="G2236">
        <f t="shared" si="102"/>
        <v>10.077</v>
      </c>
      <c r="H2236">
        <f t="shared" si="103"/>
        <v>4.5090000000000003</v>
      </c>
    </row>
    <row r="2237" spans="1:8">
      <c r="A2237" s="17">
        <v>39645</v>
      </c>
      <c r="B2237">
        <v>3099.9</v>
      </c>
      <c r="C2237">
        <v>3130.2</v>
      </c>
      <c r="D2237">
        <v>3029.9</v>
      </c>
      <c r="E2237">
        <v>3049.85</v>
      </c>
      <c r="F2237">
        <f t="shared" si="104"/>
        <v>-1.1554043104845313E-2</v>
      </c>
      <c r="G2237">
        <f t="shared" si="102"/>
        <v>9.8390000000000004</v>
      </c>
      <c r="H2237">
        <f t="shared" si="103"/>
        <v>4.5170000000000003</v>
      </c>
    </row>
    <row r="2238" spans="1:8">
      <c r="A2238" s="17">
        <v>39646</v>
      </c>
      <c r="B2238">
        <v>3136.35</v>
      </c>
      <c r="C2238">
        <v>3160.05</v>
      </c>
      <c r="D2238">
        <v>3101.75</v>
      </c>
      <c r="E2238">
        <v>3146.15</v>
      </c>
      <c r="F2238">
        <f t="shared" si="104"/>
        <v>3.1575323376559661E-2</v>
      </c>
      <c r="G2238">
        <f t="shared" si="102"/>
        <v>9.9390000000000001</v>
      </c>
      <c r="H2238">
        <f t="shared" si="103"/>
        <v>4.51</v>
      </c>
    </row>
    <row r="2239" spans="1:8">
      <c r="A2239" s="17">
        <v>39647</v>
      </c>
      <c r="B2239">
        <v>3168.75</v>
      </c>
      <c r="C2239">
        <v>3257.25</v>
      </c>
      <c r="D2239">
        <v>3144.35</v>
      </c>
      <c r="E2239">
        <v>3248.05</v>
      </c>
      <c r="F2239">
        <f t="shared" si="104"/>
        <v>3.2388792651335763E-2</v>
      </c>
      <c r="G2239">
        <f t="shared" si="102"/>
        <v>9.7769999999999992</v>
      </c>
      <c r="H2239">
        <f t="shared" si="103"/>
        <v>4.524</v>
      </c>
    </row>
    <row r="2240" spans="1:8">
      <c r="A2240" s="17">
        <v>39650</v>
      </c>
      <c r="B2240">
        <v>3265.15</v>
      </c>
      <c r="C2240">
        <v>3296.6</v>
      </c>
      <c r="D2240">
        <v>3234.55</v>
      </c>
      <c r="E2240">
        <v>3289.8</v>
      </c>
      <c r="F2240">
        <f t="shared" si="104"/>
        <v>1.2853866165853267E-2</v>
      </c>
      <c r="G2240">
        <f t="shared" si="102"/>
        <v>9.9380000000000006</v>
      </c>
      <c r="H2240">
        <f t="shared" si="103"/>
        <v>4.508</v>
      </c>
    </row>
    <row r="2241" spans="1:8">
      <c r="A2241" s="17">
        <v>39651</v>
      </c>
      <c r="B2241">
        <v>3288.9</v>
      </c>
      <c r="C2241">
        <v>3372.3</v>
      </c>
      <c r="D2241">
        <v>3288.9</v>
      </c>
      <c r="E2241">
        <v>3355.9</v>
      </c>
      <c r="F2241">
        <f t="shared" si="104"/>
        <v>2.0092406833242205E-2</v>
      </c>
      <c r="G2241">
        <f t="shared" si="102"/>
        <v>9.8000000000000007</v>
      </c>
      <c r="H2241">
        <f t="shared" si="103"/>
        <v>4.5119999999999996</v>
      </c>
    </row>
    <row r="2242" spans="1:8">
      <c r="A2242" s="17">
        <v>39652</v>
      </c>
      <c r="B2242">
        <v>3503.35</v>
      </c>
      <c r="C2242">
        <v>3561.25</v>
      </c>
      <c r="D2242">
        <v>3479.05</v>
      </c>
      <c r="E2242">
        <v>3550.8</v>
      </c>
      <c r="F2242">
        <f t="shared" si="104"/>
        <v>5.8076819929080203E-2</v>
      </c>
      <c r="G2242">
        <f t="shared" ref="G2242:G2305" si="105">VLOOKUP(A2242,Debtindex,6,FALSE)</f>
        <v>9.7910000000000004</v>
      </c>
      <c r="H2242">
        <f t="shared" ref="H2242:H2305" si="106">VLOOKUP(A2242,Debtindex,7,FALSE)</f>
        <v>4.5090000000000003</v>
      </c>
    </row>
    <row r="2243" spans="1:8">
      <c r="A2243" s="17">
        <v>39653</v>
      </c>
      <c r="B2243">
        <v>3595.15</v>
      </c>
      <c r="C2243">
        <v>3607.35</v>
      </c>
      <c r="D2243">
        <v>3491.1</v>
      </c>
      <c r="E2243">
        <v>3524.5</v>
      </c>
      <c r="F2243">
        <f t="shared" si="104"/>
        <v>-7.4067815703503515E-3</v>
      </c>
      <c r="G2243">
        <f t="shared" si="105"/>
        <v>9.5640000000000001</v>
      </c>
      <c r="H2243">
        <f t="shared" si="106"/>
        <v>4.5179999999999998</v>
      </c>
    </row>
    <row r="2244" spans="1:8">
      <c r="A2244" s="17">
        <v>39654</v>
      </c>
      <c r="B2244">
        <v>3446.75</v>
      </c>
      <c r="C2244">
        <v>3496.2</v>
      </c>
      <c r="D2244">
        <v>3439.75</v>
      </c>
      <c r="E2244">
        <v>3452.45</v>
      </c>
      <c r="F2244">
        <f t="shared" ref="F2244:F2307" si="107">E2244/E2243-1</f>
        <v>-2.0442615973897071E-2</v>
      </c>
      <c r="G2244">
        <f t="shared" si="105"/>
        <v>9.8550000000000004</v>
      </c>
      <c r="H2244">
        <f t="shared" si="106"/>
        <v>4.5019999999999998</v>
      </c>
    </row>
    <row r="2245" spans="1:8">
      <c r="A2245" s="17">
        <v>39657</v>
      </c>
      <c r="B2245">
        <v>3460.7</v>
      </c>
      <c r="C2245">
        <v>3486.1</v>
      </c>
      <c r="D2245">
        <v>3447.15</v>
      </c>
      <c r="E2245">
        <v>3469.4</v>
      </c>
      <c r="F2245">
        <f t="shared" si="107"/>
        <v>4.9095569812742657E-3</v>
      </c>
      <c r="G2245">
        <f t="shared" si="105"/>
        <v>9.92</v>
      </c>
      <c r="H2245">
        <f t="shared" si="106"/>
        <v>4.4909999999999997</v>
      </c>
    </row>
    <row r="2246" spans="1:8">
      <c r="A2246" s="17">
        <v>39658</v>
      </c>
      <c r="B2246">
        <v>3408.05</v>
      </c>
      <c r="C2246">
        <v>3429.55</v>
      </c>
      <c r="D2246">
        <v>3334.45</v>
      </c>
      <c r="E2246">
        <v>3350.45</v>
      </c>
      <c r="F2246">
        <f t="shared" si="107"/>
        <v>-3.4285467227762823E-2</v>
      </c>
      <c r="G2246">
        <f t="shared" si="105"/>
        <v>9.9740000000000002</v>
      </c>
      <c r="H2246">
        <f t="shared" si="106"/>
        <v>4.4859999999999998</v>
      </c>
    </row>
    <row r="2247" spans="1:8">
      <c r="A2247" s="17">
        <v>39659</v>
      </c>
      <c r="B2247">
        <v>3400</v>
      </c>
      <c r="C2247">
        <v>3457.25</v>
      </c>
      <c r="D2247">
        <v>3397.05</v>
      </c>
      <c r="E2247">
        <v>3449.75</v>
      </c>
      <c r="F2247">
        <f t="shared" si="107"/>
        <v>2.963780984643849E-2</v>
      </c>
      <c r="G2247">
        <f t="shared" si="105"/>
        <v>9.6780000000000008</v>
      </c>
      <c r="H2247">
        <f t="shared" si="106"/>
        <v>4.4969999999999999</v>
      </c>
    </row>
    <row r="2248" spans="1:8">
      <c r="A2248" s="17">
        <v>39660</v>
      </c>
      <c r="B2248">
        <v>3461.9</v>
      </c>
      <c r="C2248">
        <v>3465.45</v>
      </c>
      <c r="D2248">
        <v>3427.4</v>
      </c>
      <c r="E2248">
        <v>3456.7</v>
      </c>
      <c r="F2248">
        <f t="shared" si="107"/>
        <v>2.0146387419377465E-3</v>
      </c>
      <c r="G2248">
        <f t="shared" si="105"/>
        <v>10.039</v>
      </c>
      <c r="H2248">
        <f t="shared" si="106"/>
        <v>4.4770000000000003</v>
      </c>
    </row>
    <row r="2249" spans="1:8">
      <c r="A2249" s="17">
        <v>39661</v>
      </c>
      <c r="B2249">
        <v>3432.6</v>
      </c>
      <c r="C2249">
        <v>3529.6</v>
      </c>
      <c r="D2249">
        <v>3400.7</v>
      </c>
      <c r="E2249">
        <v>3524.25</v>
      </c>
      <c r="F2249">
        <f t="shared" si="107"/>
        <v>1.954175948158654E-2</v>
      </c>
      <c r="G2249">
        <f t="shared" si="105"/>
        <v>10.069000000000001</v>
      </c>
      <c r="H2249">
        <f t="shared" si="106"/>
        <v>4.476</v>
      </c>
    </row>
    <row r="2250" spans="1:8">
      <c r="A2250" s="17">
        <v>39664</v>
      </c>
      <c r="B2250">
        <v>3512.25</v>
      </c>
      <c r="C2250">
        <v>3555.6</v>
      </c>
      <c r="D2250">
        <v>3504.25</v>
      </c>
      <c r="E2250">
        <v>3531.15</v>
      </c>
      <c r="F2250">
        <f t="shared" si="107"/>
        <v>1.9578633751862196E-3</v>
      </c>
      <c r="G2250">
        <f t="shared" si="105"/>
        <v>9.9600000000000009</v>
      </c>
      <c r="H2250">
        <f t="shared" si="106"/>
        <v>4.4729999999999999</v>
      </c>
    </row>
    <row r="2251" spans="1:8">
      <c r="A2251" s="17">
        <v>39665</v>
      </c>
      <c r="B2251">
        <v>3530.4</v>
      </c>
      <c r="C2251">
        <v>3621.95</v>
      </c>
      <c r="D2251">
        <v>3529.45</v>
      </c>
      <c r="E2251">
        <v>3615.9</v>
      </c>
      <c r="F2251">
        <f t="shared" si="107"/>
        <v>2.4000679665264757E-2</v>
      </c>
      <c r="G2251">
        <f t="shared" si="105"/>
        <v>9.6509999999999998</v>
      </c>
      <c r="H2251">
        <f t="shared" si="106"/>
        <v>4.484</v>
      </c>
    </row>
    <row r="2252" spans="1:8">
      <c r="A2252" s="17">
        <v>39666</v>
      </c>
      <c r="B2252">
        <v>3666.45</v>
      </c>
      <c r="C2252">
        <v>3702.45</v>
      </c>
      <c r="D2252">
        <v>3608.55</v>
      </c>
      <c r="E2252">
        <v>3618.6</v>
      </c>
      <c r="F2252">
        <f t="shared" si="107"/>
        <v>7.4670206587557075E-4</v>
      </c>
      <c r="G2252">
        <f t="shared" si="105"/>
        <v>9.6920000000000002</v>
      </c>
      <c r="H2252">
        <f t="shared" si="106"/>
        <v>4.4790000000000001</v>
      </c>
    </row>
    <row r="2253" spans="1:8">
      <c r="A2253" s="17">
        <v>39667</v>
      </c>
      <c r="B2253">
        <v>3608.05</v>
      </c>
      <c r="C2253">
        <v>3664.65</v>
      </c>
      <c r="D2253">
        <v>3604.6</v>
      </c>
      <c r="E2253">
        <v>3625.7</v>
      </c>
      <c r="F2253">
        <f t="shared" si="107"/>
        <v>1.9620847841705924E-3</v>
      </c>
      <c r="G2253">
        <f t="shared" si="105"/>
        <v>9.7620000000000005</v>
      </c>
      <c r="H2253">
        <f t="shared" si="106"/>
        <v>4.4820000000000002</v>
      </c>
    </row>
    <row r="2254" spans="1:8">
      <c r="A2254" s="17">
        <v>39668</v>
      </c>
      <c r="B2254">
        <v>3609.45</v>
      </c>
      <c r="C2254">
        <v>3644.05</v>
      </c>
      <c r="D2254">
        <v>3584.45</v>
      </c>
      <c r="E2254">
        <v>3635</v>
      </c>
      <c r="F2254">
        <f t="shared" si="107"/>
        <v>2.5650219268003038E-3</v>
      </c>
      <c r="G2254">
        <f t="shared" si="105"/>
        <v>9.9870000000000001</v>
      </c>
      <c r="H2254">
        <f t="shared" si="106"/>
        <v>4.4690000000000003</v>
      </c>
    </row>
    <row r="2255" spans="1:8">
      <c r="A2255" s="17">
        <v>39671</v>
      </c>
      <c r="B2255">
        <v>3691.6</v>
      </c>
      <c r="C2255">
        <v>3710.35</v>
      </c>
      <c r="D2255">
        <v>3685.25</v>
      </c>
      <c r="E2255">
        <v>3707.8</v>
      </c>
      <c r="F2255">
        <f t="shared" si="107"/>
        <v>2.0027510316368735E-2</v>
      </c>
      <c r="G2255">
        <f t="shared" si="105"/>
        <v>8.94</v>
      </c>
      <c r="H2255">
        <f t="shared" si="106"/>
        <v>4.508</v>
      </c>
    </row>
    <row r="2256" spans="1:8">
      <c r="A2256" s="17">
        <v>39672</v>
      </c>
      <c r="B2256">
        <v>3721.3</v>
      </c>
      <c r="C2256">
        <v>3721.3</v>
      </c>
      <c r="D2256">
        <v>3636.9</v>
      </c>
      <c r="E2256">
        <v>3656.1</v>
      </c>
      <c r="F2256">
        <f t="shared" si="107"/>
        <v>-1.3943578402287105E-2</v>
      </c>
      <c r="G2256">
        <f t="shared" si="105"/>
        <v>9.6050000000000004</v>
      </c>
      <c r="H2256">
        <f t="shared" si="106"/>
        <v>4.4790000000000001</v>
      </c>
    </row>
    <row r="2257" spans="1:8">
      <c r="A2257" s="17">
        <v>39673</v>
      </c>
      <c r="B2257">
        <v>3627.25</v>
      </c>
      <c r="C2257">
        <v>3673.25</v>
      </c>
      <c r="D2257">
        <v>3621.2</v>
      </c>
      <c r="E2257">
        <v>3637.7</v>
      </c>
      <c r="F2257">
        <f t="shared" si="107"/>
        <v>-5.0326851016110341E-3</v>
      </c>
      <c r="G2257">
        <f t="shared" si="105"/>
        <v>9.8249999999999993</v>
      </c>
      <c r="H2257">
        <f t="shared" si="106"/>
        <v>4.4669999999999996</v>
      </c>
    </row>
    <row r="2258" spans="1:8">
      <c r="A2258" s="17">
        <v>39674</v>
      </c>
      <c r="B2258">
        <v>3626.85</v>
      </c>
      <c r="C2258">
        <v>3626.85</v>
      </c>
      <c r="D2258">
        <v>3545.5</v>
      </c>
      <c r="E2258">
        <v>3551.3</v>
      </c>
      <c r="F2258">
        <f t="shared" si="107"/>
        <v>-2.3751271407757568E-2</v>
      </c>
      <c r="G2258">
        <f t="shared" si="105"/>
        <v>9.8610000000000007</v>
      </c>
      <c r="H2258">
        <f t="shared" si="106"/>
        <v>4.4619999999999997</v>
      </c>
    </row>
    <row r="2259" spans="1:8">
      <c r="A2259" s="17">
        <v>39678</v>
      </c>
      <c r="B2259">
        <v>3525.9</v>
      </c>
      <c r="C2259">
        <v>3561.5</v>
      </c>
      <c r="D2259">
        <v>3510.65</v>
      </c>
      <c r="E2259">
        <v>3519.3</v>
      </c>
      <c r="F2259">
        <f t="shared" si="107"/>
        <v>-9.0107847830371846E-3</v>
      </c>
      <c r="G2259">
        <f t="shared" si="105"/>
        <v>9.6769999999999996</v>
      </c>
      <c r="H2259">
        <f t="shared" si="106"/>
        <v>4.4610000000000003</v>
      </c>
    </row>
    <row r="2260" spans="1:8">
      <c r="A2260" s="17">
        <v>39680</v>
      </c>
      <c r="B2260">
        <v>3523.3</v>
      </c>
      <c r="C2260">
        <v>3549.35</v>
      </c>
      <c r="D2260">
        <v>3517.75</v>
      </c>
      <c r="E2260">
        <v>3536.9</v>
      </c>
      <c r="F2260">
        <f t="shared" si="107"/>
        <v>5.0009945159548153E-3</v>
      </c>
      <c r="G2260">
        <f t="shared" si="105"/>
        <v>9.8070000000000004</v>
      </c>
      <c r="H2260">
        <f t="shared" si="106"/>
        <v>4.4589999999999996</v>
      </c>
    </row>
    <row r="2261" spans="1:8">
      <c r="A2261" s="17">
        <v>39681</v>
      </c>
      <c r="B2261">
        <v>3527.45</v>
      </c>
      <c r="C2261">
        <v>3527.45</v>
      </c>
      <c r="D2261">
        <v>3425.4</v>
      </c>
      <c r="E2261">
        <v>3434</v>
      </c>
      <c r="F2261">
        <f t="shared" si="107"/>
        <v>-2.9093273770816275E-2</v>
      </c>
      <c r="G2261">
        <f t="shared" si="105"/>
        <v>9.827</v>
      </c>
      <c r="H2261">
        <f t="shared" si="106"/>
        <v>4.4550000000000001</v>
      </c>
    </row>
    <row r="2262" spans="1:8">
      <c r="A2262" s="17">
        <v>39682</v>
      </c>
      <c r="B2262">
        <v>3413</v>
      </c>
      <c r="C2262">
        <v>3465.45</v>
      </c>
      <c r="D2262">
        <v>3407.25</v>
      </c>
      <c r="E2262">
        <v>3459.75</v>
      </c>
      <c r="F2262">
        <f t="shared" si="107"/>
        <v>7.4985439720443026E-3</v>
      </c>
      <c r="G2262">
        <f t="shared" si="105"/>
        <v>9.75</v>
      </c>
      <c r="H2262">
        <f t="shared" si="106"/>
        <v>4.4560000000000004</v>
      </c>
    </row>
    <row r="2263" spans="1:8">
      <c r="A2263" s="17">
        <v>39685</v>
      </c>
      <c r="B2263">
        <v>3513.7</v>
      </c>
      <c r="C2263">
        <v>3514.05</v>
      </c>
      <c r="D2263">
        <v>3461.65</v>
      </c>
      <c r="E2263">
        <v>3467.4</v>
      </c>
      <c r="F2263">
        <f t="shared" si="107"/>
        <v>2.2111424235855548E-3</v>
      </c>
      <c r="G2263">
        <f t="shared" si="105"/>
        <v>9.5809999999999995</v>
      </c>
      <c r="H2263">
        <f t="shared" si="106"/>
        <v>4.46</v>
      </c>
    </row>
    <row r="2264" spans="1:8">
      <c r="A2264" s="17">
        <v>39686</v>
      </c>
      <c r="B2264">
        <v>3437</v>
      </c>
      <c r="C2264">
        <v>3473.85</v>
      </c>
      <c r="D2264">
        <v>3430.15</v>
      </c>
      <c r="E2264">
        <v>3468.9</v>
      </c>
      <c r="F2264">
        <f t="shared" si="107"/>
        <v>4.3260079598539392E-4</v>
      </c>
      <c r="G2264">
        <f t="shared" si="105"/>
        <v>9.7270000000000003</v>
      </c>
      <c r="H2264">
        <f t="shared" si="106"/>
        <v>4.4509999999999996</v>
      </c>
    </row>
    <row r="2265" spans="1:8">
      <c r="A2265" s="17">
        <v>39687</v>
      </c>
      <c r="B2265">
        <v>3483.7</v>
      </c>
      <c r="C2265">
        <v>3483.7</v>
      </c>
      <c r="D2265">
        <v>3429.65</v>
      </c>
      <c r="E2265">
        <v>3435.25</v>
      </c>
      <c r="F2265">
        <f t="shared" si="107"/>
        <v>-9.700481420623297E-3</v>
      </c>
      <c r="G2265">
        <f t="shared" si="105"/>
        <v>9.5500000000000007</v>
      </c>
      <c r="H2265">
        <f t="shared" si="106"/>
        <v>4.4560000000000004</v>
      </c>
    </row>
    <row r="2266" spans="1:8">
      <c r="A2266" s="17">
        <v>39688</v>
      </c>
      <c r="B2266">
        <v>3436.25</v>
      </c>
      <c r="C2266">
        <v>3440.8</v>
      </c>
      <c r="D2266">
        <v>3370.25</v>
      </c>
      <c r="E2266">
        <v>3376.8</v>
      </c>
      <c r="F2266">
        <f t="shared" si="107"/>
        <v>-1.7014773306163966E-2</v>
      </c>
      <c r="G2266">
        <f t="shared" si="105"/>
        <v>9.01</v>
      </c>
      <c r="H2266">
        <f t="shared" si="106"/>
        <v>4.4770000000000003</v>
      </c>
    </row>
    <row r="2267" spans="1:8">
      <c r="A2267" s="17">
        <v>39689</v>
      </c>
      <c r="B2267">
        <v>3438.5</v>
      </c>
      <c r="C2267">
        <v>3493.2</v>
      </c>
      <c r="D2267">
        <v>3437.7</v>
      </c>
      <c r="E2267">
        <v>3489.05</v>
      </c>
      <c r="F2267">
        <f t="shared" si="107"/>
        <v>3.3241530443022915E-2</v>
      </c>
      <c r="G2267">
        <f t="shared" si="105"/>
        <v>9.44</v>
      </c>
      <c r="H2267">
        <f t="shared" si="106"/>
        <v>4.4550000000000001</v>
      </c>
    </row>
    <row r="2268" spans="1:8">
      <c r="A2268" s="17">
        <v>39692</v>
      </c>
      <c r="B2268">
        <v>3455.2</v>
      </c>
      <c r="C2268">
        <v>3491.95</v>
      </c>
      <c r="D2268">
        <v>3435.5</v>
      </c>
      <c r="E2268">
        <v>3481.55</v>
      </c>
      <c r="F2268">
        <f t="shared" si="107"/>
        <v>-2.1495822645132279E-3</v>
      </c>
      <c r="G2268">
        <f t="shared" si="105"/>
        <v>8.9610000000000003</v>
      </c>
      <c r="H2268">
        <f t="shared" si="106"/>
        <v>4.4710000000000001</v>
      </c>
    </row>
    <row r="2269" spans="1:8">
      <c r="A2269" s="17">
        <v>39693</v>
      </c>
      <c r="B2269">
        <v>3496.55</v>
      </c>
      <c r="C2269">
        <v>3610.15</v>
      </c>
      <c r="D2269">
        <v>3496.4</v>
      </c>
      <c r="E2269">
        <v>3599.7</v>
      </c>
      <c r="F2269">
        <f t="shared" si="107"/>
        <v>3.3936034237624035E-2</v>
      </c>
      <c r="G2269">
        <f t="shared" si="105"/>
        <v>8.7059999999999995</v>
      </c>
      <c r="H2269">
        <f t="shared" si="106"/>
        <v>4.4790000000000001</v>
      </c>
    </row>
    <row r="2270" spans="1:8">
      <c r="A2270" s="17">
        <v>39695</v>
      </c>
      <c r="B2270">
        <v>3561.95</v>
      </c>
      <c r="C2270">
        <v>3584.35</v>
      </c>
      <c r="D2270">
        <v>3537.9</v>
      </c>
      <c r="E2270">
        <v>3562.7</v>
      </c>
      <c r="F2270">
        <f t="shared" si="107"/>
        <v>-1.0278634330638692E-2</v>
      </c>
      <c r="G2270">
        <f t="shared" si="105"/>
        <v>8.9640000000000004</v>
      </c>
      <c r="H2270">
        <f t="shared" si="106"/>
        <v>4.5010000000000003</v>
      </c>
    </row>
    <row r="2271" spans="1:8">
      <c r="A2271" s="17">
        <v>39696</v>
      </c>
      <c r="B2271">
        <v>3494.25</v>
      </c>
      <c r="C2271">
        <v>3514.9</v>
      </c>
      <c r="D2271">
        <v>3478.9</v>
      </c>
      <c r="E2271">
        <v>3489.35</v>
      </c>
      <c r="F2271">
        <f t="shared" si="107"/>
        <v>-2.0588317848822535E-2</v>
      </c>
      <c r="G2271">
        <f t="shared" si="105"/>
        <v>8.6310000000000002</v>
      </c>
      <c r="H2271">
        <f t="shared" si="106"/>
        <v>4.5119999999999996</v>
      </c>
    </row>
    <row r="2272" spans="1:8">
      <c r="A2272" s="17">
        <v>39699</v>
      </c>
      <c r="B2272">
        <v>3613.3</v>
      </c>
      <c r="C2272">
        <v>3619.8</v>
      </c>
      <c r="D2272">
        <v>3569.6</v>
      </c>
      <c r="E2272">
        <v>3575.05</v>
      </c>
      <c r="F2272">
        <f t="shared" si="107"/>
        <v>2.4560448221015552E-2</v>
      </c>
      <c r="G2272">
        <f t="shared" si="105"/>
        <v>8.6679999999999993</v>
      </c>
      <c r="H2272">
        <f t="shared" si="106"/>
        <v>4.5039999999999996</v>
      </c>
    </row>
    <row r="2273" spans="1:8">
      <c r="A2273" s="17">
        <v>39700</v>
      </c>
      <c r="B2273">
        <v>3556.5</v>
      </c>
      <c r="C2273">
        <v>3580.15</v>
      </c>
      <c r="D2273">
        <v>3532.55</v>
      </c>
      <c r="E2273">
        <v>3560.5</v>
      </c>
      <c r="F2273">
        <f t="shared" si="107"/>
        <v>-4.0698731486273898E-3</v>
      </c>
      <c r="G2273">
        <f t="shared" si="105"/>
        <v>8.7560000000000002</v>
      </c>
      <c r="H2273">
        <f t="shared" si="106"/>
        <v>4.5</v>
      </c>
    </row>
    <row r="2274" spans="1:8">
      <c r="A2274" s="17">
        <v>39701</v>
      </c>
      <c r="B2274">
        <v>3532.1</v>
      </c>
      <c r="C2274">
        <v>3559.75</v>
      </c>
      <c r="D2274">
        <v>3494.45</v>
      </c>
      <c r="E2274">
        <v>3507.4</v>
      </c>
      <c r="F2274">
        <f t="shared" si="107"/>
        <v>-1.4913635725319452E-2</v>
      </c>
      <c r="G2274">
        <f t="shared" si="105"/>
        <v>8.6989999999999998</v>
      </c>
      <c r="H2274">
        <f t="shared" si="106"/>
        <v>4.4989999999999997</v>
      </c>
    </row>
    <row r="2275" spans="1:8">
      <c r="A2275" s="17">
        <v>39702</v>
      </c>
      <c r="B2275">
        <v>3478.5</v>
      </c>
      <c r="C2275">
        <v>3479.7</v>
      </c>
      <c r="D2275">
        <v>3421.65</v>
      </c>
      <c r="E2275">
        <v>3433.1</v>
      </c>
      <c r="F2275">
        <f t="shared" si="107"/>
        <v>-2.1183782859097944E-2</v>
      </c>
      <c r="G2275">
        <f t="shared" si="105"/>
        <v>8.8780000000000001</v>
      </c>
      <c r="H2275">
        <f t="shared" si="106"/>
        <v>4.4950000000000001</v>
      </c>
    </row>
    <row r="2276" spans="1:8">
      <c r="A2276" s="17">
        <v>39703</v>
      </c>
      <c r="B2276">
        <v>3457.1</v>
      </c>
      <c r="C2276">
        <v>3457.1</v>
      </c>
      <c r="D2276">
        <v>3360.65</v>
      </c>
      <c r="E2276">
        <v>3377.9</v>
      </c>
      <c r="F2276">
        <f t="shared" si="107"/>
        <v>-1.6078762634353705E-2</v>
      </c>
      <c r="G2276">
        <f t="shared" si="105"/>
        <v>8.5429999999999993</v>
      </c>
      <c r="H2276">
        <f t="shared" si="106"/>
        <v>4.5069999999999997</v>
      </c>
    </row>
    <row r="2277" spans="1:8">
      <c r="A2277" s="17">
        <v>39706</v>
      </c>
      <c r="B2277">
        <v>3274.85</v>
      </c>
      <c r="C2277">
        <v>3274.85</v>
      </c>
      <c r="D2277">
        <v>3159.55</v>
      </c>
      <c r="E2277">
        <v>3243.6</v>
      </c>
      <c r="F2277">
        <f t="shared" si="107"/>
        <v>-3.9758429793658845E-2</v>
      </c>
      <c r="G2277">
        <f t="shared" si="105"/>
        <v>8.7390000000000008</v>
      </c>
      <c r="H2277">
        <f t="shared" si="106"/>
        <v>4.49</v>
      </c>
    </row>
    <row r="2278" spans="1:8">
      <c r="A2278" s="17">
        <v>39707</v>
      </c>
      <c r="B2278">
        <v>3135</v>
      </c>
      <c r="C2278">
        <v>3235.85</v>
      </c>
      <c r="D2278">
        <v>3135</v>
      </c>
      <c r="E2278">
        <v>3229.1</v>
      </c>
      <c r="F2278">
        <f t="shared" si="107"/>
        <v>-4.4703415957577652E-3</v>
      </c>
      <c r="G2278">
        <f t="shared" si="105"/>
        <v>8.1890000000000001</v>
      </c>
      <c r="H2278">
        <f t="shared" si="106"/>
        <v>4.5110000000000001</v>
      </c>
    </row>
    <row r="2279" spans="1:8">
      <c r="A2279" s="17">
        <v>39708</v>
      </c>
      <c r="B2279">
        <v>3249.65</v>
      </c>
      <c r="C2279">
        <v>3249.65</v>
      </c>
      <c r="D2279">
        <v>3158.15</v>
      </c>
      <c r="E2279">
        <v>3169</v>
      </c>
      <c r="F2279">
        <f t="shared" si="107"/>
        <v>-1.8611997150908888E-2</v>
      </c>
      <c r="G2279">
        <f t="shared" si="105"/>
        <v>8.5500000000000007</v>
      </c>
      <c r="H2279">
        <f t="shared" si="106"/>
        <v>4.4930000000000003</v>
      </c>
    </row>
    <row r="2280" spans="1:8">
      <c r="A2280" s="17">
        <v>39709</v>
      </c>
      <c r="B2280">
        <v>3017.5</v>
      </c>
      <c r="C2280">
        <v>3176.6</v>
      </c>
      <c r="D2280">
        <v>3007.6</v>
      </c>
      <c r="E2280">
        <v>3169.75</v>
      </c>
      <c r="F2280">
        <f t="shared" si="107"/>
        <v>2.3666771852326463E-4</v>
      </c>
      <c r="G2280">
        <f t="shared" si="105"/>
        <v>8.7840000000000007</v>
      </c>
      <c r="H2280">
        <f t="shared" si="106"/>
        <v>4.4800000000000004</v>
      </c>
    </row>
    <row r="2281" spans="1:8">
      <c r="A2281" s="17">
        <v>39710</v>
      </c>
      <c r="B2281">
        <v>3241.05</v>
      </c>
      <c r="C2281">
        <v>3323.2</v>
      </c>
      <c r="D2281">
        <v>3241.05</v>
      </c>
      <c r="E2281">
        <v>3314.35</v>
      </c>
      <c r="F2281">
        <f t="shared" si="107"/>
        <v>4.5618739648237261E-2</v>
      </c>
      <c r="G2281">
        <f t="shared" si="105"/>
        <v>9.2129999999999992</v>
      </c>
      <c r="H2281">
        <f t="shared" si="106"/>
        <v>4.4589999999999996</v>
      </c>
    </row>
    <row r="2282" spans="1:8">
      <c r="A2282" s="17">
        <v>39713</v>
      </c>
      <c r="B2282">
        <v>3343.45</v>
      </c>
      <c r="C2282">
        <v>3343.45</v>
      </c>
      <c r="D2282">
        <v>3289.7</v>
      </c>
      <c r="E2282">
        <v>3301.15</v>
      </c>
      <c r="F2282">
        <f t="shared" si="107"/>
        <v>-3.9826813704043618E-3</v>
      </c>
      <c r="G2282">
        <f t="shared" si="105"/>
        <v>9.0640000000000001</v>
      </c>
      <c r="H2282">
        <f t="shared" si="106"/>
        <v>4.4569999999999999</v>
      </c>
    </row>
    <row r="2283" spans="1:8">
      <c r="A2283" s="17">
        <v>39714</v>
      </c>
      <c r="B2283">
        <v>3259.35</v>
      </c>
      <c r="C2283">
        <v>3302</v>
      </c>
      <c r="D2283">
        <v>3229.1</v>
      </c>
      <c r="E2283">
        <v>3234</v>
      </c>
      <c r="F2283">
        <f t="shared" si="107"/>
        <v>-2.0341396180119098E-2</v>
      </c>
      <c r="G2283">
        <f t="shared" si="105"/>
        <v>9.0969999999999995</v>
      </c>
      <c r="H2283">
        <f t="shared" si="106"/>
        <v>4.4539999999999997</v>
      </c>
    </row>
    <row r="2284" spans="1:8">
      <c r="A2284" s="17">
        <v>39715</v>
      </c>
      <c r="B2284">
        <v>3254.8</v>
      </c>
      <c r="C2284">
        <v>3291.85</v>
      </c>
      <c r="D2284">
        <v>3236.8</v>
      </c>
      <c r="E2284">
        <v>3255.95</v>
      </c>
      <c r="F2284">
        <f t="shared" si="107"/>
        <v>6.7872603586889291E-3</v>
      </c>
      <c r="G2284">
        <f t="shared" si="105"/>
        <v>9.2200000000000006</v>
      </c>
      <c r="H2284">
        <f t="shared" si="106"/>
        <v>4.4459999999999997</v>
      </c>
    </row>
    <row r="2285" spans="1:8">
      <c r="A2285" s="17">
        <v>39716</v>
      </c>
      <c r="B2285">
        <v>3261.6</v>
      </c>
      <c r="C2285">
        <v>3261.6</v>
      </c>
      <c r="D2285">
        <v>3200.65</v>
      </c>
      <c r="E2285">
        <v>3221.7</v>
      </c>
      <c r="F2285">
        <f t="shared" si="107"/>
        <v>-1.0519203304719005E-2</v>
      </c>
      <c r="G2285">
        <f t="shared" si="105"/>
        <v>8.8469999999999995</v>
      </c>
      <c r="H2285">
        <f t="shared" si="106"/>
        <v>4.4589999999999996</v>
      </c>
    </row>
    <row r="2286" spans="1:8">
      <c r="A2286" s="17">
        <v>39717</v>
      </c>
      <c r="B2286">
        <v>3205.3</v>
      </c>
      <c r="C2286">
        <v>3205.3</v>
      </c>
      <c r="D2286">
        <v>3112.8</v>
      </c>
      <c r="E2286">
        <v>3123.75</v>
      </c>
      <c r="F2286">
        <f t="shared" si="107"/>
        <v>-3.0403203277772572E-2</v>
      </c>
      <c r="G2286">
        <f t="shared" si="105"/>
        <v>9.1310000000000002</v>
      </c>
      <c r="H2286">
        <f t="shared" si="106"/>
        <v>4.4450000000000003</v>
      </c>
    </row>
    <row r="2287" spans="1:8">
      <c r="A2287" s="17">
        <v>39720</v>
      </c>
      <c r="B2287">
        <v>3115</v>
      </c>
      <c r="C2287">
        <v>3115</v>
      </c>
      <c r="D2287">
        <v>2958.15</v>
      </c>
      <c r="E2287">
        <v>3007.9</v>
      </c>
      <c r="F2287">
        <f t="shared" si="107"/>
        <v>-3.7086834733893514E-2</v>
      </c>
      <c r="G2287">
        <f t="shared" si="105"/>
        <v>9.375</v>
      </c>
      <c r="H2287">
        <f t="shared" si="106"/>
        <v>4.4260000000000002</v>
      </c>
    </row>
    <row r="2288" spans="1:8">
      <c r="A2288" s="17">
        <v>39722</v>
      </c>
      <c r="B2288">
        <v>3084</v>
      </c>
      <c r="C2288">
        <v>3119.1</v>
      </c>
      <c r="D2288">
        <v>3019.85</v>
      </c>
      <c r="E2288">
        <v>3082.8</v>
      </c>
      <c r="F2288">
        <f t="shared" si="107"/>
        <v>2.4901093786362516E-2</v>
      </c>
      <c r="G2288">
        <f t="shared" si="105"/>
        <v>8.7989999999999995</v>
      </c>
      <c r="H2288">
        <f t="shared" si="106"/>
        <v>4.4450000000000003</v>
      </c>
    </row>
    <row r="2289" spans="1:8">
      <c r="A2289" s="17">
        <v>39724</v>
      </c>
      <c r="B2289">
        <v>3049.45</v>
      </c>
      <c r="C2289">
        <v>3075.45</v>
      </c>
      <c r="D2289">
        <v>2974.9</v>
      </c>
      <c r="E2289">
        <v>2984.3</v>
      </c>
      <c r="F2289">
        <f t="shared" si="107"/>
        <v>-3.195147268716747E-2</v>
      </c>
      <c r="G2289">
        <f t="shared" si="105"/>
        <v>8.6989999999999998</v>
      </c>
      <c r="H2289">
        <f t="shared" si="106"/>
        <v>4.444</v>
      </c>
    </row>
    <row r="2290" spans="1:8">
      <c r="A2290" s="17">
        <v>39727</v>
      </c>
      <c r="B2290">
        <v>2941.4</v>
      </c>
      <c r="C2290">
        <v>2941.4</v>
      </c>
      <c r="D2290">
        <v>2796.35</v>
      </c>
      <c r="E2290">
        <v>2809.35</v>
      </c>
      <c r="F2290">
        <f t="shared" si="107"/>
        <v>-5.8623462788593761E-2</v>
      </c>
      <c r="G2290">
        <f t="shared" si="105"/>
        <v>8.4570000000000007</v>
      </c>
      <c r="H2290">
        <f t="shared" si="106"/>
        <v>4.452</v>
      </c>
    </row>
    <row r="2291" spans="1:8">
      <c r="A2291" s="17">
        <v>39728</v>
      </c>
      <c r="B2291">
        <v>2873.45</v>
      </c>
      <c r="C2291">
        <v>2894.1</v>
      </c>
      <c r="D2291">
        <v>2751.45</v>
      </c>
      <c r="E2291">
        <v>2790.9</v>
      </c>
      <c r="F2291">
        <f t="shared" si="107"/>
        <v>-6.5673554380906163E-3</v>
      </c>
      <c r="G2291">
        <f t="shared" si="105"/>
        <v>8.6539999999999999</v>
      </c>
      <c r="H2291">
        <f t="shared" si="106"/>
        <v>4.4409999999999998</v>
      </c>
    </row>
    <row r="2292" spans="1:8">
      <c r="A2292" s="17">
        <v>39729</v>
      </c>
      <c r="B2292">
        <v>2683.65</v>
      </c>
      <c r="C2292">
        <v>2709.25</v>
      </c>
      <c r="D2292">
        <v>2561.9</v>
      </c>
      <c r="E2292">
        <v>2693.9</v>
      </c>
      <c r="F2292">
        <f t="shared" si="107"/>
        <v>-3.4755813536851865E-2</v>
      </c>
      <c r="G2292">
        <f t="shared" si="105"/>
        <v>8.4710000000000001</v>
      </c>
      <c r="H2292">
        <f t="shared" si="106"/>
        <v>4.4459999999999997</v>
      </c>
    </row>
    <row r="2293" spans="1:8">
      <c r="A2293" s="17">
        <v>39731</v>
      </c>
      <c r="B2293">
        <v>2573.35</v>
      </c>
      <c r="C2293">
        <v>2589.9499999999998</v>
      </c>
      <c r="D2293">
        <v>2460.4499999999998</v>
      </c>
      <c r="E2293">
        <v>2507.5500000000002</v>
      </c>
      <c r="F2293">
        <f t="shared" si="107"/>
        <v>-6.9174802331192664E-2</v>
      </c>
      <c r="G2293">
        <f t="shared" si="105"/>
        <v>8.3420000000000005</v>
      </c>
      <c r="H2293">
        <f t="shared" si="106"/>
        <v>4.4459999999999997</v>
      </c>
    </row>
    <row r="2294" spans="1:8">
      <c r="A2294" s="17">
        <v>39734</v>
      </c>
      <c r="B2294">
        <v>2559.5500000000002</v>
      </c>
      <c r="C2294">
        <v>2665.4</v>
      </c>
      <c r="D2294">
        <v>2559.5500000000002</v>
      </c>
      <c r="E2294">
        <v>2654.35</v>
      </c>
      <c r="F2294">
        <f t="shared" si="107"/>
        <v>5.8543199537396839E-2</v>
      </c>
      <c r="G2294">
        <f t="shared" si="105"/>
        <v>8.1</v>
      </c>
      <c r="H2294">
        <f t="shared" si="106"/>
        <v>4.4640000000000004</v>
      </c>
    </row>
    <row r="2295" spans="1:8">
      <c r="A2295" s="17">
        <v>39735</v>
      </c>
      <c r="B2295">
        <v>2763.7</v>
      </c>
      <c r="C2295">
        <v>2778</v>
      </c>
      <c r="D2295">
        <v>2672.7</v>
      </c>
      <c r="E2295">
        <v>2685.05</v>
      </c>
      <c r="F2295">
        <f t="shared" si="107"/>
        <v>1.1565920093431714E-2</v>
      </c>
      <c r="G2295">
        <f t="shared" si="105"/>
        <v>8.2279999999999998</v>
      </c>
      <c r="H2295">
        <f t="shared" si="106"/>
        <v>4.4560000000000004</v>
      </c>
    </row>
    <row r="2296" spans="1:8">
      <c r="A2296" s="17">
        <v>39736</v>
      </c>
      <c r="B2296">
        <v>2633.6</v>
      </c>
      <c r="C2296">
        <v>2634.35</v>
      </c>
      <c r="D2296">
        <v>2545.15</v>
      </c>
      <c r="E2296">
        <v>2553.3000000000002</v>
      </c>
      <c r="F2296">
        <f t="shared" si="107"/>
        <v>-4.9067987560753035E-2</v>
      </c>
      <c r="G2296">
        <f t="shared" si="105"/>
        <v>8.0730000000000004</v>
      </c>
      <c r="H2296">
        <f t="shared" si="106"/>
        <v>4.4589999999999996</v>
      </c>
    </row>
    <row r="2297" spans="1:8">
      <c r="A2297" s="17">
        <v>39737</v>
      </c>
      <c r="B2297">
        <v>2473.6</v>
      </c>
      <c r="C2297">
        <v>2549.9</v>
      </c>
      <c r="D2297">
        <v>2389.5500000000002</v>
      </c>
      <c r="E2297">
        <v>2514.6999999999998</v>
      </c>
      <c r="F2297">
        <f t="shared" si="107"/>
        <v>-1.5117690831473185E-2</v>
      </c>
      <c r="G2297">
        <f t="shared" si="105"/>
        <v>7.9539999999999997</v>
      </c>
      <c r="H2297">
        <f t="shared" si="106"/>
        <v>4.4859999999999998</v>
      </c>
    </row>
    <row r="2298" spans="1:8">
      <c r="A2298" s="17">
        <v>39738</v>
      </c>
      <c r="B2298">
        <v>2549.5500000000002</v>
      </c>
      <c r="C2298">
        <v>2563.9</v>
      </c>
      <c r="D2298">
        <v>2371.8000000000002</v>
      </c>
      <c r="E2298">
        <v>2386.4499999999998</v>
      </c>
      <c r="F2298">
        <f t="shared" si="107"/>
        <v>-5.100011929852466E-2</v>
      </c>
      <c r="G2298">
        <f t="shared" si="105"/>
        <v>7.976</v>
      </c>
      <c r="H2298">
        <f t="shared" si="106"/>
        <v>4.4820000000000002</v>
      </c>
    </row>
    <row r="2299" spans="1:8">
      <c r="A2299" s="17">
        <v>39741</v>
      </c>
      <c r="B2299">
        <v>2422</v>
      </c>
      <c r="C2299">
        <v>2479.9499999999998</v>
      </c>
      <c r="D2299">
        <v>2371.1</v>
      </c>
      <c r="E2299">
        <v>2409.9</v>
      </c>
      <c r="F2299">
        <f t="shared" si="107"/>
        <v>9.8263110477907478E-3</v>
      </c>
      <c r="G2299">
        <f t="shared" si="105"/>
        <v>7.8860000000000001</v>
      </c>
      <c r="H2299">
        <f t="shared" si="106"/>
        <v>4.4829999999999997</v>
      </c>
    </row>
    <row r="2300" spans="1:8">
      <c r="A2300" s="17">
        <v>39743</v>
      </c>
      <c r="B2300">
        <v>2446.65</v>
      </c>
      <c r="C2300">
        <v>2456.9499999999998</v>
      </c>
      <c r="D2300">
        <v>2371.5500000000002</v>
      </c>
      <c r="E2300">
        <v>2378.1999999999998</v>
      </c>
      <c r="F2300">
        <f t="shared" si="107"/>
        <v>-1.3154072783103099E-2</v>
      </c>
      <c r="G2300">
        <f t="shared" si="105"/>
        <v>7.6760000000000002</v>
      </c>
      <c r="H2300">
        <f t="shared" si="106"/>
        <v>4.4859999999999998</v>
      </c>
    </row>
    <row r="2301" spans="1:8">
      <c r="A2301" s="17">
        <v>39744</v>
      </c>
      <c r="B2301">
        <v>2284.75</v>
      </c>
      <c r="C2301">
        <v>2377.35</v>
      </c>
      <c r="D2301">
        <v>2270.5500000000002</v>
      </c>
      <c r="E2301">
        <v>2285.4</v>
      </c>
      <c r="F2301">
        <f t="shared" si="107"/>
        <v>-3.9021108401311788E-2</v>
      </c>
      <c r="G2301">
        <f t="shared" si="105"/>
        <v>7.782</v>
      </c>
      <c r="H2301">
        <f t="shared" si="106"/>
        <v>4.4790000000000001</v>
      </c>
    </row>
    <row r="2302" spans="1:8">
      <c r="A2302" s="17">
        <v>39745</v>
      </c>
      <c r="B2302">
        <v>2237.8000000000002</v>
      </c>
      <c r="C2302">
        <v>2240.75</v>
      </c>
      <c r="D2302">
        <v>2002.75</v>
      </c>
      <c r="E2302">
        <v>2035.25</v>
      </c>
      <c r="F2302">
        <f t="shared" si="107"/>
        <v>-0.10945567515533394</v>
      </c>
      <c r="G2302">
        <f t="shared" si="105"/>
        <v>7.9630000000000001</v>
      </c>
      <c r="H2302">
        <f t="shared" si="106"/>
        <v>4.4690000000000003</v>
      </c>
    </row>
    <row r="2303" spans="1:8">
      <c r="A2303" s="17">
        <v>39748</v>
      </c>
      <c r="B2303">
        <v>2013.3</v>
      </c>
      <c r="C2303">
        <v>2022.7</v>
      </c>
      <c r="D2303">
        <v>1796.9</v>
      </c>
      <c r="E2303">
        <v>1973.7</v>
      </c>
      <c r="F2303">
        <f t="shared" si="107"/>
        <v>-3.0241985014126005E-2</v>
      </c>
      <c r="G2303">
        <f t="shared" si="105"/>
        <v>7.516</v>
      </c>
      <c r="H2303">
        <f t="shared" si="106"/>
        <v>4.4790000000000001</v>
      </c>
    </row>
    <row r="2304" spans="1:8">
      <c r="A2304" s="17">
        <v>39750</v>
      </c>
      <c r="B2304">
        <v>2150.35</v>
      </c>
      <c r="C2304">
        <v>2150.35</v>
      </c>
      <c r="D2304">
        <v>2061.4</v>
      </c>
      <c r="E2304">
        <v>2098.5</v>
      </c>
      <c r="F2304">
        <f t="shared" si="107"/>
        <v>6.3231494148046741E-2</v>
      </c>
      <c r="G2304">
        <f t="shared" si="105"/>
        <v>8.3219999999999992</v>
      </c>
      <c r="H2304">
        <f t="shared" si="106"/>
        <v>4.4400000000000004</v>
      </c>
    </row>
    <row r="2305" spans="1:8">
      <c r="A2305" s="17">
        <v>39752</v>
      </c>
      <c r="B2305">
        <v>2160.3000000000002</v>
      </c>
      <c r="C2305">
        <v>2242.9499999999998</v>
      </c>
      <c r="D2305">
        <v>2154.75</v>
      </c>
      <c r="E2305">
        <v>2225.6999999999998</v>
      </c>
      <c r="F2305">
        <f t="shared" si="107"/>
        <v>6.0614724803430997E-2</v>
      </c>
      <c r="G2305">
        <f t="shared" si="105"/>
        <v>7.6779999999999999</v>
      </c>
      <c r="H2305">
        <f t="shared" si="106"/>
        <v>4.4610000000000003</v>
      </c>
    </row>
    <row r="2306" spans="1:8">
      <c r="A2306" s="17">
        <v>39755</v>
      </c>
      <c r="B2306">
        <v>2318.8000000000002</v>
      </c>
      <c r="C2306">
        <v>2350</v>
      </c>
      <c r="D2306">
        <v>2288.9499999999998</v>
      </c>
      <c r="E2306">
        <v>2341</v>
      </c>
      <c r="F2306">
        <f t="shared" si="107"/>
        <v>5.180392685447277E-2</v>
      </c>
      <c r="G2306">
        <f t="shared" ref="G2306:G2369" si="108">VLOOKUP(A2306,Debtindex,6,FALSE)</f>
        <v>7.992</v>
      </c>
      <c r="H2306">
        <f t="shared" ref="H2306:H2369" si="109">VLOOKUP(A2306,Debtindex,7,FALSE)</f>
        <v>4.4550000000000001</v>
      </c>
    </row>
    <row r="2307" spans="1:8">
      <c r="A2307" s="17">
        <v>39756</v>
      </c>
      <c r="B2307">
        <v>2323.25</v>
      </c>
      <c r="C2307">
        <v>2426.9499999999998</v>
      </c>
      <c r="D2307">
        <v>2301.5</v>
      </c>
      <c r="E2307">
        <v>2421.25</v>
      </c>
      <c r="F2307">
        <f t="shared" si="107"/>
        <v>3.4280222127295978E-2</v>
      </c>
      <c r="G2307">
        <f t="shared" si="108"/>
        <v>7.6879999999999997</v>
      </c>
      <c r="H2307">
        <f t="shared" si="109"/>
        <v>4.4779999999999998</v>
      </c>
    </row>
    <row r="2308" spans="1:8">
      <c r="A2308" s="17">
        <v>39757</v>
      </c>
      <c r="B2308">
        <v>2489.6999999999998</v>
      </c>
      <c r="C2308">
        <v>2490.35</v>
      </c>
      <c r="D2308">
        <v>2314.65</v>
      </c>
      <c r="E2308">
        <v>2329.85</v>
      </c>
      <c r="F2308">
        <f t="shared" ref="F2308:F2371" si="110">E2308/E2307-1</f>
        <v>-3.7749096541042859E-2</v>
      </c>
      <c r="G2308">
        <f t="shared" si="108"/>
        <v>7.91</v>
      </c>
      <c r="H2308">
        <f t="shared" si="109"/>
        <v>4.4660000000000002</v>
      </c>
    </row>
    <row r="2309" spans="1:8">
      <c r="A2309" s="17">
        <v>39758</v>
      </c>
      <c r="B2309">
        <v>2261.8000000000002</v>
      </c>
      <c r="C2309">
        <v>2331.0500000000002</v>
      </c>
      <c r="D2309">
        <v>2228.75</v>
      </c>
      <c r="E2309">
        <v>2257.0500000000002</v>
      </c>
      <c r="F2309">
        <f t="shared" si="110"/>
        <v>-3.1246646779835463E-2</v>
      </c>
      <c r="G2309">
        <f t="shared" si="108"/>
        <v>7.5410000000000004</v>
      </c>
      <c r="H2309">
        <f t="shared" si="109"/>
        <v>4.4779999999999998</v>
      </c>
    </row>
    <row r="2310" spans="1:8">
      <c r="A2310" s="17">
        <v>39759</v>
      </c>
      <c r="B2310">
        <v>2253.3000000000002</v>
      </c>
      <c r="C2310">
        <v>2332.0500000000002</v>
      </c>
      <c r="D2310">
        <v>2245.9499999999998</v>
      </c>
      <c r="E2310">
        <v>2312.25</v>
      </c>
      <c r="F2310">
        <f t="shared" si="110"/>
        <v>2.4456702332690927E-2</v>
      </c>
      <c r="G2310">
        <f t="shared" si="108"/>
        <v>7.673</v>
      </c>
      <c r="H2310">
        <f t="shared" si="109"/>
        <v>4.47</v>
      </c>
    </row>
    <row r="2311" spans="1:8">
      <c r="A2311" s="17">
        <v>39762</v>
      </c>
      <c r="B2311">
        <v>2351</v>
      </c>
      <c r="C2311">
        <v>2445.5</v>
      </c>
      <c r="D2311">
        <v>2347.85</v>
      </c>
      <c r="E2311">
        <v>2438.1</v>
      </c>
      <c r="F2311">
        <f t="shared" si="110"/>
        <v>5.4427505676289289E-2</v>
      </c>
      <c r="G2311">
        <f t="shared" si="108"/>
        <v>7.7249999999999996</v>
      </c>
      <c r="H2311">
        <f t="shared" si="109"/>
        <v>4.46</v>
      </c>
    </row>
    <row r="2312" spans="1:8">
      <c r="A2312" s="17">
        <v>39763</v>
      </c>
      <c r="B2312">
        <v>2410.15</v>
      </c>
      <c r="C2312">
        <v>2415.85</v>
      </c>
      <c r="D2312">
        <v>2291</v>
      </c>
      <c r="E2312">
        <v>2302.4</v>
      </c>
      <c r="F2312">
        <f t="shared" si="110"/>
        <v>-5.5658094417784243E-2</v>
      </c>
      <c r="G2312">
        <f t="shared" si="108"/>
        <v>7.5579999999999998</v>
      </c>
      <c r="H2312">
        <f t="shared" si="109"/>
        <v>4.4640000000000004</v>
      </c>
    </row>
    <row r="2313" spans="1:8">
      <c r="A2313" s="17">
        <v>39764</v>
      </c>
      <c r="B2313">
        <v>2269.35</v>
      </c>
      <c r="C2313">
        <v>2320.4499999999998</v>
      </c>
      <c r="D2313">
        <v>2205.35</v>
      </c>
      <c r="E2313">
        <v>2239.3000000000002</v>
      </c>
      <c r="F2313">
        <f t="shared" si="110"/>
        <v>-2.7406184850590654E-2</v>
      </c>
      <c r="G2313">
        <f t="shared" si="108"/>
        <v>7.2629999999999999</v>
      </c>
      <c r="H2313">
        <f t="shared" si="109"/>
        <v>4.4809999999999999</v>
      </c>
    </row>
    <row r="2314" spans="1:8">
      <c r="A2314" s="17">
        <v>39766</v>
      </c>
      <c r="B2314">
        <v>2296.5500000000002</v>
      </c>
      <c r="C2314">
        <v>2299.6</v>
      </c>
      <c r="D2314">
        <v>2188.4</v>
      </c>
      <c r="E2314">
        <v>2203.5500000000002</v>
      </c>
      <c r="F2314">
        <f t="shared" si="110"/>
        <v>-1.59648104318314E-2</v>
      </c>
      <c r="G2314">
        <f t="shared" si="108"/>
        <v>7.69</v>
      </c>
      <c r="H2314">
        <f t="shared" si="109"/>
        <v>4.4580000000000002</v>
      </c>
    </row>
    <row r="2315" spans="1:8">
      <c r="A2315" s="17">
        <v>39769</v>
      </c>
      <c r="B2315">
        <v>2217.3000000000002</v>
      </c>
      <c r="C2315">
        <v>2217.3000000000002</v>
      </c>
      <c r="D2315">
        <v>2113.1999999999998</v>
      </c>
      <c r="E2315">
        <v>2176.3000000000002</v>
      </c>
      <c r="F2315">
        <f t="shared" si="110"/>
        <v>-1.2366408749517777E-2</v>
      </c>
      <c r="G2315">
        <f t="shared" si="108"/>
        <v>7.5330000000000004</v>
      </c>
      <c r="H2315">
        <f t="shared" si="109"/>
        <v>4.4560000000000004</v>
      </c>
    </row>
    <row r="2316" spans="1:8">
      <c r="A2316" s="17">
        <v>39770</v>
      </c>
      <c r="B2316">
        <v>2123.6999999999998</v>
      </c>
      <c r="C2316">
        <v>2151.1</v>
      </c>
      <c r="D2316">
        <v>2087.1999999999998</v>
      </c>
      <c r="E2316">
        <v>2094.25</v>
      </c>
      <c r="F2316">
        <f t="shared" si="110"/>
        <v>-3.7701603639204273E-2</v>
      </c>
      <c r="G2316">
        <f t="shared" si="108"/>
        <v>7.7530000000000001</v>
      </c>
      <c r="H2316">
        <f t="shared" si="109"/>
        <v>4.444</v>
      </c>
    </row>
    <row r="2317" spans="1:8">
      <c r="A2317" s="17">
        <v>39771</v>
      </c>
      <c r="B2317">
        <v>2110.1</v>
      </c>
      <c r="C2317">
        <v>2147.85</v>
      </c>
      <c r="D2317">
        <v>2044.6</v>
      </c>
      <c r="E2317">
        <v>2055.1999999999998</v>
      </c>
      <c r="F2317">
        <f t="shared" si="110"/>
        <v>-1.8646293422466376E-2</v>
      </c>
      <c r="G2317">
        <f t="shared" si="108"/>
        <v>7.5039999999999996</v>
      </c>
      <c r="H2317">
        <f t="shared" si="109"/>
        <v>4.4530000000000003</v>
      </c>
    </row>
    <row r="2318" spans="1:8">
      <c r="A2318" s="17">
        <v>39772</v>
      </c>
      <c r="B2318">
        <v>1983.5</v>
      </c>
      <c r="C2318">
        <v>2006.5</v>
      </c>
      <c r="D2318">
        <v>1955.3</v>
      </c>
      <c r="E2318">
        <v>1988.45</v>
      </c>
      <c r="F2318">
        <f t="shared" si="110"/>
        <v>-3.2478590891397374E-2</v>
      </c>
      <c r="G2318">
        <f t="shared" si="108"/>
        <v>7.452</v>
      </c>
      <c r="H2318">
        <f t="shared" si="109"/>
        <v>4.452</v>
      </c>
    </row>
    <row r="2319" spans="1:8">
      <c r="A2319" s="17">
        <v>39773</v>
      </c>
      <c r="B2319">
        <v>2015.65</v>
      </c>
      <c r="C2319">
        <v>2080.75</v>
      </c>
      <c r="D2319">
        <v>1973.45</v>
      </c>
      <c r="E2319">
        <v>2067.1999999999998</v>
      </c>
      <c r="F2319">
        <f t="shared" si="110"/>
        <v>3.9603711433528588E-2</v>
      </c>
      <c r="G2319">
        <f t="shared" si="108"/>
        <v>7.1840000000000002</v>
      </c>
      <c r="H2319">
        <f t="shared" si="109"/>
        <v>4.46</v>
      </c>
    </row>
    <row r="2320" spans="1:8">
      <c r="A2320" s="17">
        <v>39776</v>
      </c>
      <c r="B2320">
        <v>2056.4</v>
      </c>
      <c r="C2320">
        <v>2098.15</v>
      </c>
      <c r="D2320">
        <v>2030.85</v>
      </c>
      <c r="E2320">
        <v>2075.0500000000002</v>
      </c>
      <c r="F2320">
        <f t="shared" si="110"/>
        <v>3.7974071207431681E-3</v>
      </c>
      <c r="G2320">
        <f t="shared" si="108"/>
        <v>7.2409999999999997</v>
      </c>
      <c r="H2320">
        <f t="shared" si="109"/>
        <v>4.4569999999999999</v>
      </c>
    </row>
    <row r="2321" spans="1:8">
      <c r="A2321" s="17">
        <v>39777</v>
      </c>
      <c r="B2321">
        <v>2123.5500000000002</v>
      </c>
      <c r="C2321">
        <v>2125.85</v>
      </c>
      <c r="D2321">
        <v>2030.35</v>
      </c>
      <c r="E2321">
        <v>2040.4</v>
      </c>
      <c r="F2321">
        <f t="shared" si="110"/>
        <v>-1.6698392809811891E-2</v>
      </c>
      <c r="G2321">
        <f t="shared" si="108"/>
        <v>7.4130000000000003</v>
      </c>
      <c r="H2321">
        <f t="shared" si="109"/>
        <v>4.5149999999999997</v>
      </c>
    </row>
    <row r="2322" spans="1:8">
      <c r="A2322" s="17">
        <v>39778</v>
      </c>
      <c r="B2322">
        <v>2051.65</v>
      </c>
      <c r="C2322">
        <v>2096.1</v>
      </c>
      <c r="D2322">
        <v>2025.2</v>
      </c>
      <c r="E2322">
        <v>2090.75</v>
      </c>
      <c r="F2322">
        <f t="shared" si="110"/>
        <v>2.4676534012938678E-2</v>
      </c>
      <c r="G2322">
        <f t="shared" si="108"/>
        <v>7.1639999999999997</v>
      </c>
      <c r="H2322">
        <f t="shared" si="109"/>
        <v>4.5220000000000002</v>
      </c>
    </row>
    <row r="2323" spans="1:8">
      <c r="A2323" s="17">
        <v>39780</v>
      </c>
      <c r="B2323">
        <v>2061.9499999999998</v>
      </c>
      <c r="C2323">
        <v>2102.75</v>
      </c>
      <c r="D2323">
        <v>2058.6</v>
      </c>
      <c r="E2323">
        <v>2093.1</v>
      </c>
      <c r="F2323">
        <f t="shared" si="110"/>
        <v>1.1239985651081419E-3</v>
      </c>
      <c r="G2323">
        <f t="shared" si="108"/>
        <v>7.5270000000000001</v>
      </c>
      <c r="H2323">
        <f t="shared" si="109"/>
        <v>4.5019999999999998</v>
      </c>
    </row>
    <row r="2324" spans="1:8">
      <c r="A2324" s="17">
        <v>39783</v>
      </c>
      <c r="B2324">
        <v>2099.5</v>
      </c>
      <c r="C2324">
        <v>2147.15</v>
      </c>
      <c r="D2324">
        <v>2041.75</v>
      </c>
      <c r="E2324">
        <v>2048.4</v>
      </c>
      <c r="F2324">
        <f t="shared" si="110"/>
        <v>-2.1355883617600657E-2</v>
      </c>
      <c r="G2324">
        <f t="shared" si="108"/>
        <v>7.165</v>
      </c>
      <c r="H2324">
        <f t="shared" si="109"/>
        <v>4.5140000000000002</v>
      </c>
    </row>
    <row r="2325" spans="1:8">
      <c r="A2325" s="17">
        <v>39784</v>
      </c>
      <c r="B2325">
        <v>1990.2</v>
      </c>
      <c r="C2325">
        <v>2036.95</v>
      </c>
      <c r="D2325">
        <v>1971.35</v>
      </c>
      <c r="E2325">
        <v>2029.4</v>
      </c>
      <c r="F2325">
        <f t="shared" si="110"/>
        <v>-9.275532122632324E-3</v>
      </c>
      <c r="G2325">
        <f t="shared" si="108"/>
        <v>7.0330000000000004</v>
      </c>
      <c r="H2325">
        <f t="shared" si="109"/>
        <v>4.516</v>
      </c>
    </row>
    <row r="2326" spans="1:8">
      <c r="A2326" s="17">
        <v>39785</v>
      </c>
      <c r="B2326">
        <v>2051.25</v>
      </c>
      <c r="C2326">
        <v>2053.4</v>
      </c>
      <c r="D2326">
        <v>2014</v>
      </c>
      <c r="E2326">
        <v>2040.6</v>
      </c>
      <c r="F2326">
        <f t="shared" si="110"/>
        <v>5.5188725731742938E-3</v>
      </c>
      <c r="G2326">
        <f t="shared" si="108"/>
        <v>7.0460000000000003</v>
      </c>
      <c r="H2326">
        <f t="shared" si="109"/>
        <v>4.5129999999999999</v>
      </c>
    </row>
    <row r="2327" spans="1:8">
      <c r="A2327" s="17">
        <v>39786</v>
      </c>
      <c r="B2327">
        <v>2045.45</v>
      </c>
      <c r="C2327">
        <v>2137.9</v>
      </c>
      <c r="D2327">
        <v>2040.85</v>
      </c>
      <c r="E2327">
        <v>2132.65</v>
      </c>
      <c r="F2327">
        <f t="shared" si="110"/>
        <v>4.5109281583848082E-2</v>
      </c>
      <c r="G2327">
        <f t="shared" si="108"/>
        <v>7.0679999999999996</v>
      </c>
      <c r="H2327">
        <f t="shared" si="109"/>
        <v>4.5110000000000001</v>
      </c>
    </row>
    <row r="2328" spans="1:8">
      <c r="A2328" s="17">
        <v>39787</v>
      </c>
      <c r="B2328">
        <v>2123.4499999999998</v>
      </c>
      <c r="C2328">
        <v>2159.65</v>
      </c>
      <c r="D2328">
        <v>2077.1</v>
      </c>
      <c r="E2328">
        <v>2083.1</v>
      </c>
      <c r="F2328">
        <f t="shared" si="110"/>
        <v>-2.3234004642112005E-2</v>
      </c>
      <c r="G2328">
        <f t="shared" si="108"/>
        <v>6.9349999999999996</v>
      </c>
      <c r="H2328">
        <f t="shared" si="109"/>
        <v>4.5140000000000002</v>
      </c>
    </row>
    <row r="2329" spans="1:8">
      <c r="A2329" s="17">
        <v>39790</v>
      </c>
      <c r="B2329">
        <v>2087.1999999999998</v>
      </c>
      <c r="C2329">
        <v>2173.25</v>
      </c>
      <c r="D2329">
        <v>2087.1999999999998</v>
      </c>
      <c r="E2329">
        <v>2121.65</v>
      </c>
      <c r="F2329">
        <f t="shared" si="110"/>
        <v>1.8506072680140262E-2</v>
      </c>
      <c r="G2329">
        <f t="shared" si="108"/>
        <v>6.8579999999999997</v>
      </c>
      <c r="H2329">
        <f t="shared" si="109"/>
        <v>4.508</v>
      </c>
    </row>
    <row r="2330" spans="1:8">
      <c r="A2330" s="17">
        <v>39792</v>
      </c>
      <c r="B2330">
        <v>2146.1999999999998</v>
      </c>
      <c r="C2330">
        <v>2218.5</v>
      </c>
      <c r="D2330">
        <v>2144.35</v>
      </c>
      <c r="E2330">
        <v>2214.6</v>
      </c>
      <c r="F2330">
        <f t="shared" si="110"/>
        <v>4.3810242028609725E-2</v>
      </c>
      <c r="G2330">
        <f t="shared" si="108"/>
        <v>7.3140000000000001</v>
      </c>
      <c r="H2330">
        <f t="shared" si="109"/>
        <v>4.4850000000000003</v>
      </c>
    </row>
    <row r="2331" spans="1:8">
      <c r="A2331" s="17">
        <v>39793</v>
      </c>
      <c r="B2331">
        <v>2216.85</v>
      </c>
      <c r="C2331">
        <v>2234.0500000000002</v>
      </c>
      <c r="D2331">
        <v>2181.0500000000002</v>
      </c>
      <c r="E2331">
        <v>2222.35</v>
      </c>
      <c r="F2331">
        <f t="shared" si="110"/>
        <v>3.4995032963063277E-3</v>
      </c>
      <c r="G2331">
        <f t="shared" si="108"/>
        <v>6.6580000000000004</v>
      </c>
      <c r="H2331">
        <f t="shared" si="109"/>
        <v>4.508</v>
      </c>
    </row>
    <row r="2332" spans="1:8">
      <c r="A2332" s="17">
        <v>39794</v>
      </c>
      <c r="B2332">
        <v>2149.75</v>
      </c>
      <c r="C2332">
        <v>2240.35</v>
      </c>
      <c r="D2332">
        <v>2149.75</v>
      </c>
      <c r="E2332">
        <v>2230.25</v>
      </c>
      <c r="F2332">
        <f t="shared" si="110"/>
        <v>3.5547955992529801E-3</v>
      </c>
      <c r="G2332">
        <f t="shared" si="108"/>
        <v>6.68</v>
      </c>
      <c r="H2332">
        <f t="shared" si="109"/>
        <v>4.5039999999999996</v>
      </c>
    </row>
    <row r="2333" spans="1:8">
      <c r="A2333" s="17">
        <v>39797</v>
      </c>
      <c r="B2333">
        <v>2269</v>
      </c>
      <c r="C2333">
        <v>2299.85</v>
      </c>
      <c r="D2333">
        <v>2263.4499999999998</v>
      </c>
      <c r="E2333">
        <v>2282.35</v>
      </c>
      <c r="F2333">
        <f t="shared" si="110"/>
        <v>2.3360609797107967E-2</v>
      </c>
      <c r="G2333">
        <f t="shared" si="108"/>
        <v>6.5940000000000003</v>
      </c>
      <c r="H2333">
        <f t="shared" si="109"/>
        <v>4.4989999999999997</v>
      </c>
    </row>
    <row r="2334" spans="1:8">
      <c r="A2334" s="17">
        <v>39798</v>
      </c>
      <c r="B2334">
        <v>2277.3000000000002</v>
      </c>
      <c r="C2334">
        <v>2343.5</v>
      </c>
      <c r="D2334">
        <v>2277.3000000000002</v>
      </c>
      <c r="E2334">
        <v>2336.85</v>
      </c>
      <c r="F2334">
        <f t="shared" si="110"/>
        <v>2.387889675115562E-2</v>
      </c>
      <c r="G2334">
        <f t="shared" si="108"/>
        <v>6.7759999999999998</v>
      </c>
      <c r="H2334">
        <f t="shared" si="109"/>
        <v>4.4889999999999999</v>
      </c>
    </row>
    <row r="2335" spans="1:8">
      <c r="A2335" s="17">
        <v>39799</v>
      </c>
      <c r="B2335">
        <v>2362.1999999999998</v>
      </c>
      <c r="C2335">
        <v>2362.1999999999998</v>
      </c>
      <c r="D2335">
        <v>2260.85</v>
      </c>
      <c r="E2335">
        <v>2268.4</v>
      </c>
      <c r="F2335">
        <f t="shared" si="110"/>
        <v>-2.9291567708667587E-2</v>
      </c>
      <c r="G2335">
        <f t="shared" si="108"/>
        <v>6.2190000000000003</v>
      </c>
      <c r="H2335">
        <f t="shared" si="109"/>
        <v>4.4939999999999998</v>
      </c>
    </row>
    <row r="2336" spans="1:8">
      <c r="A2336" s="17">
        <v>39800</v>
      </c>
      <c r="B2336">
        <v>2269.35</v>
      </c>
      <c r="C2336">
        <v>2352.8000000000002</v>
      </c>
      <c r="D2336">
        <v>2247</v>
      </c>
      <c r="E2336">
        <v>2347.35</v>
      </c>
      <c r="F2336">
        <f t="shared" si="110"/>
        <v>3.4804267324986649E-2</v>
      </c>
      <c r="G2336">
        <f t="shared" si="108"/>
        <v>5.992</v>
      </c>
      <c r="H2336">
        <f t="shared" si="109"/>
        <v>4.5</v>
      </c>
    </row>
    <row r="2337" spans="1:8">
      <c r="A2337" s="17">
        <v>39801</v>
      </c>
      <c r="B2337">
        <v>2343.3000000000002</v>
      </c>
      <c r="C2337">
        <v>2388.0500000000002</v>
      </c>
      <c r="D2337">
        <v>2338.8000000000002</v>
      </c>
      <c r="E2337">
        <v>2370.35</v>
      </c>
      <c r="F2337">
        <f t="shared" si="110"/>
        <v>9.7982831703835593E-3</v>
      </c>
      <c r="G2337">
        <f t="shared" si="108"/>
        <v>6.3979999999999997</v>
      </c>
      <c r="H2337">
        <f t="shared" si="109"/>
        <v>4.4809999999999999</v>
      </c>
    </row>
    <row r="2338" spans="1:8">
      <c r="A2338" s="17">
        <v>39804</v>
      </c>
      <c r="B2338">
        <v>2370</v>
      </c>
      <c r="C2338">
        <v>2395.6999999999998</v>
      </c>
      <c r="D2338">
        <v>2335.85</v>
      </c>
      <c r="E2338">
        <v>2343.3000000000002</v>
      </c>
      <c r="F2338">
        <f t="shared" si="110"/>
        <v>-1.141181682030068E-2</v>
      </c>
      <c r="G2338">
        <f t="shared" si="108"/>
        <v>6.0549999999999997</v>
      </c>
      <c r="H2338">
        <f t="shared" si="109"/>
        <v>4.4859999999999998</v>
      </c>
    </row>
    <row r="2339" spans="1:8">
      <c r="A2339" s="17">
        <v>39805</v>
      </c>
      <c r="B2339">
        <v>2326.85</v>
      </c>
      <c r="C2339">
        <v>2327.35</v>
      </c>
      <c r="D2339">
        <v>2278.6999999999998</v>
      </c>
      <c r="E2339">
        <v>2286.1</v>
      </c>
      <c r="F2339">
        <f t="shared" si="110"/>
        <v>-2.4410020057184401E-2</v>
      </c>
      <c r="G2339">
        <f t="shared" si="108"/>
        <v>5.9080000000000004</v>
      </c>
      <c r="H2339">
        <f t="shared" si="109"/>
        <v>4.4889999999999999</v>
      </c>
    </row>
    <row r="2340" spans="1:8">
      <c r="A2340" s="17">
        <v>39806</v>
      </c>
      <c r="B2340">
        <v>2281.6</v>
      </c>
      <c r="C2340">
        <v>2281.6</v>
      </c>
      <c r="D2340">
        <v>2245.1999999999998</v>
      </c>
      <c r="E2340">
        <v>2255.1</v>
      </c>
      <c r="F2340">
        <f t="shared" si="110"/>
        <v>-1.356021171427324E-2</v>
      </c>
      <c r="G2340">
        <f t="shared" si="108"/>
        <v>5.7939999999999996</v>
      </c>
      <c r="H2340">
        <f t="shared" si="109"/>
        <v>4.4909999999999997</v>
      </c>
    </row>
    <row r="2341" spans="1:8">
      <c r="A2341" s="17">
        <v>39808</v>
      </c>
      <c r="B2341">
        <v>2275.5</v>
      </c>
      <c r="C2341">
        <v>2288.65</v>
      </c>
      <c r="D2341">
        <v>2204.5</v>
      </c>
      <c r="E2341">
        <v>2212.5</v>
      </c>
      <c r="F2341">
        <f t="shared" si="110"/>
        <v>-1.8890514833045047E-2</v>
      </c>
      <c r="G2341">
        <f t="shared" si="108"/>
        <v>5.8239999999999998</v>
      </c>
      <c r="H2341">
        <f t="shared" si="109"/>
        <v>4.484</v>
      </c>
    </row>
    <row r="2342" spans="1:8">
      <c r="A2342" s="17">
        <v>39811</v>
      </c>
      <c r="B2342">
        <v>2212.1</v>
      </c>
      <c r="C2342">
        <v>2265.5</v>
      </c>
      <c r="D2342">
        <v>2180.9499999999998</v>
      </c>
      <c r="E2342">
        <v>2258.85</v>
      </c>
      <c r="F2342">
        <f t="shared" si="110"/>
        <v>2.094915254237284E-2</v>
      </c>
      <c r="G2342">
        <f t="shared" si="108"/>
        <v>5.8369999999999997</v>
      </c>
      <c r="H2342">
        <f t="shared" si="109"/>
        <v>4.4749999999999996</v>
      </c>
    </row>
    <row r="2343" spans="1:8">
      <c r="A2343" s="17">
        <v>39812</v>
      </c>
      <c r="B2343">
        <v>2280.4499999999998</v>
      </c>
      <c r="C2343">
        <v>2314.3000000000002</v>
      </c>
      <c r="D2343">
        <v>2249.8000000000002</v>
      </c>
      <c r="E2343">
        <v>2304.4</v>
      </c>
      <c r="F2343">
        <f t="shared" si="110"/>
        <v>2.0165128273236466E-2</v>
      </c>
      <c r="G2343">
        <f t="shared" si="108"/>
        <v>5.7939999999999996</v>
      </c>
      <c r="H2343">
        <f t="shared" si="109"/>
        <v>4.4740000000000002</v>
      </c>
    </row>
    <row r="2344" spans="1:8">
      <c r="A2344" s="17">
        <v>39813</v>
      </c>
      <c r="B2344">
        <v>2318.4499999999998</v>
      </c>
      <c r="C2344">
        <v>2329.4</v>
      </c>
      <c r="D2344">
        <v>2283</v>
      </c>
      <c r="E2344">
        <v>2295.75</v>
      </c>
      <c r="F2344">
        <f t="shared" si="110"/>
        <v>-3.7536885957299981E-3</v>
      </c>
      <c r="G2344">
        <f t="shared" si="108"/>
        <v>5.5369999999999999</v>
      </c>
      <c r="H2344">
        <f t="shared" si="109"/>
        <v>4.4809999999999999</v>
      </c>
    </row>
    <row r="2345" spans="1:8">
      <c r="A2345" s="17">
        <v>39814</v>
      </c>
      <c r="B2345">
        <v>2305.9499999999998</v>
      </c>
      <c r="C2345">
        <v>2363</v>
      </c>
      <c r="D2345">
        <v>2305.9499999999998</v>
      </c>
      <c r="E2345">
        <v>2361.1999999999998</v>
      </c>
      <c r="F2345">
        <f t="shared" si="110"/>
        <v>2.8509201785908767E-2</v>
      </c>
      <c r="G2345">
        <f t="shared" si="108"/>
        <v>5.4210000000000003</v>
      </c>
      <c r="H2345">
        <f t="shared" si="109"/>
        <v>4.4859999999999998</v>
      </c>
    </row>
    <row r="2346" spans="1:8">
      <c r="A2346" s="17">
        <v>39815</v>
      </c>
      <c r="B2346">
        <v>2379.65</v>
      </c>
      <c r="C2346">
        <v>2405.3000000000002</v>
      </c>
      <c r="D2346">
        <v>2355.6999999999998</v>
      </c>
      <c r="E2346">
        <v>2380.4</v>
      </c>
      <c r="F2346">
        <f t="shared" si="110"/>
        <v>8.1314585803828887E-3</v>
      </c>
      <c r="G2346">
        <f t="shared" si="108"/>
        <v>5.7789999999999999</v>
      </c>
      <c r="H2346">
        <f t="shared" si="109"/>
        <v>4.4770000000000003</v>
      </c>
    </row>
    <row r="2347" spans="1:8">
      <c r="A2347" s="17">
        <v>39818</v>
      </c>
      <c r="B2347">
        <v>2410.4</v>
      </c>
      <c r="C2347">
        <v>2438.1</v>
      </c>
      <c r="D2347">
        <v>2400.3000000000002</v>
      </c>
      <c r="E2347">
        <v>2433.5</v>
      </c>
      <c r="F2347">
        <f t="shared" si="110"/>
        <v>2.2307175264661305E-2</v>
      </c>
      <c r="G2347">
        <f t="shared" si="108"/>
        <v>5.3540000000000001</v>
      </c>
      <c r="H2347">
        <f t="shared" si="109"/>
        <v>4.4850000000000003</v>
      </c>
    </row>
    <row r="2348" spans="1:8">
      <c r="A2348" s="17">
        <v>39819</v>
      </c>
      <c r="B2348">
        <v>2428.35</v>
      </c>
      <c r="C2348">
        <v>2456.3000000000002</v>
      </c>
      <c r="D2348">
        <v>2391.9</v>
      </c>
      <c r="E2348">
        <v>2431.25</v>
      </c>
      <c r="F2348">
        <f t="shared" si="110"/>
        <v>-9.245942058763168E-4</v>
      </c>
      <c r="G2348">
        <f t="shared" si="108"/>
        <v>5.2750000000000004</v>
      </c>
      <c r="H2348">
        <f t="shared" si="109"/>
        <v>4.4859999999999998</v>
      </c>
    </row>
    <row r="2349" spans="1:8">
      <c r="A2349" s="17">
        <v>39820</v>
      </c>
      <c r="B2349">
        <v>2445.75</v>
      </c>
      <c r="C2349">
        <v>2454.9499999999998</v>
      </c>
      <c r="D2349">
        <v>2254.35</v>
      </c>
      <c r="E2349">
        <v>2271.4</v>
      </c>
      <c r="F2349">
        <f t="shared" si="110"/>
        <v>-6.5748071979434441E-2</v>
      </c>
      <c r="G2349">
        <f t="shared" si="108"/>
        <v>6.6689999999999996</v>
      </c>
      <c r="H2349">
        <f t="shared" si="109"/>
        <v>4.4290000000000003</v>
      </c>
    </row>
    <row r="2350" spans="1:8">
      <c r="A2350" s="17">
        <v>39822</v>
      </c>
      <c r="B2350">
        <v>2222</v>
      </c>
      <c r="C2350">
        <v>2270.65</v>
      </c>
      <c r="D2350">
        <v>2176.9499999999998</v>
      </c>
      <c r="E2350">
        <v>2225.4499999999998</v>
      </c>
      <c r="F2350">
        <f t="shared" si="110"/>
        <v>-2.0229814211499608E-2</v>
      </c>
      <c r="G2350">
        <f t="shared" si="108"/>
        <v>6.1379999999999999</v>
      </c>
      <c r="H2350">
        <f t="shared" si="109"/>
        <v>4.444</v>
      </c>
    </row>
    <row r="2351" spans="1:8">
      <c r="A2351" s="17">
        <v>39825</v>
      </c>
      <c r="B2351">
        <v>2205.4499999999998</v>
      </c>
      <c r="C2351">
        <v>2209.25</v>
      </c>
      <c r="D2351">
        <v>2146.1</v>
      </c>
      <c r="E2351">
        <v>2160.25</v>
      </c>
      <c r="F2351">
        <f t="shared" si="110"/>
        <v>-2.9297445460468641E-2</v>
      </c>
      <c r="G2351">
        <f t="shared" si="108"/>
        <v>6.39</v>
      </c>
      <c r="H2351">
        <f t="shared" si="109"/>
        <v>4.4260000000000002</v>
      </c>
    </row>
    <row r="2352" spans="1:8">
      <c r="A2352" s="17">
        <v>39826</v>
      </c>
      <c r="B2352">
        <v>2146.65</v>
      </c>
      <c r="C2352">
        <v>2180.0500000000002</v>
      </c>
      <c r="D2352">
        <v>2121.0500000000002</v>
      </c>
      <c r="E2352">
        <v>2136.6</v>
      </c>
      <c r="F2352">
        <f t="shared" si="110"/>
        <v>-1.0947806966786322E-2</v>
      </c>
      <c r="G2352">
        <f t="shared" si="108"/>
        <v>6.0549999999999997</v>
      </c>
      <c r="H2352">
        <f t="shared" si="109"/>
        <v>4.4359999999999999</v>
      </c>
    </row>
    <row r="2353" spans="1:8">
      <c r="A2353" s="17">
        <v>39827</v>
      </c>
      <c r="B2353">
        <v>2168.4</v>
      </c>
      <c r="C2353">
        <v>2211.5</v>
      </c>
      <c r="D2353">
        <v>2163.3000000000002</v>
      </c>
      <c r="E2353">
        <v>2200.65</v>
      </c>
      <c r="F2353">
        <f t="shared" si="110"/>
        <v>2.9977534400449368E-2</v>
      </c>
      <c r="G2353">
        <f t="shared" si="108"/>
        <v>5.6269999999999998</v>
      </c>
      <c r="H2353">
        <f t="shared" si="109"/>
        <v>4.4889999999999999</v>
      </c>
    </row>
    <row r="2354" spans="1:8">
      <c r="A2354" s="17">
        <v>39828</v>
      </c>
      <c r="B2354">
        <v>2141.25</v>
      </c>
      <c r="C2354">
        <v>2150.4</v>
      </c>
      <c r="D2354">
        <v>2112.9</v>
      </c>
      <c r="E2354">
        <v>2133.3000000000002</v>
      </c>
      <c r="F2354">
        <f t="shared" si="110"/>
        <v>-3.0604594097198512E-2</v>
      </c>
      <c r="G2354">
        <f t="shared" si="108"/>
        <v>5.8029999999999999</v>
      </c>
      <c r="H2354">
        <f t="shared" si="109"/>
        <v>4.4790000000000001</v>
      </c>
    </row>
    <row r="2355" spans="1:8">
      <c r="A2355" s="17">
        <v>39829</v>
      </c>
      <c r="B2355">
        <v>2158.9</v>
      </c>
      <c r="C2355">
        <v>2193.0500000000002</v>
      </c>
      <c r="D2355">
        <v>2149</v>
      </c>
      <c r="E2355">
        <v>2189.4499999999998</v>
      </c>
      <c r="F2355">
        <f t="shared" si="110"/>
        <v>2.6320723761308562E-2</v>
      </c>
      <c r="G2355">
        <f t="shared" si="108"/>
        <v>6.0679999999999996</v>
      </c>
      <c r="H2355">
        <f t="shared" si="109"/>
        <v>4.6500000000000004</v>
      </c>
    </row>
    <row r="2356" spans="1:8">
      <c r="A2356" s="17">
        <v>39832</v>
      </c>
      <c r="B2356">
        <v>2190.1999999999998</v>
      </c>
      <c r="C2356">
        <v>2218.4499999999998</v>
      </c>
      <c r="D2356">
        <v>2186.8000000000002</v>
      </c>
      <c r="E2356">
        <v>2204.3000000000002</v>
      </c>
      <c r="F2356">
        <f t="shared" si="110"/>
        <v>6.7825252917401713E-3</v>
      </c>
      <c r="G2356">
        <f t="shared" si="108"/>
        <v>5.7889999999999997</v>
      </c>
      <c r="H2356">
        <f t="shared" si="109"/>
        <v>4.6630000000000003</v>
      </c>
    </row>
    <row r="2357" spans="1:8">
      <c r="A2357" s="17">
        <v>39833</v>
      </c>
      <c r="B2357">
        <v>2161.4</v>
      </c>
      <c r="C2357">
        <v>2181.5500000000002</v>
      </c>
      <c r="D2357">
        <v>2148</v>
      </c>
      <c r="E2357">
        <v>2173.35</v>
      </c>
      <c r="F2357">
        <f t="shared" si="110"/>
        <v>-1.4040738556457932E-2</v>
      </c>
      <c r="G2357">
        <f t="shared" si="108"/>
        <v>6.609</v>
      </c>
      <c r="H2357">
        <f t="shared" si="109"/>
        <v>4.6239999999999997</v>
      </c>
    </row>
    <row r="2358" spans="1:8">
      <c r="A2358" s="17">
        <v>39834</v>
      </c>
      <c r="B2358">
        <v>2138.4</v>
      </c>
      <c r="C2358">
        <v>2165.1</v>
      </c>
      <c r="D2358">
        <v>2101.65</v>
      </c>
      <c r="E2358">
        <v>2110.85</v>
      </c>
      <c r="F2358">
        <f t="shared" si="110"/>
        <v>-2.8757448179078438E-2</v>
      </c>
      <c r="G2358">
        <f t="shared" si="108"/>
        <v>6.4029999999999996</v>
      </c>
      <c r="H2358">
        <f t="shared" si="109"/>
        <v>4.63</v>
      </c>
    </row>
    <row r="2359" spans="1:8">
      <c r="A2359" s="17">
        <v>39835</v>
      </c>
      <c r="B2359">
        <v>2133.3000000000002</v>
      </c>
      <c r="C2359">
        <v>2134.8000000000002</v>
      </c>
      <c r="D2359">
        <v>2085.4499999999998</v>
      </c>
      <c r="E2359">
        <v>2105.4</v>
      </c>
      <c r="F2359">
        <f t="shared" si="110"/>
        <v>-2.581898287419726E-3</v>
      </c>
      <c r="G2359">
        <f t="shared" si="108"/>
        <v>5.94</v>
      </c>
      <c r="H2359">
        <f t="shared" si="109"/>
        <v>4.6479999999999997</v>
      </c>
    </row>
    <row r="2360" spans="1:8">
      <c r="A2360" s="17">
        <v>39836</v>
      </c>
      <c r="B2360">
        <v>2097.5</v>
      </c>
      <c r="C2360">
        <v>2109.25</v>
      </c>
      <c r="D2360">
        <v>2061.15</v>
      </c>
      <c r="E2360">
        <v>2072.85</v>
      </c>
      <c r="F2360">
        <f t="shared" si="110"/>
        <v>-1.5460245084069624E-2</v>
      </c>
      <c r="G2360">
        <f t="shared" si="108"/>
        <v>6.3940000000000001</v>
      </c>
      <c r="H2360">
        <f t="shared" si="109"/>
        <v>4.625</v>
      </c>
    </row>
    <row r="2361" spans="1:8">
      <c r="A2361" s="17">
        <v>39840</v>
      </c>
      <c r="B2361">
        <v>2097.35</v>
      </c>
      <c r="C2361">
        <v>2134.1</v>
      </c>
      <c r="D2361">
        <v>2096.75</v>
      </c>
      <c r="E2361">
        <v>2129.4499999999998</v>
      </c>
      <c r="F2361">
        <f t="shared" si="110"/>
        <v>2.7305400776708399E-2</v>
      </c>
      <c r="G2361">
        <f t="shared" si="108"/>
        <v>5.6559999999999997</v>
      </c>
      <c r="H2361">
        <f t="shared" si="109"/>
        <v>4.6459999999999999</v>
      </c>
    </row>
    <row r="2362" spans="1:8">
      <c r="A2362" s="17">
        <v>39841</v>
      </c>
      <c r="B2362">
        <v>2147</v>
      </c>
      <c r="C2362">
        <v>2191.6</v>
      </c>
      <c r="D2362">
        <v>2142.0500000000002</v>
      </c>
      <c r="E2362">
        <v>2188.35</v>
      </c>
      <c r="F2362">
        <f t="shared" si="110"/>
        <v>2.7659724341966285E-2</v>
      </c>
      <c r="G2362">
        <f t="shared" si="108"/>
        <v>5.91</v>
      </c>
      <c r="H2362">
        <f t="shared" si="109"/>
        <v>4.6319999999999997</v>
      </c>
    </row>
    <row r="2363" spans="1:8">
      <c r="A2363" s="17">
        <v>39842</v>
      </c>
      <c r="B2363">
        <v>2203.3000000000002</v>
      </c>
      <c r="C2363">
        <v>2205.5500000000002</v>
      </c>
      <c r="D2363">
        <v>2154.15</v>
      </c>
      <c r="E2363">
        <v>2171.9</v>
      </c>
      <c r="F2363">
        <f t="shared" si="110"/>
        <v>-7.5170790778439356E-3</v>
      </c>
      <c r="G2363">
        <f t="shared" si="108"/>
        <v>6.532</v>
      </c>
      <c r="H2363">
        <f t="shared" si="109"/>
        <v>4.6020000000000003</v>
      </c>
    </row>
    <row r="2364" spans="1:8">
      <c r="A2364" s="17">
        <v>39843</v>
      </c>
      <c r="B2364">
        <v>2150.85</v>
      </c>
      <c r="C2364">
        <v>2212.6999999999998</v>
      </c>
      <c r="D2364">
        <v>2140.1</v>
      </c>
      <c r="E2364">
        <v>2209.0500000000002</v>
      </c>
      <c r="F2364">
        <f t="shared" si="110"/>
        <v>1.7104839080989143E-2</v>
      </c>
      <c r="G2364">
        <f t="shared" si="108"/>
        <v>5.9880000000000004</v>
      </c>
      <c r="H2364">
        <f t="shared" si="109"/>
        <v>4.6230000000000002</v>
      </c>
    </row>
    <row r="2365" spans="1:8">
      <c r="A2365" s="17">
        <v>39846</v>
      </c>
      <c r="B2365">
        <v>2185.4499999999998</v>
      </c>
      <c r="C2365">
        <v>2192.4</v>
      </c>
      <c r="D2365">
        <v>2134.5500000000002</v>
      </c>
      <c r="E2365">
        <v>2138.8000000000002</v>
      </c>
      <c r="F2365">
        <f t="shared" si="110"/>
        <v>-3.1801000430049076E-2</v>
      </c>
      <c r="G2365">
        <f t="shared" si="108"/>
        <v>6.1239999999999997</v>
      </c>
      <c r="H2365">
        <f t="shared" si="109"/>
        <v>4.6130000000000004</v>
      </c>
    </row>
    <row r="2366" spans="1:8">
      <c r="A2366" s="17">
        <v>39847</v>
      </c>
      <c r="B2366">
        <v>2154</v>
      </c>
      <c r="C2366">
        <v>2173.75</v>
      </c>
      <c r="D2366">
        <v>2127.35</v>
      </c>
      <c r="E2366">
        <v>2142.6</v>
      </c>
      <c r="F2366">
        <f t="shared" si="110"/>
        <v>1.7766972133905767E-3</v>
      </c>
      <c r="G2366">
        <f t="shared" si="108"/>
        <v>5.9749999999999996</v>
      </c>
      <c r="H2366">
        <f t="shared" si="109"/>
        <v>4.617</v>
      </c>
    </row>
    <row r="2367" spans="1:8">
      <c r="A2367" s="17">
        <v>39848</v>
      </c>
      <c r="B2367">
        <v>2160.5500000000002</v>
      </c>
      <c r="C2367">
        <v>2179.9</v>
      </c>
      <c r="D2367">
        <v>2146.9499999999998</v>
      </c>
      <c r="E2367">
        <v>2153.25</v>
      </c>
      <c r="F2367">
        <f t="shared" si="110"/>
        <v>4.9705964715767159E-3</v>
      </c>
      <c r="G2367">
        <f t="shared" si="108"/>
        <v>5.8239999999999998</v>
      </c>
      <c r="H2367">
        <f t="shared" si="109"/>
        <v>4.6210000000000004</v>
      </c>
    </row>
    <row r="2368" spans="1:8">
      <c r="A2368" s="17">
        <v>39849</v>
      </c>
      <c r="B2368">
        <v>2157.4499999999998</v>
      </c>
      <c r="C2368">
        <v>2159.6999999999998</v>
      </c>
      <c r="D2368">
        <v>2122.5500000000002</v>
      </c>
      <c r="E2368">
        <v>2136.5500000000002</v>
      </c>
      <c r="F2368">
        <f t="shared" si="110"/>
        <v>-7.7557181005456499E-3</v>
      </c>
      <c r="G2368">
        <f t="shared" si="108"/>
        <v>6.1159999999999997</v>
      </c>
      <c r="H2368">
        <f t="shared" si="109"/>
        <v>4.6050000000000004</v>
      </c>
    </row>
    <row r="2369" spans="1:8">
      <c r="A2369" s="17">
        <v>39850</v>
      </c>
      <c r="B2369">
        <v>2158.75</v>
      </c>
      <c r="C2369">
        <v>2187.1999999999998</v>
      </c>
      <c r="D2369">
        <v>2155.1999999999998</v>
      </c>
      <c r="E2369">
        <v>2180.6999999999998</v>
      </c>
      <c r="F2369">
        <f t="shared" si="110"/>
        <v>2.066415482904671E-2</v>
      </c>
      <c r="G2369">
        <f t="shared" si="108"/>
        <v>6.3319999999999999</v>
      </c>
      <c r="H2369">
        <f t="shared" si="109"/>
        <v>4.593</v>
      </c>
    </row>
    <row r="2370" spans="1:8">
      <c r="A2370" s="17">
        <v>39853</v>
      </c>
      <c r="B2370">
        <v>2192.5500000000002</v>
      </c>
      <c r="C2370">
        <v>2240.9499999999998</v>
      </c>
      <c r="D2370">
        <v>2185.35</v>
      </c>
      <c r="E2370">
        <v>2237.25</v>
      </c>
      <c r="F2370">
        <f t="shared" si="110"/>
        <v>2.5932040170587589E-2</v>
      </c>
      <c r="G2370">
        <f t="shared" ref="G2370:G2433" si="111">VLOOKUP(A2370,Debtindex,6,FALSE)</f>
        <v>6.44</v>
      </c>
      <c r="H2370">
        <f t="shared" ref="H2370:H2433" si="112">VLOOKUP(A2370,Debtindex,7,FALSE)</f>
        <v>4.5860000000000003</v>
      </c>
    </row>
    <row r="2371" spans="1:8">
      <c r="A2371" s="17">
        <v>39854</v>
      </c>
      <c r="B2371">
        <v>2239.6999999999998</v>
      </c>
      <c r="C2371">
        <v>2266.35</v>
      </c>
      <c r="D2371">
        <v>2221.65</v>
      </c>
      <c r="E2371">
        <v>2248.9</v>
      </c>
      <c r="F2371">
        <f t="shared" si="110"/>
        <v>5.2072857302492004E-3</v>
      </c>
      <c r="G2371">
        <f t="shared" si="111"/>
        <v>6.2290000000000001</v>
      </c>
      <c r="H2371">
        <f t="shared" si="112"/>
        <v>4.5919999999999996</v>
      </c>
    </row>
    <row r="2372" spans="1:8">
      <c r="A2372" s="17">
        <v>39855</v>
      </c>
      <c r="B2372">
        <v>2211.35</v>
      </c>
      <c r="C2372">
        <v>2250.25</v>
      </c>
      <c r="D2372">
        <v>2211.35</v>
      </c>
      <c r="E2372">
        <v>2244.25</v>
      </c>
      <c r="F2372">
        <f t="shared" ref="F2372:F2435" si="113">E2372/E2371-1</f>
        <v>-2.0676775312374884E-3</v>
      </c>
      <c r="G2372">
        <f t="shared" si="111"/>
        <v>6.4370000000000003</v>
      </c>
      <c r="H2372">
        <f t="shared" si="112"/>
        <v>4.58</v>
      </c>
    </row>
    <row r="2373" spans="1:8">
      <c r="A2373" s="17">
        <v>39856</v>
      </c>
      <c r="B2373">
        <v>2232.35</v>
      </c>
      <c r="C2373">
        <v>2250.35</v>
      </c>
      <c r="D2373">
        <v>2222.5500000000002</v>
      </c>
      <c r="E2373">
        <v>2225.8000000000002</v>
      </c>
      <c r="F2373">
        <f t="shared" si="113"/>
        <v>-8.2210092458504525E-3</v>
      </c>
      <c r="G2373">
        <f t="shared" si="111"/>
        <v>7.0170000000000003</v>
      </c>
      <c r="H2373">
        <f t="shared" si="112"/>
        <v>4.5549999999999997</v>
      </c>
    </row>
    <row r="2374" spans="1:8">
      <c r="A2374" s="17">
        <v>39857</v>
      </c>
      <c r="B2374">
        <v>2236.9499999999998</v>
      </c>
      <c r="C2374">
        <v>2278</v>
      </c>
      <c r="D2374">
        <v>2236.9499999999998</v>
      </c>
      <c r="E2374">
        <v>2264.3000000000002</v>
      </c>
      <c r="F2374">
        <f t="shared" si="113"/>
        <v>1.729715158594658E-2</v>
      </c>
      <c r="G2374">
        <f t="shared" si="111"/>
        <v>6.0170000000000003</v>
      </c>
      <c r="H2374">
        <f t="shared" si="112"/>
        <v>4.5960000000000001</v>
      </c>
    </row>
    <row r="2375" spans="1:8">
      <c r="A2375" s="17">
        <v>39860</v>
      </c>
      <c r="B2375">
        <v>2257.65</v>
      </c>
      <c r="C2375">
        <v>2259.1999999999998</v>
      </c>
      <c r="D2375">
        <v>2186.9499999999998</v>
      </c>
      <c r="E2375">
        <v>2193.3000000000002</v>
      </c>
      <c r="F2375">
        <f t="shared" si="113"/>
        <v>-3.1356269045621166E-2</v>
      </c>
      <c r="G2375">
        <f t="shared" si="111"/>
        <v>6.3540000000000001</v>
      </c>
      <c r="H2375">
        <f t="shared" si="112"/>
        <v>4.5739999999999998</v>
      </c>
    </row>
    <row r="2376" spans="1:8">
      <c r="A2376" s="17">
        <v>39861</v>
      </c>
      <c r="B2376">
        <v>2166.8000000000002</v>
      </c>
      <c r="C2376">
        <v>2166.8000000000002</v>
      </c>
      <c r="D2376">
        <v>2128.85</v>
      </c>
      <c r="E2376">
        <v>2137.35</v>
      </c>
      <c r="F2376">
        <f t="shared" si="113"/>
        <v>-2.5509506223499012E-2</v>
      </c>
      <c r="G2376">
        <f t="shared" si="111"/>
        <v>6.5439999999999996</v>
      </c>
      <c r="H2376">
        <f t="shared" si="112"/>
        <v>4.5629999999999997</v>
      </c>
    </row>
    <row r="2377" spans="1:8">
      <c r="A2377" s="17">
        <v>39862</v>
      </c>
      <c r="B2377">
        <v>2118.5</v>
      </c>
      <c r="C2377">
        <v>2159.5500000000002</v>
      </c>
      <c r="D2377">
        <v>2118.5</v>
      </c>
      <c r="E2377">
        <v>2138.85</v>
      </c>
      <c r="F2377">
        <f t="shared" si="113"/>
        <v>7.0180363534277923E-4</v>
      </c>
      <c r="G2377">
        <f t="shared" si="111"/>
        <v>6.5730000000000004</v>
      </c>
      <c r="H2377">
        <f t="shared" si="112"/>
        <v>4.5590000000000002</v>
      </c>
    </row>
    <row r="2378" spans="1:8">
      <c r="A2378" s="17">
        <v>39863</v>
      </c>
      <c r="B2378">
        <v>2150.25</v>
      </c>
      <c r="C2378">
        <v>2159.25</v>
      </c>
      <c r="D2378">
        <v>2135</v>
      </c>
      <c r="E2378">
        <v>2145.85</v>
      </c>
      <c r="F2378">
        <f t="shared" si="113"/>
        <v>3.2727867779414055E-3</v>
      </c>
      <c r="G2378">
        <f t="shared" si="111"/>
        <v>6.6139999999999999</v>
      </c>
      <c r="H2378">
        <f t="shared" si="112"/>
        <v>4.5549999999999997</v>
      </c>
    </row>
    <row r="2379" spans="1:8">
      <c r="A2379" s="17">
        <v>39868</v>
      </c>
      <c r="B2379">
        <v>2071.65</v>
      </c>
      <c r="C2379">
        <v>2104.1</v>
      </c>
      <c r="D2379">
        <v>2059.4499999999998</v>
      </c>
      <c r="E2379">
        <v>2095.9</v>
      </c>
      <c r="F2379">
        <f t="shared" si="113"/>
        <v>-2.3277489106880656E-2</v>
      </c>
      <c r="G2379">
        <f t="shared" si="111"/>
        <v>5.9660000000000002</v>
      </c>
      <c r="H2379">
        <f t="shared" si="112"/>
        <v>4.5789999999999997</v>
      </c>
    </row>
    <row r="2380" spans="1:8">
      <c r="A2380" s="17">
        <v>39869</v>
      </c>
      <c r="B2380">
        <v>2116.5</v>
      </c>
      <c r="C2380">
        <v>2133.75</v>
      </c>
      <c r="D2380">
        <v>2109.8000000000002</v>
      </c>
      <c r="E2380">
        <v>2113.1</v>
      </c>
      <c r="F2380">
        <f t="shared" si="113"/>
        <v>8.2064984016412268E-3</v>
      </c>
      <c r="G2380">
        <f t="shared" si="111"/>
        <v>6.7069999999999999</v>
      </c>
      <c r="H2380">
        <f t="shared" si="112"/>
        <v>4.5439999999999996</v>
      </c>
    </row>
    <row r="2381" spans="1:8">
      <c r="A2381" s="17">
        <v>39870</v>
      </c>
      <c r="B2381">
        <v>2108.5500000000002</v>
      </c>
      <c r="C2381">
        <v>2128.0500000000002</v>
      </c>
      <c r="D2381">
        <v>2090.85</v>
      </c>
      <c r="E2381">
        <v>2122.4</v>
      </c>
      <c r="F2381">
        <f t="shared" si="113"/>
        <v>4.4011168425537317E-3</v>
      </c>
      <c r="G2381">
        <f t="shared" si="111"/>
        <v>6.7060000000000004</v>
      </c>
      <c r="H2381">
        <f t="shared" si="112"/>
        <v>4.5410000000000004</v>
      </c>
    </row>
    <row r="2382" spans="1:8">
      <c r="A2382" s="17">
        <v>39871</v>
      </c>
      <c r="B2382">
        <v>2115.35</v>
      </c>
      <c r="C2382">
        <v>2120.1999999999998</v>
      </c>
      <c r="D2382">
        <v>2077.9499999999998</v>
      </c>
      <c r="E2382">
        <v>2112.85</v>
      </c>
      <c r="F2382">
        <f t="shared" si="113"/>
        <v>-4.4996230682247118E-3</v>
      </c>
      <c r="G2382">
        <f t="shared" si="111"/>
        <v>6.3460000000000001</v>
      </c>
      <c r="H2382">
        <f t="shared" si="112"/>
        <v>4.5540000000000003</v>
      </c>
    </row>
    <row r="2383" spans="1:8">
      <c r="A2383" s="17">
        <v>39874</v>
      </c>
      <c r="B2383">
        <v>2070.0500000000002</v>
      </c>
      <c r="C2383">
        <v>2078.35</v>
      </c>
      <c r="D2383">
        <v>2043.35</v>
      </c>
      <c r="E2383">
        <v>2052.9</v>
      </c>
      <c r="F2383">
        <f t="shared" si="113"/>
        <v>-2.8373997207563173E-2</v>
      </c>
      <c r="G2383">
        <f t="shared" si="111"/>
        <v>6.2590000000000003</v>
      </c>
      <c r="H2383">
        <f t="shared" si="112"/>
        <v>4.5439999999999996</v>
      </c>
    </row>
    <row r="2384" spans="1:8">
      <c r="A2384" s="17">
        <v>39875</v>
      </c>
      <c r="B2384">
        <v>2049.8000000000002</v>
      </c>
      <c r="C2384">
        <v>2060.3000000000002</v>
      </c>
      <c r="D2384">
        <v>2010.15</v>
      </c>
      <c r="E2384">
        <v>2016.3</v>
      </c>
      <c r="F2384">
        <f t="shared" si="113"/>
        <v>-1.7828437819669807E-2</v>
      </c>
      <c r="G2384">
        <f t="shared" si="111"/>
        <v>6.4450000000000003</v>
      </c>
      <c r="H2384">
        <f t="shared" si="112"/>
        <v>4.5640000000000001</v>
      </c>
    </row>
    <row r="2385" spans="1:8">
      <c r="A2385" s="17">
        <v>39876</v>
      </c>
      <c r="B2385">
        <v>2026.55</v>
      </c>
      <c r="C2385">
        <v>2035.8</v>
      </c>
      <c r="D2385">
        <v>2010.6</v>
      </c>
      <c r="E2385">
        <v>2027.4</v>
      </c>
      <c r="F2385">
        <f t="shared" si="113"/>
        <v>5.5051331647077983E-3</v>
      </c>
      <c r="G2385">
        <f t="shared" si="111"/>
        <v>6.3579999999999997</v>
      </c>
      <c r="H2385">
        <f t="shared" si="112"/>
        <v>4.5650000000000004</v>
      </c>
    </row>
    <row r="2386" spans="1:8">
      <c r="A2386" s="17">
        <v>39877</v>
      </c>
      <c r="B2386">
        <v>2039.6</v>
      </c>
      <c r="C2386">
        <v>2039.6</v>
      </c>
      <c r="D2386">
        <v>1971.95</v>
      </c>
      <c r="E2386">
        <v>1981.2</v>
      </c>
      <c r="F2386">
        <f t="shared" si="113"/>
        <v>-2.2787807043504027E-2</v>
      </c>
      <c r="G2386">
        <f t="shared" si="111"/>
        <v>6.1959999999999997</v>
      </c>
      <c r="H2386">
        <f t="shared" si="112"/>
        <v>4.569</v>
      </c>
    </row>
    <row r="2387" spans="1:8">
      <c r="A2387" s="17">
        <v>39878</v>
      </c>
      <c r="B2387">
        <v>1960.45</v>
      </c>
      <c r="C2387">
        <v>2005.75</v>
      </c>
      <c r="D2387">
        <v>1953.3</v>
      </c>
      <c r="E2387">
        <v>2002.4</v>
      </c>
      <c r="F2387">
        <f t="shared" si="113"/>
        <v>1.0700585503735205E-2</v>
      </c>
      <c r="G2387">
        <f t="shared" si="111"/>
        <v>6.2649999999999997</v>
      </c>
      <c r="H2387">
        <f t="shared" si="112"/>
        <v>4.5640000000000001</v>
      </c>
    </row>
    <row r="2388" spans="1:8">
      <c r="A2388" s="17">
        <v>39881</v>
      </c>
      <c r="B2388">
        <v>1993.65</v>
      </c>
      <c r="C2388">
        <v>1993.65</v>
      </c>
      <c r="D2388">
        <v>1956.85</v>
      </c>
      <c r="E2388">
        <v>1966.85</v>
      </c>
      <c r="F2388">
        <f t="shared" si="113"/>
        <v>-1.7753695565321692E-2</v>
      </c>
      <c r="G2388">
        <f t="shared" si="111"/>
        <v>6.6189999999999998</v>
      </c>
      <c r="H2388">
        <f t="shared" si="112"/>
        <v>4.5510000000000002</v>
      </c>
    </row>
    <row r="2389" spans="1:8">
      <c r="A2389" s="17">
        <v>39884</v>
      </c>
      <c r="B2389">
        <v>1992.85</v>
      </c>
      <c r="C2389">
        <v>2010.3</v>
      </c>
      <c r="D2389">
        <v>1983.45</v>
      </c>
      <c r="E2389">
        <v>1994.4</v>
      </c>
      <c r="F2389">
        <f t="shared" si="113"/>
        <v>1.4007168823245486E-2</v>
      </c>
      <c r="G2389">
        <f t="shared" si="111"/>
        <v>6.8609999999999998</v>
      </c>
      <c r="H2389">
        <f t="shared" si="112"/>
        <v>4.5369999999999999</v>
      </c>
    </row>
    <row r="2390" spans="1:8">
      <c r="A2390" s="17">
        <v>39885</v>
      </c>
      <c r="B2390">
        <v>2021.55</v>
      </c>
      <c r="C2390">
        <v>2068.15</v>
      </c>
      <c r="D2390">
        <v>2021.55</v>
      </c>
      <c r="E2390">
        <v>2064.6</v>
      </c>
      <c r="F2390">
        <f t="shared" si="113"/>
        <v>3.5198555956678534E-2</v>
      </c>
      <c r="G2390">
        <f t="shared" si="111"/>
        <v>7.3410000000000002</v>
      </c>
      <c r="H2390">
        <f t="shared" si="112"/>
        <v>4.5140000000000002</v>
      </c>
    </row>
    <row r="2391" spans="1:8">
      <c r="A2391" s="17">
        <v>39888</v>
      </c>
      <c r="B2391">
        <v>2073.6999999999998</v>
      </c>
      <c r="C2391">
        <v>2117.25</v>
      </c>
      <c r="D2391">
        <v>2058.9499999999998</v>
      </c>
      <c r="E2391">
        <v>2114.8000000000002</v>
      </c>
      <c r="F2391">
        <f t="shared" si="113"/>
        <v>2.4314637217863089E-2</v>
      </c>
      <c r="G2391">
        <f t="shared" si="111"/>
        <v>6.56</v>
      </c>
      <c r="H2391">
        <f t="shared" si="112"/>
        <v>4.5380000000000003</v>
      </c>
    </row>
    <row r="2392" spans="1:8">
      <c r="A2392" s="17">
        <v>39889</v>
      </c>
      <c r="B2392">
        <v>2114.85</v>
      </c>
      <c r="C2392">
        <v>2138.9</v>
      </c>
      <c r="D2392">
        <v>2093</v>
      </c>
      <c r="E2392">
        <v>2104.0500000000002</v>
      </c>
      <c r="F2392">
        <f t="shared" si="113"/>
        <v>-5.0832229998108991E-3</v>
      </c>
      <c r="G2392">
        <f t="shared" si="111"/>
        <v>6.7809999999999997</v>
      </c>
      <c r="H2392">
        <f t="shared" si="112"/>
        <v>4.5259999999999998</v>
      </c>
    </row>
    <row r="2393" spans="1:8">
      <c r="A2393" s="17">
        <v>39890</v>
      </c>
      <c r="B2393">
        <v>2128.8000000000002</v>
      </c>
      <c r="C2393">
        <v>2161.3000000000002</v>
      </c>
      <c r="D2393">
        <v>2128.1999999999998</v>
      </c>
      <c r="E2393">
        <v>2134.9</v>
      </c>
      <c r="F2393">
        <f t="shared" si="113"/>
        <v>1.466219909222688E-2</v>
      </c>
      <c r="G2393">
        <f t="shared" si="111"/>
        <v>6.5129999999999999</v>
      </c>
      <c r="H2393">
        <f t="shared" si="112"/>
        <v>4.5350000000000001</v>
      </c>
    </row>
    <row r="2394" spans="1:8">
      <c r="A2394" s="17">
        <v>39891</v>
      </c>
      <c r="B2394">
        <v>2148.1999999999998</v>
      </c>
      <c r="C2394">
        <v>2158.1</v>
      </c>
      <c r="D2394">
        <v>2121.8000000000002</v>
      </c>
      <c r="E2394">
        <v>2145.25</v>
      </c>
      <c r="F2394">
        <f t="shared" si="113"/>
        <v>4.8480022483488039E-3</v>
      </c>
      <c r="G2394">
        <f t="shared" si="111"/>
        <v>6.9749999999999996</v>
      </c>
      <c r="H2394">
        <f t="shared" si="112"/>
        <v>4.5129999999999999</v>
      </c>
    </row>
    <row r="2395" spans="1:8">
      <c r="A2395" s="17">
        <v>39892</v>
      </c>
      <c r="B2395">
        <v>2134.6</v>
      </c>
      <c r="C2395">
        <v>2146.5500000000002</v>
      </c>
      <c r="D2395">
        <v>2118.85</v>
      </c>
      <c r="E2395">
        <v>2139.6999999999998</v>
      </c>
      <c r="F2395">
        <f t="shared" si="113"/>
        <v>-2.5871110593171931E-3</v>
      </c>
      <c r="G2395">
        <f t="shared" si="111"/>
        <v>7.04</v>
      </c>
      <c r="H2395">
        <f t="shared" si="112"/>
        <v>4.5069999999999997</v>
      </c>
    </row>
    <row r="2396" spans="1:8">
      <c r="A2396" s="17">
        <v>39895</v>
      </c>
      <c r="B2396">
        <v>2169.85</v>
      </c>
      <c r="C2396">
        <v>2235.4499999999998</v>
      </c>
      <c r="D2396">
        <v>2169.4</v>
      </c>
      <c r="E2396">
        <v>2230.5500000000002</v>
      </c>
      <c r="F2396">
        <f t="shared" si="113"/>
        <v>4.2459223255596701E-2</v>
      </c>
      <c r="G2396">
        <f t="shared" si="111"/>
        <v>7.1689999999999996</v>
      </c>
      <c r="H2396">
        <f t="shared" si="112"/>
        <v>4.4950000000000001</v>
      </c>
    </row>
    <row r="2397" spans="1:8">
      <c r="A2397" s="17">
        <v>39896</v>
      </c>
      <c r="B2397">
        <v>2254.9499999999998</v>
      </c>
      <c r="C2397">
        <v>2285.15</v>
      </c>
      <c r="D2397">
        <v>2210.0500000000002</v>
      </c>
      <c r="E2397">
        <v>2224.25</v>
      </c>
      <c r="F2397">
        <f t="shared" si="113"/>
        <v>-2.8244155029029105E-3</v>
      </c>
      <c r="G2397">
        <f t="shared" si="111"/>
        <v>6.9279999999999999</v>
      </c>
      <c r="H2397">
        <f t="shared" si="112"/>
        <v>4.5090000000000003</v>
      </c>
    </row>
    <row r="2398" spans="1:8">
      <c r="A2398" s="17">
        <v>39897</v>
      </c>
      <c r="B2398">
        <v>2224.65</v>
      </c>
      <c r="C2398">
        <v>2261.8000000000002</v>
      </c>
      <c r="D2398">
        <v>2213.4</v>
      </c>
      <c r="E2398">
        <v>2255.6</v>
      </c>
      <c r="F2398">
        <f t="shared" si="113"/>
        <v>1.4094638642238921E-2</v>
      </c>
      <c r="G2398">
        <f t="shared" si="111"/>
        <v>6.5990000000000002</v>
      </c>
      <c r="H2398">
        <f t="shared" si="112"/>
        <v>4.516</v>
      </c>
    </row>
    <row r="2399" spans="1:8">
      <c r="A2399" s="17">
        <v>39898</v>
      </c>
      <c r="B2399">
        <v>2280.25</v>
      </c>
      <c r="C2399">
        <v>2328.65</v>
      </c>
      <c r="D2399">
        <v>2275.4</v>
      </c>
      <c r="E2399">
        <v>2314.1999999999998</v>
      </c>
      <c r="F2399">
        <f t="shared" si="113"/>
        <v>2.5979783649583199E-2</v>
      </c>
      <c r="G2399">
        <f t="shared" si="111"/>
        <v>7.52</v>
      </c>
      <c r="H2399">
        <f t="shared" si="112"/>
        <v>4.4749999999999996</v>
      </c>
    </row>
    <row r="2400" spans="1:8">
      <c r="A2400" s="17">
        <v>39902</v>
      </c>
      <c r="B2400">
        <v>2299.5</v>
      </c>
      <c r="C2400">
        <v>2307.5500000000002</v>
      </c>
      <c r="D2400">
        <v>2248.8000000000002</v>
      </c>
      <c r="E2400">
        <v>2259.5</v>
      </c>
      <c r="F2400">
        <f t="shared" si="113"/>
        <v>-2.3636677901650582E-2</v>
      </c>
      <c r="G2400">
        <f t="shared" si="111"/>
        <v>7.3639999999999999</v>
      </c>
      <c r="H2400">
        <f t="shared" si="112"/>
        <v>4.47</v>
      </c>
    </row>
    <row r="2401" spans="1:8">
      <c r="A2401" s="17">
        <v>39903</v>
      </c>
      <c r="B2401">
        <v>2270.5500000000002</v>
      </c>
      <c r="C2401">
        <v>2315.0500000000002</v>
      </c>
      <c r="D2401">
        <v>2261.5</v>
      </c>
      <c r="E2401">
        <v>2294.85</v>
      </c>
      <c r="F2401">
        <f t="shared" si="113"/>
        <v>1.5645054215534415E-2</v>
      </c>
      <c r="G2401">
        <f t="shared" si="111"/>
        <v>7.3209999999999997</v>
      </c>
      <c r="H2401">
        <f t="shared" si="112"/>
        <v>4.4690000000000003</v>
      </c>
    </row>
    <row r="2402" spans="1:8">
      <c r="A2402" s="17">
        <v>39905</v>
      </c>
      <c r="B2402">
        <v>2390.1999999999998</v>
      </c>
      <c r="C2402">
        <v>2441.4499999999998</v>
      </c>
      <c r="D2402">
        <v>2387.1</v>
      </c>
      <c r="E2402">
        <v>2429.0500000000002</v>
      </c>
      <c r="F2402">
        <f t="shared" si="113"/>
        <v>5.8478767675447241E-2</v>
      </c>
      <c r="G2402">
        <f t="shared" si="111"/>
        <v>6.8230000000000004</v>
      </c>
      <c r="H2402">
        <f t="shared" si="112"/>
        <v>4.4870000000000001</v>
      </c>
    </row>
    <row r="2403" spans="1:8">
      <c r="A2403" s="17">
        <v>39909</v>
      </c>
      <c r="B2403">
        <v>2486.75</v>
      </c>
      <c r="C2403">
        <v>2496.4</v>
      </c>
      <c r="D2403">
        <v>2445.15</v>
      </c>
      <c r="E2403">
        <v>2473.3000000000002</v>
      </c>
      <c r="F2403">
        <f t="shared" si="113"/>
        <v>1.8216998415018226E-2</v>
      </c>
      <c r="G2403">
        <f t="shared" si="111"/>
        <v>6.9279999999999999</v>
      </c>
      <c r="H2403">
        <f t="shared" si="112"/>
        <v>4.5149999999999997</v>
      </c>
    </row>
    <row r="2404" spans="1:8">
      <c r="A2404" s="17">
        <v>39911</v>
      </c>
      <c r="B2404">
        <v>2404.35</v>
      </c>
      <c r="C2404">
        <v>2544.65</v>
      </c>
      <c r="D2404">
        <v>2398.15</v>
      </c>
      <c r="E2404">
        <v>2537.5500000000002</v>
      </c>
      <c r="F2404">
        <f t="shared" si="113"/>
        <v>2.5977439049043705E-2</v>
      </c>
      <c r="G2404">
        <f t="shared" si="111"/>
        <v>6.98</v>
      </c>
      <c r="H2404">
        <f t="shared" si="112"/>
        <v>4.5069999999999997</v>
      </c>
    </row>
    <row r="2405" spans="1:8">
      <c r="A2405" s="17">
        <v>39912</v>
      </c>
      <c r="B2405">
        <v>2558.25</v>
      </c>
      <c r="C2405">
        <v>2578.6999999999998</v>
      </c>
      <c r="D2405">
        <v>2520.0500000000002</v>
      </c>
      <c r="E2405">
        <v>2545.9499999999998</v>
      </c>
      <c r="F2405">
        <f t="shared" si="113"/>
        <v>3.3102796004018664E-3</v>
      </c>
      <c r="G2405">
        <f t="shared" si="111"/>
        <v>6.4870000000000001</v>
      </c>
      <c r="H2405">
        <f t="shared" si="112"/>
        <v>4.5250000000000004</v>
      </c>
    </row>
    <row r="2406" spans="1:8">
      <c r="A2406" s="17">
        <v>39916</v>
      </c>
      <c r="B2406">
        <v>2564.25</v>
      </c>
      <c r="C2406">
        <v>2622.3</v>
      </c>
      <c r="D2406">
        <v>2550.9499999999998</v>
      </c>
      <c r="E2406">
        <v>2598.9499999999998</v>
      </c>
      <c r="F2406">
        <f t="shared" si="113"/>
        <v>2.0817376617765504E-2</v>
      </c>
      <c r="G2406">
        <f t="shared" si="111"/>
        <v>6.8280000000000003</v>
      </c>
      <c r="H2406">
        <f t="shared" si="112"/>
        <v>4.516</v>
      </c>
    </row>
    <row r="2407" spans="1:8">
      <c r="A2407" s="17">
        <v>39918</v>
      </c>
      <c r="B2407">
        <v>2556.4</v>
      </c>
      <c r="C2407">
        <v>2698.55</v>
      </c>
      <c r="D2407">
        <v>2556.4</v>
      </c>
      <c r="E2407">
        <v>2691.3</v>
      </c>
      <c r="F2407">
        <f t="shared" si="113"/>
        <v>3.5533580869197223E-2</v>
      </c>
      <c r="G2407">
        <f t="shared" si="111"/>
        <v>6.3879999999999999</v>
      </c>
      <c r="H2407">
        <f t="shared" si="112"/>
        <v>4.5279999999999996</v>
      </c>
    </row>
    <row r="2408" spans="1:8">
      <c r="A2408" s="17">
        <v>39919</v>
      </c>
      <c r="B2408">
        <v>2707.1</v>
      </c>
      <c r="C2408">
        <v>2727.75</v>
      </c>
      <c r="D2408">
        <v>2582.75</v>
      </c>
      <c r="E2408">
        <v>2593.9</v>
      </c>
      <c r="F2408">
        <f t="shared" si="113"/>
        <v>-3.6190688514844194E-2</v>
      </c>
      <c r="G2408">
        <f t="shared" si="111"/>
        <v>6.5519999999999996</v>
      </c>
      <c r="H2408">
        <f t="shared" si="112"/>
        <v>4.5359999999999996</v>
      </c>
    </row>
    <row r="2409" spans="1:8">
      <c r="A2409" s="17">
        <v>39920</v>
      </c>
      <c r="B2409">
        <v>2623.25</v>
      </c>
      <c r="C2409">
        <v>2690</v>
      </c>
      <c r="D2409">
        <v>2593.6999999999998</v>
      </c>
      <c r="E2409">
        <v>2612.6</v>
      </c>
      <c r="F2409">
        <f t="shared" si="113"/>
        <v>7.2092216353751848E-3</v>
      </c>
      <c r="G2409">
        <f t="shared" si="111"/>
        <v>6.5750000000000002</v>
      </c>
      <c r="H2409">
        <f t="shared" si="112"/>
        <v>4.6680000000000001</v>
      </c>
    </row>
    <row r="2410" spans="1:8">
      <c r="A2410" s="17">
        <v>39923</v>
      </c>
      <c r="B2410">
        <v>2628.35</v>
      </c>
      <c r="C2410">
        <v>2663.5</v>
      </c>
      <c r="D2410">
        <v>2591.65</v>
      </c>
      <c r="E2410">
        <v>2621.7</v>
      </c>
      <c r="F2410">
        <f t="shared" si="113"/>
        <v>3.48312026333919E-3</v>
      </c>
      <c r="G2410">
        <f t="shared" si="111"/>
        <v>6.42</v>
      </c>
      <c r="H2410">
        <f t="shared" si="112"/>
        <v>4.665</v>
      </c>
    </row>
    <row r="2411" spans="1:8">
      <c r="A2411" s="17">
        <v>39924</v>
      </c>
      <c r="B2411">
        <v>2580.4499999999998</v>
      </c>
      <c r="C2411">
        <v>2644.85</v>
      </c>
      <c r="D2411">
        <v>2580.4499999999998</v>
      </c>
      <c r="E2411">
        <v>2612.65</v>
      </c>
      <c r="F2411">
        <f t="shared" si="113"/>
        <v>-3.4519586527824719E-3</v>
      </c>
      <c r="G2411">
        <f t="shared" si="111"/>
        <v>6.53</v>
      </c>
      <c r="H2411">
        <f t="shared" si="112"/>
        <v>4.6580000000000004</v>
      </c>
    </row>
    <row r="2412" spans="1:8">
      <c r="A2412" s="17">
        <v>39925</v>
      </c>
      <c r="B2412">
        <v>2630.4</v>
      </c>
      <c r="C2412">
        <v>2646.95</v>
      </c>
      <c r="D2412">
        <v>2563.5</v>
      </c>
      <c r="E2412">
        <v>2584.9</v>
      </c>
      <c r="F2412">
        <f t="shared" si="113"/>
        <v>-1.0621399728245273E-2</v>
      </c>
      <c r="G2412">
        <f t="shared" si="111"/>
        <v>6.3929999999999998</v>
      </c>
      <c r="H2412">
        <f t="shared" si="112"/>
        <v>4.6609999999999996</v>
      </c>
    </row>
    <row r="2413" spans="1:8">
      <c r="A2413" s="17">
        <v>39926</v>
      </c>
      <c r="B2413">
        <v>2596.0500000000002</v>
      </c>
      <c r="C2413">
        <v>2655.1</v>
      </c>
      <c r="D2413">
        <v>2564.1</v>
      </c>
      <c r="E2413">
        <v>2646</v>
      </c>
      <c r="F2413">
        <f t="shared" si="113"/>
        <v>2.3637278037835108E-2</v>
      </c>
      <c r="G2413">
        <f t="shared" si="111"/>
        <v>6.1239999999999997</v>
      </c>
      <c r="H2413">
        <f t="shared" si="112"/>
        <v>4.6689999999999996</v>
      </c>
    </row>
    <row r="2414" spans="1:8">
      <c r="A2414" s="17">
        <v>39927</v>
      </c>
      <c r="B2414">
        <v>2650.4</v>
      </c>
      <c r="C2414">
        <v>2696.1</v>
      </c>
      <c r="D2414">
        <v>2640.45</v>
      </c>
      <c r="E2414">
        <v>2689.95</v>
      </c>
      <c r="F2414">
        <f t="shared" si="113"/>
        <v>1.6609977324262948E-2</v>
      </c>
      <c r="G2414">
        <f t="shared" si="111"/>
        <v>6.5789999999999997</v>
      </c>
      <c r="H2414">
        <f t="shared" si="112"/>
        <v>4.6470000000000002</v>
      </c>
    </row>
    <row r="2415" spans="1:8">
      <c r="A2415" s="17">
        <v>39930</v>
      </c>
      <c r="B2415">
        <v>2671.15</v>
      </c>
      <c r="C2415">
        <v>2716.8</v>
      </c>
      <c r="D2415">
        <v>2655.6</v>
      </c>
      <c r="E2415">
        <v>2674.75</v>
      </c>
      <c r="F2415">
        <f t="shared" si="113"/>
        <v>-5.6506626517220937E-3</v>
      </c>
      <c r="G2415">
        <f t="shared" si="111"/>
        <v>6.4130000000000003</v>
      </c>
      <c r="H2415">
        <f t="shared" si="112"/>
        <v>4.6459999999999999</v>
      </c>
    </row>
    <row r="2416" spans="1:8">
      <c r="A2416" s="17">
        <v>39931</v>
      </c>
      <c r="B2416">
        <v>2675.2</v>
      </c>
      <c r="C2416">
        <v>2675.2</v>
      </c>
      <c r="D2416">
        <v>2581.6999999999998</v>
      </c>
      <c r="E2416">
        <v>2588.4</v>
      </c>
      <c r="F2416">
        <f t="shared" si="113"/>
        <v>-3.2283390971118764E-2</v>
      </c>
      <c r="G2416">
        <f t="shared" si="111"/>
        <v>6.4349999999999996</v>
      </c>
      <c r="H2416">
        <f t="shared" si="112"/>
        <v>4.6420000000000003</v>
      </c>
    </row>
    <row r="2417" spans="1:8">
      <c r="A2417" s="17">
        <v>39932</v>
      </c>
      <c r="B2417">
        <v>2621.8</v>
      </c>
      <c r="C2417">
        <v>2669.9</v>
      </c>
      <c r="D2417">
        <v>2607.0500000000002</v>
      </c>
      <c r="E2417">
        <v>2662.95</v>
      </c>
      <c r="F2417">
        <f t="shared" si="113"/>
        <v>2.8801576263328688E-2</v>
      </c>
      <c r="G2417">
        <f t="shared" si="111"/>
        <v>6.2610000000000001</v>
      </c>
      <c r="H2417">
        <f t="shared" si="112"/>
        <v>4.6470000000000002</v>
      </c>
    </row>
    <row r="2418" spans="1:8">
      <c r="A2418" s="17">
        <v>39937</v>
      </c>
      <c r="B2418">
        <v>2707.45</v>
      </c>
      <c r="C2418">
        <v>2792.15</v>
      </c>
      <c r="D2418">
        <v>2707.45</v>
      </c>
      <c r="E2418">
        <v>2788.05</v>
      </c>
      <c r="F2418">
        <f t="shared" si="113"/>
        <v>4.6977975553427642E-2</v>
      </c>
      <c r="G2418">
        <f t="shared" si="111"/>
        <v>6.5620000000000003</v>
      </c>
      <c r="H2418">
        <f t="shared" si="112"/>
        <v>4.7469999999999999</v>
      </c>
    </row>
    <row r="2419" spans="1:8">
      <c r="A2419" s="17">
        <v>39938</v>
      </c>
      <c r="B2419">
        <v>2786.2</v>
      </c>
      <c r="C2419">
        <v>2818.3</v>
      </c>
      <c r="D2419">
        <v>2775.35</v>
      </c>
      <c r="E2419">
        <v>2808.65</v>
      </c>
      <c r="F2419">
        <f t="shared" si="113"/>
        <v>7.3886766736608323E-3</v>
      </c>
      <c r="G2419">
        <f t="shared" si="111"/>
        <v>6.4459999999999997</v>
      </c>
      <c r="H2419">
        <f t="shared" si="112"/>
        <v>4.7489999999999997</v>
      </c>
    </row>
    <row r="2420" spans="1:8">
      <c r="A2420" s="17">
        <v>39939</v>
      </c>
      <c r="B2420">
        <v>2805.7</v>
      </c>
      <c r="C2420">
        <v>2853.5</v>
      </c>
      <c r="D2420">
        <v>2765.1</v>
      </c>
      <c r="E2420">
        <v>2778.3</v>
      </c>
      <c r="F2420">
        <f t="shared" si="113"/>
        <v>-1.080590319192487E-2</v>
      </c>
      <c r="G2420">
        <f t="shared" si="111"/>
        <v>6.5140000000000002</v>
      </c>
      <c r="H2420">
        <f t="shared" si="112"/>
        <v>4.7430000000000003</v>
      </c>
    </row>
    <row r="2421" spans="1:8">
      <c r="A2421" s="17">
        <v>39940</v>
      </c>
      <c r="B2421">
        <v>2809.35</v>
      </c>
      <c r="C2421">
        <v>2834.55</v>
      </c>
      <c r="D2421">
        <v>2791.15</v>
      </c>
      <c r="E2421">
        <v>2831.55</v>
      </c>
      <c r="F2421">
        <f t="shared" si="113"/>
        <v>1.9166396717417156E-2</v>
      </c>
      <c r="G2421">
        <f t="shared" si="111"/>
        <v>6.0549999999999997</v>
      </c>
      <c r="H2421">
        <f t="shared" si="112"/>
        <v>4.7590000000000003</v>
      </c>
    </row>
    <row r="2422" spans="1:8">
      <c r="A2422" s="17">
        <v>39941</v>
      </c>
      <c r="B2422">
        <v>2831.4</v>
      </c>
      <c r="C2422">
        <v>2850.25</v>
      </c>
      <c r="D2422">
        <v>2762.7</v>
      </c>
      <c r="E2422">
        <v>2795.95</v>
      </c>
      <c r="F2422">
        <f t="shared" si="113"/>
        <v>-1.2572619236813853E-2</v>
      </c>
      <c r="G2422">
        <f t="shared" si="111"/>
        <v>5.9039999999999999</v>
      </c>
      <c r="H2422">
        <f t="shared" si="112"/>
        <v>4.7629999999999999</v>
      </c>
    </row>
    <row r="2423" spans="1:8">
      <c r="A2423" s="17">
        <v>39944</v>
      </c>
      <c r="B2423">
        <v>2822.65</v>
      </c>
      <c r="C2423">
        <v>2822.65</v>
      </c>
      <c r="D2423">
        <v>2731.75</v>
      </c>
      <c r="E2423">
        <v>2748.65</v>
      </c>
      <c r="F2423">
        <f t="shared" si="113"/>
        <v>-1.6917326847761816E-2</v>
      </c>
      <c r="G2423">
        <f t="shared" si="111"/>
        <v>6.2549999999999999</v>
      </c>
      <c r="H2423">
        <f t="shared" si="112"/>
        <v>4.74</v>
      </c>
    </row>
    <row r="2424" spans="1:8">
      <c r="A2424" s="17">
        <v>39945</v>
      </c>
      <c r="B2424">
        <v>2738.7</v>
      </c>
      <c r="C2424">
        <v>2831.3</v>
      </c>
      <c r="D2424">
        <v>2729.65</v>
      </c>
      <c r="E2424">
        <v>2825.5</v>
      </c>
      <c r="F2424">
        <f t="shared" si="113"/>
        <v>2.7959179961071667E-2</v>
      </c>
      <c r="G2424">
        <f t="shared" si="111"/>
        <v>6.0220000000000002</v>
      </c>
      <c r="H2424">
        <f t="shared" si="112"/>
        <v>4.7519999999999998</v>
      </c>
    </row>
    <row r="2425" spans="1:8">
      <c r="A2425" s="17">
        <v>39946</v>
      </c>
      <c r="B2425">
        <v>2836.6</v>
      </c>
      <c r="C2425">
        <v>2851.75</v>
      </c>
      <c r="D2425">
        <v>2788.45</v>
      </c>
      <c r="E2425">
        <v>2799.05</v>
      </c>
      <c r="F2425">
        <f t="shared" si="113"/>
        <v>-9.3611750132719385E-3</v>
      </c>
      <c r="G2425">
        <f t="shared" si="111"/>
        <v>6.1719999999999997</v>
      </c>
      <c r="H2425">
        <f t="shared" si="112"/>
        <v>4.7430000000000003</v>
      </c>
    </row>
    <row r="2426" spans="1:8">
      <c r="A2426" s="17">
        <v>39947</v>
      </c>
      <c r="B2426">
        <v>2735.15</v>
      </c>
      <c r="C2426">
        <v>2795.3</v>
      </c>
      <c r="D2426">
        <v>2735.15</v>
      </c>
      <c r="E2426">
        <v>2786.05</v>
      </c>
      <c r="F2426">
        <f t="shared" si="113"/>
        <v>-4.6444329326020828E-3</v>
      </c>
      <c r="G2426">
        <f t="shared" si="111"/>
        <v>5.9580000000000002</v>
      </c>
      <c r="H2426">
        <f t="shared" si="112"/>
        <v>4.75</v>
      </c>
    </row>
    <row r="2427" spans="1:8">
      <c r="A2427" s="17">
        <v>39948</v>
      </c>
      <c r="B2427">
        <v>2813.65</v>
      </c>
      <c r="C2427">
        <v>2850.3</v>
      </c>
      <c r="D2427">
        <v>2813.65</v>
      </c>
      <c r="E2427">
        <v>2833.65</v>
      </c>
      <c r="F2427">
        <f t="shared" si="113"/>
        <v>1.7085120511117768E-2</v>
      </c>
      <c r="G2427">
        <f t="shared" si="111"/>
        <v>6.7939999999999996</v>
      </c>
      <c r="H2427">
        <f t="shared" si="112"/>
        <v>4.7119999999999997</v>
      </c>
    </row>
    <row r="2428" spans="1:8">
      <c r="A2428" s="17">
        <v>39951</v>
      </c>
      <c r="B2428">
        <v>3197.95</v>
      </c>
      <c r="C2428">
        <v>3291.5</v>
      </c>
      <c r="D2428">
        <v>3197.95</v>
      </c>
      <c r="E2428">
        <v>3293.35</v>
      </c>
      <c r="F2428">
        <f t="shared" si="113"/>
        <v>0.1622289273551778</v>
      </c>
      <c r="G2428">
        <f t="shared" si="111"/>
        <v>6.1580000000000004</v>
      </c>
      <c r="H2428">
        <f t="shared" si="112"/>
        <v>4.7300000000000004</v>
      </c>
    </row>
    <row r="2429" spans="1:8">
      <c r="A2429" s="17">
        <v>39952</v>
      </c>
      <c r="B2429">
        <v>3354.85</v>
      </c>
      <c r="C2429">
        <v>3433.35</v>
      </c>
      <c r="D2429">
        <v>3166</v>
      </c>
      <c r="E2429">
        <v>3309.05</v>
      </c>
      <c r="F2429">
        <f t="shared" si="113"/>
        <v>4.7671823523161017E-3</v>
      </c>
      <c r="G2429">
        <f t="shared" si="111"/>
        <v>6.34</v>
      </c>
      <c r="H2429">
        <f t="shared" si="112"/>
        <v>4.7160000000000002</v>
      </c>
    </row>
    <row r="2430" spans="1:8">
      <c r="A2430" s="17">
        <v>39953</v>
      </c>
      <c r="B2430">
        <v>3277.45</v>
      </c>
      <c r="C2430">
        <v>3380.15</v>
      </c>
      <c r="D2430">
        <v>3277.45</v>
      </c>
      <c r="E2430">
        <v>3341.65</v>
      </c>
      <c r="F2430">
        <f t="shared" si="113"/>
        <v>9.8517701455100859E-3</v>
      </c>
      <c r="G2430">
        <f t="shared" si="111"/>
        <v>6.24</v>
      </c>
      <c r="H2430">
        <f t="shared" si="112"/>
        <v>4.718</v>
      </c>
    </row>
    <row r="2431" spans="1:8">
      <c r="A2431" s="17">
        <v>39954</v>
      </c>
      <c r="B2431">
        <v>3336.85</v>
      </c>
      <c r="C2431">
        <v>3416.2</v>
      </c>
      <c r="D2431">
        <v>3313.75</v>
      </c>
      <c r="E2431">
        <v>3327.65</v>
      </c>
      <c r="F2431">
        <f t="shared" si="113"/>
        <v>-4.1895470800352719E-3</v>
      </c>
      <c r="G2431">
        <f t="shared" si="111"/>
        <v>6.07</v>
      </c>
      <c r="H2431">
        <f t="shared" si="112"/>
        <v>4.7220000000000004</v>
      </c>
    </row>
    <row r="2432" spans="1:8">
      <c r="A2432" s="17">
        <v>39955</v>
      </c>
      <c r="B2432">
        <v>3314.85</v>
      </c>
      <c r="C2432">
        <v>3360.75</v>
      </c>
      <c r="D2432">
        <v>3284.85</v>
      </c>
      <c r="E2432">
        <v>3355.05</v>
      </c>
      <c r="F2432">
        <f t="shared" si="113"/>
        <v>8.2340390365573946E-3</v>
      </c>
      <c r="G2432">
        <f t="shared" si="111"/>
        <v>6.6139999999999999</v>
      </c>
      <c r="H2432">
        <f t="shared" si="112"/>
        <v>4.6970000000000001</v>
      </c>
    </row>
    <row r="2433" spans="1:8">
      <c r="A2433" s="17">
        <v>39958</v>
      </c>
      <c r="B2433">
        <v>3379</v>
      </c>
      <c r="C2433">
        <v>3409.9</v>
      </c>
      <c r="D2433">
        <v>3354.35</v>
      </c>
      <c r="E2433">
        <v>3401.7</v>
      </c>
      <c r="F2433">
        <f t="shared" si="113"/>
        <v>1.3904412750927575E-2</v>
      </c>
      <c r="G2433">
        <f t="shared" si="111"/>
        <v>6.3140000000000001</v>
      </c>
      <c r="H2433">
        <f t="shared" si="112"/>
        <v>4.7009999999999996</v>
      </c>
    </row>
    <row r="2434" spans="1:8">
      <c r="A2434" s="17">
        <v>39959</v>
      </c>
      <c r="B2434">
        <v>3414.15</v>
      </c>
      <c r="C2434">
        <v>3432.85</v>
      </c>
      <c r="D2434">
        <v>3288</v>
      </c>
      <c r="E2434">
        <v>3309.7</v>
      </c>
      <c r="F2434">
        <f t="shared" si="113"/>
        <v>-2.7045300878972278E-2</v>
      </c>
      <c r="G2434">
        <f t="shared" ref="G2434:G2497" si="114">VLOOKUP(A2434,Debtindex,6,FALSE)</f>
        <v>6.8639999999999999</v>
      </c>
      <c r="H2434">
        <f t="shared" ref="H2434:H2497" si="115">VLOOKUP(A2434,Debtindex,7,FALSE)</f>
        <v>4.6719999999999997</v>
      </c>
    </row>
    <row r="2435" spans="1:8">
      <c r="A2435" s="17">
        <v>39960</v>
      </c>
      <c r="B2435">
        <v>3369.05</v>
      </c>
      <c r="C2435">
        <v>3446.25</v>
      </c>
      <c r="D2435">
        <v>3369.05</v>
      </c>
      <c r="E2435">
        <v>3442.3</v>
      </c>
      <c r="F2435">
        <f t="shared" si="113"/>
        <v>4.0064054143880146E-2</v>
      </c>
      <c r="G2435">
        <f t="shared" si="114"/>
        <v>6.415</v>
      </c>
      <c r="H2435">
        <f t="shared" si="115"/>
        <v>4.6870000000000003</v>
      </c>
    </row>
    <row r="2436" spans="1:8">
      <c r="A2436" s="17">
        <v>39961</v>
      </c>
      <c r="B2436">
        <v>3460.65</v>
      </c>
      <c r="C2436">
        <v>3498.1</v>
      </c>
      <c r="D2436">
        <v>3450.1</v>
      </c>
      <c r="E2436">
        <v>3487.7</v>
      </c>
      <c r="F2436">
        <f t="shared" ref="F2436:F2499" si="116">E2436/E2435-1</f>
        <v>1.3188856287946971E-2</v>
      </c>
      <c r="G2436">
        <f t="shared" si="114"/>
        <v>6.6470000000000002</v>
      </c>
      <c r="H2436">
        <f t="shared" si="115"/>
        <v>4.6749999999999998</v>
      </c>
    </row>
    <row r="2437" spans="1:8">
      <c r="A2437" s="17">
        <v>39962</v>
      </c>
      <c r="B2437">
        <v>3516.95</v>
      </c>
      <c r="C2437">
        <v>3612.3</v>
      </c>
      <c r="D2437">
        <v>3516.95</v>
      </c>
      <c r="E2437">
        <v>3579.9</v>
      </c>
      <c r="F2437">
        <f t="shared" si="116"/>
        <v>2.6435759956418448E-2</v>
      </c>
      <c r="G2437">
        <f t="shared" si="114"/>
        <v>6.6379999999999999</v>
      </c>
      <c r="H2437">
        <f t="shared" si="115"/>
        <v>4.673</v>
      </c>
    </row>
    <row r="2438" spans="1:8">
      <c r="A2438" s="17">
        <v>39965</v>
      </c>
      <c r="B2438">
        <v>3649.85</v>
      </c>
      <c r="C2438">
        <v>3663</v>
      </c>
      <c r="D2438">
        <v>3608.8</v>
      </c>
      <c r="E2438">
        <v>3654.2</v>
      </c>
      <c r="F2438">
        <f t="shared" si="116"/>
        <v>2.0754769686303964E-2</v>
      </c>
      <c r="G2438">
        <f t="shared" si="114"/>
        <v>6.673</v>
      </c>
      <c r="H2438">
        <f t="shared" si="115"/>
        <v>4.67</v>
      </c>
    </row>
    <row r="2439" spans="1:8">
      <c r="A2439" s="17">
        <v>39966</v>
      </c>
      <c r="B2439">
        <v>3689.4</v>
      </c>
      <c r="C2439">
        <v>3689.4</v>
      </c>
      <c r="D2439">
        <v>3586.45</v>
      </c>
      <c r="E2439">
        <v>3641.5</v>
      </c>
      <c r="F2439">
        <f t="shared" si="116"/>
        <v>-3.4754529035082582E-3</v>
      </c>
      <c r="G2439">
        <f t="shared" si="114"/>
        <v>6.4509999999999996</v>
      </c>
      <c r="H2439">
        <f t="shared" si="115"/>
        <v>4.6760000000000002</v>
      </c>
    </row>
    <row r="2440" spans="1:8">
      <c r="A2440" s="17">
        <v>39967</v>
      </c>
      <c r="B2440">
        <v>3671.2</v>
      </c>
      <c r="C2440">
        <v>3691.15</v>
      </c>
      <c r="D2440">
        <v>3612.7</v>
      </c>
      <c r="E2440">
        <v>3656.5</v>
      </c>
      <c r="F2440">
        <f t="shared" si="116"/>
        <v>4.119181655910964E-3</v>
      </c>
      <c r="G2440">
        <f t="shared" si="114"/>
        <v>6.51</v>
      </c>
      <c r="H2440">
        <f t="shared" si="115"/>
        <v>4.6710000000000003</v>
      </c>
    </row>
    <row r="2441" spans="1:8">
      <c r="A2441" s="17">
        <v>39968</v>
      </c>
      <c r="B2441">
        <v>3619.95</v>
      </c>
      <c r="C2441">
        <v>3711.7</v>
      </c>
      <c r="D2441">
        <v>3618.35</v>
      </c>
      <c r="E2441">
        <v>3708.1</v>
      </c>
      <c r="F2441">
        <f t="shared" si="116"/>
        <v>1.411185559961714E-2</v>
      </c>
      <c r="G2441">
        <f t="shared" si="114"/>
        <v>6.4480000000000004</v>
      </c>
      <c r="H2441">
        <f t="shared" si="115"/>
        <v>4.6900000000000004</v>
      </c>
    </row>
    <row r="2442" spans="1:8">
      <c r="A2442" s="17">
        <v>39969</v>
      </c>
      <c r="B2442">
        <v>3737.4</v>
      </c>
      <c r="C2442">
        <v>3762.35</v>
      </c>
      <c r="D2442">
        <v>3699.65</v>
      </c>
      <c r="E2442">
        <v>3710.5</v>
      </c>
      <c r="F2442">
        <f t="shared" si="116"/>
        <v>6.4723173592939887E-4</v>
      </c>
      <c r="G2442">
        <f t="shared" si="114"/>
        <v>6.4790000000000001</v>
      </c>
      <c r="H2442">
        <f t="shared" si="115"/>
        <v>4.6859999999999999</v>
      </c>
    </row>
    <row r="2443" spans="1:8">
      <c r="A2443" s="17">
        <v>39972</v>
      </c>
      <c r="B2443">
        <v>3728.5</v>
      </c>
      <c r="C2443">
        <v>3736.95</v>
      </c>
      <c r="D2443">
        <v>3543.55</v>
      </c>
      <c r="E2443">
        <v>3562.7</v>
      </c>
      <c r="F2443">
        <f t="shared" si="116"/>
        <v>-3.9832906616359076E-2</v>
      </c>
      <c r="G2443">
        <f t="shared" si="114"/>
        <v>6.43</v>
      </c>
      <c r="H2443">
        <f t="shared" si="115"/>
        <v>4.6790000000000003</v>
      </c>
    </row>
    <row r="2444" spans="1:8">
      <c r="A2444" s="17">
        <v>39973</v>
      </c>
      <c r="B2444">
        <v>3537.8</v>
      </c>
      <c r="C2444">
        <v>3668.75</v>
      </c>
      <c r="D2444">
        <v>3500.15</v>
      </c>
      <c r="E2444">
        <v>3661.25</v>
      </c>
      <c r="F2444">
        <f t="shared" si="116"/>
        <v>2.7661604962528452E-2</v>
      </c>
      <c r="G2444">
        <f t="shared" si="114"/>
        <v>6.601</v>
      </c>
      <c r="H2444">
        <f t="shared" si="115"/>
        <v>4.68</v>
      </c>
    </row>
    <row r="2445" spans="1:8">
      <c r="A2445" s="17">
        <v>39974</v>
      </c>
      <c r="B2445">
        <v>3717.5</v>
      </c>
      <c r="C2445">
        <v>3766.9</v>
      </c>
      <c r="D2445">
        <v>3707.5</v>
      </c>
      <c r="E2445">
        <v>3732.8</v>
      </c>
      <c r="F2445">
        <f t="shared" si="116"/>
        <v>1.9542505974735391E-2</v>
      </c>
      <c r="G2445">
        <f t="shared" si="114"/>
        <v>6.7249999999999996</v>
      </c>
      <c r="H2445">
        <f t="shared" si="115"/>
        <v>4.6719999999999997</v>
      </c>
    </row>
    <row r="2446" spans="1:8">
      <c r="A2446" s="17">
        <v>39975</v>
      </c>
      <c r="B2446">
        <v>3743.3</v>
      </c>
      <c r="C2446">
        <v>3744.9</v>
      </c>
      <c r="D2446">
        <v>3673.3</v>
      </c>
      <c r="E2446">
        <v>3711.1</v>
      </c>
      <c r="F2446">
        <f t="shared" si="116"/>
        <v>-5.8133304757823634E-3</v>
      </c>
      <c r="G2446">
        <f t="shared" si="114"/>
        <v>6.907</v>
      </c>
      <c r="H2446">
        <f t="shared" si="115"/>
        <v>4.6619999999999999</v>
      </c>
    </row>
    <row r="2447" spans="1:8">
      <c r="A2447" s="17">
        <v>39976</v>
      </c>
      <c r="B2447">
        <v>3741.25</v>
      </c>
      <c r="C2447">
        <v>3760.8</v>
      </c>
      <c r="D2447">
        <v>3652</v>
      </c>
      <c r="E2447">
        <v>3664.9</v>
      </c>
      <c r="F2447">
        <f t="shared" si="116"/>
        <v>-1.2449139069278581E-2</v>
      </c>
      <c r="G2447">
        <f t="shared" si="114"/>
        <v>7.1150000000000002</v>
      </c>
      <c r="H2447">
        <f t="shared" si="115"/>
        <v>4.6509999999999998</v>
      </c>
    </row>
    <row r="2448" spans="1:8">
      <c r="A2448" s="17">
        <v>39979</v>
      </c>
      <c r="B2448">
        <v>3639.1</v>
      </c>
      <c r="C2448">
        <v>3677.75</v>
      </c>
      <c r="D2448">
        <v>3582.3</v>
      </c>
      <c r="E2448">
        <v>3594.25</v>
      </c>
      <c r="F2448">
        <f t="shared" si="116"/>
        <v>-1.9277470053753243E-2</v>
      </c>
      <c r="G2448">
        <f t="shared" si="114"/>
        <v>6.67</v>
      </c>
      <c r="H2448">
        <f t="shared" si="115"/>
        <v>4.66</v>
      </c>
    </row>
    <row r="2449" spans="1:8">
      <c r="A2449" s="17">
        <v>39980</v>
      </c>
      <c r="B2449">
        <v>3545.2</v>
      </c>
      <c r="C2449">
        <v>3650.8</v>
      </c>
      <c r="D2449">
        <v>3545.2</v>
      </c>
      <c r="E2449">
        <v>3639.4</v>
      </c>
      <c r="F2449">
        <f t="shared" si="116"/>
        <v>1.2561730541837735E-2</v>
      </c>
      <c r="G2449">
        <f t="shared" si="114"/>
        <v>6.6630000000000003</v>
      </c>
      <c r="H2449">
        <f t="shared" si="115"/>
        <v>4.6580000000000004</v>
      </c>
    </row>
    <row r="2450" spans="1:8">
      <c r="A2450" s="17">
        <v>39981</v>
      </c>
      <c r="B2450">
        <v>3634.8</v>
      </c>
      <c r="C2450">
        <v>3643.9</v>
      </c>
      <c r="D2450">
        <v>3486.95</v>
      </c>
      <c r="E2450">
        <v>3504.3</v>
      </c>
      <c r="F2450">
        <f t="shared" si="116"/>
        <v>-3.7121503544540246E-2</v>
      </c>
      <c r="G2450">
        <f t="shared" si="114"/>
        <v>6.4240000000000004</v>
      </c>
      <c r="H2450">
        <f t="shared" si="115"/>
        <v>4.66</v>
      </c>
    </row>
    <row r="2451" spans="1:8">
      <c r="A2451" s="17">
        <v>39982</v>
      </c>
      <c r="B2451">
        <v>3500.2</v>
      </c>
      <c r="C2451">
        <v>3520.7</v>
      </c>
      <c r="D2451">
        <v>3384.55</v>
      </c>
      <c r="E2451">
        <v>3412.45</v>
      </c>
      <c r="F2451">
        <f t="shared" si="116"/>
        <v>-2.6210655480409906E-2</v>
      </c>
      <c r="G2451">
        <f t="shared" si="114"/>
        <v>6.6340000000000003</v>
      </c>
      <c r="H2451">
        <f t="shared" si="115"/>
        <v>4.649</v>
      </c>
    </row>
    <row r="2452" spans="1:8">
      <c r="A2452" s="17">
        <v>39983</v>
      </c>
      <c r="B2452">
        <v>3449.45</v>
      </c>
      <c r="C2452">
        <v>3468.3</v>
      </c>
      <c r="D2452">
        <v>3378.15</v>
      </c>
      <c r="E2452">
        <v>3458.85</v>
      </c>
      <c r="F2452">
        <f t="shared" si="116"/>
        <v>1.3597268824451669E-2</v>
      </c>
      <c r="G2452">
        <f t="shared" si="114"/>
        <v>6.7949999999999999</v>
      </c>
      <c r="H2452">
        <f t="shared" si="115"/>
        <v>4.6390000000000002</v>
      </c>
    </row>
    <row r="2453" spans="1:8">
      <c r="A2453" s="17">
        <v>39986</v>
      </c>
      <c r="B2453">
        <v>3474.45</v>
      </c>
      <c r="C2453">
        <v>3489</v>
      </c>
      <c r="D2453">
        <v>3397.15</v>
      </c>
      <c r="E2453">
        <v>3408.1</v>
      </c>
      <c r="F2453">
        <f t="shared" si="116"/>
        <v>-1.467250675802656E-2</v>
      </c>
      <c r="G2453">
        <f t="shared" si="114"/>
        <v>6.7249999999999996</v>
      </c>
      <c r="H2453">
        <f t="shared" si="115"/>
        <v>4.6340000000000003</v>
      </c>
    </row>
    <row r="2454" spans="1:8">
      <c r="A2454" s="17">
        <v>39987</v>
      </c>
      <c r="B2454">
        <v>3367.95</v>
      </c>
      <c r="C2454">
        <v>3434.7</v>
      </c>
      <c r="D2454">
        <v>3342.65</v>
      </c>
      <c r="E2454">
        <v>3420.45</v>
      </c>
      <c r="F2454">
        <f t="shared" si="116"/>
        <v>3.6237199612687565E-3</v>
      </c>
      <c r="G2454">
        <f t="shared" si="114"/>
        <v>7.0229999999999997</v>
      </c>
      <c r="H2454">
        <f t="shared" si="115"/>
        <v>4.6219999999999999</v>
      </c>
    </row>
    <row r="2455" spans="1:8">
      <c r="A2455" s="17">
        <v>39988</v>
      </c>
      <c r="B2455">
        <v>3451.45</v>
      </c>
      <c r="C2455">
        <v>3476.05</v>
      </c>
      <c r="D2455">
        <v>3410.95</v>
      </c>
      <c r="E2455">
        <v>3467.1</v>
      </c>
      <c r="F2455">
        <f t="shared" si="116"/>
        <v>1.3638556330307416E-2</v>
      </c>
      <c r="G2455">
        <f t="shared" si="114"/>
        <v>6.7329999999999997</v>
      </c>
      <c r="H2455">
        <f t="shared" si="115"/>
        <v>4.6310000000000002</v>
      </c>
    </row>
    <row r="2456" spans="1:8">
      <c r="A2456" s="17">
        <v>39989</v>
      </c>
      <c r="B2456">
        <v>3484.8</v>
      </c>
      <c r="C2456">
        <v>3500.1</v>
      </c>
      <c r="D2456">
        <v>3423.65</v>
      </c>
      <c r="E2456">
        <v>3433.15</v>
      </c>
      <c r="F2456">
        <f t="shared" si="116"/>
        <v>-9.7920452251160084E-3</v>
      </c>
      <c r="G2456">
        <f t="shared" si="114"/>
        <v>6.8470000000000004</v>
      </c>
      <c r="H2456">
        <f t="shared" si="115"/>
        <v>4.6239999999999997</v>
      </c>
    </row>
    <row r="2457" spans="1:8">
      <c r="A2457" s="17">
        <v>39990</v>
      </c>
      <c r="B2457">
        <v>3464.1</v>
      </c>
      <c r="C2457">
        <v>3525.85</v>
      </c>
      <c r="D2457">
        <v>3452.1</v>
      </c>
      <c r="E2457">
        <v>3521.85</v>
      </c>
      <c r="F2457">
        <f t="shared" si="116"/>
        <v>2.5836331066221963E-2</v>
      </c>
      <c r="G2457">
        <f t="shared" si="114"/>
        <v>6.742</v>
      </c>
      <c r="H2457">
        <f t="shared" si="115"/>
        <v>4.625</v>
      </c>
    </row>
    <row r="2458" spans="1:8">
      <c r="A2458" s="17">
        <v>39993</v>
      </c>
      <c r="B2458">
        <v>3534.75</v>
      </c>
      <c r="C2458">
        <v>3585.3</v>
      </c>
      <c r="D2458">
        <v>3521.1</v>
      </c>
      <c r="E2458">
        <v>3555.3</v>
      </c>
      <c r="F2458">
        <f t="shared" si="116"/>
        <v>9.4978491417863076E-3</v>
      </c>
      <c r="G2458">
        <f t="shared" si="114"/>
        <v>6.6520000000000001</v>
      </c>
      <c r="H2458">
        <f t="shared" si="115"/>
        <v>4.617</v>
      </c>
    </row>
    <row r="2459" spans="1:8">
      <c r="A2459" s="17">
        <v>39994</v>
      </c>
      <c r="B2459">
        <v>3582.45</v>
      </c>
      <c r="C2459">
        <v>3586.5</v>
      </c>
      <c r="D2459">
        <v>3454.55</v>
      </c>
      <c r="E2459">
        <v>3469.7</v>
      </c>
      <c r="F2459">
        <f t="shared" si="116"/>
        <v>-2.4076730515005917E-2</v>
      </c>
      <c r="G2459">
        <f t="shared" si="114"/>
        <v>7.0339999999999998</v>
      </c>
      <c r="H2459">
        <f t="shared" si="115"/>
        <v>4.5990000000000002</v>
      </c>
    </row>
    <row r="2460" spans="1:8">
      <c r="A2460" s="17">
        <v>39995</v>
      </c>
      <c r="B2460">
        <v>3486.1</v>
      </c>
      <c r="C2460">
        <v>3513.8</v>
      </c>
      <c r="D2460">
        <v>3426.7</v>
      </c>
      <c r="E2460">
        <v>3503.65</v>
      </c>
      <c r="F2460">
        <f t="shared" si="116"/>
        <v>9.7847076116091003E-3</v>
      </c>
      <c r="G2460">
        <f t="shared" si="114"/>
        <v>6.867</v>
      </c>
      <c r="H2460">
        <f t="shared" si="115"/>
        <v>4.6029999999999998</v>
      </c>
    </row>
    <row r="2461" spans="1:8">
      <c r="A2461" s="17">
        <v>39996</v>
      </c>
      <c r="B2461">
        <v>3529.9</v>
      </c>
      <c r="C2461">
        <v>3552.7</v>
      </c>
      <c r="D2461">
        <v>3483.35</v>
      </c>
      <c r="E2461">
        <v>3526.7</v>
      </c>
      <c r="F2461">
        <f t="shared" si="116"/>
        <v>6.5788534813693289E-3</v>
      </c>
      <c r="G2461">
        <f t="shared" si="114"/>
        <v>6.9610000000000003</v>
      </c>
      <c r="H2461">
        <f t="shared" si="115"/>
        <v>4.6020000000000003</v>
      </c>
    </row>
    <row r="2462" spans="1:8">
      <c r="A2462" s="17">
        <v>39997</v>
      </c>
      <c r="B2462">
        <v>3498.6</v>
      </c>
      <c r="C2462">
        <v>3574.65</v>
      </c>
      <c r="D2462">
        <v>3498.6</v>
      </c>
      <c r="E2462">
        <v>3568.05</v>
      </c>
      <c r="F2462">
        <f t="shared" si="116"/>
        <v>1.1724841920208728E-2</v>
      </c>
      <c r="G2462">
        <f t="shared" si="114"/>
        <v>6.8150000000000004</v>
      </c>
      <c r="H2462">
        <f t="shared" si="115"/>
        <v>4.6050000000000004</v>
      </c>
    </row>
    <row r="2463" spans="1:8">
      <c r="A2463" s="17">
        <v>40000</v>
      </c>
      <c r="B2463">
        <v>3583.9</v>
      </c>
      <c r="C2463">
        <v>3614.35</v>
      </c>
      <c r="D2463">
        <v>3357.95</v>
      </c>
      <c r="E2463">
        <v>3374.15</v>
      </c>
      <c r="F2463">
        <f t="shared" si="116"/>
        <v>-5.4343408864786058E-2</v>
      </c>
      <c r="G2463">
        <f t="shared" si="114"/>
        <v>6.8520000000000003</v>
      </c>
      <c r="H2463">
        <f t="shared" si="115"/>
        <v>4.5960000000000001</v>
      </c>
    </row>
    <row r="2464" spans="1:8">
      <c r="A2464" s="17">
        <v>40001</v>
      </c>
      <c r="B2464">
        <v>3384.7</v>
      </c>
      <c r="C2464">
        <v>3415.45</v>
      </c>
      <c r="D2464">
        <v>3341.05</v>
      </c>
      <c r="E2464">
        <v>3382.8</v>
      </c>
      <c r="F2464">
        <f t="shared" si="116"/>
        <v>2.5636086125395696E-3</v>
      </c>
      <c r="G2464">
        <f t="shared" si="114"/>
        <v>7.056</v>
      </c>
      <c r="H2464">
        <f t="shared" si="115"/>
        <v>4.585</v>
      </c>
    </row>
    <row r="2465" spans="1:8">
      <c r="A2465" s="17">
        <v>40002</v>
      </c>
      <c r="B2465">
        <v>3356.9</v>
      </c>
      <c r="C2465">
        <v>3356.9</v>
      </c>
      <c r="D2465">
        <v>3265.65</v>
      </c>
      <c r="E2465">
        <v>3295.1</v>
      </c>
      <c r="F2465">
        <f t="shared" si="116"/>
        <v>-2.5925269007922469E-2</v>
      </c>
      <c r="G2465">
        <f t="shared" si="114"/>
        <v>6.923</v>
      </c>
      <c r="H2465">
        <f t="shared" si="115"/>
        <v>4.5869999999999997</v>
      </c>
    </row>
    <row r="2466" spans="1:8">
      <c r="A2466" s="17">
        <v>40003</v>
      </c>
      <c r="B2466">
        <v>3303.05</v>
      </c>
      <c r="C2466">
        <v>3329.35</v>
      </c>
      <c r="D2466">
        <v>3273.05</v>
      </c>
      <c r="E2466">
        <v>3306.05</v>
      </c>
      <c r="F2466">
        <f t="shared" si="116"/>
        <v>3.3231161421505284E-3</v>
      </c>
      <c r="G2466">
        <f t="shared" si="114"/>
        <v>6.8659999999999997</v>
      </c>
      <c r="H2466">
        <f t="shared" si="115"/>
        <v>4.5869999999999997</v>
      </c>
    </row>
    <row r="2467" spans="1:8">
      <c r="A2467" s="17">
        <v>40004</v>
      </c>
      <c r="B2467">
        <v>3317.65</v>
      </c>
      <c r="C2467">
        <v>3338.5</v>
      </c>
      <c r="D2467">
        <v>3228.95</v>
      </c>
      <c r="E2467">
        <v>3244.9</v>
      </c>
      <c r="F2467">
        <f t="shared" si="116"/>
        <v>-1.8496392976512732E-2</v>
      </c>
      <c r="G2467">
        <f t="shared" si="114"/>
        <v>7.1239999999999997</v>
      </c>
      <c r="H2467">
        <f t="shared" si="115"/>
        <v>4.6399999999999997</v>
      </c>
    </row>
    <row r="2468" spans="1:8">
      <c r="A2468" s="17">
        <v>40007</v>
      </c>
      <c r="B2468">
        <v>3202.8</v>
      </c>
      <c r="C2468">
        <v>3211.15</v>
      </c>
      <c r="D2468">
        <v>3166.15</v>
      </c>
      <c r="E2468">
        <v>3198.5</v>
      </c>
      <c r="F2468">
        <f t="shared" si="116"/>
        <v>-1.4299362075872901E-2</v>
      </c>
      <c r="G2468">
        <f t="shared" si="114"/>
        <v>6.9089999999999998</v>
      </c>
      <c r="H2468">
        <f t="shared" si="115"/>
        <v>4.6429999999999998</v>
      </c>
    </row>
    <row r="2469" spans="1:8">
      <c r="A2469" s="17">
        <v>40008</v>
      </c>
      <c r="B2469">
        <v>3256.35</v>
      </c>
      <c r="C2469">
        <v>3324.1</v>
      </c>
      <c r="D2469">
        <v>3256.35</v>
      </c>
      <c r="E2469">
        <v>3313.1</v>
      </c>
      <c r="F2469">
        <f t="shared" si="116"/>
        <v>3.5829294982022697E-2</v>
      </c>
      <c r="G2469">
        <f t="shared" si="114"/>
        <v>6.69</v>
      </c>
      <c r="H2469">
        <f t="shared" si="115"/>
        <v>4.649</v>
      </c>
    </row>
    <row r="2470" spans="1:8">
      <c r="A2470" s="17">
        <v>40009</v>
      </c>
      <c r="B2470">
        <v>3351.75</v>
      </c>
      <c r="C2470">
        <v>3443.9</v>
      </c>
      <c r="D2470">
        <v>3347.5</v>
      </c>
      <c r="E2470">
        <v>3435.7</v>
      </c>
      <c r="F2470">
        <f t="shared" si="116"/>
        <v>3.7004618031450942E-2</v>
      </c>
      <c r="G2470">
        <f t="shared" si="114"/>
        <v>6.7949999999999999</v>
      </c>
      <c r="H2470">
        <f t="shared" si="115"/>
        <v>4.6559999999999997</v>
      </c>
    </row>
    <row r="2471" spans="1:8">
      <c r="A2471" s="17">
        <v>40010</v>
      </c>
      <c r="B2471">
        <v>3489.25</v>
      </c>
      <c r="C2471">
        <v>3489.25</v>
      </c>
      <c r="D2471">
        <v>3425.05</v>
      </c>
      <c r="E2471">
        <v>3442.55</v>
      </c>
      <c r="F2471">
        <f t="shared" si="116"/>
        <v>1.9937712838724586E-3</v>
      </c>
      <c r="G2471">
        <f t="shared" si="114"/>
        <v>6.51</v>
      </c>
      <c r="H2471">
        <f t="shared" si="115"/>
        <v>4.665</v>
      </c>
    </row>
    <row r="2472" spans="1:8">
      <c r="A2472" s="17">
        <v>40011</v>
      </c>
      <c r="B2472">
        <v>3480.4</v>
      </c>
      <c r="C2472">
        <v>3553.15</v>
      </c>
      <c r="D2472">
        <v>3480.4</v>
      </c>
      <c r="E2472">
        <v>3542.2</v>
      </c>
      <c r="F2472">
        <f t="shared" si="116"/>
        <v>2.8946565772465016E-2</v>
      </c>
      <c r="G2472">
        <f t="shared" si="114"/>
        <v>6.87</v>
      </c>
      <c r="H2472">
        <f t="shared" si="115"/>
        <v>4.6479999999999997</v>
      </c>
    </row>
    <row r="2473" spans="1:8">
      <c r="A2473" s="17">
        <v>40014</v>
      </c>
      <c r="B2473">
        <v>3591.35</v>
      </c>
      <c r="C2473">
        <v>3634.3</v>
      </c>
      <c r="D2473">
        <v>3567.65</v>
      </c>
      <c r="E2473">
        <v>3630.95</v>
      </c>
      <c r="F2473">
        <f t="shared" si="116"/>
        <v>2.5055050533566714E-2</v>
      </c>
      <c r="G2473">
        <f t="shared" si="114"/>
        <v>6.5869999999999997</v>
      </c>
      <c r="H2473">
        <f t="shared" si="115"/>
        <v>4.6989999999999998</v>
      </c>
    </row>
    <row r="2474" spans="1:8">
      <c r="A2474" s="17">
        <v>40015</v>
      </c>
      <c r="B2474">
        <v>3618.9</v>
      </c>
      <c r="C2474">
        <v>3636.2</v>
      </c>
      <c r="D2474">
        <v>3583</v>
      </c>
      <c r="E2474">
        <v>3602.95</v>
      </c>
      <c r="F2474">
        <f t="shared" si="116"/>
        <v>-7.7114804665445735E-3</v>
      </c>
      <c r="G2474">
        <f t="shared" si="114"/>
        <v>6.8170000000000002</v>
      </c>
      <c r="H2474">
        <f t="shared" si="115"/>
        <v>4.6870000000000003</v>
      </c>
    </row>
    <row r="2475" spans="1:8">
      <c r="A2475" s="17">
        <v>40016</v>
      </c>
      <c r="B2475">
        <v>3625.2</v>
      </c>
      <c r="C2475">
        <v>3670.1</v>
      </c>
      <c r="D2475">
        <v>3550.65</v>
      </c>
      <c r="E2475">
        <v>3565</v>
      </c>
      <c r="F2475">
        <f t="shared" si="116"/>
        <v>-1.0533035429300952E-2</v>
      </c>
      <c r="G2475">
        <f t="shared" si="114"/>
        <v>6.9649999999999999</v>
      </c>
      <c r="H2475">
        <f t="shared" si="115"/>
        <v>4.6779999999999999</v>
      </c>
    </row>
    <row r="2476" spans="1:8">
      <c r="A2476" s="17">
        <v>40017</v>
      </c>
      <c r="B2476">
        <v>3589</v>
      </c>
      <c r="C2476">
        <v>3650.1</v>
      </c>
      <c r="D2476">
        <v>3589</v>
      </c>
      <c r="E2476">
        <v>3646.25</v>
      </c>
      <c r="F2476">
        <f t="shared" si="116"/>
        <v>2.2791023842917202E-2</v>
      </c>
      <c r="G2476">
        <f t="shared" si="114"/>
        <v>6.8029999999999999</v>
      </c>
      <c r="H2476">
        <f t="shared" si="115"/>
        <v>4.6820000000000004</v>
      </c>
    </row>
    <row r="2477" spans="1:8">
      <c r="A2477" s="17">
        <v>40018</v>
      </c>
      <c r="B2477">
        <v>3678.05</v>
      </c>
      <c r="C2477">
        <v>3693.75</v>
      </c>
      <c r="D2477">
        <v>3644.7</v>
      </c>
      <c r="E2477">
        <v>3689.65</v>
      </c>
      <c r="F2477">
        <f t="shared" si="116"/>
        <v>1.1902639698320172E-2</v>
      </c>
      <c r="G2477">
        <f t="shared" si="114"/>
        <v>6.8840000000000003</v>
      </c>
      <c r="H2477">
        <f t="shared" si="115"/>
        <v>4.6760000000000002</v>
      </c>
    </row>
    <row r="2478" spans="1:8">
      <c r="A2478" s="17">
        <v>40021</v>
      </c>
      <c r="B2478">
        <v>3694.85</v>
      </c>
      <c r="C2478">
        <v>3722.15</v>
      </c>
      <c r="D2478">
        <v>3674.1</v>
      </c>
      <c r="E2478">
        <v>3708</v>
      </c>
      <c r="F2478">
        <f t="shared" si="116"/>
        <v>4.9733714579973665E-3</v>
      </c>
      <c r="G2478">
        <f t="shared" si="114"/>
        <v>6.8179999999999996</v>
      </c>
      <c r="H2478">
        <f t="shared" si="115"/>
        <v>4.6719999999999997</v>
      </c>
    </row>
    <row r="2479" spans="1:8">
      <c r="A2479" s="17">
        <v>40022</v>
      </c>
      <c r="B2479">
        <v>3727.95</v>
      </c>
      <c r="C2479">
        <v>3749.7</v>
      </c>
      <c r="D2479">
        <v>3700.2</v>
      </c>
      <c r="E2479">
        <v>3726.15</v>
      </c>
      <c r="F2479">
        <f t="shared" si="116"/>
        <v>4.8948220064726211E-3</v>
      </c>
      <c r="G2479">
        <f t="shared" si="114"/>
        <v>6.7610000000000001</v>
      </c>
      <c r="H2479">
        <f t="shared" si="115"/>
        <v>4.6719999999999997</v>
      </c>
    </row>
    <row r="2480" spans="1:8">
      <c r="A2480" s="17">
        <v>40023</v>
      </c>
      <c r="B2480">
        <v>3711.3</v>
      </c>
      <c r="C2480">
        <v>3742.25</v>
      </c>
      <c r="D2480">
        <v>3611.25</v>
      </c>
      <c r="E2480">
        <v>3685.65</v>
      </c>
      <c r="F2480">
        <f t="shared" si="116"/>
        <v>-1.0869127651865873E-2</v>
      </c>
      <c r="G2480">
        <f t="shared" si="114"/>
        <v>6.9489999999999998</v>
      </c>
      <c r="H2480">
        <f t="shared" si="115"/>
        <v>4.6609999999999996</v>
      </c>
    </row>
    <row r="2481" spans="1:8">
      <c r="A2481" s="17">
        <v>40024</v>
      </c>
      <c r="B2481">
        <v>3680.8</v>
      </c>
      <c r="C2481">
        <v>3725.6</v>
      </c>
      <c r="D2481">
        <v>3657.45</v>
      </c>
      <c r="E2481">
        <v>3721.35</v>
      </c>
      <c r="F2481">
        <f t="shared" si="116"/>
        <v>9.6862154572463499E-3</v>
      </c>
      <c r="G2481">
        <f t="shared" si="114"/>
        <v>7.1989999999999998</v>
      </c>
      <c r="H2481">
        <f t="shared" si="115"/>
        <v>4.6479999999999997</v>
      </c>
    </row>
    <row r="2482" spans="1:8">
      <c r="A2482" s="17">
        <v>40025</v>
      </c>
      <c r="B2482">
        <v>3760.6</v>
      </c>
      <c r="C2482">
        <v>3799.65</v>
      </c>
      <c r="D2482">
        <v>3734.1</v>
      </c>
      <c r="E2482">
        <v>3764.1</v>
      </c>
      <c r="F2482">
        <f t="shared" si="116"/>
        <v>1.148776653633754E-2</v>
      </c>
      <c r="G2482">
        <f t="shared" si="114"/>
        <v>7.056</v>
      </c>
      <c r="H2482">
        <f t="shared" si="115"/>
        <v>4.6520000000000001</v>
      </c>
    </row>
    <row r="2483" spans="1:8">
      <c r="A2483" s="17">
        <v>40028</v>
      </c>
      <c r="B2483">
        <v>3778.05</v>
      </c>
      <c r="C2483">
        <v>3830.3</v>
      </c>
      <c r="D2483">
        <v>3764.15</v>
      </c>
      <c r="E2483">
        <v>3823.8</v>
      </c>
      <c r="F2483">
        <f t="shared" si="116"/>
        <v>1.5860365027496659E-2</v>
      </c>
      <c r="G2483">
        <f t="shared" si="114"/>
        <v>7.01</v>
      </c>
      <c r="H2483">
        <f t="shared" si="115"/>
        <v>4.6479999999999997</v>
      </c>
    </row>
    <row r="2484" spans="1:8">
      <c r="A2484" s="17">
        <v>40029</v>
      </c>
      <c r="B2484">
        <v>3816.6</v>
      </c>
      <c r="C2484">
        <v>3843.35</v>
      </c>
      <c r="D2484">
        <v>3778.2</v>
      </c>
      <c r="E2484">
        <v>3806.2</v>
      </c>
      <c r="F2484">
        <f t="shared" si="116"/>
        <v>-4.6027511899159324E-3</v>
      </c>
      <c r="G2484">
        <f t="shared" si="114"/>
        <v>7.1689999999999996</v>
      </c>
      <c r="H2484">
        <f t="shared" si="115"/>
        <v>4.6390000000000002</v>
      </c>
    </row>
    <row r="2485" spans="1:8">
      <c r="A2485" s="17">
        <v>40030</v>
      </c>
      <c r="B2485">
        <v>3824.8</v>
      </c>
      <c r="C2485">
        <v>3840.8</v>
      </c>
      <c r="D2485">
        <v>3783.85</v>
      </c>
      <c r="E2485">
        <v>3827.3</v>
      </c>
      <c r="F2485">
        <f t="shared" si="116"/>
        <v>5.5435867794650928E-3</v>
      </c>
      <c r="G2485">
        <f t="shared" si="114"/>
        <v>7.4560000000000004</v>
      </c>
      <c r="H2485">
        <f t="shared" si="115"/>
        <v>4.6619999999999999</v>
      </c>
    </row>
    <row r="2486" spans="1:8">
      <c r="A2486" s="17">
        <v>40031</v>
      </c>
      <c r="B2486">
        <v>3816.05</v>
      </c>
      <c r="C2486">
        <v>3855.35</v>
      </c>
      <c r="D2486">
        <v>3732.6</v>
      </c>
      <c r="E2486">
        <v>3742.55</v>
      </c>
      <c r="F2486">
        <f t="shared" si="116"/>
        <v>-2.2143547670681718E-2</v>
      </c>
      <c r="G2486">
        <f t="shared" si="114"/>
        <v>7.5789999999999997</v>
      </c>
      <c r="H2486">
        <f t="shared" si="115"/>
        <v>4.6539999999999999</v>
      </c>
    </row>
    <row r="2487" spans="1:8">
      <c r="A2487" s="17">
        <v>40032</v>
      </c>
      <c r="B2487">
        <v>3709.25</v>
      </c>
      <c r="C2487">
        <v>3744.15</v>
      </c>
      <c r="D2487">
        <v>3652.2</v>
      </c>
      <c r="E2487">
        <v>3663.6</v>
      </c>
      <c r="F2487">
        <f t="shared" si="116"/>
        <v>-2.1095242548529791E-2</v>
      </c>
      <c r="G2487">
        <f t="shared" si="114"/>
        <v>7.43</v>
      </c>
      <c r="H2487">
        <f t="shared" si="115"/>
        <v>4.6630000000000003</v>
      </c>
    </row>
    <row r="2488" spans="1:8">
      <c r="A2488" s="17">
        <v>40035</v>
      </c>
      <c r="B2488">
        <v>3685.25</v>
      </c>
      <c r="C2488">
        <v>3714.05</v>
      </c>
      <c r="D2488">
        <v>3602.5</v>
      </c>
      <c r="E2488">
        <v>3625</v>
      </c>
      <c r="F2488">
        <f t="shared" si="116"/>
        <v>-1.053608472540668E-2</v>
      </c>
      <c r="G2488">
        <f t="shared" si="114"/>
        <v>7.3940000000000001</v>
      </c>
      <c r="H2488">
        <f t="shared" si="115"/>
        <v>4.6559999999999997</v>
      </c>
    </row>
    <row r="2489" spans="1:8">
      <c r="A2489" s="17">
        <v>40036</v>
      </c>
      <c r="B2489">
        <v>3620.1</v>
      </c>
      <c r="C2489">
        <v>3681.6</v>
      </c>
      <c r="D2489">
        <v>3603.15</v>
      </c>
      <c r="E2489">
        <v>3647.75</v>
      </c>
      <c r="F2489">
        <f t="shared" si="116"/>
        <v>6.2758620689655764E-3</v>
      </c>
      <c r="G2489">
        <f t="shared" si="114"/>
        <v>7.2359999999999998</v>
      </c>
      <c r="H2489">
        <f t="shared" si="115"/>
        <v>4.66</v>
      </c>
    </row>
    <row r="2490" spans="1:8">
      <c r="A2490" s="17">
        <v>40037</v>
      </c>
      <c r="B2490">
        <v>3606.3</v>
      </c>
      <c r="C2490">
        <v>3646.85</v>
      </c>
      <c r="D2490">
        <v>3567.9</v>
      </c>
      <c r="E2490">
        <v>3641</v>
      </c>
      <c r="F2490">
        <f t="shared" si="116"/>
        <v>-1.8504557604002159E-3</v>
      </c>
      <c r="G2490">
        <f t="shared" si="114"/>
        <v>7.117</v>
      </c>
      <c r="H2490">
        <f t="shared" si="115"/>
        <v>4.665</v>
      </c>
    </row>
    <row r="2491" spans="1:8">
      <c r="A2491" s="17">
        <v>40038</v>
      </c>
      <c r="B2491">
        <v>3701.5</v>
      </c>
      <c r="C2491">
        <v>3762.45</v>
      </c>
      <c r="D2491">
        <v>3697.9</v>
      </c>
      <c r="E2491">
        <v>3758.15</v>
      </c>
      <c r="F2491">
        <f t="shared" si="116"/>
        <v>3.2175226586102834E-2</v>
      </c>
      <c r="G2491">
        <f t="shared" si="114"/>
        <v>7.1130000000000004</v>
      </c>
      <c r="H2491">
        <f t="shared" si="115"/>
        <v>4.6630000000000003</v>
      </c>
    </row>
    <row r="2492" spans="1:8">
      <c r="A2492" s="17">
        <v>40039</v>
      </c>
      <c r="B2492">
        <v>3762.5</v>
      </c>
      <c r="C2492">
        <v>3779.45</v>
      </c>
      <c r="D2492">
        <v>3739.4</v>
      </c>
      <c r="E2492">
        <v>3749.6</v>
      </c>
      <c r="F2492">
        <f t="shared" si="116"/>
        <v>-2.2750555459468691E-3</v>
      </c>
      <c r="G2492">
        <f t="shared" si="114"/>
        <v>7.3049999999999997</v>
      </c>
      <c r="H2492">
        <f t="shared" si="115"/>
        <v>4.6520000000000001</v>
      </c>
    </row>
    <row r="2493" spans="1:8">
      <c r="A2493" s="17">
        <v>40042</v>
      </c>
      <c r="B2493">
        <v>3713.35</v>
      </c>
      <c r="C2493">
        <v>3713.35</v>
      </c>
      <c r="D2493">
        <v>3596.95</v>
      </c>
      <c r="E2493">
        <v>3606.25</v>
      </c>
      <c r="F2493">
        <f t="shared" si="116"/>
        <v>-3.823074461275866E-2</v>
      </c>
      <c r="G2493">
        <f t="shared" si="114"/>
        <v>7.4619999999999997</v>
      </c>
      <c r="H2493">
        <f t="shared" si="115"/>
        <v>4.6379999999999999</v>
      </c>
    </row>
    <row r="2494" spans="1:8">
      <c r="A2494" s="17">
        <v>40043</v>
      </c>
      <c r="B2494">
        <v>3620.95</v>
      </c>
      <c r="C2494">
        <v>3686.45</v>
      </c>
      <c r="D2494">
        <v>3606.1</v>
      </c>
      <c r="E2494">
        <v>3665.75</v>
      </c>
      <c r="F2494">
        <f t="shared" si="116"/>
        <v>1.6499133448873549E-2</v>
      </c>
      <c r="G2494">
        <f t="shared" si="114"/>
        <v>7.0970000000000004</v>
      </c>
      <c r="H2494">
        <f t="shared" si="115"/>
        <v>4.6609999999999996</v>
      </c>
    </row>
    <row r="2495" spans="1:8">
      <c r="A2495" s="17">
        <v>40045</v>
      </c>
      <c r="B2495">
        <v>3654.8</v>
      </c>
      <c r="C2495">
        <v>3675.6</v>
      </c>
      <c r="D2495">
        <v>3644.95</v>
      </c>
      <c r="E2495">
        <v>3650.9</v>
      </c>
      <c r="F2495">
        <f t="shared" si="116"/>
        <v>-4.05101275318831E-3</v>
      </c>
      <c r="G2495">
        <f t="shared" si="114"/>
        <v>7.4809999999999999</v>
      </c>
      <c r="H2495">
        <f t="shared" si="115"/>
        <v>4.6449999999999996</v>
      </c>
    </row>
    <row r="2496" spans="1:8">
      <c r="A2496" s="17">
        <v>40046</v>
      </c>
      <c r="B2496">
        <v>3627.85</v>
      </c>
      <c r="C2496">
        <v>3705.85</v>
      </c>
      <c r="D2496">
        <v>3618.4</v>
      </c>
      <c r="E2496">
        <v>3701.05</v>
      </c>
      <c r="F2496">
        <f t="shared" si="116"/>
        <v>1.3736338984907892E-2</v>
      </c>
      <c r="G2496">
        <f t="shared" si="114"/>
        <v>7.47</v>
      </c>
      <c r="H2496">
        <f t="shared" si="115"/>
        <v>4.641</v>
      </c>
    </row>
    <row r="2497" spans="1:8">
      <c r="A2497" s="17">
        <v>40049</v>
      </c>
      <c r="B2497">
        <v>3748.75</v>
      </c>
      <c r="C2497">
        <v>3787.75</v>
      </c>
      <c r="D2497">
        <v>3748.75</v>
      </c>
      <c r="E2497">
        <v>3779.55</v>
      </c>
      <c r="F2497">
        <f t="shared" si="116"/>
        <v>2.1210197106226625E-2</v>
      </c>
      <c r="G2497">
        <f t="shared" si="114"/>
        <v>7.585</v>
      </c>
      <c r="H2497">
        <f t="shared" si="115"/>
        <v>4.633</v>
      </c>
    </row>
    <row r="2498" spans="1:8">
      <c r="A2498" s="17">
        <v>40050</v>
      </c>
      <c r="B2498">
        <v>3758.45</v>
      </c>
      <c r="C2498">
        <v>3799.75</v>
      </c>
      <c r="D2498">
        <v>3744.2</v>
      </c>
      <c r="E2498">
        <v>3794.5</v>
      </c>
      <c r="F2498">
        <f t="shared" si="116"/>
        <v>3.9554973475677269E-3</v>
      </c>
      <c r="G2498">
        <f t="shared" ref="G2498:G2561" si="117">VLOOKUP(A2498,Debtindex,6,FALSE)</f>
        <v>7.3390000000000004</v>
      </c>
      <c r="H2498">
        <f t="shared" ref="H2498:H2561" si="118">VLOOKUP(A2498,Debtindex,7,FALSE)</f>
        <v>4.641</v>
      </c>
    </row>
    <row r="2499" spans="1:8">
      <c r="A2499" s="17">
        <v>40051</v>
      </c>
      <c r="B2499">
        <v>3813.3</v>
      </c>
      <c r="C2499">
        <v>3832.2</v>
      </c>
      <c r="D2499">
        <v>3807.8</v>
      </c>
      <c r="E2499">
        <v>3820.75</v>
      </c>
      <c r="F2499">
        <f t="shared" si="116"/>
        <v>6.9179074976939425E-3</v>
      </c>
      <c r="G2499">
        <f t="shared" si="117"/>
        <v>7.31</v>
      </c>
      <c r="H2499">
        <f t="shared" si="118"/>
        <v>4.6390000000000002</v>
      </c>
    </row>
    <row r="2500" spans="1:8">
      <c r="A2500" s="17">
        <v>40052</v>
      </c>
      <c r="B2500">
        <v>3809.6</v>
      </c>
      <c r="C2500">
        <v>3852.65</v>
      </c>
      <c r="D2500">
        <v>3809.6</v>
      </c>
      <c r="E2500">
        <v>3831.9</v>
      </c>
      <c r="F2500">
        <f t="shared" ref="F2500:F2563" si="119">E2500/E2499-1</f>
        <v>2.918275207747234E-3</v>
      </c>
      <c r="G2500">
        <f t="shared" si="117"/>
        <v>7.5229999999999997</v>
      </c>
      <c r="H2500">
        <f t="shared" si="118"/>
        <v>4.6280000000000001</v>
      </c>
    </row>
    <row r="2501" spans="1:8">
      <c r="A2501" s="17">
        <v>40053</v>
      </c>
      <c r="B2501">
        <v>3843.6</v>
      </c>
      <c r="C2501">
        <v>3871.25</v>
      </c>
      <c r="D2501">
        <v>3811.35</v>
      </c>
      <c r="E2501">
        <v>3864.4</v>
      </c>
      <c r="F2501">
        <f t="shared" si="119"/>
        <v>8.4814321876875987E-3</v>
      </c>
      <c r="G2501">
        <f t="shared" si="117"/>
        <v>7.4539999999999997</v>
      </c>
      <c r="H2501">
        <f t="shared" si="118"/>
        <v>4.6280000000000001</v>
      </c>
    </row>
    <row r="2502" spans="1:8">
      <c r="A2502" s="17">
        <v>40056</v>
      </c>
      <c r="B2502">
        <v>3819.05</v>
      </c>
      <c r="C2502">
        <v>3867.9</v>
      </c>
      <c r="D2502">
        <v>3819.05</v>
      </c>
      <c r="E2502">
        <v>3840.25</v>
      </c>
      <c r="F2502">
        <f t="shared" si="119"/>
        <v>-6.2493530690405086E-3</v>
      </c>
      <c r="G2502">
        <f t="shared" si="117"/>
        <v>7.61</v>
      </c>
      <c r="H2502">
        <f t="shared" si="118"/>
        <v>4.7030000000000003</v>
      </c>
    </row>
    <row r="2503" spans="1:8">
      <c r="A2503" s="17">
        <v>40057</v>
      </c>
      <c r="B2503">
        <v>3871</v>
      </c>
      <c r="C2503">
        <v>3892.8</v>
      </c>
      <c r="D2503">
        <v>3790.8</v>
      </c>
      <c r="E2503">
        <v>3803.2</v>
      </c>
      <c r="F2503">
        <f t="shared" si="119"/>
        <v>-9.6478093874097226E-3</v>
      </c>
      <c r="G2503">
        <f t="shared" si="117"/>
        <v>7.4260000000000002</v>
      </c>
      <c r="H2503">
        <f t="shared" si="118"/>
        <v>4.7119999999999997</v>
      </c>
    </row>
    <row r="2504" spans="1:8">
      <c r="A2504" s="17">
        <v>40058</v>
      </c>
      <c r="B2504">
        <v>3779.1</v>
      </c>
      <c r="C2504">
        <v>3823.65</v>
      </c>
      <c r="D2504">
        <v>3779.1</v>
      </c>
      <c r="E2504">
        <v>3788.95</v>
      </c>
      <c r="F2504">
        <f t="shared" si="119"/>
        <v>-3.7468447623054679E-3</v>
      </c>
      <c r="G2504">
        <f t="shared" si="117"/>
        <v>7.4009999999999998</v>
      </c>
      <c r="H2504">
        <f t="shared" si="118"/>
        <v>4.71</v>
      </c>
    </row>
    <row r="2505" spans="1:8">
      <c r="A2505" s="17">
        <v>40059</v>
      </c>
      <c r="B2505">
        <v>3819.45</v>
      </c>
      <c r="C2505">
        <v>3827</v>
      </c>
      <c r="D2505">
        <v>3775.05</v>
      </c>
      <c r="E2505">
        <v>3784.45</v>
      </c>
      <c r="F2505">
        <f t="shared" si="119"/>
        <v>-1.1876641285843981E-3</v>
      </c>
      <c r="G2505">
        <f t="shared" si="117"/>
        <v>7.3559999999999999</v>
      </c>
      <c r="H2505">
        <f t="shared" si="118"/>
        <v>4.7329999999999997</v>
      </c>
    </row>
    <row r="2506" spans="1:8">
      <c r="A2506" s="17">
        <v>40060</v>
      </c>
      <c r="B2506">
        <v>3803.9</v>
      </c>
      <c r="C2506">
        <v>3845.95</v>
      </c>
      <c r="D2506">
        <v>3774.75</v>
      </c>
      <c r="E2506">
        <v>3837.8</v>
      </c>
      <c r="F2506">
        <f t="shared" si="119"/>
        <v>1.4097160749910964E-2</v>
      </c>
      <c r="G2506">
        <f t="shared" si="117"/>
        <v>7.57</v>
      </c>
      <c r="H2506">
        <f t="shared" si="118"/>
        <v>4.7210000000000001</v>
      </c>
    </row>
    <row r="2507" spans="1:8">
      <c r="A2507" s="17">
        <v>40063</v>
      </c>
      <c r="B2507">
        <v>3875.6</v>
      </c>
      <c r="C2507">
        <v>3927.25</v>
      </c>
      <c r="D2507">
        <v>3873.65</v>
      </c>
      <c r="E2507">
        <v>3924.1</v>
      </c>
      <c r="F2507">
        <f t="shared" si="119"/>
        <v>2.2486841419563142E-2</v>
      </c>
      <c r="G2507">
        <f t="shared" si="117"/>
        <v>7.4359999999999999</v>
      </c>
      <c r="H2507">
        <f t="shared" si="118"/>
        <v>4.7190000000000003</v>
      </c>
    </row>
    <row r="2508" spans="1:8">
      <c r="A2508" s="17">
        <v>40064</v>
      </c>
      <c r="B2508">
        <v>3954.95</v>
      </c>
      <c r="C2508">
        <v>3960.85</v>
      </c>
      <c r="D2508">
        <v>3918.1</v>
      </c>
      <c r="E2508">
        <v>3929.65</v>
      </c>
      <c r="F2508">
        <f t="shared" si="119"/>
        <v>1.4143370454371418E-3</v>
      </c>
      <c r="G2508">
        <f t="shared" si="117"/>
        <v>7.3319999999999999</v>
      </c>
      <c r="H2508">
        <f t="shared" si="118"/>
        <v>4.7210000000000001</v>
      </c>
    </row>
    <row r="2509" spans="1:8">
      <c r="A2509" s="17">
        <v>40065</v>
      </c>
      <c r="B2509">
        <v>3925.4</v>
      </c>
      <c r="C2509">
        <v>3946.25</v>
      </c>
      <c r="D2509">
        <v>3905.45</v>
      </c>
      <c r="E2509">
        <v>3925.4</v>
      </c>
      <c r="F2509">
        <f t="shared" si="119"/>
        <v>-1.0815212550736586E-3</v>
      </c>
      <c r="G2509">
        <f t="shared" si="117"/>
        <v>7.42</v>
      </c>
      <c r="H2509">
        <f t="shared" si="118"/>
        <v>4.7169999999999996</v>
      </c>
    </row>
    <row r="2510" spans="1:8">
      <c r="A2510" s="17">
        <v>40066</v>
      </c>
      <c r="B2510">
        <v>3958.4</v>
      </c>
      <c r="C2510">
        <v>3979.85</v>
      </c>
      <c r="D2510">
        <v>3914.05</v>
      </c>
      <c r="E2510">
        <v>3922.35</v>
      </c>
      <c r="F2510">
        <f t="shared" si="119"/>
        <v>-7.7699087991034421E-4</v>
      </c>
      <c r="G2510">
        <f t="shared" si="117"/>
        <v>7.5430000000000001</v>
      </c>
      <c r="H2510">
        <f t="shared" si="118"/>
        <v>4.726</v>
      </c>
    </row>
    <row r="2511" spans="1:8">
      <c r="A2511" s="17">
        <v>40067</v>
      </c>
      <c r="B2511">
        <v>3941.5</v>
      </c>
      <c r="C2511">
        <v>3946.15</v>
      </c>
      <c r="D2511">
        <v>3888.35</v>
      </c>
      <c r="E2511">
        <v>3914.05</v>
      </c>
      <c r="F2511">
        <f t="shared" si="119"/>
        <v>-2.1160783713843889E-3</v>
      </c>
      <c r="G2511">
        <f t="shared" si="117"/>
        <v>7.5590000000000002</v>
      </c>
      <c r="H2511">
        <f t="shared" si="118"/>
        <v>4.7270000000000003</v>
      </c>
    </row>
    <row r="2512" spans="1:8">
      <c r="A2512" s="17">
        <v>40070</v>
      </c>
      <c r="B2512">
        <v>3900.65</v>
      </c>
      <c r="C2512">
        <v>3916.7</v>
      </c>
      <c r="D2512">
        <v>3881.15</v>
      </c>
      <c r="E2512">
        <v>3908.95</v>
      </c>
      <c r="F2512">
        <f t="shared" si="119"/>
        <v>-1.3029981732477491E-3</v>
      </c>
      <c r="G2512">
        <f t="shared" si="117"/>
        <v>7.3029999999999999</v>
      </c>
      <c r="H2512">
        <f t="shared" si="118"/>
        <v>4.7679999999999998</v>
      </c>
    </row>
    <row r="2513" spans="1:8">
      <c r="A2513" s="17">
        <v>40071</v>
      </c>
      <c r="B2513">
        <v>3939.65</v>
      </c>
      <c r="C2513">
        <v>3977.35</v>
      </c>
      <c r="D2513">
        <v>3938.6</v>
      </c>
      <c r="E2513">
        <v>3973</v>
      </c>
      <c r="F2513">
        <f t="shared" si="119"/>
        <v>1.6385474360122387E-2</v>
      </c>
      <c r="G2513">
        <f t="shared" si="117"/>
        <v>7.2949999999999999</v>
      </c>
      <c r="H2513">
        <f t="shared" si="118"/>
        <v>4.766</v>
      </c>
    </row>
    <row r="2514" spans="1:8">
      <c r="A2514" s="17">
        <v>40072</v>
      </c>
      <c r="B2514">
        <v>4002.45</v>
      </c>
      <c r="C2514">
        <v>4022.95</v>
      </c>
      <c r="D2514">
        <v>3998.4</v>
      </c>
      <c r="E2514">
        <v>4019.3</v>
      </c>
      <c r="F2514">
        <f t="shared" si="119"/>
        <v>1.1653662219984984E-2</v>
      </c>
      <c r="G2514">
        <f t="shared" si="117"/>
        <v>7.524</v>
      </c>
      <c r="H2514">
        <f t="shared" si="118"/>
        <v>4.7530000000000001</v>
      </c>
    </row>
    <row r="2515" spans="1:8">
      <c r="A2515" s="17">
        <v>40073</v>
      </c>
      <c r="B2515">
        <v>4042.05</v>
      </c>
      <c r="C2515">
        <v>4054</v>
      </c>
      <c r="D2515">
        <v>4006.15</v>
      </c>
      <c r="E2515">
        <v>4023.1</v>
      </c>
      <c r="F2515">
        <f t="shared" si="119"/>
        <v>9.454382603935052E-4</v>
      </c>
      <c r="G2515">
        <f t="shared" si="117"/>
        <v>7.5</v>
      </c>
      <c r="H2515">
        <f t="shared" si="118"/>
        <v>4.7519999999999998</v>
      </c>
    </row>
    <row r="2516" spans="1:8">
      <c r="A2516" s="17">
        <v>40074</v>
      </c>
      <c r="B2516">
        <v>4015.6</v>
      </c>
      <c r="C2516">
        <v>4047.65</v>
      </c>
      <c r="D2516">
        <v>4007</v>
      </c>
      <c r="E2516">
        <v>4045.25</v>
      </c>
      <c r="F2516">
        <f t="shared" si="119"/>
        <v>5.5057045561879292E-3</v>
      </c>
      <c r="G2516">
        <f t="shared" si="117"/>
        <v>7.3070000000000004</v>
      </c>
      <c r="H2516">
        <f t="shared" si="118"/>
        <v>4.7569999999999997</v>
      </c>
    </row>
    <row r="2517" spans="1:8">
      <c r="A2517" s="17">
        <v>40078</v>
      </c>
      <c r="B2517">
        <v>4058.6</v>
      </c>
      <c r="C2517">
        <v>4080.2</v>
      </c>
      <c r="D2517">
        <v>4051.7</v>
      </c>
      <c r="E2517">
        <v>4069.25</v>
      </c>
      <c r="F2517">
        <f t="shared" si="119"/>
        <v>5.9328842469563714E-3</v>
      </c>
      <c r="G2517">
        <f t="shared" si="117"/>
        <v>7.4269999999999996</v>
      </c>
      <c r="H2517">
        <f t="shared" si="118"/>
        <v>4.7409999999999997</v>
      </c>
    </row>
    <row r="2518" spans="1:8">
      <c r="A2518" s="17">
        <v>40079</v>
      </c>
      <c r="B2518">
        <v>4070.6</v>
      </c>
      <c r="C2518">
        <v>4078.95</v>
      </c>
      <c r="D2518">
        <v>4019.75</v>
      </c>
      <c r="E2518">
        <v>4028.3</v>
      </c>
      <c r="F2518">
        <f t="shared" si="119"/>
        <v>-1.0063279474104569E-2</v>
      </c>
      <c r="G2518">
        <f t="shared" si="117"/>
        <v>7.4630000000000001</v>
      </c>
      <c r="H2518">
        <f t="shared" si="118"/>
        <v>4.7430000000000003</v>
      </c>
    </row>
    <row r="2519" spans="1:8">
      <c r="A2519" s="17">
        <v>40080</v>
      </c>
      <c r="B2519">
        <v>3991.05</v>
      </c>
      <c r="C2519">
        <v>4049.5</v>
      </c>
      <c r="D2519">
        <v>3984.2</v>
      </c>
      <c r="E2519">
        <v>4040.9</v>
      </c>
      <c r="F2519">
        <f t="shared" si="119"/>
        <v>3.1278703175037226E-3</v>
      </c>
      <c r="G2519">
        <f t="shared" si="117"/>
        <v>7.3659999999999997</v>
      </c>
      <c r="H2519">
        <f t="shared" si="118"/>
        <v>4.7450000000000001</v>
      </c>
    </row>
    <row r="2520" spans="1:8">
      <c r="A2520" s="17">
        <v>40081</v>
      </c>
      <c r="B2520">
        <v>4017.3</v>
      </c>
      <c r="C2520">
        <v>4065.6</v>
      </c>
      <c r="D2520">
        <v>4017.3</v>
      </c>
      <c r="E2520">
        <v>4041.35</v>
      </c>
      <c r="F2520">
        <f t="shared" si="119"/>
        <v>1.113613303966865E-4</v>
      </c>
      <c r="G2520">
        <f t="shared" si="117"/>
        <v>7.452</v>
      </c>
      <c r="H2520">
        <f t="shared" si="118"/>
        <v>4.7380000000000004</v>
      </c>
    </row>
    <row r="2521" spans="1:8">
      <c r="A2521" s="17">
        <v>40085</v>
      </c>
      <c r="B2521">
        <v>4078.3</v>
      </c>
      <c r="C2521">
        <v>4086.45</v>
      </c>
      <c r="D2521">
        <v>4064.9</v>
      </c>
      <c r="E2521">
        <v>4072.05</v>
      </c>
      <c r="F2521">
        <f t="shared" si="119"/>
        <v>7.5964714761156404E-3</v>
      </c>
      <c r="G2521">
        <f t="shared" si="117"/>
        <v>7.5069999999999997</v>
      </c>
      <c r="H2521">
        <f t="shared" si="118"/>
        <v>4.7249999999999996</v>
      </c>
    </row>
    <row r="2522" spans="1:8">
      <c r="A2522" s="17">
        <v>40087</v>
      </c>
      <c r="B2522">
        <v>4128.5</v>
      </c>
      <c r="C2522">
        <v>4133.2</v>
      </c>
      <c r="D2522">
        <v>4102.3999999999996</v>
      </c>
      <c r="E2522">
        <v>4119.05</v>
      </c>
      <c r="F2522">
        <f t="shared" si="119"/>
        <v>1.1542097960486775E-2</v>
      </c>
      <c r="G2522">
        <f t="shared" si="117"/>
        <v>7.3360000000000003</v>
      </c>
      <c r="H2522">
        <f t="shared" si="118"/>
        <v>4.7270000000000003</v>
      </c>
    </row>
    <row r="2523" spans="1:8">
      <c r="A2523" s="17">
        <v>40091</v>
      </c>
      <c r="B2523">
        <v>4084.4</v>
      </c>
      <c r="C2523">
        <v>4095.65</v>
      </c>
      <c r="D2523">
        <v>4040.05</v>
      </c>
      <c r="E2523">
        <v>4046.7</v>
      </c>
      <c r="F2523">
        <f t="shared" si="119"/>
        <v>-1.7564729731370132E-2</v>
      </c>
      <c r="G2523">
        <f t="shared" si="117"/>
        <v>7.4640000000000004</v>
      </c>
      <c r="H2523">
        <f t="shared" si="118"/>
        <v>4.71</v>
      </c>
    </row>
    <row r="2524" spans="1:8">
      <c r="A2524" s="17">
        <v>40092</v>
      </c>
      <c r="B2524">
        <v>4065.45</v>
      </c>
      <c r="C2524">
        <v>4068.85</v>
      </c>
      <c r="D2524">
        <v>3971.95</v>
      </c>
      <c r="E2524">
        <v>4047.95</v>
      </c>
      <c r="F2524">
        <f t="shared" si="119"/>
        <v>3.0889366644415439E-4</v>
      </c>
      <c r="G2524">
        <f t="shared" si="117"/>
        <v>7.5430000000000001</v>
      </c>
      <c r="H2524">
        <f t="shared" si="118"/>
        <v>4.7039999999999997</v>
      </c>
    </row>
    <row r="2525" spans="1:8">
      <c r="A2525" s="17">
        <v>40093</v>
      </c>
      <c r="B2525">
        <v>4083.45</v>
      </c>
      <c r="C2525">
        <v>4096.75</v>
      </c>
      <c r="D2525">
        <v>4032.75</v>
      </c>
      <c r="E2525">
        <v>4042.95</v>
      </c>
      <c r="F2525">
        <f t="shared" si="119"/>
        <v>-1.2351931224446888E-3</v>
      </c>
      <c r="G2525">
        <f t="shared" si="117"/>
        <v>7.4089999999999998</v>
      </c>
      <c r="H2525">
        <f t="shared" si="118"/>
        <v>4.7069999999999999</v>
      </c>
    </row>
    <row r="2526" spans="1:8">
      <c r="A2526" s="17">
        <v>40094</v>
      </c>
      <c r="B2526">
        <v>4074.75</v>
      </c>
      <c r="C2526">
        <v>4091.15</v>
      </c>
      <c r="D2526">
        <v>4044.95</v>
      </c>
      <c r="E2526">
        <v>4059.5</v>
      </c>
      <c r="F2526">
        <f t="shared" si="119"/>
        <v>4.0935455546073918E-3</v>
      </c>
      <c r="G2526">
        <f t="shared" si="117"/>
        <v>7.4779999999999998</v>
      </c>
      <c r="H2526">
        <f t="shared" si="118"/>
        <v>4.7009999999999996</v>
      </c>
    </row>
    <row r="2527" spans="1:8">
      <c r="A2527" s="17">
        <v>40095</v>
      </c>
      <c r="B2527">
        <v>4080.75</v>
      </c>
      <c r="C2527">
        <v>4085.9</v>
      </c>
      <c r="D2527">
        <v>4024.45</v>
      </c>
      <c r="E2527">
        <v>4029.55</v>
      </c>
      <c r="F2527">
        <f t="shared" si="119"/>
        <v>-7.3777558812661015E-3</v>
      </c>
      <c r="G2527">
        <f t="shared" si="117"/>
        <v>7.6020000000000003</v>
      </c>
      <c r="H2527">
        <f t="shared" si="118"/>
        <v>4.6929999999999996</v>
      </c>
    </row>
    <row r="2528" spans="1:8">
      <c r="A2528" s="17">
        <v>40098</v>
      </c>
      <c r="B2528">
        <v>4045.8</v>
      </c>
      <c r="C2528">
        <v>4106.1000000000004</v>
      </c>
      <c r="D2528">
        <v>4045.8</v>
      </c>
      <c r="E2528">
        <v>4100.05</v>
      </c>
      <c r="F2528">
        <f t="shared" si="119"/>
        <v>1.7495750145797961E-2</v>
      </c>
      <c r="G2528">
        <f t="shared" si="117"/>
        <v>7.4109999999999996</v>
      </c>
      <c r="H2528">
        <f t="shared" si="118"/>
        <v>4.7069999999999999</v>
      </c>
    </row>
    <row r="2529" spans="1:8">
      <c r="A2529" s="17">
        <v>40100</v>
      </c>
      <c r="B2529">
        <v>4132.45</v>
      </c>
      <c r="C2529">
        <v>4163.75</v>
      </c>
      <c r="D2529">
        <v>4132.45</v>
      </c>
      <c r="E2529">
        <v>4159.6000000000004</v>
      </c>
      <c r="F2529">
        <f t="shared" si="119"/>
        <v>1.4524213119352147E-2</v>
      </c>
      <c r="G2529">
        <f t="shared" si="117"/>
        <v>7.37</v>
      </c>
      <c r="H2529">
        <f t="shared" si="118"/>
        <v>4.7030000000000003</v>
      </c>
    </row>
    <row r="2530" spans="1:8">
      <c r="A2530" s="17">
        <v>40101</v>
      </c>
      <c r="B2530">
        <v>4186.6499999999996</v>
      </c>
      <c r="C2530">
        <v>4188.3999999999996</v>
      </c>
      <c r="D2530">
        <v>4146.45</v>
      </c>
      <c r="E2530">
        <v>4165.45</v>
      </c>
      <c r="F2530">
        <f t="shared" si="119"/>
        <v>1.4063852293488832E-3</v>
      </c>
      <c r="G2530">
        <f t="shared" si="117"/>
        <v>7.6120000000000001</v>
      </c>
      <c r="H2530">
        <f t="shared" si="118"/>
        <v>4.6900000000000004</v>
      </c>
    </row>
    <row r="2531" spans="1:8">
      <c r="A2531" s="17">
        <v>40102</v>
      </c>
      <c r="B2531">
        <v>4171.2</v>
      </c>
      <c r="C2531">
        <v>4198.2</v>
      </c>
      <c r="D2531">
        <v>4165.8</v>
      </c>
      <c r="E2531">
        <v>4194.95</v>
      </c>
      <c r="F2531">
        <f t="shared" si="119"/>
        <v>7.0820679638454731E-3</v>
      </c>
      <c r="G2531">
        <f t="shared" si="117"/>
        <v>7.5439999999999996</v>
      </c>
      <c r="H2531">
        <f t="shared" si="118"/>
        <v>4.72</v>
      </c>
    </row>
    <row r="2532" spans="1:8">
      <c r="A2532" s="17">
        <v>40106</v>
      </c>
      <c r="B2532">
        <v>4231.55</v>
      </c>
      <c r="C2532">
        <v>4239.95</v>
      </c>
      <c r="D2532">
        <v>4185.3999999999996</v>
      </c>
      <c r="E2532">
        <v>4193.2</v>
      </c>
      <c r="F2532">
        <f t="shared" si="119"/>
        <v>-4.1716826183868516E-4</v>
      </c>
      <c r="G2532">
        <f t="shared" si="117"/>
        <v>7.4589999999999996</v>
      </c>
      <c r="H2532">
        <f t="shared" si="118"/>
        <v>4.7160000000000002</v>
      </c>
    </row>
    <row r="2533" spans="1:8">
      <c r="A2533" s="17">
        <v>40107</v>
      </c>
      <c r="B2533">
        <v>4189.8</v>
      </c>
      <c r="C2533">
        <v>4204.25</v>
      </c>
      <c r="D2533">
        <v>4144.6000000000004</v>
      </c>
      <c r="E2533">
        <v>4153.1000000000004</v>
      </c>
      <c r="F2533">
        <f t="shared" si="119"/>
        <v>-9.5631021654105641E-3</v>
      </c>
      <c r="G2533">
        <f t="shared" si="117"/>
        <v>7.2210000000000001</v>
      </c>
      <c r="H2533">
        <f t="shared" si="118"/>
        <v>4.7240000000000002</v>
      </c>
    </row>
    <row r="2534" spans="1:8">
      <c r="A2534" s="17">
        <v>40108</v>
      </c>
      <c r="B2534">
        <v>4141.6000000000004</v>
      </c>
      <c r="C2534">
        <v>4158.3</v>
      </c>
      <c r="D2534">
        <v>4075.5</v>
      </c>
      <c r="E2534">
        <v>4089.8</v>
      </c>
      <c r="F2534">
        <f t="shared" si="119"/>
        <v>-1.5241626736654634E-2</v>
      </c>
      <c r="G2534">
        <f t="shared" si="117"/>
        <v>7.4450000000000003</v>
      </c>
      <c r="H2534">
        <f t="shared" si="118"/>
        <v>4.7119999999999997</v>
      </c>
    </row>
    <row r="2535" spans="1:8">
      <c r="A2535" s="17">
        <v>40109</v>
      </c>
      <c r="B2535">
        <v>4140.8</v>
      </c>
      <c r="C2535">
        <v>4149.6499999999996</v>
      </c>
      <c r="D2535">
        <v>4095.7</v>
      </c>
      <c r="E2535">
        <v>4104.75</v>
      </c>
      <c r="F2535">
        <f t="shared" si="119"/>
        <v>3.6554354736173522E-3</v>
      </c>
      <c r="G2535">
        <f t="shared" si="117"/>
        <v>7.5609999999999999</v>
      </c>
      <c r="H2535">
        <f t="shared" si="118"/>
        <v>4.7039999999999997</v>
      </c>
    </row>
    <row r="2536" spans="1:8">
      <c r="A2536" s="17">
        <v>40112</v>
      </c>
      <c r="B2536">
        <v>4114.3</v>
      </c>
      <c r="C2536">
        <v>4119.1000000000004</v>
      </c>
      <c r="D2536">
        <v>4063.45</v>
      </c>
      <c r="E2536">
        <v>4067.75</v>
      </c>
      <c r="F2536">
        <f t="shared" si="119"/>
        <v>-9.0139472562275058E-3</v>
      </c>
      <c r="G2536">
        <f t="shared" si="117"/>
        <v>7.665</v>
      </c>
      <c r="H2536">
        <f t="shared" si="118"/>
        <v>4.6920000000000002</v>
      </c>
    </row>
    <row r="2537" spans="1:8">
      <c r="A2537" s="17">
        <v>40113</v>
      </c>
      <c r="B2537">
        <v>4035.8</v>
      </c>
      <c r="C2537">
        <v>4046.7</v>
      </c>
      <c r="D2537">
        <v>3948.4</v>
      </c>
      <c r="E2537">
        <v>3960.2</v>
      </c>
      <c r="F2537">
        <f t="shared" si="119"/>
        <v>-2.6439677954643304E-2</v>
      </c>
      <c r="G2537">
        <f t="shared" si="117"/>
        <v>7.6609999999999996</v>
      </c>
      <c r="H2537">
        <f t="shared" si="118"/>
        <v>4.6890000000000001</v>
      </c>
    </row>
    <row r="2538" spans="1:8">
      <c r="A2538" s="17">
        <v>40114</v>
      </c>
      <c r="B2538">
        <v>3941.65</v>
      </c>
      <c r="C2538">
        <v>3979.4</v>
      </c>
      <c r="D2538">
        <v>3901.6</v>
      </c>
      <c r="E2538">
        <v>3949.3</v>
      </c>
      <c r="F2538">
        <f t="shared" si="119"/>
        <v>-2.7523862431189094E-3</v>
      </c>
      <c r="G2538">
        <f t="shared" si="117"/>
        <v>7.6520000000000001</v>
      </c>
      <c r="H2538">
        <f t="shared" si="118"/>
        <v>4.6870000000000003</v>
      </c>
    </row>
    <row r="2539" spans="1:8">
      <c r="A2539" s="17">
        <v>40115</v>
      </c>
      <c r="B2539">
        <v>3885</v>
      </c>
      <c r="C2539">
        <v>3935.45</v>
      </c>
      <c r="D2539">
        <v>3873.8</v>
      </c>
      <c r="E2539">
        <v>3882.85</v>
      </c>
      <c r="F2539">
        <f t="shared" si="119"/>
        <v>-1.6825766591547886E-2</v>
      </c>
      <c r="G2539">
        <f t="shared" si="117"/>
        <v>7.3730000000000002</v>
      </c>
      <c r="H2539">
        <f t="shared" si="118"/>
        <v>4.6959999999999997</v>
      </c>
    </row>
    <row r="2540" spans="1:8">
      <c r="A2540" s="17">
        <v>40116</v>
      </c>
      <c r="B2540">
        <v>3950.4</v>
      </c>
      <c r="C2540">
        <v>3963.05</v>
      </c>
      <c r="D2540">
        <v>3844.4</v>
      </c>
      <c r="E2540">
        <v>3853.15</v>
      </c>
      <c r="F2540">
        <f t="shared" si="119"/>
        <v>-7.6490206935626581E-3</v>
      </c>
      <c r="G2540">
        <f t="shared" si="117"/>
        <v>7.4109999999999996</v>
      </c>
      <c r="H2540">
        <f t="shared" si="118"/>
        <v>4.6950000000000003</v>
      </c>
    </row>
    <row r="2541" spans="1:8">
      <c r="A2541" s="17">
        <v>40120</v>
      </c>
      <c r="B2541">
        <v>3837</v>
      </c>
      <c r="C2541">
        <v>3856.85</v>
      </c>
      <c r="D2541">
        <v>3717.65</v>
      </c>
      <c r="E2541">
        <v>3727.45</v>
      </c>
      <c r="F2541">
        <f t="shared" si="119"/>
        <v>-3.262265938258313E-2</v>
      </c>
      <c r="G2541">
        <f t="shared" si="117"/>
        <v>7.1790000000000003</v>
      </c>
      <c r="H2541">
        <f t="shared" si="118"/>
        <v>4.7069999999999999</v>
      </c>
    </row>
    <row r="2542" spans="1:8">
      <c r="A2542" s="17">
        <v>40121</v>
      </c>
      <c r="B2542">
        <v>3768.55</v>
      </c>
      <c r="C2542">
        <v>3846.05</v>
      </c>
      <c r="D2542">
        <v>3738.75</v>
      </c>
      <c r="E2542">
        <v>3836.2</v>
      </c>
      <c r="F2542">
        <f t="shared" si="119"/>
        <v>2.9175441655823642E-2</v>
      </c>
      <c r="G2542">
        <f t="shared" si="117"/>
        <v>7.1779999999999999</v>
      </c>
      <c r="H2542">
        <f t="shared" si="118"/>
        <v>4.7050000000000001</v>
      </c>
    </row>
    <row r="2543" spans="1:8">
      <c r="A2543" s="17">
        <v>40122</v>
      </c>
      <c r="B2543">
        <v>3833.8</v>
      </c>
      <c r="C2543">
        <v>3906.65</v>
      </c>
      <c r="D2543">
        <v>3793.05</v>
      </c>
      <c r="E2543">
        <v>3899.75</v>
      </c>
      <c r="F2543">
        <f t="shared" si="119"/>
        <v>1.6565872477973143E-2</v>
      </c>
      <c r="G2543">
        <f t="shared" si="117"/>
        <v>7.3390000000000004</v>
      </c>
      <c r="H2543">
        <f t="shared" si="118"/>
        <v>4.6950000000000003</v>
      </c>
    </row>
    <row r="2544" spans="1:8">
      <c r="A2544" s="17">
        <v>40123</v>
      </c>
      <c r="B2544">
        <v>3940.2</v>
      </c>
      <c r="C2544">
        <v>3975.05</v>
      </c>
      <c r="D2544">
        <v>3935.05</v>
      </c>
      <c r="E2544">
        <v>3950.45</v>
      </c>
      <c r="F2544">
        <f t="shared" si="119"/>
        <v>1.3000833386755506E-2</v>
      </c>
      <c r="G2544">
        <f t="shared" si="117"/>
        <v>7.226</v>
      </c>
      <c r="H2544">
        <f t="shared" si="118"/>
        <v>4.6970000000000001</v>
      </c>
    </row>
    <row r="2545" spans="1:8">
      <c r="A2545" s="17">
        <v>40126</v>
      </c>
      <c r="B2545">
        <v>3976.5</v>
      </c>
      <c r="C2545">
        <v>4031.35</v>
      </c>
      <c r="D2545">
        <v>3955.25</v>
      </c>
      <c r="E2545">
        <v>4026.8</v>
      </c>
      <c r="F2545">
        <f t="shared" si="119"/>
        <v>1.9326912123935447E-2</v>
      </c>
      <c r="G2545">
        <f t="shared" si="117"/>
        <v>7.649</v>
      </c>
      <c r="H2545">
        <f t="shared" si="118"/>
        <v>4.6689999999999996</v>
      </c>
    </row>
    <row r="2546" spans="1:8">
      <c r="A2546" s="17">
        <v>40127</v>
      </c>
      <c r="B2546">
        <v>4061.55</v>
      </c>
      <c r="C2546">
        <v>4080.05</v>
      </c>
      <c r="D2546">
        <v>4018.4</v>
      </c>
      <c r="E2546">
        <v>4034.7</v>
      </c>
      <c r="F2546">
        <f t="shared" si="119"/>
        <v>1.9618555676963467E-3</v>
      </c>
      <c r="G2546">
        <f t="shared" si="117"/>
        <v>7.4880000000000004</v>
      </c>
      <c r="H2546">
        <f t="shared" si="118"/>
        <v>4.673</v>
      </c>
    </row>
    <row r="2547" spans="1:8">
      <c r="A2547" s="17">
        <v>40128</v>
      </c>
      <c r="B2547">
        <v>4043.2</v>
      </c>
      <c r="C2547">
        <v>4136.3999999999996</v>
      </c>
      <c r="D2547">
        <v>4038.7</v>
      </c>
      <c r="E2547">
        <v>4130.8999999999996</v>
      </c>
      <c r="F2547">
        <f t="shared" si="119"/>
        <v>2.3843160581951572E-2</v>
      </c>
      <c r="G2547">
        <f t="shared" si="117"/>
        <v>7.375</v>
      </c>
      <c r="H2547">
        <f t="shared" si="118"/>
        <v>4.6749999999999998</v>
      </c>
    </row>
    <row r="2548" spans="1:8">
      <c r="A2548" s="17">
        <v>40129</v>
      </c>
      <c r="B2548">
        <v>4124.6000000000004</v>
      </c>
      <c r="C2548">
        <v>4140.55</v>
      </c>
      <c r="D2548">
        <v>4066</v>
      </c>
      <c r="E2548">
        <v>4084.1</v>
      </c>
      <c r="F2548">
        <f t="shared" si="119"/>
        <v>-1.1329250284441539E-2</v>
      </c>
      <c r="G2548">
        <f t="shared" si="117"/>
        <v>7.6349999999999998</v>
      </c>
      <c r="H2548">
        <f t="shared" si="118"/>
        <v>4.6669999999999998</v>
      </c>
    </row>
    <row r="2549" spans="1:8">
      <c r="A2549" s="17">
        <v>40130</v>
      </c>
      <c r="B2549">
        <v>4078.95</v>
      </c>
      <c r="C2549">
        <v>4132</v>
      </c>
      <c r="D2549">
        <v>4078.95</v>
      </c>
      <c r="E2549">
        <v>4114.45</v>
      </c>
      <c r="F2549">
        <f t="shared" si="119"/>
        <v>7.4312578046571431E-3</v>
      </c>
      <c r="G2549">
        <f t="shared" si="117"/>
        <v>7.298</v>
      </c>
      <c r="H2549">
        <f t="shared" si="118"/>
        <v>4.6779999999999999</v>
      </c>
    </row>
    <row r="2550" spans="1:8">
      <c r="A2550" s="17">
        <v>40133</v>
      </c>
      <c r="B2550">
        <v>4152.3500000000004</v>
      </c>
      <c r="C2550">
        <v>4172.5</v>
      </c>
      <c r="D2550">
        <v>4152.3500000000004</v>
      </c>
      <c r="E2550">
        <v>4162.25</v>
      </c>
      <c r="F2550">
        <f t="shared" si="119"/>
        <v>1.1617591658666493E-2</v>
      </c>
      <c r="G2550">
        <f t="shared" si="117"/>
        <v>7.2969999999999997</v>
      </c>
      <c r="H2550">
        <f t="shared" si="118"/>
        <v>4.6779999999999999</v>
      </c>
    </row>
    <row r="2551" spans="1:8">
      <c r="A2551" s="17">
        <v>40134</v>
      </c>
      <c r="B2551">
        <v>4158.8999999999996</v>
      </c>
      <c r="C2551">
        <v>4169.75</v>
      </c>
      <c r="D2551">
        <v>4127.3999999999996</v>
      </c>
      <c r="E2551">
        <v>4160.8500000000004</v>
      </c>
      <c r="F2551">
        <f t="shared" si="119"/>
        <v>-3.3635653793007148E-4</v>
      </c>
      <c r="G2551">
        <f t="shared" si="117"/>
        <v>7.1920000000000002</v>
      </c>
      <c r="H2551">
        <f t="shared" si="118"/>
        <v>4.68</v>
      </c>
    </row>
    <row r="2552" spans="1:8">
      <c r="A2552" s="17">
        <v>40135</v>
      </c>
      <c r="B2552">
        <v>4155.95</v>
      </c>
      <c r="C2552">
        <v>4189.45</v>
      </c>
      <c r="D2552">
        <v>4155.55</v>
      </c>
      <c r="E2552">
        <v>4164.8999999999996</v>
      </c>
      <c r="F2552">
        <f t="shared" si="119"/>
        <v>9.7335880889715121E-4</v>
      </c>
      <c r="G2552">
        <f t="shared" si="117"/>
        <v>7.2629999999999999</v>
      </c>
      <c r="H2552">
        <f t="shared" si="118"/>
        <v>4.6740000000000004</v>
      </c>
    </row>
    <row r="2553" spans="1:8">
      <c r="A2553" s="17">
        <v>40136</v>
      </c>
      <c r="B2553">
        <v>4165.45</v>
      </c>
      <c r="C2553">
        <v>4173</v>
      </c>
      <c r="D2553">
        <v>4090.95</v>
      </c>
      <c r="E2553">
        <v>4109.45</v>
      </c>
      <c r="F2553">
        <f t="shared" si="119"/>
        <v>-1.3313644985473827E-2</v>
      </c>
      <c r="G2553">
        <f t="shared" si="117"/>
        <v>7.4260000000000002</v>
      </c>
      <c r="H2553">
        <f t="shared" si="118"/>
        <v>4.6660000000000004</v>
      </c>
    </row>
    <row r="2554" spans="1:8">
      <c r="A2554" s="17">
        <v>40137</v>
      </c>
      <c r="B2554">
        <v>4092.85</v>
      </c>
      <c r="C2554">
        <v>4154.55</v>
      </c>
      <c r="D2554">
        <v>4064.4</v>
      </c>
      <c r="E2554">
        <v>4147.6000000000004</v>
      </c>
      <c r="F2554">
        <f t="shared" si="119"/>
        <v>9.2834807577657497E-3</v>
      </c>
      <c r="G2554">
        <f t="shared" si="117"/>
        <v>7</v>
      </c>
      <c r="H2554">
        <f t="shared" si="118"/>
        <v>4.68</v>
      </c>
    </row>
    <row r="2555" spans="1:8">
      <c r="A2555" s="17">
        <v>40140</v>
      </c>
      <c r="B2555">
        <v>4166.8500000000004</v>
      </c>
      <c r="C2555">
        <v>4185.3500000000004</v>
      </c>
      <c r="D2555">
        <v>4157</v>
      </c>
      <c r="E2555">
        <v>4180.8</v>
      </c>
      <c r="F2555">
        <f t="shared" si="119"/>
        <v>8.0046291831419314E-3</v>
      </c>
      <c r="G2555">
        <f t="shared" si="117"/>
        <v>7.18</v>
      </c>
      <c r="H2555">
        <f t="shared" si="118"/>
        <v>4.665</v>
      </c>
    </row>
    <row r="2556" spans="1:8">
      <c r="A2556" s="17">
        <v>40141</v>
      </c>
      <c r="B2556">
        <v>4185.8999999999996</v>
      </c>
      <c r="C2556">
        <v>4196.55</v>
      </c>
      <c r="D2556">
        <v>4153</v>
      </c>
      <c r="E2556">
        <v>4178.8999999999996</v>
      </c>
      <c r="F2556">
        <f t="shared" si="119"/>
        <v>-4.5445847684666418E-4</v>
      </c>
      <c r="G2556">
        <f t="shared" si="117"/>
        <v>7.48</v>
      </c>
      <c r="H2556">
        <f t="shared" si="118"/>
        <v>4.6500000000000004</v>
      </c>
    </row>
    <row r="2557" spans="1:8">
      <c r="A2557" s="17">
        <v>40142</v>
      </c>
      <c r="B2557">
        <v>4181.3999999999996</v>
      </c>
      <c r="C2557">
        <v>4216.8999999999996</v>
      </c>
      <c r="D2557">
        <v>4177.05</v>
      </c>
      <c r="E2557">
        <v>4184.6000000000004</v>
      </c>
      <c r="F2557">
        <f t="shared" si="119"/>
        <v>1.3639953097706048E-3</v>
      </c>
      <c r="G2557">
        <f t="shared" si="117"/>
        <v>6.9960000000000004</v>
      </c>
      <c r="H2557">
        <f t="shared" si="118"/>
        <v>4.6660000000000004</v>
      </c>
    </row>
    <row r="2558" spans="1:8">
      <c r="A2558" s="17">
        <v>40143</v>
      </c>
      <c r="B2558">
        <v>4184.7</v>
      </c>
      <c r="C2558">
        <v>4195.3500000000004</v>
      </c>
      <c r="D2558">
        <v>4112.8</v>
      </c>
      <c r="E2558">
        <v>4121.3500000000004</v>
      </c>
      <c r="F2558">
        <f t="shared" si="119"/>
        <v>-1.5114945275534142E-2</v>
      </c>
      <c r="G2558">
        <f t="shared" si="117"/>
        <v>7.2229999999999999</v>
      </c>
      <c r="H2558">
        <f t="shared" si="118"/>
        <v>4.6539999999999999</v>
      </c>
    </row>
    <row r="2559" spans="1:8">
      <c r="A2559" s="17">
        <v>40144</v>
      </c>
      <c r="B2559">
        <v>4033.05</v>
      </c>
      <c r="C2559">
        <v>4075.85</v>
      </c>
      <c r="D2559">
        <v>3967.05</v>
      </c>
      <c r="E2559">
        <v>4069.05</v>
      </c>
      <c r="F2559">
        <f t="shared" si="119"/>
        <v>-1.2690016620767519E-2</v>
      </c>
      <c r="G2559">
        <f t="shared" si="117"/>
        <v>7.0339999999999998</v>
      </c>
      <c r="H2559">
        <f t="shared" si="118"/>
        <v>4.6589999999999998</v>
      </c>
    </row>
    <row r="2560" spans="1:8">
      <c r="A2560" s="17">
        <v>40147</v>
      </c>
      <c r="B2560">
        <v>4132.6000000000004</v>
      </c>
      <c r="C2560">
        <v>4166.95</v>
      </c>
      <c r="D2560">
        <v>4124.5</v>
      </c>
      <c r="E2560">
        <v>4145.45</v>
      </c>
      <c r="F2560">
        <f t="shared" si="119"/>
        <v>1.8775881348226164E-2</v>
      </c>
      <c r="G2560">
        <f t="shared" si="117"/>
        <v>7.282</v>
      </c>
      <c r="H2560">
        <f t="shared" si="118"/>
        <v>4.6449999999999996</v>
      </c>
    </row>
    <row r="2561" spans="1:8">
      <c r="A2561" s="17">
        <v>40148</v>
      </c>
      <c r="B2561">
        <v>4176.1499999999996</v>
      </c>
      <c r="C2561">
        <v>4220.1499999999996</v>
      </c>
      <c r="D2561">
        <v>4176.1499999999996</v>
      </c>
      <c r="E2561">
        <v>4216.3999999999996</v>
      </c>
      <c r="F2561">
        <f t="shared" si="119"/>
        <v>1.7115150345559549E-2</v>
      </c>
      <c r="G2561">
        <f t="shared" si="117"/>
        <v>7.3630000000000004</v>
      </c>
      <c r="H2561">
        <f t="shared" si="118"/>
        <v>4.6390000000000002</v>
      </c>
    </row>
    <row r="2562" spans="1:8">
      <c r="A2562" s="17">
        <v>40149</v>
      </c>
      <c r="B2562">
        <v>4247.5</v>
      </c>
      <c r="C2562">
        <v>4249.3</v>
      </c>
      <c r="D2562">
        <v>4218.1499999999996</v>
      </c>
      <c r="E2562">
        <v>4224.1000000000004</v>
      </c>
      <c r="F2562">
        <f t="shared" si="119"/>
        <v>1.8262024475856897E-3</v>
      </c>
      <c r="G2562">
        <f t="shared" ref="G2562:G2625" si="120">VLOOKUP(A2562,Debtindex,6,FALSE)</f>
        <v>7.2720000000000002</v>
      </c>
      <c r="H2562">
        <f t="shared" ref="H2562:H2625" si="121">VLOOKUP(A2562,Debtindex,7,FALSE)</f>
        <v>4.6399999999999997</v>
      </c>
    </row>
    <row r="2563" spans="1:8">
      <c r="A2563" s="17">
        <v>40150</v>
      </c>
      <c r="B2563">
        <v>4245.8</v>
      </c>
      <c r="C2563">
        <v>4276.95</v>
      </c>
      <c r="D2563">
        <v>4229.7</v>
      </c>
      <c r="E2563">
        <v>4247.1499999999996</v>
      </c>
      <c r="F2563">
        <f t="shared" si="119"/>
        <v>5.4567836935677239E-3</v>
      </c>
      <c r="G2563">
        <f t="shared" si="120"/>
        <v>7.4489999999999998</v>
      </c>
      <c r="H2563">
        <f t="shared" si="121"/>
        <v>4.63</v>
      </c>
    </row>
    <row r="2564" spans="1:8">
      <c r="A2564" s="17">
        <v>40151</v>
      </c>
      <c r="B2564">
        <v>4224.2</v>
      </c>
      <c r="C2564">
        <v>4271.55</v>
      </c>
      <c r="D2564">
        <v>4220.8999999999996</v>
      </c>
      <c r="E2564">
        <v>4238.8500000000004</v>
      </c>
      <c r="F2564">
        <f t="shared" ref="F2564:F2627" si="122">E2564/E2563-1</f>
        <v>-1.9542516746522409E-3</v>
      </c>
      <c r="G2564">
        <f t="shared" si="120"/>
        <v>7.306</v>
      </c>
      <c r="H2564">
        <f t="shared" si="121"/>
        <v>4.6340000000000003</v>
      </c>
    </row>
    <row r="2565" spans="1:8">
      <c r="A2565" s="17">
        <v>40154</v>
      </c>
      <c r="B2565">
        <v>4243.95</v>
      </c>
      <c r="C2565">
        <v>4253.8500000000004</v>
      </c>
      <c r="D2565">
        <v>4190.55</v>
      </c>
      <c r="E2565">
        <v>4199.7</v>
      </c>
      <c r="F2565">
        <f t="shared" si="122"/>
        <v>-9.2359956120174891E-3</v>
      </c>
      <c r="G2565">
        <f t="shared" si="120"/>
        <v>7.8120000000000003</v>
      </c>
      <c r="H2565">
        <f t="shared" si="121"/>
        <v>4.609</v>
      </c>
    </row>
    <row r="2566" spans="1:8">
      <c r="A2566" s="17">
        <v>40155</v>
      </c>
      <c r="B2566">
        <v>4209.6499999999996</v>
      </c>
      <c r="C2566">
        <v>4256.8500000000004</v>
      </c>
      <c r="D2566">
        <v>4201.95</v>
      </c>
      <c r="E2566">
        <v>4255</v>
      </c>
      <c r="F2566">
        <f t="shared" si="122"/>
        <v>1.3167607210038845E-2</v>
      </c>
      <c r="G2566">
        <f t="shared" si="120"/>
        <v>7.3650000000000002</v>
      </c>
      <c r="H2566">
        <f t="shared" si="121"/>
        <v>4.633</v>
      </c>
    </row>
    <row r="2567" spans="1:8">
      <c r="A2567" s="17">
        <v>40156</v>
      </c>
      <c r="B2567">
        <v>4234.1000000000004</v>
      </c>
      <c r="C2567">
        <v>4271.1499999999996</v>
      </c>
      <c r="D2567">
        <v>4230.1499999999996</v>
      </c>
      <c r="E2567">
        <v>4238.7</v>
      </c>
      <c r="F2567">
        <f t="shared" si="122"/>
        <v>-3.8307873090481781E-3</v>
      </c>
      <c r="G2567">
        <f t="shared" si="120"/>
        <v>7.4450000000000003</v>
      </c>
      <c r="H2567">
        <f t="shared" si="121"/>
        <v>4.6269999999999998</v>
      </c>
    </row>
    <row r="2568" spans="1:8">
      <c r="A2568" s="17">
        <v>40157</v>
      </c>
      <c r="B2568">
        <v>4242.8500000000004</v>
      </c>
      <c r="C2568">
        <v>4266.75</v>
      </c>
      <c r="D2568">
        <v>4233.05</v>
      </c>
      <c r="E2568">
        <v>4258.25</v>
      </c>
      <c r="F2568">
        <f t="shared" si="122"/>
        <v>4.6122631939038428E-3</v>
      </c>
      <c r="G2568">
        <f t="shared" si="120"/>
        <v>7.7539999999999996</v>
      </c>
      <c r="H2568">
        <f t="shared" si="121"/>
        <v>4.6120000000000001</v>
      </c>
    </row>
    <row r="2569" spans="1:8">
      <c r="A2569" s="17">
        <v>40158</v>
      </c>
      <c r="B2569">
        <v>4291.2</v>
      </c>
      <c r="C2569">
        <v>4294.05</v>
      </c>
      <c r="D2569">
        <v>4222.95</v>
      </c>
      <c r="E2569">
        <v>4242.8999999999996</v>
      </c>
      <c r="F2569">
        <f t="shared" si="122"/>
        <v>-3.6047672165796518E-3</v>
      </c>
      <c r="G2569">
        <f t="shared" si="120"/>
        <v>7.6529999999999996</v>
      </c>
      <c r="H2569">
        <f t="shared" si="121"/>
        <v>4.6139999999999999</v>
      </c>
    </row>
    <row r="2570" spans="1:8">
      <c r="A2570" s="17">
        <v>40161</v>
      </c>
      <c r="B2570">
        <v>4241.2</v>
      </c>
      <c r="C2570">
        <v>4263.25</v>
      </c>
      <c r="D2570">
        <v>4221.6499999999996</v>
      </c>
      <c r="E2570">
        <v>4231.3500000000004</v>
      </c>
      <c r="F2570">
        <f t="shared" si="122"/>
        <v>-2.72219472530566E-3</v>
      </c>
      <c r="G2570">
        <f t="shared" si="120"/>
        <v>7.5529999999999999</v>
      </c>
      <c r="H2570">
        <f t="shared" si="121"/>
        <v>4.609</v>
      </c>
    </row>
    <row r="2571" spans="1:8">
      <c r="A2571" s="17">
        <v>40162</v>
      </c>
      <c r="B2571">
        <v>4243.2</v>
      </c>
      <c r="C2571">
        <v>4244.3999999999996</v>
      </c>
      <c r="D2571">
        <v>4161.7</v>
      </c>
      <c r="E2571">
        <v>4173.1499999999996</v>
      </c>
      <c r="F2571">
        <f t="shared" si="122"/>
        <v>-1.3754475521996712E-2</v>
      </c>
      <c r="G2571">
        <f t="shared" si="120"/>
        <v>7.9210000000000003</v>
      </c>
      <c r="H2571">
        <f t="shared" si="121"/>
        <v>4.5919999999999996</v>
      </c>
    </row>
    <row r="2572" spans="1:8">
      <c r="A2572" s="17">
        <v>40163</v>
      </c>
      <c r="B2572">
        <v>4169.1499999999996</v>
      </c>
      <c r="C2572">
        <v>4191.75</v>
      </c>
      <c r="D2572">
        <v>4146.6000000000004</v>
      </c>
      <c r="E2572">
        <v>4177.3</v>
      </c>
      <c r="F2572">
        <f t="shared" si="122"/>
        <v>9.9445263170516718E-4</v>
      </c>
      <c r="G2572">
        <f t="shared" si="120"/>
        <v>7.4509999999999996</v>
      </c>
      <c r="H2572">
        <f t="shared" si="121"/>
        <v>4.6079999999999997</v>
      </c>
    </row>
    <row r="2573" spans="1:8">
      <c r="A2573" s="17">
        <v>40164</v>
      </c>
      <c r="B2573">
        <v>4177.25</v>
      </c>
      <c r="C2573">
        <v>4201.75</v>
      </c>
      <c r="D2573">
        <v>4168.8999999999996</v>
      </c>
      <c r="E2573">
        <v>4189.45</v>
      </c>
      <c r="F2573">
        <f t="shared" si="122"/>
        <v>2.9085773107029311E-3</v>
      </c>
      <c r="G2573">
        <f t="shared" si="120"/>
        <v>7.8460000000000001</v>
      </c>
      <c r="H2573">
        <f t="shared" si="121"/>
        <v>4.5890000000000004</v>
      </c>
    </row>
    <row r="2574" spans="1:8">
      <c r="A2574" s="17">
        <v>40165</v>
      </c>
      <c r="B2574">
        <v>4174.1499999999996</v>
      </c>
      <c r="C2574">
        <v>4197.3500000000004</v>
      </c>
      <c r="D2574">
        <v>4147.55</v>
      </c>
      <c r="E2574">
        <v>4153.05</v>
      </c>
      <c r="F2574">
        <f t="shared" si="122"/>
        <v>-8.6884913294107413E-3</v>
      </c>
      <c r="G2574">
        <f t="shared" si="120"/>
        <v>7.4660000000000002</v>
      </c>
      <c r="H2574">
        <f t="shared" si="121"/>
        <v>4.6020000000000003</v>
      </c>
    </row>
    <row r="2575" spans="1:8">
      <c r="A2575" s="17">
        <v>40168</v>
      </c>
      <c r="B2575">
        <v>4159.3</v>
      </c>
      <c r="C2575">
        <v>4169.3999999999996</v>
      </c>
      <c r="D2575">
        <v>4128</v>
      </c>
      <c r="E2575">
        <v>4132.3500000000004</v>
      </c>
      <c r="F2575">
        <f t="shared" si="122"/>
        <v>-4.9842886553255195E-3</v>
      </c>
      <c r="G2575">
        <f t="shared" si="120"/>
        <v>7.8630000000000004</v>
      </c>
      <c r="H2575">
        <f t="shared" si="121"/>
        <v>4.5819999999999999</v>
      </c>
    </row>
    <row r="2576" spans="1:8">
      <c r="A2576" s="17">
        <v>40169</v>
      </c>
      <c r="B2576">
        <v>4154.6000000000004</v>
      </c>
      <c r="C2576">
        <v>4174.75</v>
      </c>
      <c r="D2576">
        <v>4150.5</v>
      </c>
      <c r="E2576">
        <v>4168.6000000000004</v>
      </c>
      <c r="F2576">
        <f t="shared" si="122"/>
        <v>8.7722482364755994E-3</v>
      </c>
      <c r="G2576">
        <f t="shared" si="120"/>
        <v>7.9420000000000002</v>
      </c>
      <c r="H2576">
        <f t="shared" si="121"/>
        <v>4.5759999999999996</v>
      </c>
    </row>
    <row r="2577" spans="1:8">
      <c r="A2577" s="17">
        <v>40170</v>
      </c>
      <c r="B2577">
        <v>4189</v>
      </c>
      <c r="C2577">
        <v>4277.8500000000004</v>
      </c>
      <c r="D2577">
        <v>4189</v>
      </c>
      <c r="E2577">
        <v>4274.8500000000004</v>
      </c>
      <c r="F2577">
        <f t="shared" si="122"/>
        <v>2.5488173487501875E-2</v>
      </c>
      <c r="G2577">
        <f t="shared" si="120"/>
        <v>7.5549999999999997</v>
      </c>
      <c r="H2577">
        <f t="shared" si="121"/>
        <v>4.5880000000000001</v>
      </c>
    </row>
    <row r="2578" spans="1:8">
      <c r="A2578" s="17">
        <v>40171</v>
      </c>
      <c r="B2578">
        <v>4300</v>
      </c>
      <c r="C2578">
        <v>4314.6000000000004</v>
      </c>
      <c r="D2578">
        <v>4273.1000000000004</v>
      </c>
      <c r="E2578">
        <v>4300.3500000000004</v>
      </c>
      <c r="F2578">
        <f t="shared" si="122"/>
        <v>5.9651215832134952E-3</v>
      </c>
      <c r="G2578">
        <f t="shared" si="120"/>
        <v>7.415</v>
      </c>
      <c r="H2578">
        <f t="shared" si="121"/>
        <v>4.5910000000000002</v>
      </c>
    </row>
    <row r="2579" spans="1:8">
      <c r="A2579" s="17">
        <v>40176</v>
      </c>
      <c r="B2579">
        <v>4313.45</v>
      </c>
      <c r="C2579">
        <v>4327.25</v>
      </c>
      <c r="D2579">
        <v>4304.75</v>
      </c>
      <c r="E2579">
        <v>4310.25</v>
      </c>
      <c r="F2579">
        <f t="shared" si="122"/>
        <v>2.3021381980534716E-3</v>
      </c>
      <c r="G2579">
        <f t="shared" si="120"/>
        <v>7.6260000000000003</v>
      </c>
      <c r="H2579">
        <f t="shared" si="121"/>
        <v>4.569</v>
      </c>
    </row>
    <row r="2580" spans="1:8">
      <c r="A2580" s="17">
        <v>40177</v>
      </c>
      <c r="B2580">
        <v>4318.05</v>
      </c>
      <c r="C2580">
        <v>4321.6000000000004</v>
      </c>
      <c r="D2580">
        <v>4298.8500000000004</v>
      </c>
      <c r="E2580">
        <v>4306.8500000000004</v>
      </c>
      <c r="F2580">
        <f t="shared" si="122"/>
        <v>-7.8881735398173003E-4</v>
      </c>
      <c r="G2580">
        <f t="shared" si="120"/>
        <v>7.5490000000000004</v>
      </c>
      <c r="H2580">
        <f t="shared" si="121"/>
        <v>4.569</v>
      </c>
    </row>
    <row r="2581" spans="1:8">
      <c r="A2581" s="17">
        <v>40178</v>
      </c>
      <c r="B2581">
        <v>4334.3999999999996</v>
      </c>
      <c r="C2581">
        <v>4346.3999999999996</v>
      </c>
      <c r="D2581">
        <v>4322.1499999999996</v>
      </c>
      <c r="E2581">
        <v>4329.1000000000004</v>
      </c>
      <c r="F2581">
        <f t="shared" si="122"/>
        <v>5.1661887458351874E-3</v>
      </c>
      <c r="G2581">
        <f t="shared" si="120"/>
        <v>7.8869999999999996</v>
      </c>
      <c r="H2581">
        <f t="shared" si="121"/>
        <v>4.5529999999999999</v>
      </c>
    </row>
    <row r="2582" spans="1:8">
      <c r="A2582" s="17">
        <v>40182</v>
      </c>
      <c r="B2582">
        <v>4343.1000000000004</v>
      </c>
      <c r="C2582">
        <v>4372.3</v>
      </c>
      <c r="D2582">
        <v>4334.95</v>
      </c>
      <c r="E2582">
        <v>4367.6499999999996</v>
      </c>
      <c r="F2582">
        <f t="shared" si="122"/>
        <v>8.9048532027440341E-3</v>
      </c>
      <c r="G2582">
        <f t="shared" si="120"/>
        <v>7.7270000000000003</v>
      </c>
      <c r="H2582">
        <f t="shared" si="121"/>
        <v>4.5990000000000002</v>
      </c>
    </row>
    <row r="2583" spans="1:8">
      <c r="A2583" s="17">
        <v>40183</v>
      </c>
      <c r="B2583">
        <v>4406.5</v>
      </c>
      <c r="C2583">
        <v>4422.8999999999996</v>
      </c>
      <c r="D2583">
        <v>4396.7</v>
      </c>
      <c r="E2583">
        <v>4416.05</v>
      </c>
      <c r="F2583">
        <f t="shared" si="122"/>
        <v>1.1081474019209558E-2</v>
      </c>
      <c r="G2583">
        <f t="shared" si="120"/>
        <v>7.8630000000000004</v>
      </c>
      <c r="H2583">
        <f t="shared" si="121"/>
        <v>4.5910000000000002</v>
      </c>
    </row>
    <row r="2584" spans="1:8">
      <c r="A2584" s="17">
        <v>40184</v>
      </c>
      <c r="B2584">
        <v>4430.05</v>
      </c>
      <c r="C2584">
        <v>4438.6499999999996</v>
      </c>
      <c r="D2584">
        <v>4405.55</v>
      </c>
      <c r="E2584">
        <v>4422.6499999999996</v>
      </c>
      <c r="F2584">
        <f t="shared" si="122"/>
        <v>1.4945482954222822E-3</v>
      </c>
      <c r="G2584">
        <f t="shared" si="120"/>
        <v>7.7930000000000001</v>
      </c>
      <c r="H2584">
        <f t="shared" si="121"/>
        <v>4.5910000000000002</v>
      </c>
    </row>
    <row r="2585" spans="1:8">
      <c r="A2585" s="17">
        <v>40185</v>
      </c>
      <c r="B2585">
        <v>4431</v>
      </c>
      <c r="C2585">
        <v>4435</v>
      </c>
      <c r="D2585">
        <v>4399</v>
      </c>
      <c r="E2585">
        <v>4411.55</v>
      </c>
      <c r="F2585">
        <f t="shared" si="122"/>
        <v>-2.5098074683729266E-3</v>
      </c>
      <c r="G2585">
        <f t="shared" si="120"/>
        <v>7.8029999999999999</v>
      </c>
      <c r="H2585">
        <f t="shared" si="121"/>
        <v>4.5869999999999997</v>
      </c>
    </row>
    <row r="2586" spans="1:8">
      <c r="A2586" s="17">
        <v>40186</v>
      </c>
      <c r="B2586">
        <v>4415.5</v>
      </c>
      <c r="C2586">
        <v>4436.1499999999996</v>
      </c>
      <c r="D2586">
        <v>4397.7</v>
      </c>
      <c r="E2586">
        <v>4405.3</v>
      </c>
      <c r="F2586">
        <f t="shared" si="122"/>
        <v>-1.4167356144665355E-3</v>
      </c>
      <c r="G2586">
        <f t="shared" si="120"/>
        <v>7.7779999999999996</v>
      </c>
      <c r="H2586">
        <f t="shared" si="121"/>
        <v>4.5860000000000003</v>
      </c>
    </row>
    <row r="2587" spans="1:8">
      <c r="A2587" s="17">
        <v>40189</v>
      </c>
      <c r="B2587">
        <v>4439.8</v>
      </c>
      <c r="C2587">
        <v>4452.05</v>
      </c>
      <c r="D2587">
        <v>4423.3999999999996</v>
      </c>
      <c r="E2587">
        <v>4432.5</v>
      </c>
      <c r="F2587">
        <f t="shared" si="122"/>
        <v>6.1743808594192373E-3</v>
      </c>
      <c r="G2587">
        <f t="shared" si="120"/>
        <v>7.7869999999999999</v>
      </c>
      <c r="H2587">
        <f t="shared" si="121"/>
        <v>4.5869999999999997</v>
      </c>
    </row>
    <row r="2588" spans="1:8">
      <c r="A2588" s="17">
        <v>40190</v>
      </c>
      <c r="B2588">
        <v>4442.2</v>
      </c>
      <c r="C2588">
        <v>4449.8500000000004</v>
      </c>
      <c r="D2588">
        <v>4385</v>
      </c>
      <c r="E2588">
        <v>4391.7</v>
      </c>
      <c r="F2588">
        <f t="shared" si="122"/>
        <v>-9.2047377326565094E-3</v>
      </c>
      <c r="G2588">
        <f t="shared" si="120"/>
        <v>7.8049999999999997</v>
      </c>
      <c r="H2588">
        <f t="shared" si="121"/>
        <v>4.5830000000000002</v>
      </c>
    </row>
    <row r="2589" spans="1:8">
      <c r="A2589" s="17">
        <v>40191</v>
      </c>
      <c r="B2589">
        <v>4364.3500000000004</v>
      </c>
      <c r="C2589">
        <v>4418.8999999999996</v>
      </c>
      <c r="D2589">
        <v>4361.8999999999996</v>
      </c>
      <c r="E2589">
        <v>4415.6000000000004</v>
      </c>
      <c r="F2589">
        <f t="shared" si="122"/>
        <v>5.4420839310518332E-3</v>
      </c>
      <c r="G2589">
        <f t="shared" si="120"/>
        <v>7.7510000000000003</v>
      </c>
      <c r="H2589">
        <f t="shared" si="121"/>
        <v>4.5830000000000002</v>
      </c>
    </row>
    <row r="2590" spans="1:8">
      <c r="A2590" s="17">
        <v>40192</v>
      </c>
      <c r="B2590">
        <v>4440.45</v>
      </c>
      <c r="C2590">
        <v>4462.2</v>
      </c>
      <c r="D2590">
        <v>4439.1499999999996</v>
      </c>
      <c r="E2590">
        <v>4450.45</v>
      </c>
      <c r="F2590">
        <f t="shared" si="122"/>
        <v>7.8924721442157342E-3</v>
      </c>
      <c r="G2590">
        <f t="shared" si="120"/>
        <v>7.8049999999999997</v>
      </c>
      <c r="H2590">
        <f t="shared" si="121"/>
        <v>4.5780000000000003</v>
      </c>
    </row>
    <row r="2591" spans="1:8">
      <c r="A2591" s="17">
        <v>40193</v>
      </c>
      <c r="B2591">
        <v>4468.3</v>
      </c>
      <c r="C2591">
        <v>4482.55</v>
      </c>
      <c r="D2591">
        <v>4453.95</v>
      </c>
      <c r="E2591">
        <v>4468.1499999999996</v>
      </c>
      <c r="F2591">
        <f t="shared" si="122"/>
        <v>3.977125908615875E-3</v>
      </c>
      <c r="G2591">
        <f t="shared" si="120"/>
        <v>7.5880000000000001</v>
      </c>
      <c r="H2591">
        <f t="shared" si="121"/>
        <v>4.5979999999999999</v>
      </c>
    </row>
    <row r="2592" spans="1:8">
      <c r="A2592" s="17">
        <v>40196</v>
      </c>
      <c r="B2592">
        <v>4462.3</v>
      </c>
      <c r="C2592">
        <v>4508.2</v>
      </c>
      <c r="D2592">
        <v>4461.8500000000004</v>
      </c>
      <c r="E2592">
        <v>4499.6000000000004</v>
      </c>
      <c r="F2592">
        <f t="shared" si="122"/>
        <v>7.0387072949655849E-3</v>
      </c>
      <c r="G2592">
        <f t="shared" si="120"/>
        <v>7.48</v>
      </c>
      <c r="H2592">
        <f t="shared" si="121"/>
        <v>4.5960000000000001</v>
      </c>
    </row>
    <row r="2593" spans="1:8">
      <c r="A2593" s="17">
        <v>40197</v>
      </c>
      <c r="B2593">
        <v>4506.6499999999996</v>
      </c>
      <c r="C2593">
        <v>4524.3</v>
      </c>
      <c r="D2593">
        <v>4463.75</v>
      </c>
      <c r="E2593">
        <v>4469.3</v>
      </c>
      <c r="F2593">
        <f t="shared" si="122"/>
        <v>-6.7339319050582214E-3</v>
      </c>
      <c r="G2593">
        <f t="shared" si="120"/>
        <v>7.7140000000000004</v>
      </c>
      <c r="H2593">
        <f t="shared" si="121"/>
        <v>4.5839999999999996</v>
      </c>
    </row>
    <row r="2594" spans="1:8">
      <c r="A2594" s="17">
        <v>40198</v>
      </c>
      <c r="B2594">
        <v>4499.95</v>
      </c>
      <c r="C2594">
        <v>4502.3999999999996</v>
      </c>
      <c r="D2594">
        <v>4439.45</v>
      </c>
      <c r="E2594">
        <v>4453.6499999999996</v>
      </c>
      <c r="F2594">
        <f t="shared" si="122"/>
        <v>-3.5016669277069257E-3</v>
      </c>
      <c r="G2594">
        <f t="shared" si="120"/>
        <v>7.7679999999999998</v>
      </c>
      <c r="H2594">
        <f t="shared" si="121"/>
        <v>4.5789999999999997</v>
      </c>
    </row>
    <row r="2595" spans="1:8">
      <c r="A2595" s="17">
        <v>40199</v>
      </c>
      <c r="B2595">
        <v>4436.8999999999996</v>
      </c>
      <c r="C2595">
        <v>4445.3999999999996</v>
      </c>
      <c r="D2595">
        <v>4336.55</v>
      </c>
      <c r="E2595">
        <v>4343.25</v>
      </c>
      <c r="F2595">
        <f t="shared" si="122"/>
        <v>-2.4788656495234207E-2</v>
      </c>
      <c r="G2595">
        <f t="shared" si="120"/>
        <v>7.718</v>
      </c>
      <c r="H2595">
        <f t="shared" si="121"/>
        <v>4.5789999999999997</v>
      </c>
    </row>
    <row r="2596" spans="1:8">
      <c r="A2596" s="17">
        <v>40200</v>
      </c>
      <c r="B2596">
        <v>4254.55</v>
      </c>
      <c r="C2596">
        <v>4331.7</v>
      </c>
      <c r="D2596">
        <v>4209.1000000000004</v>
      </c>
      <c r="E2596">
        <v>4310.75</v>
      </c>
      <c r="F2596">
        <f t="shared" si="122"/>
        <v>-7.4828757267023649E-3</v>
      </c>
      <c r="G2596">
        <f t="shared" si="120"/>
        <v>7.53</v>
      </c>
      <c r="H2596">
        <f t="shared" si="121"/>
        <v>4.5830000000000002</v>
      </c>
    </row>
    <row r="2597" spans="1:8">
      <c r="A2597" s="17">
        <v>40203</v>
      </c>
      <c r="B2597">
        <v>4283.55</v>
      </c>
      <c r="C2597">
        <v>4306.2</v>
      </c>
      <c r="D2597">
        <v>4268.6000000000004</v>
      </c>
      <c r="E2597">
        <v>4278.55</v>
      </c>
      <c r="F2597">
        <f t="shared" si="122"/>
        <v>-7.4696978484022347E-3</v>
      </c>
      <c r="G2597">
        <f t="shared" si="120"/>
        <v>7.883</v>
      </c>
      <c r="H2597">
        <f t="shared" si="121"/>
        <v>4.5590000000000002</v>
      </c>
    </row>
    <row r="2598" spans="1:8">
      <c r="A2598" s="17">
        <v>40205</v>
      </c>
      <c r="B2598">
        <v>4239.8500000000004</v>
      </c>
      <c r="C2598">
        <v>4260.05</v>
      </c>
      <c r="D2598">
        <v>4109.3500000000004</v>
      </c>
      <c r="E2598">
        <v>4125.5</v>
      </c>
      <c r="F2598">
        <f t="shared" si="122"/>
        <v>-3.5771464631709327E-2</v>
      </c>
      <c r="G2598">
        <f t="shared" si="120"/>
        <v>7.8520000000000003</v>
      </c>
      <c r="H2598">
        <f t="shared" si="121"/>
        <v>4.5549999999999997</v>
      </c>
    </row>
    <row r="2599" spans="1:8">
      <c r="A2599" s="17">
        <v>40206</v>
      </c>
      <c r="B2599">
        <v>4173.2</v>
      </c>
      <c r="C2599">
        <v>4197.1499999999996</v>
      </c>
      <c r="D2599">
        <v>4113.3999999999996</v>
      </c>
      <c r="E2599">
        <v>4137.5</v>
      </c>
      <c r="F2599">
        <f t="shared" si="122"/>
        <v>2.9087383347472517E-3</v>
      </c>
      <c r="G2599">
        <f t="shared" si="120"/>
        <v>7.57</v>
      </c>
      <c r="H2599">
        <f t="shared" si="121"/>
        <v>4.5629999999999997</v>
      </c>
    </row>
    <row r="2600" spans="1:8">
      <c r="A2600" s="17">
        <v>40207</v>
      </c>
      <c r="B2600">
        <v>4095.9</v>
      </c>
      <c r="C2600">
        <v>4163.8999999999996</v>
      </c>
      <c r="D2600">
        <v>4047.1</v>
      </c>
      <c r="E2600">
        <v>4156.05</v>
      </c>
      <c r="F2600">
        <f t="shared" si="122"/>
        <v>4.4833836858007015E-3</v>
      </c>
      <c r="G2600">
        <f t="shared" si="120"/>
        <v>7.758</v>
      </c>
      <c r="H2600">
        <f t="shared" si="121"/>
        <v>4.5529999999999999</v>
      </c>
    </row>
    <row r="2601" spans="1:8">
      <c r="A2601" s="17">
        <v>40210</v>
      </c>
      <c r="B2601">
        <v>4130.45</v>
      </c>
      <c r="C2601">
        <v>4211.5</v>
      </c>
      <c r="D2601">
        <v>4127</v>
      </c>
      <c r="E2601">
        <v>4196.3</v>
      </c>
      <c r="F2601">
        <f t="shared" si="122"/>
        <v>9.6846765558642467E-3</v>
      </c>
      <c r="G2601">
        <f t="shared" si="120"/>
        <v>7.641</v>
      </c>
      <c r="H2601">
        <f t="shared" si="121"/>
        <v>4.5519999999999996</v>
      </c>
    </row>
    <row r="2602" spans="1:8">
      <c r="A2602" s="17">
        <v>40211</v>
      </c>
      <c r="B2602">
        <v>4238.45</v>
      </c>
      <c r="C2602">
        <v>4242.75</v>
      </c>
      <c r="D2602">
        <v>4129.2</v>
      </c>
      <c r="E2602">
        <v>4138.25</v>
      </c>
      <c r="F2602">
        <f t="shared" si="122"/>
        <v>-1.3833615327788817E-2</v>
      </c>
      <c r="G2602">
        <f t="shared" si="120"/>
        <v>7.8620000000000001</v>
      </c>
      <c r="H2602">
        <f t="shared" si="121"/>
        <v>4.54</v>
      </c>
    </row>
    <row r="2603" spans="1:8">
      <c r="A2603" s="17">
        <v>40212</v>
      </c>
      <c r="B2603">
        <v>4173.3</v>
      </c>
      <c r="C2603">
        <v>4223.8500000000004</v>
      </c>
      <c r="D2603">
        <v>4171.3999999999996</v>
      </c>
      <c r="E2603">
        <v>4212.1000000000004</v>
      </c>
      <c r="F2603">
        <f t="shared" si="122"/>
        <v>1.7845707726696247E-2</v>
      </c>
      <c r="G2603">
        <f t="shared" si="120"/>
        <v>7.8710000000000004</v>
      </c>
      <c r="H2603">
        <f t="shared" si="121"/>
        <v>4.5369999999999999</v>
      </c>
    </row>
    <row r="2604" spans="1:8">
      <c r="A2604" s="17">
        <v>40213</v>
      </c>
      <c r="B2604">
        <v>4206.55</v>
      </c>
      <c r="C2604">
        <v>4208.3500000000004</v>
      </c>
      <c r="D2604">
        <v>4131.7</v>
      </c>
      <c r="E2604">
        <v>4139.7</v>
      </c>
      <c r="F2604">
        <f t="shared" si="122"/>
        <v>-1.7188575769806147E-2</v>
      </c>
      <c r="G2604">
        <f t="shared" si="120"/>
        <v>7.718</v>
      </c>
      <c r="H2604">
        <f t="shared" si="121"/>
        <v>4.5410000000000004</v>
      </c>
    </row>
    <row r="2605" spans="1:8">
      <c r="A2605" s="17">
        <v>40214</v>
      </c>
      <c r="B2605">
        <v>4029.65</v>
      </c>
      <c r="C2605">
        <v>4055.6</v>
      </c>
      <c r="D2605">
        <v>4004.95</v>
      </c>
      <c r="E2605">
        <v>4023.65</v>
      </c>
      <c r="F2605">
        <f t="shared" si="122"/>
        <v>-2.8033432374326539E-2</v>
      </c>
      <c r="G2605">
        <f t="shared" si="120"/>
        <v>7.7889999999999997</v>
      </c>
      <c r="H2605">
        <f t="shared" si="121"/>
        <v>4.5350000000000001</v>
      </c>
    </row>
    <row r="2606" spans="1:8">
      <c r="A2606" s="17">
        <v>40217</v>
      </c>
      <c r="B2606">
        <v>4066.65</v>
      </c>
      <c r="C2606">
        <v>4096.5</v>
      </c>
      <c r="D2606">
        <v>4009.55</v>
      </c>
      <c r="E2606">
        <v>4067.3</v>
      </c>
      <c r="F2606">
        <f t="shared" si="122"/>
        <v>1.084835907695747E-2</v>
      </c>
      <c r="G2606">
        <f t="shared" si="120"/>
        <v>7.726</v>
      </c>
      <c r="H2606">
        <f t="shared" si="121"/>
        <v>4.5339999999999998</v>
      </c>
    </row>
    <row r="2607" spans="1:8">
      <c r="A2607" s="17">
        <v>40218</v>
      </c>
      <c r="B2607">
        <v>4069.45</v>
      </c>
      <c r="C2607">
        <v>4110.3999999999996</v>
      </c>
      <c r="D2607">
        <v>4056.7</v>
      </c>
      <c r="E2607">
        <v>4104</v>
      </c>
      <c r="F2607">
        <f t="shared" si="122"/>
        <v>9.023184913824922E-3</v>
      </c>
      <c r="G2607">
        <f t="shared" si="120"/>
        <v>7.97</v>
      </c>
      <c r="H2607">
        <f t="shared" si="121"/>
        <v>4.5209999999999999</v>
      </c>
    </row>
    <row r="2608" spans="1:8">
      <c r="A2608" s="17">
        <v>40219</v>
      </c>
      <c r="B2608">
        <v>4129.8</v>
      </c>
      <c r="C2608">
        <v>4136.8500000000004</v>
      </c>
      <c r="D2608">
        <v>4072.2</v>
      </c>
      <c r="E2608">
        <v>4079.7</v>
      </c>
      <c r="F2608">
        <f t="shared" si="122"/>
        <v>-5.921052631578938E-3</v>
      </c>
      <c r="G2608">
        <f t="shared" si="120"/>
        <v>7.9820000000000002</v>
      </c>
      <c r="H2608">
        <f t="shared" si="121"/>
        <v>4.5179999999999998</v>
      </c>
    </row>
    <row r="2609" spans="1:8">
      <c r="A2609" s="17">
        <v>40220</v>
      </c>
      <c r="B2609">
        <v>4109.3500000000004</v>
      </c>
      <c r="C2609">
        <v>4135.7</v>
      </c>
      <c r="D2609">
        <v>4108.45</v>
      </c>
      <c r="E2609">
        <v>4123.6000000000004</v>
      </c>
      <c r="F2609">
        <f t="shared" si="122"/>
        <v>1.0760595141799723E-2</v>
      </c>
      <c r="G2609">
        <f t="shared" si="120"/>
        <v>8.0079999999999991</v>
      </c>
      <c r="H2609">
        <f t="shared" si="121"/>
        <v>4.5140000000000002</v>
      </c>
    </row>
    <row r="2610" spans="1:8">
      <c r="A2610" s="17">
        <v>40224</v>
      </c>
      <c r="B2610">
        <v>4136.3999999999996</v>
      </c>
      <c r="C2610">
        <v>4137.1499999999996</v>
      </c>
      <c r="D2610">
        <v>4092.4</v>
      </c>
      <c r="E2610">
        <v>4096.2</v>
      </c>
      <c r="F2610">
        <f t="shared" si="122"/>
        <v>-6.6446794063440562E-3</v>
      </c>
      <c r="G2610">
        <f t="shared" si="120"/>
        <v>8.0540000000000003</v>
      </c>
      <c r="H2610">
        <f t="shared" si="121"/>
        <v>4.5039999999999996</v>
      </c>
    </row>
    <row r="2611" spans="1:8">
      <c r="A2611" s="17">
        <v>40225</v>
      </c>
      <c r="B2611">
        <v>4111.8</v>
      </c>
      <c r="C2611">
        <v>4147.1000000000004</v>
      </c>
      <c r="D2611">
        <v>4086.85</v>
      </c>
      <c r="E2611">
        <v>4134.6499999999996</v>
      </c>
      <c r="F2611">
        <f t="shared" si="122"/>
        <v>9.3867486939114286E-3</v>
      </c>
      <c r="G2611">
        <f t="shared" si="120"/>
        <v>7.7480000000000002</v>
      </c>
      <c r="H2611">
        <f t="shared" si="121"/>
        <v>4.5140000000000002</v>
      </c>
    </row>
    <row r="2612" spans="1:8">
      <c r="A2612" s="17">
        <v>40226</v>
      </c>
      <c r="B2612">
        <v>4173.75</v>
      </c>
      <c r="C2612">
        <v>4191.05</v>
      </c>
      <c r="D2612">
        <v>4154.3</v>
      </c>
      <c r="E2612">
        <v>4171.55</v>
      </c>
      <c r="F2612">
        <f t="shared" si="122"/>
        <v>8.9245764454066734E-3</v>
      </c>
      <c r="G2612">
        <f t="shared" si="120"/>
        <v>7.843</v>
      </c>
      <c r="H2612">
        <f t="shared" si="121"/>
        <v>4.5140000000000002</v>
      </c>
    </row>
    <row r="2613" spans="1:8">
      <c r="A2613" s="17">
        <v>40227</v>
      </c>
      <c r="B2613">
        <v>4163.8999999999996</v>
      </c>
      <c r="C2613">
        <v>4174.6499999999996</v>
      </c>
      <c r="D2613">
        <v>4137.8999999999996</v>
      </c>
      <c r="E2613">
        <v>4145.8500000000004</v>
      </c>
      <c r="F2613">
        <f t="shared" si="122"/>
        <v>-6.1607795663481957E-3</v>
      </c>
      <c r="G2613">
        <f t="shared" si="120"/>
        <v>7.9560000000000004</v>
      </c>
      <c r="H2613">
        <f t="shared" si="121"/>
        <v>4.5069999999999997</v>
      </c>
    </row>
    <row r="2614" spans="1:8">
      <c r="A2614" s="17">
        <v>40228</v>
      </c>
      <c r="B2614">
        <v>4105.6499999999996</v>
      </c>
      <c r="C2614">
        <v>4127.75</v>
      </c>
      <c r="D2614">
        <v>4077.6</v>
      </c>
      <c r="E2614">
        <v>4102.7</v>
      </c>
      <c r="F2614">
        <f t="shared" si="122"/>
        <v>-1.040799835980577E-2</v>
      </c>
      <c r="G2614">
        <f t="shared" si="120"/>
        <v>7.9020000000000001</v>
      </c>
      <c r="H2614">
        <f t="shared" si="121"/>
        <v>4.5060000000000002</v>
      </c>
    </row>
    <row r="2615" spans="1:8">
      <c r="A2615" s="17">
        <v>40231</v>
      </c>
      <c r="B2615">
        <v>4151.2</v>
      </c>
      <c r="C2615">
        <v>4151.6499999999996</v>
      </c>
      <c r="D2615">
        <v>4086.35</v>
      </c>
      <c r="E2615">
        <v>4094.25</v>
      </c>
      <c r="F2615">
        <f t="shared" si="122"/>
        <v>-2.0596192751114462E-3</v>
      </c>
      <c r="G2615">
        <f t="shared" si="120"/>
        <v>7.7270000000000003</v>
      </c>
      <c r="H2615">
        <f t="shared" si="121"/>
        <v>4.51</v>
      </c>
    </row>
    <row r="2616" spans="1:8">
      <c r="A2616" s="17">
        <v>40232</v>
      </c>
      <c r="B2616">
        <v>4079.1</v>
      </c>
      <c r="C2616">
        <v>4109.2</v>
      </c>
      <c r="D2616">
        <v>4077.9</v>
      </c>
      <c r="E2616">
        <v>4089.7</v>
      </c>
      <c r="F2616">
        <f t="shared" si="122"/>
        <v>-1.1113146485925984E-3</v>
      </c>
      <c r="G2616">
        <f t="shared" si="120"/>
        <v>7.9589999999999996</v>
      </c>
      <c r="H2616">
        <f t="shared" si="121"/>
        <v>4.4980000000000002</v>
      </c>
    </row>
    <row r="2617" spans="1:8">
      <c r="A2617" s="17">
        <v>40233</v>
      </c>
      <c r="B2617">
        <v>4072.95</v>
      </c>
      <c r="C2617">
        <v>4093.4</v>
      </c>
      <c r="D2617">
        <v>4068.65</v>
      </c>
      <c r="E2617">
        <v>4080.65</v>
      </c>
      <c r="F2617">
        <f t="shared" si="122"/>
        <v>-2.2128762500915888E-3</v>
      </c>
      <c r="G2617">
        <f t="shared" si="120"/>
        <v>7.8689999999999998</v>
      </c>
      <c r="H2617">
        <f t="shared" si="121"/>
        <v>4.5019999999999998</v>
      </c>
    </row>
    <row r="2618" spans="1:8">
      <c r="A2618" s="17">
        <v>40234</v>
      </c>
      <c r="B2618">
        <v>4094.85</v>
      </c>
      <c r="C2618">
        <v>4094.85</v>
      </c>
      <c r="D2618">
        <v>4066.6</v>
      </c>
      <c r="E2618">
        <v>4072.35</v>
      </c>
      <c r="F2618">
        <f t="shared" si="122"/>
        <v>-2.0339896830162685E-3</v>
      </c>
      <c r="G2618">
        <f t="shared" si="120"/>
        <v>7.9020000000000001</v>
      </c>
      <c r="H2618">
        <f t="shared" si="121"/>
        <v>4.4980000000000002</v>
      </c>
    </row>
    <row r="2619" spans="1:8">
      <c r="A2619" s="17">
        <v>40235</v>
      </c>
      <c r="B2619">
        <v>4088.1</v>
      </c>
      <c r="C2619">
        <v>4170.95</v>
      </c>
      <c r="D2619">
        <v>4081.15</v>
      </c>
      <c r="E2619">
        <v>4127.55</v>
      </c>
      <c r="F2619">
        <f t="shared" si="122"/>
        <v>1.3554827065453745E-2</v>
      </c>
      <c r="G2619">
        <f t="shared" si="120"/>
        <v>7.9809999999999999</v>
      </c>
      <c r="H2619">
        <f t="shared" si="121"/>
        <v>4.492</v>
      </c>
    </row>
    <row r="2620" spans="1:8">
      <c r="A2620" s="17">
        <v>40239</v>
      </c>
      <c r="B2620">
        <v>4170.3500000000004</v>
      </c>
      <c r="C2620">
        <v>4198.3500000000004</v>
      </c>
      <c r="D2620">
        <v>4158.6499999999996</v>
      </c>
      <c r="E2620">
        <v>4192.3</v>
      </c>
      <c r="F2620">
        <f t="shared" si="122"/>
        <v>1.568727211057408E-2</v>
      </c>
      <c r="G2620">
        <f t="shared" si="120"/>
        <v>7.9390000000000001</v>
      </c>
      <c r="H2620">
        <f t="shared" si="121"/>
        <v>4.4870000000000001</v>
      </c>
    </row>
    <row r="2621" spans="1:8">
      <c r="A2621" s="17">
        <v>40240</v>
      </c>
      <c r="B2621">
        <v>4210.6000000000004</v>
      </c>
      <c r="C2621">
        <v>4252.6499999999996</v>
      </c>
      <c r="D2621">
        <v>4209.55</v>
      </c>
      <c r="E2621">
        <v>4249.8500000000004</v>
      </c>
      <c r="F2621">
        <f t="shared" si="122"/>
        <v>1.3727548123941613E-2</v>
      </c>
      <c r="G2621">
        <f t="shared" si="120"/>
        <v>7.8540000000000001</v>
      </c>
      <c r="H2621">
        <f t="shared" si="121"/>
        <v>4.51</v>
      </c>
    </row>
    <row r="2622" spans="1:8">
      <c r="A2622" s="17">
        <v>40241</v>
      </c>
      <c r="B2622">
        <v>4248</v>
      </c>
      <c r="C2622">
        <v>4266.25</v>
      </c>
      <c r="D2622">
        <v>4237.75</v>
      </c>
      <c r="E2622">
        <v>4262.3500000000004</v>
      </c>
      <c r="F2622">
        <f t="shared" si="122"/>
        <v>2.9412802804804627E-3</v>
      </c>
      <c r="G2622">
        <f t="shared" si="120"/>
        <v>7.81</v>
      </c>
      <c r="H2622">
        <f t="shared" si="121"/>
        <v>4.5090000000000003</v>
      </c>
    </row>
    <row r="2623" spans="1:8">
      <c r="A2623" s="17">
        <v>40242</v>
      </c>
      <c r="B2623">
        <v>4283.3</v>
      </c>
      <c r="C2623">
        <v>4293.7</v>
      </c>
      <c r="D2623">
        <v>4257.8999999999996</v>
      </c>
      <c r="E2623">
        <v>4270.25</v>
      </c>
      <c r="F2623">
        <f t="shared" si="122"/>
        <v>1.8534376576300193E-3</v>
      </c>
      <c r="G2623">
        <f t="shared" si="120"/>
        <v>8.1129999999999995</v>
      </c>
      <c r="H2623">
        <f t="shared" si="121"/>
        <v>4.4939999999999998</v>
      </c>
    </row>
    <row r="2624" spans="1:8">
      <c r="A2624" s="17">
        <v>40245</v>
      </c>
      <c r="B2624">
        <v>4308.7</v>
      </c>
      <c r="C2624">
        <v>4308.7</v>
      </c>
      <c r="D2624">
        <v>4275.2</v>
      </c>
      <c r="E2624">
        <v>4287.75</v>
      </c>
      <c r="F2624">
        <f t="shared" si="122"/>
        <v>4.098120718927456E-3</v>
      </c>
      <c r="G2624">
        <f t="shared" si="120"/>
        <v>7.87</v>
      </c>
      <c r="H2624">
        <f t="shared" si="121"/>
        <v>4.4960000000000004</v>
      </c>
    </row>
    <row r="2625" spans="1:8">
      <c r="A2625" s="17">
        <v>40246</v>
      </c>
      <c r="B2625">
        <v>4280.6499999999996</v>
      </c>
      <c r="C2625">
        <v>4280.6499999999996</v>
      </c>
      <c r="D2625">
        <v>4247.8500000000004</v>
      </c>
      <c r="E2625">
        <v>4252.3999999999996</v>
      </c>
      <c r="F2625">
        <f t="shared" si="122"/>
        <v>-8.2444172351466838E-3</v>
      </c>
      <c r="G2625">
        <f t="shared" si="120"/>
        <v>7.9580000000000002</v>
      </c>
      <c r="H2625">
        <f t="shared" si="121"/>
        <v>4.49</v>
      </c>
    </row>
    <row r="2626" spans="1:8">
      <c r="A2626" s="17">
        <v>40247</v>
      </c>
      <c r="B2626">
        <v>4248.6499999999996</v>
      </c>
      <c r="C2626">
        <v>4276.6499999999996</v>
      </c>
      <c r="D2626">
        <v>4237.8</v>
      </c>
      <c r="E2626">
        <v>4253.8</v>
      </c>
      <c r="F2626">
        <f t="shared" si="122"/>
        <v>3.2922584893246842E-4</v>
      </c>
      <c r="G2626">
        <f t="shared" ref="G2626:G2689" si="123">VLOOKUP(A2626,Debtindex,6,FALSE)</f>
        <v>8.0120000000000005</v>
      </c>
      <c r="H2626">
        <f t="shared" ref="H2626:H2689" si="124">VLOOKUP(A2626,Debtindex,7,FALSE)</f>
        <v>4.4850000000000003</v>
      </c>
    </row>
    <row r="2627" spans="1:8">
      <c r="A2627" s="17">
        <v>40248</v>
      </c>
      <c r="B2627">
        <v>4248.8500000000004</v>
      </c>
      <c r="C2627">
        <v>4260.3500000000004</v>
      </c>
      <c r="D2627">
        <v>4234.7</v>
      </c>
      <c r="E2627">
        <v>4252.8500000000004</v>
      </c>
      <c r="F2627">
        <f t="shared" si="122"/>
        <v>-2.2332972871308421E-4</v>
      </c>
      <c r="G2627">
        <f t="shared" si="123"/>
        <v>7.94</v>
      </c>
      <c r="H2627">
        <f t="shared" si="124"/>
        <v>4.4850000000000003</v>
      </c>
    </row>
    <row r="2628" spans="1:8">
      <c r="A2628" s="17">
        <v>40249</v>
      </c>
      <c r="B2628">
        <v>4262.05</v>
      </c>
      <c r="C2628">
        <v>4272.6499999999996</v>
      </c>
      <c r="D2628">
        <v>4244.1499999999996</v>
      </c>
      <c r="E2628">
        <v>4253.3500000000004</v>
      </c>
      <c r="F2628">
        <f t="shared" ref="F2628:F2691" si="125">E2628/E2627-1</f>
        <v>1.1756821895914094E-4</v>
      </c>
      <c r="G2628">
        <f t="shared" si="123"/>
        <v>7.806</v>
      </c>
      <c r="H2628">
        <f t="shared" si="124"/>
        <v>4.4870000000000001</v>
      </c>
    </row>
    <row r="2629" spans="1:8">
      <c r="A2629" s="17">
        <v>40252</v>
      </c>
      <c r="B2629">
        <v>4237.45</v>
      </c>
      <c r="C2629">
        <v>4245.3999999999996</v>
      </c>
      <c r="D2629">
        <v>4221.05</v>
      </c>
      <c r="E2629">
        <v>4233.3999999999996</v>
      </c>
      <c r="F2629">
        <f t="shared" si="125"/>
        <v>-4.6904204920829029E-3</v>
      </c>
      <c r="G2629">
        <f t="shared" si="123"/>
        <v>8.0239999999999991</v>
      </c>
      <c r="H2629">
        <f t="shared" si="124"/>
        <v>4.4710000000000001</v>
      </c>
    </row>
    <row r="2630" spans="1:8">
      <c r="A2630" s="17">
        <v>40254</v>
      </c>
      <c r="B2630">
        <v>4298.25</v>
      </c>
      <c r="C2630">
        <v>4324.5</v>
      </c>
      <c r="D2630">
        <v>4294.3999999999996</v>
      </c>
      <c r="E2630">
        <v>4304.2</v>
      </c>
      <c r="F2630">
        <f t="shared" si="125"/>
        <v>1.6724146076439794E-2</v>
      </c>
      <c r="G2630">
        <f t="shared" si="123"/>
        <v>7.8479999999999999</v>
      </c>
      <c r="H2630">
        <f t="shared" si="124"/>
        <v>4.4720000000000004</v>
      </c>
    </row>
    <row r="2631" spans="1:8">
      <c r="A2631" s="17">
        <v>40255</v>
      </c>
      <c r="B2631">
        <v>4312.3500000000004</v>
      </c>
      <c r="C2631">
        <v>4318.2</v>
      </c>
      <c r="D2631">
        <v>4294.8500000000004</v>
      </c>
      <c r="E2631">
        <v>4306.6000000000004</v>
      </c>
      <c r="F2631">
        <f t="shared" si="125"/>
        <v>5.5759490730000749E-4</v>
      </c>
      <c r="G2631">
        <f t="shared" si="123"/>
        <v>7.7690000000000001</v>
      </c>
      <c r="H2631">
        <f t="shared" si="124"/>
        <v>4.4720000000000004</v>
      </c>
    </row>
    <row r="2632" spans="1:8">
      <c r="A2632" s="17">
        <v>40256</v>
      </c>
      <c r="B2632">
        <v>4316.25</v>
      </c>
      <c r="C2632">
        <v>4327.1499999999996</v>
      </c>
      <c r="D2632">
        <v>4308.7</v>
      </c>
      <c r="E2632">
        <v>4324</v>
      </c>
      <c r="F2632">
        <f t="shared" si="125"/>
        <v>4.0403102215202935E-3</v>
      </c>
      <c r="G2632">
        <f t="shared" si="123"/>
        <v>8.0250000000000004</v>
      </c>
      <c r="H2632">
        <f t="shared" si="124"/>
        <v>4.4589999999999996</v>
      </c>
    </row>
    <row r="2633" spans="1:8">
      <c r="A2633" s="17">
        <v>40259</v>
      </c>
      <c r="B2633">
        <v>4273.3500000000004</v>
      </c>
      <c r="C2633">
        <v>4317.25</v>
      </c>
      <c r="D2633">
        <v>4273.3500000000004</v>
      </c>
      <c r="E2633">
        <v>4278.75</v>
      </c>
      <c r="F2633">
        <f t="shared" si="125"/>
        <v>-1.0464847363552243E-2</v>
      </c>
      <c r="G2633">
        <f t="shared" si="123"/>
        <v>7.6440000000000001</v>
      </c>
      <c r="H2633">
        <f t="shared" si="124"/>
        <v>4.4660000000000002</v>
      </c>
    </row>
    <row r="2634" spans="1:8">
      <c r="A2634" s="17">
        <v>40260</v>
      </c>
      <c r="B2634">
        <v>4300.5</v>
      </c>
      <c r="C2634">
        <v>4305.3500000000004</v>
      </c>
      <c r="D2634">
        <v>4268.2</v>
      </c>
      <c r="E2634">
        <v>4287.3</v>
      </c>
      <c r="F2634">
        <f t="shared" si="125"/>
        <v>1.9982471516213351E-3</v>
      </c>
      <c r="G2634">
        <f t="shared" si="123"/>
        <v>7.78</v>
      </c>
      <c r="H2634">
        <f t="shared" si="124"/>
        <v>4.4580000000000002</v>
      </c>
    </row>
    <row r="2635" spans="1:8">
      <c r="A2635" s="17">
        <v>40262</v>
      </c>
      <c r="B2635">
        <v>4274.5</v>
      </c>
      <c r="C2635">
        <v>4299.8999999999996</v>
      </c>
      <c r="D2635">
        <v>4268.25</v>
      </c>
      <c r="E2635">
        <v>4293.7</v>
      </c>
      <c r="F2635">
        <f t="shared" si="125"/>
        <v>1.4927810043616763E-3</v>
      </c>
      <c r="G2635">
        <f t="shared" si="123"/>
        <v>7.7169999999999996</v>
      </c>
      <c r="H2635">
        <f t="shared" si="124"/>
        <v>4.4550000000000001</v>
      </c>
    </row>
    <row r="2636" spans="1:8">
      <c r="A2636" s="17">
        <v>40263</v>
      </c>
      <c r="B2636">
        <v>4305.3999999999996</v>
      </c>
      <c r="C2636">
        <v>4324.1499999999996</v>
      </c>
      <c r="D2636">
        <v>4305.3999999999996</v>
      </c>
      <c r="E2636">
        <v>4312.95</v>
      </c>
      <c r="F2636">
        <f t="shared" si="125"/>
        <v>4.4833127605561351E-3</v>
      </c>
      <c r="G2636">
        <f t="shared" si="123"/>
        <v>7.79</v>
      </c>
      <c r="H2636">
        <f t="shared" si="124"/>
        <v>4.4489999999999998</v>
      </c>
    </row>
    <row r="2637" spans="1:8">
      <c r="A2637" s="17">
        <v>40266</v>
      </c>
      <c r="B2637">
        <v>4314.3</v>
      </c>
      <c r="C2637">
        <v>4337.45</v>
      </c>
      <c r="D2637">
        <v>4314.3</v>
      </c>
      <c r="E2637">
        <v>4320.95</v>
      </c>
      <c r="F2637">
        <f t="shared" si="125"/>
        <v>1.8548789111860753E-3</v>
      </c>
      <c r="G2637">
        <f t="shared" si="123"/>
        <v>7.8310000000000004</v>
      </c>
      <c r="H2637">
        <f t="shared" si="124"/>
        <v>4.4390000000000001</v>
      </c>
    </row>
    <row r="2638" spans="1:8">
      <c r="A2638" s="17">
        <v>40267</v>
      </c>
      <c r="B2638">
        <v>4341.3999999999996</v>
      </c>
      <c r="C2638">
        <v>4348.05</v>
      </c>
      <c r="D2638">
        <v>4307.8999999999996</v>
      </c>
      <c r="E2638">
        <v>4313.2</v>
      </c>
      <c r="F2638">
        <f t="shared" si="125"/>
        <v>-1.7935870584014912E-3</v>
      </c>
      <c r="G2638">
        <f t="shared" si="123"/>
        <v>7.7990000000000004</v>
      </c>
      <c r="H2638">
        <f t="shared" si="124"/>
        <v>4.4379999999999997</v>
      </c>
    </row>
    <row r="2639" spans="1:8">
      <c r="A2639" s="17">
        <v>40268</v>
      </c>
      <c r="B2639">
        <v>4328.2</v>
      </c>
      <c r="C2639">
        <v>4340.8999999999996</v>
      </c>
      <c r="D2639">
        <v>4304.3</v>
      </c>
      <c r="E2639">
        <v>4313.25</v>
      </c>
      <c r="F2639">
        <f t="shared" si="125"/>
        <v>1.1592321246478576E-5</v>
      </c>
      <c r="G2639">
        <f t="shared" si="123"/>
        <v>7.9660000000000002</v>
      </c>
      <c r="H2639">
        <f t="shared" si="124"/>
        <v>4.4290000000000003</v>
      </c>
    </row>
    <row r="2640" spans="1:8">
      <c r="A2640" s="17">
        <v>40273</v>
      </c>
      <c r="B2640">
        <v>4372.3500000000004</v>
      </c>
      <c r="C2640">
        <v>4406.5</v>
      </c>
      <c r="D2640">
        <v>4364.2</v>
      </c>
      <c r="E2640">
        <v>4403.8999999999996</v>
      </c>
      <c r="F2640">
        <f t="shared" si="125"/>
        <v>2.1016634788152633E-2</v>
      </c>
      <c r="G2640">
        <f t="shared" si="123"/>
        <v>8.0180000000000007</v>
      </c>
      <c r="H2640">
        <f t="shared" si="124"/>
        <v>4.4160000000000004</v>
      </c>
    </row>
    <row r="2641" spans="1:8">
      <c r="A2641" s="17">
        <v>40274</v>
      </c>
      <c r="B2641">
        <v>4417.05</v>
      </c>
      <c r="C2641">
        <v>4419.05</v>
      </c>
      <c r="D2641">
        <v>4396.95</v>
      </c>
      <c r="E2641">
        <v>4410.3</v>
      </c>
      <c r="F2641">
        <f t="shared" si="125"/>
        <v>1.4532573400849458E-3</v>
      </c>
      <c r="G2641">
        <f t="shared" si="123"/>
        <v>8.0440000000000005</v>
      </c>
      <c r="H2641">
        <f t="shared" si="124"/>
        <v>4.4119999999999999</v>
      </c>
    </row>
    <row r="2642" spans="1:8">
      <c r="A2642" s="17">
        <v>40275</v>
      </c>
      <c r="B2642">
        <v>4424.1000000000004</v>
      </c>
      <c r="C2642">
        <v>4446.3500000000004</v>
      </c>
      <c r="D2642">
        <v>4402.8</v>
      </c>
      <c r="E2642">
        <v>4424.95</v>
      </c>
      <c r="F2642">
        <f t="shared" si="125"/>
        <v>3.3217694941385378E-3</v>
      </c>
      <c r="G2642">
        <f t="shared" si="123"/>
        <v>7.984</v>
      </c>
      <c r="H2642">
        <f t="shared" si="124"/>
        <v>4.4109999999999996</v>
      </c>
    </row>
    <row r="2643" spans="1:8">
      <c r="A2643" s="17">
        <v>40276</v>
      </c>
      <c r="B2643">
        <v>4419.75</v>
      </c>
      <c r="C2643">
        <v>4429.95</v>
      </c>
      <c r="D2643">
        <v>4370.05</v>
      </c>
      <c r="E2643">
        <v>4381.7</v>
      </c>
      <c r="F2643">
        <f t="shared" si="125"/>
        <v>-9.7741217414886172E-3</v>
      </c>
      <c r="G2643">
        <f t="shared" si="123"/>
        <v>7.9859999999999998</v>
      </c>
      <c r="H2643">
        <f t="shared" si="124"/>
        <v>4.4089999999999998</v>
      </c>
    </row>
    <row r="2644" spans="1:8">
      <c r="A2644" s="17">
        <v>40277</v>
      </c>
      <c r="B2644">
        <v>4397.8500000000004</v>
      </c>
      <c r="C2644">
        <v>4420.75</v>
      </c>
      <c r="D2644">
        <v>4397.8500000000004</v>
      </c>
      <c r="E2644">
        <v>4410.05</v>
      </c>
      <c r="F2644">
        <f t="shared" si="125"/>
        <v>6.4700915169912943E-3</v>
      </c>
      <c r="G2644">
        <f t="shared" si="123"/>
        <v>8.0129999999999999</v>
      </c>
      <c r="H2644">
        <f t="shared" si="124"/>
        <v>4.4050000000000002</v>
      </c>
    </row>
    <row r="2645" spans="1:8">
      <c r="A2645" s="17">
        <v>40280</v>
      </c>
      <c r="B2645">
        <v>4426.1000000000004</v>
      </c>
      <c r="C2645">
        <v>4426.1000000000004</v>
      </c>
      <c r="D2645">
        <v>4386.1499999999996</v>
      </c>
      <c r="E2645">
        <v>4394.7</v>
      </c>
      <c r="F2645">
        <f t="shared" si="125"/>
        <v>-3.4806861600209515E-3</v>
      </c>
      <c r="G2645">
        <f t="shared" si="123"/>
        <v>8.0670000000000002</v>
      </c>
      <c r="H2645">
        <f t="shared" si="124"/>
        <v>4.407</v>
      </c>
    </row>
    <row r="2646" spans="1:8">
      <c r="A2646" s="17">
        <v>40281</v>
      </c>
      <c r="B2646">
        <v>4397</v>
      </c>
      <c r="C2646">
        <v>4397</v>
      </c>
      <c r="D2646">
        <v>4372.8</v>
      </c>
      <c r="E2646">
        <v>4383.3500000000004</v>
      </c>
      <c r="F2646">
        <f t="shared" si="125"/>
        <v>-2.5826563815504189E-3</v>
      </c>
      <c r="G2646">
        <f t="shared" si="123"/>
        <v>8.0220000000000002</v>
      </c>
      <c r="H2646">
        <f t="shared" si="124"/>
        <v>4.4059999999999997</v>
      </c>
    </row>
    <row r="2647" spans="1:8">
      <c r="A2647" s="17">
        <v>40283</v>
      </c>
      <c r="B2647">
        <v>4418.1499999999996</v>
      </c>
      <c r="C2647">
        <v>4418.1499999999996</v>
      </c>
      <c r="D2647">
        <v>4354.55</v>
      </c>
      <c r="E2647">
        <v>4359.3999999999996</v>
      </c>
      <c r="F2647">
        <f t="shared" si="125"/>
        <v>-5.4638575518726196E-3</v>
      </c>
      <c r="G2647">
        <f t="shared" si="123"/>
        <v>8.1929999999999996</v>
      </c>
      <c r="H2647">
        <f t="shared" si="124"/>
        <v>4.3940000000000001</v>
      </c>
    </row>
    <row r="2648" spans="1:8">
      <c r="A2648" s="17">
        <v>40284</v>
      </c>
      <c r="B2648">
        <v>4345.55</v>
      </c>
      <c r="C2648">
        <v>4356.95</v>
      </c>
      <c r="D2648">
        <v>4330</v>
      </c>
      <c r="E2648">
        <v>4342.25</v>
      </c>
      <c r="F2648">
        <f t="shared" si="125"/>
        <v>-3.9340276184794964E-3</v>
      </c>
      <c r="G2648">
        <f t="shared" si="123"/>
        <v>7.9249999999999998</v>
      </c>
      <c r="H2648">
        <f t="shared" si="124"/>
        <v>4.4279999999999999</v>
      </c>
    </row>
    <row r="2649" spans="1:8">
      <c r="A2649" s="17">
        <v>40287</v>
      </c>
      <c r="B2649">
        <v>4283.8999999999996</v>
      </c>
      <c r="C2649">
        <v>4299.25</v>
      </c>
      <c r="D2649">
        <v>4261.6499999999996</v>
      </c>
      <c r="E2649">
        <v>4290.2</v>
      </c>
      <c r="F2649">
        <f t="shared" si="125"/>
        <v>-1.1986873164833933E-2</v>
      </c>
      <c r="G2649">
        <f t="shared" si="123"/>
        <v>7.9569999999999999</v>
      </c>
      <c r="H2649">
        <f t="shared" si="124"/>
        <v>4.4219999999999997</v>
      </c>
    </row>
    <row r="2650" spans="1:8">
      <c r="A2650" s="17">
        <v>40288</v>
      </c>
      <c r="B2650">
        <v>4310</v>
      </c>
      <c r="C2650">
        <v>4341.1499999999996</v>
      </c>
      <c r="D2650">
        <v>4308.1000000000004</v>
      </c>
      <c r="E2650">
        <v>4319.75</v>
      </c>
      <c r="F2650">
        <f t="shared" si="125"/>
        <v>6.8877907789846038E-3</v>
      </c>
      <c r="G2650">
        <f t="shared" si="123"/>
        <v>7.9370000000000003</v>
      </c>
      <c r="H2650">
        <f t="shared" si="124"/>
        <v>4.4219999999999997</v>
      </c>
    </row>
    <row r="2651" spans="1:8">
      <c r="A2651" s="17">
        <v>40289</v>
      </c>
      <c r="B2651">
        <v>4340</v>
      </c>
      <c r="C2651">
        <v>4356.95</v>
      </c>
      <c r="D2651">
        <v>4334.3500000000004</v>
      </c>
      <c r="E2651">
        <v>4344.3999999999996</v>
      </c>
      <c r="F2651">
        <f t="shared" si="125"/>
        <v>5.7063487470339069E-3</v>
      </c>
      <c r="G2651">
        <f t="shared" si="123"/>
        <v>7.8879999999999999</v>
      </c>
      <c r="H2651">
        <f t="shared" si="124"/>
        <v>4.4210000000000003</v>
      </c>
    </row>
    <row r="2652" spans="1:8">
      <c r="A2652" s="17">
        <v>40290</v>
      </c>
      <c r="B2652">
        <v>4337</v>
      </c>
      <c r="C2652">
        <v>4394.1000000000004</v>
      </c>
      <c r="D2652">
        <v>4331.8</v>
      </c>
      <c r="E2652">
        <v>4356.6000000000004</v>
      </c>
      <c r="F2652">
        <f t="shared" si="125"/>
        <v>2.8082128717430432E-3</v>
      </c>
      <c r="G2652">
        <f t="shared" si="123"/>
        <v>7.8789999999999996</v>
      </c>
      <c r="H2652">
        <f t="shared" si="124"/>
        <v>4.4180000000000001</v>
      </c>
    </row>
    <row r="2653" spans="1:8">
      <c r="A2653" s="17">
        <v>40291</v>
      </c>
      <c r="B2653">
        <v>4360</v>
      </c>
      <c r="C2653">
        <v>4381.3999999999996</v>
      </c>
      <c r="D2653">
        <v>4355.55</v>
      </c>
      <c r="E2653">
        <v>4369</v>
      </c>
      <c r="F2653">
        <f t="shared" si="125"/>
        <v>2.846256254877666E-3</v>
      </c>
      <c r="G2653">
        <f t="shared" si="123"/>
        <v>7.8789999999999996</v>
      </c>
      <c r="H2653">
        <f t="shared" si="124"/>
        <v>4.5339999999999998</v>
      </c>
    </row>
    <row r="2654" spans="1:8">
      <c r="A2654" s="17">
        <v>40294</v>
      </c>
      <c r="B2654">
        <v>4383.8999999999996</v>
      </c>
      <c r="C2654">
        <v>4396.3999999999996</v>
      </c>
      <c r="D2654">
        <v>4378.8999999999996</v>
      </c>
      <c r="E2654">
        <v>4383.8</v>
      </c>
      <c r="F2654">
        <f t="shared" si="125"/>
        <v>3.3875028610665936E-3</v>
      </c>
      <c r="G2654">
        <f t="shared" si="123"/>
        <v>7.9269999999999996</v>
      </c>
      <c r="H2654">
        <f t="shared" si="124"/>
        <v>4.5279999999999996</v>
      </c>
    </row>
    <row r="2655" spans="1:8">
      <c r="A2655" s="17">
        <v>40295</v>
      </c>
      <c r="B2655">
        <v>4382.3</v>
      </c>
      <c r="C2655">
        <v>4396.3500000000004</v>
      </c>
      <c r="D2655">
        <v>4374.3</v>
      </c>
      <c r="E2655">
        <v>4378.3</v>
      </c>
      <c r="F2655">
        <f t="shared" si="125"/>
        <v>-1.2546192800766409E-3</v>
      </c>
      <c r="G2655">
        <f t="shared" si="123"/>
        <v>8.0039999999999996</v>
      </c>
      <c r="H2655">
        <f t="shared" si="124"/>
        <v>4.5229999999999997</v>
      </c>
    </row>
    <row r="2656" spans="1:8">
      <c r="A2656" s="17">
        <v>40296</v>
      </c>
      <c r="B2656">
        <v>4323.55</v>
      </c>
      <c r="C2656">
        <v>4350.3</v>
      </c>
      <c r="D2656">
        <v>4302.1000000000004</v>
      </c>
      <c r="E2656">
        <v>4315.1000000000004</v>
      </c>
      <c r="F2656">
        <f t="shared" si="125"/>
        <v>-1.443482630244608E-2</v>
      </c>
      <c r="G2656">
        <f t="shared" si="123"/>
        <v>7.8090000000000002</v>
      </c>
      <c r="H2656">
        <f t="shared" si="124"/>
        <v>4.5279999999999996</v>
      </c>
    </row>
    <row r="2657" spans="1:8">
      <c r="A2657" s="17">
        <v>40297</v>
      </c>
      <c r="B2657">
        <v>4329.5</v>
      </c>
      <c r="C2657">
        <v>4344.3500000000004</v>
      </c>
      <c r="D2657">
        <v>4327.8999999999996</v>
      </c>
      <c r="E2657">
        <v>4338.25</v>
      </c>
      <c r="F2657">
        <f t="shared" si="125"/>
        <v>5.3648814627702546E-3</v>
      </c>
      <c r="G2657">
        <f t="shared" si="123"/>
        <v>7.8040000000000003</v>
      </c>
      <c r="H2657">
        <f t="shared" si="124"/>
        <v>4.5250000000000004</v>
      </c>
    </row>
    <row r="2658" spans="1:8">
      <c r="A2658" s="17">
        <v>40298</v>
      </c>
      <c r="B2658">
        <v>4365.1499999999996</v>
      </c>
      <c r="C2658">
        <v>4374.8</v>
      </c>
      <c r="D2658">
        <v>4360.05</v>
      </c>
      <c r="E2658">
        <v>4368.1000000000004</v>
      </c>
      <c r="F2658">
        <f t="shared" si="125"/>
        <v>6.8806546418487269E-3</v>
      </c>
      <c r="G2658">
        <f t="shared" si="123"/>
        <v>7.71</v>
      </c>
      <c r="H2658">
        <f t="shared" si="124"/>
        <v>4.5259999999999998</v>
      </c>
    </row>
    <row r="2659" spans="1:8">
      <c r="A2659" s="17">
        <v>40301</v>
      </c>
      <c r="B2659">
        <v>4346.25</v>
      </c>
      <c r="C2659">
        <v>4358.45</v>
      </c>
      <c r="D2659">
        <v>4331.3</v>
      </c>
      <c r="E2659">
        <v>4341.25</v>
      </c>
      <c r="F2659">
        <f t="shared" si="125"/>
        <v>-6.1468372976809516E-3</v>
      </c>
      <c r="G2659">
        <f t="shared" si="123"/>
        <v>7.681</v>
      </c>
      <c r="H2659">
        <f t="shared" si="124"/>
        <v>4.5359999999999996</v>
      </c>
    </row>
    <row r="2660" spans="1:8">
      <c r="A2660" s="17">
        <v>40302</v>
      </c>
      <c r="B2660">
        <v>4359.05</v>
      </c>
      <c r="C2660">
        <v>4360.45</v>
      </c>
      <c r="D2660">
        <v>4270.6499999999996</v>
      </c>
      <c r="E2660">
        <v>4277.8500000000004</v>
      </c>
      <c r="F2660">
        <f t="shared" si="125"/>
        <v>-1.4604088684134653E-2</v>
      </c>
      <c r="G2660">
        <f t="shared" si="123"/>
        <v>7.6749999999999998</v>
      </c>
      <c r="H2660">
        <f t="shared" si="124"/>
        <v>4.5339999999999998</v>
      </c>
    </row>
    <row r="2661" spans="1:8">
      <c r="A2661" s="17">
        <v>40303</v>
      </c>
      <c r="B2661">
        <v>4216.3999999999996</v>
      </c>
      <c r="C2661">
        <v>4280.6499999999996</v>
      </c>
      <c r="D2661">
        <v>4199.55</v>
      </c>
      <c r="E2661">
        <v>4271.5</v>
      </c>
      <c r="F2661">
        <f t="shared" si="125"/>
        <v>-1.4843905232769794E-3</v>
      </c>
      <c r="G2661">
        <f t="shared" si="123"/>
        <v>7.625</v>
      </c>
      <c r="H2661">
        <f t="shared" si="124"/>
        <v>4.5330000000000004</v>
      </c>
    </row>
    <row r="2662" spans="1:8">
      <c r="A2662" s="17">
        <v>40304</v>
      </c>
      <c r="B2662">
        <v>4266.7</v>
      </c>
      <c r="C2662">
        <v>4275.75</v>
      </c>
      <c r="D2662">
        <v>4213.1000000000004</v>
      </c>
      <c r="E2662">
        <v>4256.75</v>
      </c>
      <c r="F2662">
        <f t="shared" si="125"/>
        <v>-3.4531195130516057E-3</v>
      </c>
      <c r="G2662">
        <f t="shared" si="123"/>
        <v>7.7279999999999998</v>
      </c>
      <c r="H2662">
        <f t="shared" si="124"/>
        <v>4.5259999999999998</v>
      </c>
    </row>
    <row r="2663" spans="1:8">
      <c r="A2663" s="17">
        <v>40305</v>
      </c>
      <c r="B2663">
        <v>4192.1000000000004</v>
      </c>
      <c r="C2663">
        <v>4216.7</v>
      </c>
      <c r="D2663">
        <v>4159.3999999999996</v>
      </c>
      <c r="E2663">
        <v>4182.25</v>
      </c>
      <c r="F2663">
        <f t="shared" si="125"/>
        <v>-1.7501615081928712E-2</v>
      </c>
      <c r="G2663">
        <f t="shared" si="123"/>
        <v>7.6059999999999999</v>
      </c>
      <c r="H2663">
        <f t="shared" si="124"/>
        <v>4.5279999999999996</v>
      </c>
    </row>
    <row r="2664" spans="1:8">
      <c r="A2664" s="17">
        <v>40308</v>
      </c>
      <c r="B2664">
        <v>4229.25</v>
      </c>
      <c r="C2664">
        <v>4306.3500000000004</v>
      </c>
      <c r="D2664">
        <v>4229.25</v>
      </c>
      <c r="E2664">
        <v>4298.6000000000004</v>
      </c>
      <c r="F2664">
        <f t="shared" si="125"/>
        <v>2.7819953374379924E-2</v>
      </c>
      <c r="G2664">
        <f t="shared" si="123"/>
        <v>7.7060000000000004</v>
      </c>
      <c r="H2664">
        <f t="shared" si="124"/>
        <v>4.516</v>
      </c>
    </row>
    <row r="2665" spans="1:8">
      <c r="A2665" s="17">
        <v>40309</v>
      </c>
      <c r="B2665">
        <v>4298.1000000000004</v>
      </c>
      <c r="C2665">
        <v>4301.7</v>
      </c>
      <c r="D2665">
        <v>4244.1000000000004</v>
      </c>
      <c r="E2665">
        <v>4250</v>
      </c>
      <c r="F2665">
        <f t="shared" si="125"/>
        <v>-1.1306006606802255E-2</v>
      </c>
      <c r="G2665">
        <f t="shared" si="123"/>
        <v>7.593</v>
      </c>
      <c r="H2665">
        <f t="shared" si="124"/>
        <v>4.5179999999999998</v>
      </c>
    </row>
    <row r="2666" spans="1:8">
      <c r="A2666" s="17">
        <v>40310</v>
      </c>
      <c r="B2666">
        <v>4254.1000000000004</v>
      </c>
      <c r="C2666">
        <v>4273</v>
      </c>
      <c r="D2666">
        <v>4219.8500000000004</v>
      </c>
      <c r="E2666">
        <v>4263.8999999999996</v>
      </c>
      <c r="F2666">
        <f t="shared" si="125"/>
        <v>3.2705882352941362E-3</v>
      </c>
      <c r="G2666">
        <f t="shared" si="123"/>
        <v>7.5369999999999999</v>
      </c>
      <c r="H2666">
        <f t="shared" si="124"/>
        <v>4.5209999999999999</v>
      </c>
    </row>
    <row r="2667" spans="1:8">
      <c r="A2667" s="17">
        <v>40311</v>
      </c>
      <c r="B2667">
        <v>4287.6000000000004</v>
      </c>
      <c r="C2667">
        <v>4311.8999999999996</v>
      </c>
      <c r="D2667">
        <v>4281.6000000000004</v>
      </c>
      <c r="E2667">
        <v>4290.6000000000004</v>
      </c>
      <c r="F2667">
        <f t="shared" si="125"/>
        <v>6.261872933230217E-3</v>
      </c>
      <c r="G2667">
        <f t="shared" si="123"/>
        <v>7.6429999999999998</v>
      </c>
      <c r="H2667">
        <f t="shared" si="124"/>
        <v>4.5140000000000002</v>
      </c>
    </row>
    <row r="2668" spans="1:8">
      <c r="A2668" s="17">
        <v>40312</v>
      </c>
      <c r="B2668">
        <v>4282.05</v>
      </c>
      <c r="C2668">
        <v>4302.5</v>
      </c>
      <c r="D2668">
        <v>4223.05</v>
      </c>
      <c r="E2668">
        <v>4236.6499999999996</v>
      </c>
      <c r="F2668">
        <f t="shared" si="125"/>
        <v>-1.257399897450262E-2</v>
      </c>
      <c r="G2668">
        <f t="shared" si="123"/>
        <v>7.5309999999999997</v>
      </c>
      <c r="H2668">
        <f t="shared" si="124"/>
        <v>4.516</v>
      </c>
    </row>
    <row r="2669" spans="1:8">
      <c r="A2669" s="17">
        <v>40315</v>
      </c>
      <c r="B2669">
        <v>4192.1000000000004</v>
      </c>
      <c r="C2669">
        <v>4220.8</v>
      </c>
      <c r="D2669">
        <v>4146</v>
      </c>
      <c r="E2669">
        <v>4213.25</v>
      </c>
      <c r="F2669">
        <f t="shared" si="125"/>
        <v>-5.5232317987088386E-3</v>
      </c>
      <c r="G2669">
        <f t="shared" si="123"/>
        <v>7.585</v>
      </c>
      <c r="H2669">
        <f t="shared" si="124"/>
        <v>4.5129999999999999</v>
      </c>
    </row>
    <row r="2670" spans="1:8">
      <c r="A2670" s="17">
        <v>40316</v>
      </c>
      <c r="B2670">
        <v>4208.95</v>
      </c>
      <c r="C2670">
        <v>4246.25</v>
      </c>
      <c r="D2670">
        <v>4198.3500000000004</v>
      </c>
      <c r="E2670">
        <v>4217.3999999999996</v>
      </c>
      <c r="F2670">
        <f t="shared" si="125"/>
        <v>9.8498783599354489E-4</v>
      </c>
      <c r="G2670">
        <f t="shared" si="123"/>
        <v>7.52</v>
      </c>
      <c r="H2670">
        <f t="shared" si="124"/>
        <v>4.5129999999999999</v>
      </c>
    </row>
    <row r="2671" spans="1:8">
      <c r="A2671" s="17">
        <v>40317</v>
      </c>
      <c r="B2671">
        <v>4179.2</v>
      </c>
      <c r="C2671">
        <v>4189.45</v>
      </c>
      <c r="D2671">
        <v>4099.05</v>
      </c>
      <c r="E2671">
        <v>4106.3999999999996</v>
      </c>
      <c r="F2671">
        <f t="shared" si="125"/>
        <v>-2.631953336178694E-2</v>
      </c>
      <c r="G2671">
        <f t="shared" si="123"/>
        <v>7.5389999999999997</v>
      </c>
      <c r="H2671">
        <f t="shared" si="124"/>
        <v>4.5110000000000001</v>
      </c>
    </row>
    <row r="2672" spans="1:8">
      <c r="A2672" s="17">
        <v>40318</v>
      </c>
      <c r="B2672">
        <v>4144.05</v>
      </c>
      <c r="C2672">
        <v>4163.8500000000004</v>
      </c>
      <c r="D2672">
        <v>4117.6499999999996</v>
      </c>
      <c r="E2672">
        <v>4133.45</v>
      </c>
      <c r="F2672">
        <f t="shared" si="125"/>
        <v>6.5872783947009683E-3</v>
      </c>
      <c r="G2672">
        <f t="shared" si="123"/>
        <v>7.4080000000000004</v>
      </c>
      <c r="H2672">
        <f t="shared" si="124"/>
        <v>4.5119999999999996</v>
      </c>
    </row>
    <row r="2673" spans="1:8">
      <c r="A2673" s="17">
        <v>40319</v>
      </c>
      <c r="B2673">
        <v>4052.3</v>
      </c>
      <c r="C2673">
        <v>4107.3999999999996</v>
      </c>
      <c r="D2673">
        <v>4044.65</v>
      </c>
      <c r="E2673">
        <v>4101.6000000000004</v>
      </c>
      <c r="F2673">
        <f t="shared" si="125"/>
        <v>-7.7054276693802048E-3</v>
      </c>
      <c r="G2673">
        <f t="shared" si="123"/>
        <v>7.4509999999999996</v>
      </c>
      <c r="H2673">
        <f t="shared" si="124"/>
        <v>4.508</v>
      </c>
    </row>
    <row r="2674" spans="1:8">
      <c r="A2674" s="17">
        <v>40322</v>
      </c>
      <c r="B2674">
        <v>4159.95</v>
      </c>
      <c r="C2674">
        <v>4177.1000000000004</v>
      </c>
      <c r="D2674">
        <v>4098.75</v>
      </c>
      <c r="E2674">
        <v>4110.8</v>
      </c>
      <c r="F2674">
        <f t="shared" si="125"/>
        <v>2.2430271113711431E-3</v>
      </c>
      <c r="G2674">
        <f t="shared" si="123"/>
        <v>7.3970000000000002</v>
      </c>
      <c r="H2674">
        <f t="shared" si="124"/>
        <v>4.5049999999999999</v>
      </c>
    </row>
    <row r="2675" spans="1:8">
      <c r="A2675" s="17">
        <v>40323</v>
      </c>
      <c r="B2675">
        <v>4066.4</v>
      </c>
      <c r="C2675">
        <v>4070.7</v>
      </c>
      <c r="D2675">
        <v>3986.95</v>
      </c>
      <c r="E2675">
        <v>4001.9</v>
      </c>
      <c r="F2675">
        <f t="shared" si="125"/>
        <v>-2.6491193928189216E-2</v>
      </c>
      <c r="G2675">
        <f t="shared" si="123"/>
        <v>7.44</v>
      </c>
      <c r="H2675">
        <f t="shared" si="124"/>
        <v>4.5010000000000003</v>
      </c>
    </row>
    <row r="2676" spans="1:8">
      <c r="A2676" s="17">
        <v>40324</v>
      </c>
      <c r="B2676">
        <v>4050.25</v>
      </c>
      <c r="C2676">
        <v>4072.7</v>
      </c>
      <c r="D2676">
        <v>4036.75</v>
      </c>
      <c r="E2676">
        <v>4070.55</v>
      </c>
      <c r="F2676">
        <f t="shared" si="125"/>
        <v>1.7154351682950653E-2</v>
      </c>
      <c r="G2676">
        <f t="shared" si="123"/>
        <v>7.37</v>
      </c>
      <c r="H2676">
        <f t="shared" si="124"/>
        <v>4.5010000000000003</v>
      </c>
    </row>
    <row r="2677" spans="1:8">
      <c r="A2677" s="17">
        <v>40326</v>
      </c>
      <c r="B2677">
        <v>4171.6000000000004</v>
      </c>
      <c r="C2677">
        <v>4191.2</v>
      </c>
      <c r="D2677">
        <v>4154.7</v>
      </c>
      <c r="E2677">
        <v>4186.8</v>
      </c>
      <c r="F2677">
        <f t="shared" si="125"/>
        <v>2.8558794266131171E-2</v>
      </c>
      <c r="G2677">
        <f t="shared" si="123"/>
        <v>7.2839999999999998</v>
      </c>
      <c r="H2677">
        <f t="shared" si="124"/>
        <v>4.4989999999999997</v>
      </c>
    </row>
    <row r="2678" spans="1:8">
      <c r="A2678" s="17">
        <v>40329</v>
      </c>
      <c r="B2678">
        <v>4188.8999999999996</v>
      </c>
      <c r="C2678">
        <v>4232.3999999999996</v>
      </c>
      <c r="D2678">
        <v>4179.6499999999996</v>
      </c>
      <c r="E2678">
        <v>4226.6000000000004</v>
      </c>
      <c r="F2678">
        <f t="shared" si="125"/>
        <v>9.5060666857744724E-3</v>
      </c>
      <c r="G2678">
        <f t="shared" si="123"/>
        <v>7.5919999999999996</v>
      </c>
      <c r="H2678">
        <f t="shared" si="124"/>
        <v>4.51</v>
      </c>
    </row>
    <row r="2679" spans="1:8">
      <c r="A2679" s="17">
        <v>40330</v>
      </c>
      <c r="B2679">
        <v>4221.7</v>
      </c>
      <c r="C2679">
        <v>4226.1499999999996</v>
      </c>
      <c r="D2679">
        <v>4142.7</v>
      </c>
      <c r="E2679">
        <v>4149.1000000000004</v>
      </c>
      <c r="F2679">
        <f t="shared" si="125"/>
        <v>-1.8336251360431599E-2</v>
      </c>
      <c r="G2679">
        <f t="shared" si="123"/>
        <v>7.4960000000000004</v>
      </c>
      <c r="H2679">
        <f t="shared" si="124"/>
        <v>4.5140000000000002</v>
      </c>
    </row>
    <row r="2680" spans="1:8">
      <c r="A2680" s="17">
        <v>40331</v>
      </c>
      <c r="B2680">
        <v>4163.75</v>
      </c>
      <c r="C2680">
        <v>4196.75</v>
      </c>
      <c r="D2680">
        <v>4152.25</v>
      </c>
      <c r="E2680">
        <v>4189.75</v>
      </c>
      <c r="F2680">
        <f t="shared" si="125"/>
        <v>9.7973054397337833E-3</v>
      </c>
      <c r="G2680">
        <f t="shared" si="123"/>
        <v>7.6289999999999996</v>
      </c>
      <c r="H2680">
        <f t="shared" si="124"/>
        <v>4.5060000000000002</v>
      </c>
    </row>
    <row r="2681" spans="1:8">
      <c r="A2681" s="17">
        <v>40332</v>
      </c>
      <c r="B2681">
        <v>4240.1499999999996</v>
      </c>
      <c r="C2681">
        <v>4262.3500000000004</v>
      </c>
      <c r="D2681">
        <v>4240</v>
      </c>
      <c r="E2681">
        <v>4253.1499999999996</v>
      </c>
      <c r="F2681">
        <f t="shared" si="125"/>
        <v>1.5132167790440798E-2</v>
      </c>
      <c r="G2681">
        <f t="shared" si="123"/>
        <v>7.6539999999999999</v>
      </c>
      <c r="H2681">
        <f t="shared" si="124"/>
        <v>4.5019999999999998</v>
      </c>
    </row>
    <row r="2682" spans="1:8">
      <c r="A2682" s="17">
        <v>40333</v>
      </c>
      <c r="B2682">
        <v>4259.75</v>
      </c>
      <c r="C2682">
        <v>4270.75</v>
      </c>
      <c r="D2682">
        <v>4244</v>
      </c>
      <c r="E2682">
        <v>4263.45</v>
      </c>
      <c r="F2682">
        <f t="shared" si="125"/>
        <v>2.4217344791508388E-3</v>
      </c>
      <c r="G2682">
        <f t="shared" si="123"/>
        <v>7.6349999999999998</v>
      </c>
      <c r="H2682">
        <f t="shared" si="124"/>
        <v>4.5010000000000003</v>
      </c>
    </row>
    <row r="2683" spans="1:8">
      <c r="A2683" s="17">
        <v>40336</v>
      </c>
      <c r="B2683">
        <v>4165.45</v>
      </c>
      <c r="C2683">
        <v>4199.05</v>
      </c>
      <c r="D2683">
        <v>4164.5</v>
      </c>
      <c r="E2683">
        <v>4190</v>
      </c>
      <c r="F2683">
        <f t="shared" si="125"/>
        <v>-1.7227831920158532E-2</v>
      </c>
      <c r="G2683">
        <f t="shared" si="123"/>
        <v>7.6139999999999999</v>
      </c>
      <c r="H2683">
        <f t="shared" si="124"/>
        <v>4.4939999999999998</v>
      </c>
    </row>
    <row r="2684" spans="1:8">
      <c r="A2684" s="17">
        <v>40337</v>
      </c>
      <c r="B2684">
        <v>4188.3999999999996</v>
      </c>
      <c r="C2684">
        <v>4216.5</v>
      </c>
      <c r="D2684">
        <v>4136.95</v>
      </c>
      <c r="E2684">
        <v>4152</v>
      </c>
      <c r="F2684">
        <f t="shared" si="125"/>
        <v>-9.0692124105011818E-3</v>
      </c>
      <c r="G2684">
        <f t="shared" si="123"/>
        <v>7.5659999999999998</v>
      </c>
      <c r="H2684">
        <f t="shared" si="124"/>
        <v>4.5010000000000003</v>
      </c>
    </row>
    <row r="2685" spans="1:8">
      <c r="A2685" s="17">
        <v>40338</v>
      </c>
      <c r="B2685">
        <v>4154.55</v>
      </c>
      <c r="C2685">
        <v>4205.6000000000004</v>
      </c>
      <c r="D2685">
        <v>4154.55</v>
      </c>
      <c r="E2685">
        <v>4172</v>
      </c>
      <c r="F2685">
        <f t="shared" si="125"/>
        <v>4.81695568400764E-3</v>
      </c>
      <c r="G2685">
        <f t="shared" si="123"/>
        <v>7.3739999999999997</v>
      </c>
      <c r="H2685">
        <f t="shared" si="124"/>
        <v>4.5060000000000002</v>
      </c>
    </row>
    <row r="2686" spans="1:8">
      <c r="A2686" s="17">
        <v>40339</v>
      </c>
      <c r="B2686">
        <v>4191.75</v>
      </c>
      <c r="C2686">
        <v>4232.3500000000004</v>
      </c>
      <c r="D2686">
        <v>4183.6499999999996</v>
      </c>
      <c r="E2686">
        <v>4228.95</v>
      </c>
      <c r="F2686">
        <f t="shared" si="125"/>
        <v>1.3650527325024031E-2</v>
      </c>
      <c r="G2686">
        <f t="shared" si="123"/>
        <v>7.609</v>
      </c>
      <c r="H2686">
        <f t="shared" si="124"/>
        <v>4.4939999999999998</v>
      </c>
    </row>
    <row r="2687" spans="1:8">
      <c r="A2687" s="17">
        <v>40340</v>
      </c>
      <c r="B2687">
        <v>4268.55</v>
      </c>
      <c r="C2687">
        <v>4268.55</v>
      </c>
      <c r="D2687">
        <v>4236.6000000000004</v>
      </c>
      <c r="E2687">
        <v>4247.25</v>
      </c>
      <c r="F2687">
        <f t="shared" si="125"/>
        <v>4.3273152910296986E-3</v>
      </c>
      <c r="G2687">
        <f t="shared" si="123"/>
        <v>7.7350000000000003</v>
      </c>
      <c r="H2687">
        <f t="shared" si="124"/>
        <v>4.4859999999999998</v>
      </c>
    </row>
    <row r="2688" spans="1:8">
      <c r="A2688" s="17">
        <v>40343</v>
      </c>
      <c r="B2688">
        <v>4268.6499999999996</v>
      </c>
      <c r="C2688">
        <v>4300.95</v>
      </c>
      <c r="D2688">
        <v>4260.8</v>
      </c>
      <c r="E2688">
        <v>4299.05</v>
      </c>
      <c r="F2688">
        <f t="shared" si="125"/>
        <v>1.2196126905644977E-2</v>
      </c>
      <c r="G2688">
        <f t="shared" si="123"/>
        <v>7.7709999999999999</v>
      </c>
      <c r="H2688">
        <f t="shared" si="124"/>
        <v>4.476</v>
      </c>
    </row>
    <row r="2689" spans="1:8">
      <c r="A2689" s="17">
        <v>40344</v>
      </c>
      <c r="B2689">
        <v>4306.95</v>
      </c>
      <c r="C2689">
        <v>4320.8999999999996</v>
      </c>
      <c r="D2689">
        <v>4288.45</v>
      </c>
      <c r="E2689">
        <v>4314.8</v>
      </c>
      <c r="F2689">
        <f t="shared" si="125"/>
        <v>3.6636000976959515E-3</v>
      </c>
      <c r="G2689">
        <f t="shared" si="123"/>
        <v>7.7839999999999998</v>
      </c>
      <c r="H2689">
        <f t="shared" si="124"/>
        <v>4.4720000000000004</v>
      </c>
    </row>
    <row r="2690" spans="1:8">
      <c r="A2690" s="17">
        <v>40345</v>
      </c>
      <c r="B2690">
        <v>4330.6000000000004</v>
      </c>
      <c r="C2690">
        <v>4337.3999999999996</v>
      </c>
      <c r="D2690">
        <v>4309.5</v>
      </c>
      <c r="E2690">
        <v>4319.95</v>
      </c>
      <c r="F2690">
        <f t="shared" si="125"/>
        <v>1.1935663298414667E-3</v>
      </c>
      <c r="G2690">
        <f t="shared" ref="G2690:G2753" si="126">VLOOKUP(A2690,Debtindex,6,FALSE)</f>
        <v>7.7569999999999997</v>
      </c>
      <c r="H2690">
        <f t="shared" ref="H2690:H2753" si="127">VLOOKUP(A2690,Debtindex,7,FALSE)</f>
        <v>4.47</v>
      </c>
    </row>
    <row r="2691" spans="1:8">
      <c r="A2691" s="17">
        <v>40346</v>
      </c>
      <c r="B2691">
        <v>4326.55</v>
      </c>
      <c r="C2691">
        <v>4351.25</v>
      </c>
      <c r="D2691">
        <v>4305.3999999999996</v>
      </c>
      <c r="E2691">
        <v>4344.3</v>
      </c>
      <c r="F2691">
        <f t="shared" si="125"/>
        <v>5.6366393129549941E-3</v>
      </c>
      <c r="G2691">
        <f t="shared" si="126"/>
        <v>7.6710000000000003</v>
      </c>
      <c r="H2691">
        <f t="shared" si="127"/>
        <v>4.4710000000000001</v>
      </c>
    </row>
    <row r="2692" spans="1:8">
      <c r="A2692" s="17">
        <v>40347</v>
      </c>
      <c r="B2692">
        <v>4351.2</v>
      </c>
      <c r="C2692">
        <v>4364.75</v>
      </c>
      <c r="D2692">
        <v>4317.75</v>
      </c>
      <c r="E2692">
        <v>4328.6499999999996</v>
      </c>
      <c r="F2692">
        <f t="shared" ref="F2692:F2755" si="128">E2692/E2691-1</f>
        <v>-3.6024215638884582E-3</v>
      </c>
      <c r="G2692">
        <f t="shared" si="126"/>
        <v>7.2519999999999998</v>
      </c>
      <c r="H2692">
        <f t="shared" si="127"/>
        <v>4.484</v>
      </c>
    </row>
    <row r="2693" spans="1:8">
      <c r="A2693" s="17">
        <v>40350</v>
      </c>
      <c r="B2693">
        <v>4374.8500000000004</v>
      </c>
      <c r="C2693">
        <v>4396.75</v>
      </c>
      <c r="D2693">
        <v>4372.3</v>
      </c>
      <c r="E2693">
        <v>4388.7</v>
      </c>
      <c r="F2693">
        <f t="shared" si="128"/>
        <v>1.3872685479306535E-2</v>
      </c>
      <c r="G2693">
        <f t="shared" si="126"/>
        <v>7.6429999999999998</v>
      </c>
      <c r="H2693">
        <f t="shared" si="127"/>
        <v>4.4610000000000003</v>
      </c>
    </row>
    <row r="2694" spans="1:8">
      <c r="A2694" s="17">
        <v>40351</v>
      </c>
      <c r="B2694">
        <v>4370.8500000000004</v>
      </c>
      <c r="C2694">
        <v>4391.3</v>
      </c>
      <c r="D2694">
        <v>4364.8500000000004</v>
      </c>
      <c r="E2694">
        <v>4368.7</v>
      </c>
      <c r="F2694">
        <f t="shared" si="128"/>
        <v>-4.5571581561738572E-3</v>
      </c>
      <c r="G2694">
        <f t="shared" si="126"/>
        <v>7.766</v>
      </c>
      <c r="H2694">
        <f t="shared" si="127"/>
        <v>4.4530000000000003</v>
      </c>
    </row>
    <row r="2695" spans="1:8">
      <c r="A2695" s="17">
        <v>40352</v>
      </c>
      <c r="B2695">
        <v>4355.1000000000004</v>
      </c>
      <c r="C2695">
        <v>4385.7</v>
      </c>
      <c r="D2695">
        <v>4355.1000000000004</v>
      </c>
      <c r="E2695">
        <v>4379.75</v>
      </c>
      <c r="F2695">
        <f t="shared" si="128"/>
        <v>2.5293565591595346E-3</v>
      </c>
      <c r="G2695">
        <f t="shared" si="126"/>
        <v>7.6470000000000002</v>
      </c>
      <c r="H2695">
        <f t="shared" si="127"/>
        <v>4.4550000000000001</v>
      </c>
    </row>
    <row r="2696" spans="1:8">
      <c r="A2696" s="17">
        <v>40353</v>
      </c>
      <c r="B2696">
        <v>4382.8999999999996</v>
      </c>
      <c r="C2696">
        <v>4399.6499999999996</v>
      </c>
      <c r="D2696">
        <v>4355.1000000000004</v>
      </c>
      <c r="E2696">
        <v>4372.3500000000004</v>
      </c>
      <c r="F2696">
        <f t="shared" si="128"/>
        <v>-1.6895941549174287E-3</v>
      </c>
      <c r="G2696">
        <f t="shared" si="126"/>
        <v>7.6120000000000001</v>
      </c>
      <c r="H2696">
        <f t="shared" si="127"/>
        <v>4.4539999999999997</v>
      </c>
    </row>
    <row r="2697" spans="1:8">
      <c r="A2697" s="17">
        <v>40354</v>
      </c>
      <c r="B2697">
        <v>4363.45</v>
      </c>
      <c r="C2697">
        <v>4387.6000000000004</v>
      </c>
      <c r="D2697">
        <v>4353.2</v>
      </c>
      <c r="E2697">
        <v>4365.8500000000004</v>
      </c>
      <c r="F2697">
        <f t="shared" si="128"/>
        <v>-1.4866147495053994E-3</v>
      </c>
      <c r="G2697">
        <f t="shared" si="126"/>
        <v>7.8209999999999997</v>
      </c>
      <c r="H2697">
        <f t="shared" si="127"/>
        <v>4.4429999999999996</v>
      </c>
    </row>
    <row r="2698" spans="1:8">
      <c r="A2698" s="17">
        <v>40357</v>
      </c>
      <c r="B2698">
        <v>4387.6499999999996</v>
      </c>
      <c r="C2698">
        <v>4432.45</v>
      </c>
      <c r="D2698">
        <v>4383.1000000000004</v>
      </c>
      <c r="E2698">
        <v>4429.25</v>
      </c>
      <c r="F2698">
        <f t="shared" si="128"/>
        <v>1.4521799878603137E-2</v>
      </c>
      <c r="G2698">
        <f t="shared" si="126"/>
        <v>7.89</v>
      </c>
      <c r="H2698">
        <f t="shared" si="127"/>
        <v>4.43</v>
      </c>
    </row>
    <row r="2699" spans="1:8">
      <c r="A2699" s="17">
        <v>40358</v>
      </c>
      <c r="B2699">
        <v>4416.05</v>
      </c>
      <c r="C2699">
        <v>4425.2</v>
      </c>
      <c r="D2699">
        <v>4367.95</v>
      </c>
      <c r="E2699">
        <v>4383.75</v>
      </c>
      <c r="F2699">
        <f t="shared" si="128"/>
        <v>-1.0272619517977088E-2</v>
      </c>
      <c r="G2699">
        <f t="shared" si="126"/>
        <v>7.8460000000000001</v>
      </c>
      <c r="H2699">
        <f t="shared" si="127"/>
        <v>4.4290000000000003</v>
      </c>
    </row>
    <row r="2700" spans="1:8">
      <c r="A2700" s="17">
        <v>40359</v>
      </c>
      <c r="B2700">
        <v>4352.2</v>
      </c>
      <c r="C2700">
        <v>4424.3</v>
      </c>
      <c r="D2700">
        <v>4352.2</v>
      </c>
      <c r="E2700">
        <v>4420.7</v>
      </c>
      <c r="F2700">
        <f t="shared" si="128"/>
        <v>8.4288565725691988E-3</v>
      </c>
      <c r="G2700">
        <f t="shared" si="126"/>
        <v>7.742</v>
      </c>
      <c r="H2700">
        <f t="shared" si="127"/>
        <v>4.43</v>
      </c>
    </row>
    <row r="2701" spans="1:8">
      <c r="A2701" s="17">
        <v>40360</v>
      </c>
      <c r="B2701">
        <v>4391.95</v>
      </c>
      <c r="C2701">
        <v>4402.6000000000004</v>
      </c>
      <c r="D2701">
        <v>4373.75</v>
      </c>
      <c r="E2701">
        <v>4386.3500000000004</v>
      </c>
      <c r="F2701">
        <f t="shared" si="128"/>
        <v>-7.7702626280904408E-3</v>
      </c>
      <c r="G2701">
        <f t="shared" si="126"/>
        <v>7.6820000000000004</v>
      </c>
      <c r="H2701">
        <f t="shared" si="127"/>
        <v>4.43</v>
      </c>
    </row>
    <row r="2702" spans="1:8">
      <c r="A2702" s="17">
        <v>40361</v>
      </c>
      <c r="B2702">
        <v>4392.1499999999996</v>
      </c>
      <c r="C2702">
        <v>4414.8500000000004</v>
      </c>
      <c r="D2702">
        <v>4374.3999999999996</v>
      </c>
      <c r="E2702">
        <v>4382.55</v>
      </c>
      <c r="F2702">
        <f t="shared" si="128"/>
        <v>-8.6632393675833974E-4</v>
      </c>
      <c r="G2702">
        <f t="shared" si="126"/>
        <v>7.6619999999999999</v>
      </c>
      <c r="H2702">
        <f t="shared" si="127"/>
        <v>4.4359999999999999</v>
      </c>
    </row>
    <row r="2703" spans="1:8">
      <c r="A2703" s="17">
        <v>40364</v>
      </c>
      <c r="B2703">
        <v>4381</v>
      </c>
      <c r="C2703">
        <v>4394.8</v>
      </c>
      <c r="D2703">
        <v>4372.3999999999996</v>
      </c>
      <c r="E2703">
        <v>4379.6499999999996</v>
      </c>
      <c r="F2703">
        <f t="shared" si="128"/>
        <v>-6.6171521146374257E-4</v>
      </c>
      <c r="G2703">
        <f t="shared" si="126"/>
        <v>7.8209999999999997</v>
      </c>
      <c r="H2703">
        <f t="shared" si="127"/>
        <v>4.4219999999999997</v>
      </c>
    </row>
    <row r="2704" spans="1:8">
      <c r="A2704" s="17">
        <v>40365</v>
      </c>
      <c r="B2704">
        <v>4382.1499999999996</v>
      </c>
      <c r="C2704">
        <v>4419.3500000000004</v>
      </c>
      <c r="D2704">
        <v>4382.1499999999996</v>
      </c>
      <c r="E2704">
        <v>4413.7</v>
      </c>
      <c r="F2704">
        <f t="shared" si="128"/>
        <v>7.7745938602400422E-3</v>
      </c>
      <c r="G2704">
        <f t="shared" si="126"/>
        <v>7.8949999999999996</v>
      </c>
      <c r="H2704">
        <f t="shared" si="127"/>
        <v>4.42</v>
      </c>
    </row>
    <row r="2705" spans="1:8">
      <c r="A2705" s="17">
        <v>40366</v>
      </c>
      <c r="B2705">
        <v>4417.05</v>
      </c>
      <c r="C2705">
        <v>4417.05</v>
      </c>
      <c r="D2705">
        <v>4379.6499999999996</v>
      </c>
      <c r="E2705">
        <v>4385.8999999999996</v>
      </c>
      <c r="F2705">
        <f t="shared" si="128"/>
        <v>-6.2985703604685472E-3</v>
      </c>
      <c r="G2705">
        <f t="shared" si="126"/>
        <v>7.8739999999999997</v>
      </c>
      <c r="H2705">
        <f t="shared" si="127"/>
        <v>4.4189999999999996</v>
      </c>
    </row>
    <row r="2706" spans="1:8">
      <c r="A2706" s="17">
        <v>40367</v>
      </c>
      <c r="B2706">
        <v>4423.1499999999996</v>
      </c>
      <c r="C2706">
        <v>4445.5</v>
      </c>
      <c r="D2706">
        <v>4420.6000000000004</v>
      </c>
      <c r="E2706">
        <v>4424.3500000000004</v>
      </c>
      <c r="F2706">
        <f t="shared" si="128"/>
        <v>8.7667297476003991E-3</v>
      </c>
      <c r="G2706">
        <f t="shared" si="126"/>
        <v>7.7569999999999997</v>
      </c>
      <c r="H2706">
        <f t="shared" si="127"/>
        <v>4.42</v>
      </c>
    </row>
    <row r="2707" spans="1:8">
      <c r="A2707" s="17">
        <v>40368</v>
      </c>
      <c r="B2707">
        <v>4448.95</v>
      </c>
      <c r="C2707">
        <v>4469.25</v>
      </c>
      <c r="D2707">
        <v>4448.95</v>
      </c>
      <c r="E2707">
        <v>4461.55</v>
      </c>
      <c r="F2707">
        <f t="shared" si="128"/>
        <v>8.408014736627889E-3</v>
      </c>
      <c r="G2707">
        <f t="shared" si="126"/>
        <v>7.9450000000000003</v>
      </c>
      <c r="H2707">
        <f t="shared" si="127"/>
        <v>4.4189999999999996</v>
      </c>
    </row>
    <row r="2708" spans="1:8">
      <c r="A2708" s="17">
        <v>40371</v>
      </c>
      <c r="B2708">
        <v>4470.5</v>
      </c>
      <c r="C2708">
        <v>4494.45</v>
      </c>
      <c r="D2708">
        <v>4461.75</v>
      </c>
      <c r="E2708">
        <v>4474.7</v>
      </c>
      <c r="F2708">
        <f t="shared" si="128"/>
        <v>2.9474061705012655E-3</v>
      </c>
      <c r="G2708">
        <f t="shared" si="126"/>
        <v>7.6630000000000003</v>
      </c>
      <c r="H2708">
        <f t="shared" si="127"/>
        <v>4.42</v>
      </c>
    </row>
    <row r="2709" spans="1:8">
      <c r="A2709" s="17">
        <v>40372</v>
      </c>
      <c r="B2709">
        <v>4470.1499999999996</v>
      </c>
      <c r="C2709">
        <v>4492.7</v>
      </c>
      <c r="D2709">
        <v>4463.3999999999996</v>
      </c>
      <c r="E2709">
        <v>4491.3500000000004</v>
      </c>
      <c r="F2709">
        <f t="shared" si="128"/>
        <v>3.7209198382015529E-3</v>
      </c>
      <c r="G2709">
        <f t="shared" si="126"/>
        <v>7.6929999999999996</v>
      </c>
      <c r="H2709">
        <f t="shared" si="127"/>
        <v>4.4160000000000004</v>
      </c>
    </row>
    <row r="2710" spans="1:8">
      <c r="A2710" s="17">
        <v>40373</v>
      </c>
      <c r="B2710">
        <v>4528.1000000000004</v>
      </c>
      <c r="C2710">
        <v>4528.1000000000004</v>
      </c>
      <c r="D2710">
        <v>4471.3999999999996</v>
      </c>
      <c r="E2710">
        <v>4479.25</v>
      </c>
      <c r="F2710">
        <f t="shared" si="128"/>
        <v>-2.6940674852773405E-3</v>
      </c>
      <c r="G2710">
        <f t="shared" si="126"/>
        <v>7.8609999999999998</v>
      </c>
      <c r="H2710">
        <f t="shared" si="127"/>
        <v>4.407</v>
      </c>
    </row>
    <row r="2711" spans="1:8">
      <c r="A2711" s="17">
        <v>40374</v>
      </c>
      <c r="B2711">
        <v>4481.95</v>
      </c>
      <c r="C2711">
        <v>4487.8</v>
      </c>
      <c r="D2711">
        <v>4458.75</v>
      </c>
      <c r="E2711">
        <v>4468.45</v>
      </c>
      <c r="F2711">
        <f t="shared" si="128"/>
        <v>-2.4111179326896659E-3</v>
      </c>
      <c r="G2711">
        <f t="shared" si="126"/>
        <v>7.8789999999999996</v>
      </c>
      <c r="H2711">
        <f t="shared" si="127"/>
        <v>4.415</v>
      </c>
    </row>
    <row r="2712" spans="1:8">
      <c r="A2712" s="17">
        <v>40375</v>
      </c>
      <c r="B2712">
        <v>4473.5</v>
      </c>
      <c r="C2712">
        <v>4492.8</v>
      </c>
      <c r="D2712">
        <v>4470.1000000000004</v>
      </c>
      <c r="E2712">
        <v>4490.05</v>
      </c>
      <c r="F2712">
        <f t="shared" si="128"/>
        <v>4.8338909465250879E-3</v>
      </c>
      <c r="G2712">
        <f t="shared" si="126"/>
        <v>7.9580000000000002</v>
      </c>
      <c r="H2712">
        <f t="shared" si="127"/>
        <v>4.4089999999999998</v>
      </c>
    </row>
    <row r="2713" spans="1:8">
      <c r="A2713" s="17">
        <v>40378</v>
      </c>
      <c r="B2713">
        <v>4472.3500000000004</v>
      </c>
      <c r="C2713">
        <v>4504.95</v>
      </c>
      <c r="D2713">
        <v>4472.3500000000004</v>
      </c>
      <c r="E2713">
        <v>4488.95</v>
      </c>
      <c r="F2713">
        <f t="shared" si="128"/>
        <v>-2.4498613601198205E-4</v>
      </c>
      <c r="G2713">
        <f t="shared" si="126"/>
        <v>7.8280000000000003</v>
      </c>
      <c r="H2713">
        <f t="shared" si="127"/>
        <v>4.4059999999999997</v>
      </c>
    </row>
    <row r="2714" spans="1:8">
      <c r="A2714" s="17">
        <v>40379</v>
      </c>
      <c r="B2714">
        <v>4509.75</v>
      </c>
      <c r="C2714">
        <v>4510.5</v>
      </c>
      <c r="D2714">
        <v>4465.7</v>
      </c>
      <c r="E2714">
        <v>4474.75</v>
      </c>
      <c r="F2714">
        <f t="shared" si="128"/>
        <v>-3.1633232715890802E-3</v>
      </c>
      <c r="G2714">
        <f t="shared" si="126"/>
        <v>8.0039999999999996</v>
      </c>
      <c r="H2714">
        <f t="shared" si="127"/>
        <v>4.3970000000000002</v>
      </c>
    </row>
    <row r="2715" spans="1:8">
      <c r="A2715" s="17">
        <v>40380</v>
      </c>
      <c r="B2715">
        <v>4483.3500000000004</v>
      </c>
      <c r="C2715">
        <v>4505.55</v>
      </c>
      <c r="D2715">
        <v>4483.3500000000004</v>
      </c>
      <c r="E2715">
        <v>4499.1499999999996</v>
      </c>
      <c r="F2715">
        <f t="shared" si="128"/>
        <v>5.4528185932174456E-3</v>
      </c>
      <c r="G2715">
        <f t="shared" si="126"/>
        <v>8.0259999999999998</v>
      </c>
      <c r="H2715">
        <f t="shared" si="127"/>
        <v>4.4000000000000004</v>
      </c>
    </row>
    <row r="2716" spans="1:8">
      <c r="A2716" s="17">
        <v>40381</v>
      </c>
      <c r="B2716">
        <v>4492.6499999999996</v>
      </c>
      <c r="C2716">
        <v>4530.75</v>
      </c>
      <c r="D2716">
        <v>4484.5</v>
      </c>
      <c r="E2716">
        <v>4528.6499999999996</v>
      </c>
      <c r="F2716">
        <f t="shared" si="128"/>
        <v>6.5567940611004349E-3</v>
      </c>
      <c r="G2716">
        <f t="shared" si="126"/>
        <v>7.9509999999999996</v>
      </c>
      <c r="H2716">
        <f t="shared" si="127"/>
        <v>4.4000000000000004</v>
      </c>
    </row>
    <row r="2717" spans="1:8">
      <c r="A2717" s="17">
        <v>40382</v>
      </c>
      <c r="B2717">
        <v>4554.8999999999996</v>
      </c>
      <c r="C2717">
        <v>4554.8999999999996</v>
      </c>
      <c r="D2717">
        <v>4518.75</v>
      </c>
      <c r="E2717">
        <v>4523.25</v>
      </c>
      <c r="F2717">
        <f t="shared" si="128"/>
        <v>-1.1924083336092295E-3</v>
      </c>
      <c r="G2717">
        <f t="shared" si="126"/>
        <v>7.7149999999999999</v>
      </c>
      <c r="H2717">
        <f t="shared" si="127"/>
        <v>4.407</v>
      </c>
    </row>
    <row r="2718" spans="1:8">
      <c r="A2718" s="17">
        <v>40385</v>
      </c>
      <c r="B2718">
        <v>4534.45</v>
      </c>
      <c r="C2718">
        <v>4534.45</v>
      </c>
      <c r="D2718">
        <v>4490.8500000000004</v>
      </c>
      <c r="E2718">
        <v>4497.5</v>
      </c>
      <c r="F2718">
        <f t="shared" si="128"/>
        <v>-5.692809373791019E-3</v>
      </c>
      <c r="G2718">
        <f t="shared" si="126"/>
        <v>7.8330000000000002</v>
      </c>
      <c r="H2718">
        <f t="shared" si="127"/>
        <v>4.3940000000000001</v>
      </c>
    </row>
    <row r="2719" spans="1:8">
      <c r="A2719" s="17">
        <v>40386</v>
      </c>
      <c r="B2719">
        <v>4505.05</v>
      </c>
      <c r="C2719">
        <v>4523.1499999999996</v>
      </c>
      <c r="D2719">
        <v>4494.2</v>
      </c>
      <c r="E2719">
        <v>4508.8999999999996</v>
      </c>
      <c r="F2719">
        <f t="shared" si="128"/>
        <v>2.5347415230683179E-3</v>
      </c>
      <c r="G2719">
        <f t="shared" si="126"/>
        <v>7.7039999999999997</v>
      </c>
      <c r="H2719">
        <f t="shared" si="127"/>
        <v>4.3959999999999999</v>
      </c>
    </row>
    <row r="2720" spans="1:8">
      <c r="A2720" s="17">
        <v>40387</v>
      </c>
      <c r="B2720">
        <v>4520</v>
      </c>
      <c r="C2720">
        <v>4525.55</v>
      </c>
      <c r="D2720">
        <v>4487.55</v>
      </c>
      <c r="E2720">
        <v>4494.6000000000004</v>
      </c>
      <c r="F2720">
        <f t="shared" si="128"/>
        <v>-3.1715052451816161E-3</v>
      </c>
      <c r="G2720">
        <f t="shared" si="126"/>
        <v>7.7809999999999997</v>
      </c>
      <c r="H2720">
        <f t="shared" si="127"/>
        <v>4.3899999999999997</v>
      </c>
    </row>
    <row r="2721" spans="1:8">
      <c r="A2721" s="17">
        <v>40388</v>
      </c>
      <c r="B2721">
        <v>4489.1000000000004</v>
      </c>
      <c r="C2721">
        <v>4501.2</v>
      </c>
      <c r="D2721">
        <v>4481.8</v>
      </c>
      <c r="E2721">
        <v>4490.3999999999996</v>
      </c>
      <c r="F2721">
        <f t="shared" si="128"/>
        <v>-9.3445467894825995E-4</v>
      </c>
      <c r="G2721">
        <f t="shared" si="126"/>
        <v>7.9580000000000002</v>
      </c>
      <c r="H2721">
        <f t="shared" si="127"/>
        <v>4.3810000000000002</v>
      </c>
    </row>
    <row r="2722" spans="1:8">
      <c r="A2722" s="17">
        <v>40389</v>
      </c>
      <c r="B2722">
        <v>4476.6000000000004</v>
      </c>
      <c r="C2722">
        <v>4501</v>
      </c>
      <c r="D2722">
        <v>4470.45</v>
      </c>
      <c r="E2722">
        <v>4475.1499999999996</v>
      </c>
      <c r="F2722">
        <f t="shared" si="128"/>
        <v>-3.3961339747016206E-3</v>
      </c>
      <c r="G2722">
        <f t="shared" si="126"/>
        <v>8.2479999999999993</v>
      </c>
      <c r="H2722">
        <f t="shared" si="127"/>
        <v>4.367</v>
      </c>
    </row>
    <row r="2723" spans="1:8">
      <c r="A2723" s="17">
        <v>40392</v>
      </c>
      <c r="B2723">
        <v>4501.8</v>
      </c>
      <c r="C2723">
        <v>4526.3999999999996</v>
      </c>
      <c r="D2723">
        <v>4501.8</v>
      </c>
      <c r="E2723">
        <v>4523.5</v>
      </c>
      <c r="F2723">
        <f t="shared" si="128"/>
        <v>1.0804107124900986E-2</v>
      </c>
      <c r="G2723">
        <f t="shared" si="126"/>
        <v>8.2509999999999994</v>
      </c>
      <c r="H2723">
        <f t="shared" si="127"/>
        <v>4.3609999999999998</v>
      </c>
    </row>
    <row r="2724" spans="1:8">
      <c r="A2724" s="17">
        <v>40393</v>
      </c>
      <c r="B2724">
        <v>4540.2</v>
      </c>
      <c r="C2724">
        <v>4542.2</v>
      </c>
      <c r="D2724">
        <v>4525.8999999999996</v>
      </c>
      <c r="E2724">
        <v>4535.8500000000004</v>
      </c>
      <c r="F2724">
        <f t="shared" si="128"/>
        <v>2.730186802254897E-3</v>
      </c>
      <c r="G2724">
        <f t="shared" si="126"/>
        <v>8.2010000000000005</v>
      </c>
      <c r="H2724">
        <f t="shared" si="127"/>
        <v>4.359</v>
      </c>
    </row>
    <row r="2725" spans="1:8">
      <c r="A2725" s="17">
        <v>40394</v>
      </c>
      <c r="B2725">
        <v>4543.6000000000004</v>
      </c>
      <c r="C2725">
        <v>4557.45</v>
      </c>
      <c r="D2725">
        <v>4527.95</v>
      </c>
      <c r="E2725">
        <v>4551.8500000000004</v>
      </c>
      <c r="F2725">
        <f t="shared" si="128"/>
        <v>3.5274535092650883E-3</v>
      </c>
      <c r="G2725">
        <f t="shared" si="126"/>
        <v>8.0250000000000004</v>
      </c>
      <c r="H2725">
        <f t="shared" si="127"/>
        <v>4.3630000000000004</v>
      </c>
    </row>
    <row r="2726" spans="1:8">
      <c r="A2726" s="17">
        <v>40395</v>
      </c>
      <c r="B2726">
        <v>4562.7</v>
      </c>
      <c r="C2726">
        <v>4571.1499999999996</v>
      </c>
      <c r="D2726">
        <v>4540.3500000000004</v>
      </c>
      <c r="E2726">
        <v>4543.2</v>
      </c>
      <c r="F2726">
        <f t="shared" si="128"/>
        <v>-1.9003262409790223E-3</v>
      </c>
      <c r="G2726">
        <f t="shared" si="126"/>
        <v>8.125</v>
      </c>
      <c r="H2726">
        <f t="shared" si="127"/>
        <v>4.3559999999999999</v>
      </c>
    </row>
    <row r="2727" spans="1:8">
      <c r="A2727" s="17">
        <v>40396</v>
      </c>
      <c r="B2727">
        <v>4542.6000000000004</v>
      </c>
      <c r="C2727">
        <v>4564.7</v>
      </c>
      <c r="D2727">
        <v>4531.05</v>
      </c>
      <c r="E2727">
        <v>4539.8500000000004</v>
      </c>
      <c r="F2727">
        <f t="shared" si="128"/>
        <v>-7.3736573340366096E-4</v>
      </c>
      <c r="G2727">
        <f t="shared" si="126"/>
        <v>8.4160000000000004</v>
      </c>
      <c r="H2727">
        <f t="shared" si="127"/>
        <v>4.3419999999999996</v>
      </c>
    </row>
    <row r="2728" spans="1:8">
      <c r="A2728" s="17">
        <v>40399</v>
      </c>
      <c r="B2728">
        <v>4549.8</v>
      </c>
      <c r="C2728">
        <v>4583.25</v>
      </c>
      <c r="D2728">
        <v>4546.3999999999996</v>
      </c>
      <c r="E2728">
        <v>4579.6499999999996</v>
      </c>
      <c r="F2728">
        <f t="shared" si="128"/>
        <v>8.76680947608377E-3</v>
      </c>
      <c r="G2728">
        <f t="shared" si="126"/>
        <v>8.36</v>
      </c>
      <c r="H2728">
        <f t="shared" si="127"/>
        <v>4.3470000000000004</v>
      </c>
    </row>
    <row r="2729" spans="1:8">
      <c r="A2729" s="17">
        <v>40400</v>
      </c>
      <c r="B2729">
        <v>4580.95</v>
      </c>
      <c r="C2729">
        <v>4585</v>
      </c>
      <c r="D2729">
        <v>4549.5</v>
      </c>
      <c r="E2729">
        <v>4557.7</v>
      </c>
      <c r="F2729">
        <f t="shared" si="128"/>
        <v>-4.7929426921270446E-3</v>
      </c>
      <c r="G2729">
        <f t="shared" si="126"/>
        <v>8.1859999999999999</v>
      </c>
      <c r="H2729">
        <f t="shared" si="127"/>
        <v>4.351</v>
      </c>
    </row>
    <row r="2730" spans="1:8">
      <c r="A2730" s="17">
        <v>40401</v>
      </c>
      <c r="B2730">
        <v>4563</v>
      </c>
      <c r="C2730">
        <v>4570.55</v>
      </c>
      <c r="D2730">
        <v>4531.2</v>
      </c>
      <c r="E2730">
        <v>4535.3999999999996</v>
      </c>
      <c r="F2730">
        <f t="shared" si="128"/>
        <v>-4.8928187462975448E-3</v>
      </c>
      <c r="G2730">
        <f t="shared" si="126"/>
        <v>8.1449999999999996</v>
      </c>
      <c r="H2730">
        <f t="shared" si="127"/>
        <v>4.3499999999999996</v>
      </c>
    </row>
    <row r="2731" spans="1:8">
      <c r="A2731" s="17">
        <v>40402</v>
      </c>
      <c r="B2731">
        <v>4503</v>
      </c>
      <c r="C2731">
        <v>4550.2</v>
      </c>
      <c r="D2731">
        <v>4503</v>
      </c>
      <c r="E2731">
        <v>4544.7</v>
      </c>
      <c r="F2731">
        <f t="shared" si="128"/>
        <v>2.0505357851567929E-3</v>
      </c>
      <c r="G2731">
        <f t="shared" si="126"/>
        <v>8.0830000000000002</v>
      </c>
      <c r="H2731">
        <f t="shared" si="127"/>
        <v>4.351</v>
      </c>
    </row>
    <row r="2732" spans="1:8">
      <c r="A2732" s="17">
        <v>40403</v>
      </c>
      <c r="B2732">
        <v>4563.3</v>
      </c>
      <c r="C2732">
        <v>4591.3500000000004</v>
      </c>
      <c r="D2732">
        <v>4563.3</v>
      </c>
      <c r="E2732">
        <v>4576.3999999999996</v>
      </c>
      <c r="F2732">
        <f t="shared" si="128"/>
        <v>6.975157876207394E-3</v>
      </c>
      <c r="G2732">
        <f t="shared" si="126"/>
        <v>8.2330000000000005</v>
      </c>
      <c r="H2732">
        <f t="shared" si="127"/>
        <v>4.343</v>
      </c>
    </row>
    <row r="2733" spans="1:8">
      <c r="A2733" s="17">
        <v>40406</v>
      </c>
      <c r="B2733">
        <v>4585.7</v>
      </c>
      <c r="C2733">
        <v>4593.3500000000004</v>
      </c>
      <c r="D2733">
        <v>4535.6000000000004</v>
      </c>
      <c r="E2733">
        <v>4554.45</v>
      </c>
      <c r="F2733">
        <f t="shared" si="128"/>
        <v>-4.7963464732103667E-3</v>
      </c>
      <c r="G2733">
        <f t="shared" si="126"/>
        <v>8.0939999999999994</v>
      </c>
      <c r="H2733">
        <f t="shared" si="127"/>
        <v>4.3410000000000002</v>
      </c>
    </row>
    <row r="2734" spans="1:8">
      <c r="A2734" s="17">
        <v>40407</v>
      </c>
      <c r="B2734">
        <v>4556</v>
      </c>
      <c r="C2734">
        <v>4577.55</v>
      </c>
      <c r="D2734">
        <v>4552.3999999999996</v>
      </c>
      <c r="E2734">
        <v>4558.5</v>
      </c>
      <c r="F2734">
        <f t="shared" si="128"/>
        <v>8.8924019365688167E-4</v>
      </c>
      <c r="G2734">
        <f t="shared" si="126"/>
        <v>8.2919999999999998</v>
      </c>
      <c r="H2734">
        <f t="shared" si="127"/>
        <v>4.3380000000000001</v>
      </c>
    </row>
    <row r="2735" spans="1:8">
      <c r="A2735" s="17">
        <v>40408</v>
      </c>
      <c r="B2735">
        <v>4577.5</v>
      </c>
      <c r="C2735">
        <v>4604.1499999999996</v>
      </c>
      <c r="D2735">
        <v>4570.45</v>
      </c>
      <c r="E2735">
        <v>4600.55</v>
      </c>
      <c r="F2735">
        <f t="shared" si="128"/>
        <v>9.2245256114951157E-3</v>
      </c>
      <c r="G2735">
        <f t="shared" si="126"/>
        <v>7.99</v>
      </c>
      <c r="H2735">
        <f t="shared" si="127"/>
        <v>4.3470000000000004</v>
      </c>
    </row>
    <row r="2736" spans="1:8">
      <c r="A2736" s="17">
        <v>40410</v>
      </c>
      <c r="B2736">
        <v>4619.3</v>
      </c>
      <c r="C2736">
        <v>4643.55</v>
      </c>
      <c r="D2736">
        <v>4618.95</v>
      </c>
      <c r="E2736">
        <v>4629.55</v>
      </c>
      <c r="F2736">
        <f t="shared" si="128"/>
        <v>6.3035941354838698E-3</v>
      </c>
      <c r="G2736">
        <f t="shared" si="126"/>
        <v>8.3770000000000007</v>
      </c>
      <c r="H2736">
        <f t="shared" si="127"/>
        <v>4.3310000000000004</v>
      </c>
    </row>
    <row r="2737" spans="1:8">
      <c r="A2737" s="17">
        <v>40413</v>
      </c>
      <c r="B2737">
        <v>4641.7</v>
      </c>
      <c r="C2737">
        <v>4661.6499999999996</v>
      </c>
      <c r="D2737">
        <v>4630.55</v>
      </c>
      <c r="E2737">
        <v>4655.75</v>
      </c>
      <c r="F2737">
        <f t="shared" si="128"/>
        <v>5.6592973399141044E-3</v>
      </c>
      <c r="G2737">
        <f t="shared" si="126"/>
        <v>8.1750000000000007</v>
      </c>
      <c r="H2737">
        <f t="shared" si="127"/>
        <v>4.3659999999999997</v>
      </c>
    </row>
    <row r="2738" spans="1:8">
      <c r="A2738" s="17">
        <v>40414</v>
      </c>
      <c r="B2738">
        <v>4663.7</v>
      </c>
      <c r="C2738">
        <v>4665.1000000000004</v>
      </c>
      <c r="D2738">
        <v>4616.05</v>
      </c>
      <c r="E2738">
        <v>4624.8500000000004</v>
      </c>
      <c r="F2738">
        <f t="shared" si="128"/>
        <v>-6.6369543038178325E-3</v>
      </c>
      <c r="G2738">
        <f t="shared" si="126"/>
        <v>8.1880000000000006</v>
      </c>
      <c r="H2738">
        <f t="shared" si="127"/>
        <v>4.3659999999999997</v>
      </c>
    </row>
    <row r="2739" spans="1:8">
      <c r="A2739" s="17">
        <v>40415</v>
      </c>
      <c r="B2739">
        <v>4617.8</v>
      </c>
      <c r="C2739">
        <v>4625.75</v>
      </c>
      <c r="D2739">
        <v>4576.45</v>
      </c>
      <c r="E2739">
        <v>4582</v>
      </c>
      <c r="F2739">
        <f t="shared" si="128"/>
        <v>-9.2651653567143999E-3</v>
      </c>
      <c r="G2739">
        <f t="shared" si="126"/>
        <v>8.2210000000000001</v>
      </c>
      <c r="H2739">
        <f t="shared" si="127"/>
        <v>4.3620000000000001</v>
      </c>
    </row>
    <row r="2740" spans="1:8">
      <c r="A2740" s="17">
        <v>40416</v>
      </c>
      <c r="B2740">
        <v>4597.3500000000004</v>
      </c>
      <c r="C2740">
        <v>4606.8500000000004</v>
      </c>
      <c r="D2740">
        <v>4580.45</v>
      </c>
      <c r="E2740">
        <v>4592.75</v>
      </c>
      <c r="F2740">
        <f t="shared" si="128"/>
        <v>2.3461370580533103E-3</v>
      </c>
      <c r="G2740">
        <f t="shared" si="126"/>
        <v>8.2469999999999999</v>
      </c>
      <c r="H2740">
        <f t="shared" si="127"/>
        <v>4.3579999999999997</v>
      </c>
    </row>
    <row r="2741" spans="1:8">
      <c r="A2741" s="17">
        <v>40417</v>
      </c>
      <c r="B2741">
        <v>4589.6499999999996</v>
      </c>
      <c r="C2741">
        <v>4613.7</v>
      </c>
      <c r="D2741">
        <v>4539.95</v>
      </c>
      <c r="E2741">
        <v>4550.8999999999996</v>
      </c>
      <c r="F2741">
        <f t="shared" si="128"/>
        <v>-9.112187687115636E-3</v>
      </c>
      <c r="G2741">
        <f t="shared" si="126"/>
        <v>8.3889999999999993</v>
      </c>
      <c r="H2741">
        <f t="shared" si="127"/>
        <v>4.3499999999999996</v>
      </c>
    </row>
    <row r="2742" spans="1:8">
      <c r="A2742" s="17">
        <v>40420</v>
      </c>
      <c r="B2742">
        <v>4598.1499999999996</v>
      </c>
      <c r="C2742">
        <v>4598.1499999999996</v>
      </c>
      <c r="D2742">
        <v>4539.2</v>
      </c>
      <c r="E2742">
        <v>4557.6000000000004</v>
      </c>
      <c r="F2742">
        <f t="shared" si="128"/>
        <v>1.4722362609596029E-3</v>
      </c>
      <c r="G2742">
        <f t="shared" si="126"/>
        <v>8.0090000000000003</v>
      </c>
      <c r="H2742">
        <f t="shared" si="127"/>
        <v>4.3680000000000003</v>
      </c>
    </row>
    <row r="2743" spans="1:8">
      <c r="A2743" s="17">
        <v>40421</v>
      </c>
      <c r="B2743">
        <v>4542.3999999999996</v>
      </c>
      <c r="C2743">
        <v>4546</v>
      </c>
      <c r="D2743">
        <v>4497.8</v>
      </c>
      <c r="E2743">
        <v>4537.25</v>
      </c>
      <c r="F2743">
        <f t="shared" si="128"/>
        <v>-4.4650693347376702E-3</v>
      </c>
      <c r="G2743">
        <f t="shared" si="126"/>
        <v>8.1639999999999997</v>
      </c>
      <c r="H2743">
        <f t="shared" si="127"/>
        <v>4.3570000000000002</v>
      </c>
    </row>
    <row r="2744" spans="1:8">
      <c r="A2744" s="17">
        <v>40422</v>
      </c>
      <c r="B2744">
        <v>4561.6000000000004</v>
      </c>
      <c r="C2744">
        <v>4607.45</v>
      </c>
      <c r="D2744">
        <v>4559.8999999999996</v>
      </c>
      <c r="E2744">
        <v>4603.45</v>
      </c>
      <c r="F2744">
        <f t="shared" si="128"/>
        <v>1.4590335555678013E-2</v>
      </c>
      <c r="G2744">
        <f t="shared" si="126"/>
        <v>8.1020000000000003</v>
      </c>
      <c r="H2744">
        <f t="shared" si="127"/>
        <v>4.3600000000000003</v>
      </c>
    </row>
    <row r="2745" spans="1:8">
      <c r="A2745" s="17">
        <v>40423</v>
      </c>
      <c r="B2745">
        <v>4631.1499999999996</v>
      </c>
      <c r="C2745">
        <v>4631.1499999999996</v>
      </c>
      <c r="D2745">
        <v>4607.7</v>
      </c>
      <c r="E2745">
        <v>4610.95</v>
      </c>
      <c r="F2745">
        <f t="shared" si="128"/>
        <v>1.6292128729540334E-3</v>
      </c>
      <c r="G2745">
        <f t="shared" si="126"/>
        <v>8.0470000000000006</v>
      </c>
      <c r="H2745">
        <f t="shared" si="127"/>
        <v>4.359</v>
      </c>
    </row>
    <row r="2746" spans="1:8">
      <c r="A2746" s="17">
        <v>40424</v>
      </c>
      <c r="B2746">
        <v>4624.3500000000004</v>
      </c>
      <c r="C2746">
        <v>4633.95</v>
      </c>
      <c r="D2746">
        <v>4615.8500000000004</v>
      </c>
      <c r="E2746">
        <v>4623.6499999999996</v>
      </c>
      <c r="F2746">
        <f t="shared" si="128"/>
        <v>2.7543131025058454E-3</v>
      </c>
      <c r="G2746">
        <f t="shared" si="126"/>
        <v>8.0730000000000004</v>
      </c>
      <c r="H2746">
        <f t="shared" si="127"/>
        <v>4.3760000000000003</v>
      </c>
    </row>
    <row r="2747" spans="1:8">
      <c r="A2747" s="17">
        <v>40427</v>
      </c>
      <c r="B2747">
        <v>4655.1000000000004</v>
      </c>
      <c r="C2747">
        <v>4699.5</v>
      </c>
      <c r="D2747">
        <v>4651.45</v>
      </c>
      <c r="E2747">
        <v>4693.8</v>
      </c>
      <c r="F2747">
        <f t="shared" si="128"/>
        <v>1.5171996150227685E-2</v>
      </c>
      <c r="G2747">
        <f t="shared" si="126"/>
        <v>8.16</v>
      </c>
      <c r="H2747">
        <f t="shared" si="127"/>
        <v>4.4770000000000003</v>
      </c>
    </row>
    <row r="2748" spans="1:8">
      <c r="A2748" s="17">
        <v>40428</v>
      </c>
      <c r="B2748">
        <v>4702.1499999999996</v>
      </c>
      <c r="C2748">
        <v>4724.5</v>
      </c>
      <c r="D2748">
        <v>4700.3999999999996</v>
      </c>
      <c r="E2748">
        <v>4712.1499999999996</v>
      </c>
      <c r="F2748">
        <f t="shared" si="128"/>
        <v>3.9094124163789878E-3</v>
      </c>
      <c r="G2748">
        <f t="shared" si="126"/>
        <v>8.19</v>
      </c>
      <c r="H2748">
        <f t="shared" si="127"/>
        <v>4.4740000000000002</v>
      </c>
    </row>
    <row r="2749" spans="1:8">
      <c r="A2749" s="17">
        <v>40429</v>
      </c>
      <c r="B2749">
        <v>4689.55</v>
      </c>
      <c r="C2749">
        <v>4732.5</v>
      </c>
      <c r="D2749">
        <v>4689.55</v>
      </c>
      <c r="E2749">
        <v>4720.75</v>
      </c>
      <c r="F2749">
        <f t="shared" si="128"/>
        <v>1.825069235911414E-3</v>
      </c>
      <c r="G2749">
        <f t="shared" si="126"/>
        <v>7.9820000000000002</v>
      </c>
      <c r="H2749">
        <f t="shared" si="127"/>
        <v>4.4779999999999998</v>
      </c>
    </row>
    <row r="2750" spans="1:8">
      <c r="A2750" s="17">
        <v>40430</v>
      </c>
      <c r="B2750">
        <v>4740.25</v>
      </c>
      <c r="C2750">
        <v>4750.7</v>
      </c>
      <c r="D2750">
        <v>4723.75</v>
      </c>
      <c r="E2750">
        <v>4740.3500000000004</v>
      </c>
      <c r="F2750">
        <f t="shared" si="128"/>
        <v>4.1518826457660474E-3</v>
      </c>
      <c r="G2750">
        <f t="shared" si="126"/>
        <v>8.0679999999999996</v>
      </c>
      <c r="H2750">
        <f t="shared" si="127"/>
        <v>4.4720000000000004</v>
      </c>
    </row>
    <row r="2751" spans="1:8">
      <c r="A2751" s="17">
        <v>40434</v>
      </c>
      <c r="B2751">
        <v>4765.8500000000004</v>
      </c>
      <c r="C2751">
        <v>4822.55</v>
      </c>
      <c r="D2751">
        <v>4765.8500000000004</v>
      </c>
      <c r="E2751">
        <v>4813.25</v>
      </c>
      <c r="F2751">
        <f t="shared" si="128"/>
        <v>1.5378611283976884E-2</v>
      </c>
      <c r="G2751">
        <f t="shared" si="126"/>
        <v>8.0109999999999992</v>
      </c>
      <c r="H2751">
        <f t="shared" si="127"/>
        <v>4.4610000000000003</v>
      </c>
    </row>
    <row r="2752" spans="1:8">
      <c r="A2752" s="17">
        <v>40435</v>
      </c>
      <c r="B2752">
        <v>4823.6000000000004</v>
      </c>
      <c r="C2752">
        <v>4859</v>
      </c>
      <c r="D2752">
        <v>4807.55</v>
      </c>
      <c r="E2752">
        <v>4828.55</v>
      </c>
      <c r="F2752">
        <f t="shared" si="128"/>
        <v>3.1787253934452142E-3</v>
      </c>
      <c r="G2752">
        <f t="shared" si="126"/>
        <v>8.1120000000000001</v>
      </c>
      <c r="H2752">
        <f t="shared" si="127"/>
        <v>4.4550000000000001</v>
      </c>
    </row>
    <row r="2753" spans="1:8">
      <c r="A2753" s="17">
        <v>40436</v>
      </c>
      <c r="B2753">
        <v>4840.1499999999996</v>
      </c>
      <c r="C2753">
        <v>4881.75</v>
      </c>
      <c r="D2753">
        <v>4840.1499999999996</v>
      </c>
      <c r="E2753">
        <v>4861.3</v>
      </c>
      <c r="F2753">
        <f t="shared" si="128"/>
        <v>6.782574478880754E-3</v>
      </c>
      <c r="G2753">
        <f t="shared" si="126"/>
        <v>8.1310000000000002</v>
      </c>
      <c r="H2753">
        <f t="shared" si="127"/>
        <v>4.4509999999999996</v>
      </c>
    </row>
    <row r="2754" spans="1:8">
      <c r="A2754" s="17">
        <v>40437</v>
      </c>
      <c r="B2754">
        <v>4860.55</v>
      </c>
      <c r="C2754">
        <v>4883.75</v>
      </c>
      <c r="D2754">
        <v>4815.5</v>
      </c>
      <c r="E2754">
        <v>4824.1499999999996</v>
      </c>
      <c r="F2754">
        <f t="shared" si="128"/>
        <v>-7.6419887684365806E-3</v>
      </c>
      <c r="G2754">
        <f t="shared" ref="G2754:G2817" si="129">VLOOKUP(A2754,Debtindex,6,FALSE)</f>
        <v>8.2929999999999993</v>
      </c>
      <c r="H2754">
        <f t="shared" ref="H2754:H2817" si="130">VLOOKUP(A2754,Debtindex,7,FALSE)</f>
        <v>4.4420000000000002</v>
      </c>
    </row>
    <row r="2755" spans="1:8">
      <c r="A2755" s="17">
        <v>40438</v>
      </c>
      <c r="B2755">
        <v>4846.5</v>
      </c>
      <c r="C2755">
        <v>4882.2</v>
      </c>
      <c r="D2755">
        <v>4846.5</v>
      </c>
      <c r="E2755">
        <v>4876.5</v>
      </c>
      <c r="F2755">
        <f t="shared" si="128"/>
        <v>1.0851652622742014E-2</v>
      </c>
      <c r="G2755">
        <f t="shared" si="129"/>
        <v>8.3320000000000007</v>
      </c>
      <c r="H2755">
        <f t="shared" si="130"/>
        <v>4.4379999999999997</v>
      </c>
    </row>
    <row r="2756" spans="1:8">
      <c r="A2756" s="17">
        <v>40441</v>
      </c>
      <c r="B2756">
        <v>4894.8500000000004</v>
      </c>
      <c r="C2756">
        <v>4933.25</v>
      </c>
      <c r="D2756">
        <v>4888.1000000000004</v>
      </c>
      <c r="E2756">
        <v>4930</v>
      </c>
      <c r="F2756">
        <f t="shared" ref="F2756:F2819" si="131">E2756/E2755-1</f>
        <v>1.0970983287193592E-2</v>
      </c>
      <c r="G2756">
        <f t="shared" si="129"/>
        <v>8.3330000000000002</v>
      </c>
      <c r="H2756">
        <f t="shared" si="130"/>
        <v>4.43</v>
      </c>
    </row>
    <row r="2757" spans="1:8">
      <c r="A2757" s="17">
        <v>40442</v>
      </c>
      <c r="B2757">
        <v>4947.25</v>
      </c>
      <c r="C2757">
        <v>4963.8500000000004</v>
      </c>
      <c r="D2757">
        <v>4896.8500000000004</v>
      </c>
      <c r="E2757">
        <v>4925.95</v>
      </c>
      <c r="F2757">
        <f t="shared" si="131"/>
        <v>-8.2150101419886656E-4</v>
      </c>
      <c r="G2757">
        <f t="shared" si="129"/>
        <v>8.39</v>
      </c>
      <c r="H2757">
        <f t="shared" si="130"/>
        <v>4.4249999999999998</v>
      </c>
    </row>
    <row r="2758" spans="1:8">
      <c r="A2758" s="17">
        <v>40443</v>
      </c>
      <c r="B2758">
        <v>4945.6000000000004</v>
      </c>
      <c r="C2758">
        <v>4948.55</v>
      </c>
      <c r="D2758">
        <v>4878.8500000000004</v>
      </c>
      <c r="E2758">
        <v>4909.1000000000004</v>
      </c>
      <c r="F2758">
        <f t="shared" si="131"/>
        <v>-3.4206599742180321E-3</v>
      </c>
      <c r="G2758">
        <f t="shared" si="129"/>
        <v>8</v>
      </c>
      <c r="H2758">
        <f t="shared" si="130"/>
        <v>4.4359999999999999</v>
      </c>
    </row>
    <row r="2759" spans="1:8">
      <c r="A2759" s="17">
        <v>40444</v>
      </c>
      <c r="B2759">
        <v>4921.1000000000004</v>
      </c>
      <c r="C2759">
        <v>4921.1000000000004</v>
      </c>
      <c r="D2759">
        <v>4871.8</v>
      </c>
      <c r="E2759">
        <v>4891.55</v>
      </c>
      <c r="F2759">
        <f t="shared" si="131"/>
        <v>-3.5749933796419553E-3</v>
      </c>
      <c r="G2759">
        <f t="shared" si="129"/>
        <v>8.1760000000000002</v>
      </c>
      <c r="H2759">
        <f t="shared" si="130"/>
        <v>4.4279999999999999</v>
      </c>
    </row>
    <row r="2760" spans="1:8">
      <c r="A2760" s="17">
        <v>40445</v>
      </c>
      <c r="B2760">
        <v>4890.45</v>
      </c>
      <c r="C2760">
        <v>4938.3999999999996</v>
      </c>
      <c r="D2760">
        <v>4890.45</v>
      </c>
      <c r="E2760">
        <v>4934.2</v>
      </c>
      <c r="F2760">
        <f t="shared" si="131"/>
        <v>8.7191176620906585E-3</v>
      </c>
      <c r="G2760">
        <f t="shared" si="129"/>
        <v>8.1609999999999996</v>
      </c>
      <c r="H2760">
        <f t="shared" si="130"/>
        <v>4.4249999999999998</v>
      </c>
    </row>
    <row r="2761" spans="1:8">
      <c r="A2761" s="17">
        <v>40448</v>
      </c>
      <c r="B2761">
        <v>4969.3</v>
      </c>
      <c r="C2761">
        <v>4981.7</v>
      </c>
      <c r="D2761">
        <v>4948.8999999999996</v>
      </c>
      <c r="E2761">
        <v>4958.3999999999996</v>
      </c>
      <c r="F2761">
        <f t="shared" si="131"/>
        <v>4.9045437963599614E-3</v>
      </c>
      <c r="G2761">
        <f t="shared" si="129"/>
        <v>8.2490000000000006</v>
      </c>
      <c r="H2761">
        <f t="shared" si="130"/>
        <v>4.4580000000000002</v>
      </c>
    </row>
    <row r="2762" spans="1:8">
      <c r="A2762" s="17">
        <v>40449</v>
      </c>
      <c r="B2762">
        <v>4961.5</v>
      </c>
      <c r="C2762">
        <v>4978.25</v>
      </c>
      <c r="D2762">
        <v>4935</v>
      </c>
      <c r="E2762">
        <v>4960.6499999999996</v>
      </c>
      <c r="F2762">
        <f t="shared" si="131"/>
        <v>4.537754114231074E-4</v>
      </c>
      <c r="G2762">
        <f t="shared" si="129"/>
        <v>8.2919999999999998</v>
      </c>
      <c r="H2762">
        <f t="shared" si="130"/>
        <v>4.4530000000000003</v>
      </c>
    </row>
    <row r="2763" spans="1:8">
      <c r="A2763" s="17">
        <v>40450</v>
      </c>
      <c r="B2763">
        <v>4987.6000000000004</v>
      </c>
      <c r="C2763">
        <v>4987.6000000000004</v>
      </c>
      <c r="D2763">
        <v>4918.8</v>
      </c>
      <c r="E2763">
        <v>4926.05</v>
      </c>
      <c r="F2763">
        <f t="shared" si="131"/>
        <v>-6.9748924032131399E-3</v>
      </c>
      <c r="G2763">
        <f t="shared" si="129"/>
        <v>8.1370000000000005</v>
      </c>
      <c r="H2763">
        <f t="shared" si="130"/>
        <v>4.4569999999999999</v>
      </c>
    </row>
    <row r="2764" spans="1:8">
      <c r="A2764" s="17">
        <v>40452</v>
      </c>
      <c r="B2764">
        <v>4945.3999999999996</v>
      </c>
      <c r="C2764">
        <v>5023</v>
      </c>
      <c r="D2764">
        <v>4945.3999999999996</v>
      </c>
      <c r="E2764">
        <v>5018.8</v>
      </c>
      <c r="F2764">
        <f t="shared" si="131"/>
        <v>1.882847311740643E-2</v>
      </c>
      <c r="G2764">
        <f t="shared" si="129"/>
        <v>8.3879999999999999</v>
      </c>
      <c r="H2764">
        <f t="shared" si="130"/>
        <v>4.4409999999999998</v>
      </c>
    </row>
    <row r="2765" spans="1:8">
      <c r="A2765" s="17">
        <v>40455</v>
      </c>
      <c r="B2765">
        <v>5052.1499999999996</v>
      </c>
      <c r="C2765">
        <v>5076.55</v>
      </c>
      <c r="D2765">
        <v>5027.7</v>
      </c>
      <c r="E2765">
        <v>5039.6499999999996</v>
      </c>
      <c r="F2765">
        <f t="shared" si="131"/>
        <v>4.154379532955943E-3</v>
      </c>
      <c r="G2765">
        <f t="shared" si="129"/>
        <v>8.48</v>
      </c>
      <c r="H2765">
        <f t="shared" si="130"/>
        <v>4.4269999999999996</v>
      </c>
    </row>
    <row r="2766" spans="1:8">
      <c r="A2766" s="17">
        <v>40456</v>
      </c>
      <c r="B2766">
        <v>5039.8500000000004</v>
      </c>
      <c r="C2766">
        <v>5070.95</v>
      </c>
      <c r="D2766">
        <v>5033.6499999999996</v>
      </c>
      <c r="E2766">
        <v>5046.7</v>
      </c>
      <c r="F2766">
        <f t="shared" si="131"/>
        <v>1.3989066701061148E-3</v>
      </c>
      <c r="G2766">
        <f t="shared" si="129"/>
        <v>8.3239999999999998</v>
      </c>
      <c r="H2766">
        <f t="shared" si="130"/>
        <v>4.43</v>
      </c>
    </row>
    <row r="2767" spans="1:8">
      <c r="A2767" s="17">
        <v>40457</v>
      </c>
      <c r="B2767">
        <v>5100.6499999999996</v>
      </c>
      <c r="C2767">
        <v>5102.5</v>
      </c>
      <c r="D2767">
        <v>5069.7</v>
      </c>
      <c r="E2767">
        <v>5091.05</v>
      </c>
      <c r="F2767">
        <f t="shared" si="131"/>
        <v>8.7879208195456027E-3</v>
      </c>
      <c r="G2767">
        <f t="shared" si="129"/>
        <v>8.4339999999999993</v>
      </c>
      <c r="H2767">
        <f t="shared" si="130"/>
        <v>4.423</v>
      </c>
    </row>
    <row r="2768" spans="1:8">
      <c r="A2768" s="17">
        <v>40458</v>
      </c>
      <c r="B2768">
        <v>5104.6499999999996</v>
      </c>
      <c r="C2768">
        <v>5125.3</v>
      </c>
      <c r="D2768">
        <v>5040.5</v>
      </c>
      <c r="E2768">
        <v>5052.8999999999996</v>
      </c>
      <c r="F2768">
        <f t="shared" si="131"/>
        <v>-7.4935425894463448E-3</v>
      </c>
      <c r="G2768">
        <f t="shared" si="129"/>
        <v>8.4589999999999996</v>
      </c>
      <c r="H2768">
        <f t="shared" si="130"/>
        <v>4.42</v>
      </c>
    </row>
    <row r="2769" spans="1:8">
      <c r="A2769" s="17">
        <v>40459</v>
      </c>
      <c r="B2769">
        <v>5076.6499999999996</v>
      </c>
      <c r="C2769">
        <v>5076.6499999999996</v>
      </c>
      <c r="D2769">
        <v>5007.2</v>
      </c>
      <c r="E2769">
        <v>5032.6499999999996</v>
      </c>
      <c r="F2769">
        <f t="shared" si="131"/>
        <v>-4.0075995962713939E-3</v>
      </c>
      <c r="G2769">
        <f t="shared" si="129"/>
        <v>8.0399999999999991</v>
      </c>
      <c r="H2769">
        <f t="shared" si="130"/>
        <v>4.4329999999999998</v>
      </c>
    </row>
    <row r="2770" spans="1:8">
      <c r="A2770" s="17">
        <v>40462</v>
      </c>
      <c r="B2770">
        <v>5075.8999999999996</v>
      </c>
      <c r="C2770">
        <v>5080.95</v>
      </c>
      <c r="D2770">
        <v>5048.05</v>
      </c>
      <c r="E2770">
        <v>5064.95</v>
      </c>
      <c r="F2770">
        <f t="shared" si="131"/>
        <v>6.4180898731285296E-3</v>
      </c>
      <c r="G2770">
        <f t="shared" si="129"/>
        <v>8.4250000000000007</v>
      </c>
      <c r="H2770">
        <f t="shared" si="130"/>
        <v>4.4139999999999997</v>
      </c>
    </row>
    <row r="2771" spans="1:8">
      <c r="A2771" s="17">
        <v>40463</v>
      </c>
      <c r="B2771">
        <v>5065.05</v>
      </c>
      <c r="C2771">
        <v>5065.05</v>
      </c>
      <c r="D2771">
        <v>5000.8500000000004</v>
      </c>
      <c r="E2771">
        <v>5027.45</v>
      </c>
      <c r="F2771">
        <f t="shared" si="131"/>
        <v>-7.4038243220564404E-3</v>
      </c>
      <c r="G2771">
        <f t="shared" si="129"/>
        <v>8.2989999999999995</v>
      </c>
      <c r="H2771">
        <f t="shared" si="130"/>
        <v>4.4279999999999999</v>
      </c>
    </row>
    <row r="2772" spans="1:8">
      <c r="A2772" s="17">
        <v>40464</v>
      </c>
      <c r="B2772">
        <v>5047.55</v>
      </c>
      <c r="C2772">
        <v>5124.3</v>
      </c>
      <c r="D2772">
        <v>5034.05</v>
      </c>
      <c r="E2772">
        <v>5121.8</v>
      </c>
      <c r="F2772">
        <f t="shared" si="131"/>
        <v>1.8766969338332551E-2</v>
      </c>
      <c r="G2772">
        <f t="shared" si="129"/>
        <v>8.4260000000000002</v>
      </c>
      <c r="H2772">
        <f t="shared" si="130"/>
        <v>4.42</v>
      </c>
    </row>
    <row r="2773" spans="1:8">
      <c r="A2773" s="17">
        <v>40465</v>
      </c>
      <c r="B2773">
        <v>5146.3999999999996</v>
      </c>
      <c r="C2773">
        <v>5159.95</v>
      </c>
      <c r="D2773">
        <v>5070.2</v>
      </c>
      <c r="E2773">
        <v>5084.75</v>
      </c>
      <c r="F2773">
        <f t="shared" si="131"/>
        <v>-7.2337849974618562E-3</v>
      </c>
      <c r="G2773">
        <f t="shared" si="129"/>
        <v>8.4559999999999995</v>
      </c>
      <c r="H2773">
        <f t="shared" si="130"/>
        <v>4.4160000000000004</v>
      </c>
    </row>
    <row r="2774" spans="1:8">
      <c r="A2774" s="17">
        <v>40466</v>
      </c>
      <c r="B2774">
        <v>5100.5</v>
      </c>
      <c r="C2774">
        <v>5101.3</v>
      </c>
      <c r="D2774">
        <v>4990.3500000000004</v>
      </c>
      <c r="E2774">
        <v>4998.7</v>
      </c>
      <c r="F2774">
        <f t="shared" si="131"/>
        <v>-1.6923152564039534E-2</v>
      </c>
      <c r="G2774">
        <f t="shared" si="129"/>
        <v>8.4689999999999994</v>
      </c>
      <c r="H2774">
        <f t="shared" si="130"/>
        <v>4.4130000000000003</v>
      </c>
    </row>
    <row r="2775" spans="1:8">
      <c r="A2775" s="17">
        <v>40469</v>
      </c>
      <c r="B2775">
        <v>5026.2</v>
      </c>
      <c r="C2775">
        <v>5026.2</v>
      </c>
      <c r="D2775">
        <v>4932.45</v>
      </c>
      <c r="E2775">
        <v>5001.7</v>
      </c>
      <c r="F2775">
        <f t="shared" si="131"/>
        <v>6.0015604057062077E-4</v>
      </c>
      <c r="G2775">
        <f t="shared" si="129"/>
        <v>8.4179999999999993</v>
      </c>
      <c r="H2775">
        <f t="shared" si="130"/>
        <v>4.4279999999999999</v>
      </c>
    </row>
    <row r="2776" spans="1:8">
      <c r="A2776" s="17">
        <v>40470</v>
      </c>
      <c r="B2776">
        <v>5022.8</v>
      </c>
      <c r="C2776">
        <v>5047.95</v>
      </c>
      <c r="D2776">
        <v>4962.6499999999996</v>
      </c>
      <c r="E2776">
        <v>4975.25</v>
      </c>
      <c r="F2776">
        <f t="shared" si="131"/>
        <v>-5.2882020113160788E-3</v>
      </c>
      <c r="G2776">
        <f t="shared" si="129"/>
        <v>8.4559999999999995</v>
      </c>
      <c r="H2776">
        <f t="shared" si="130"/>
        <v>4.4260000000000002</v>
      </c>
    </row>
    <row r="2777" spans="1:8">
      <c r="A2777" s="17">
        <v>40471</v>
      </c>
      <c r="B2777">
        <v>4961.8999999999996</v>
      </c>
      <c r="C2777">
        <v>4985.3999999999996</v>
      </c>
      <c r="D2777">
        <v>4935</v>
      </c>
      <c r="E2777">
        <v>4946.05</v>
      </c>
      <c r="F2777">
        <f t="shared" si="131"/>
        <v>-5.8690518064418162E-3</v>
      </c>
      <c r="G2777">
        <f t="shared" si="129"/>
        <v>8.4239999999999995</v>
      </c>
      <c r="H2777">
        <f t="shared" si="130"/>
        <v>4.4269999999999996</v>
      </c>
    </row>
    <row r="2778" spans="1:8">
      <c r="A2778" s="17">
        <v>40472</v>
      </c>
      <c r="B2778">
        <v>4960.75</v>
      </c>
      <c r="C2778">
        <v>5041.1499999999996</v>
      </c>
      <c r="D2778">
        <v>4959.5</v>
      </c>
      <c r="E2778">
        <v>5035.8999999999996</v>
      </c>
      <c r="F2778">
        <f t="shared" si="131"/>
        <v>1.8166011261511628E-2</v>
      </c>
      <c r="G2778">
        <f t="shared" si="129"/>
        <v>8.2870000000000008</v>
      </c>
      <c r="H2778">
        <f t="shared" si="130"/>
        <v>4.4290000000000003</v>
      </c>
    </row>
    <row r="2779" spans="1:8">
      <c r="A2779" s="17">
        <v>40473</v>
      </c>
      <c r="B2779">
        <v>5042.3999999999996</v>
      </c>
      <c r="C2779">
        <v>5055.8</v>
      </c>
      <c r="D2779">
        <v>4998.5</v>
      </c>
      <c r="E2779">
        <v>5018.7</v>
      </c>
      <c r="F2779">
        <f t="shared" si="131"/>
        <v>-3.4154768760300547E-3</v>
      </c>
      <c r="G2779">
        <f t="shared" si="129"/>
        <v>8.1679999999999993</v>
      </c>
      <c r="H2779">
        <f t="shared" si="130"/>
        <v>4.4429999999999996</v>
      </c>
    </row>
    <row r="2780" spans="1:8">
      <c r="A2780" s="17">
        <v>40476</v>
      </c>
      <c r="B2780">
        <v>5038</v>
      </c>
      <c r="C2780">
        <v>5077.6000000000004</v>
      </c>
      <c r="D2780">
        <v>5038</v>
      </c>
      <c r="E2780">
        <v>5046.95</v>
      </c>
      <c r="F2780">
        <f t="shared" si="131"/>
        <v>5.6289477354694029E-3</v>
      </c>
      <c r="G2780">
        <f t="shared" si="129"/>
        <v>8.3729999999999993</v>
      </c>
      <c r="H2780">
        <f t="shared" si="130"/>
        <v>4.4320000000000004</v>
      </c>
    </row>
    <row r="2781" spans="1:8">
      <c r="A2781" s="17">
        <v>40477</v>
      </c>
      <c r="B2781">
        <v>5052.7</v>
      </c>
      <c r="C2781">
        <v>5059.6499999999996</v>
      </c>
      <c r="D2781">
        <v>5025.6499999999996</v>
      </c>
      <c r="E2781">
        <v>5031.1000000000004</v>
      </c>
      <c r="F2781">
        <f t="shared" si="131"/>
        <v>-3.1405106054150922E-3</v>
      </c>
      <c r="G2781">
        <f t="shared" si="129"/>
        <v>7.6319999999999997</v>
      </c>
      <c r="H2781">
        <f t="shared" si="130"/>
        <v>4.4560000000000004</v>
      </c>
    </row>
    <row r="2782" spans="1:8">
      <c r="A2782" s="17">
        <v>40478</v>
      </c>
      <c r="B2782">
        <v>5027.55</v>
      </c>
      <c r="C2782">
        <v>5032.1000000000004</v>
      </c>
      <c r="D2782">
        <v>4967.75</v>
      </c>
      <c r="E2782">
        <v>4986.7</v>
      </c>
      <c r="F2782">
        <f t="shared" si="131"/>
        <v>-8.8251078293019036E-3</v>
      </c>
      <c r="G2782">
        <f t="shared" si="129"/>
        <v>8.2330000000000005</v>
      </c>
      <c r="H2782">
        <f t="shared" si="130"/>
        <v>4.431</v>
      </c>
    </row>
    <row r="2783" spans="1:8">
      <c r="A2783" s="17">
        <v>40479</v>
      </c>
      <c r="B2783">
        <v>5001.6499999999996</v>
      </c>
      <c r="C2783">
        <v>5022.3</v>
      </c>
      <c r="D2783">
        <v>4951.05</v>
      </c>
      <c r="E2783">
        <v>4962.3999999999996</v>
      </c>
      <c r="F2783">
        <f t="shared" si="131"/>
        <v>-4.8729620791305717E-3</v>
      </c>
      <c r="G2783">
        <f t="shared" si="129"/>
        <v>8.4130000000000003</v>
      </c>
      <c r="H2783">
        <f t="shared" si="130"/>
        <v>4.4219999999999997</v>
      </c>
    </row>
    <row r="2784" spans="1:8">
      <c r="A2784" s="17">
        <v>40480</v>
      </c>
      <c r="B2784">
        <v>4980.75</v>
      </c>
      <c r="C2784">
        <v>4981.55</v>
      </c>
      <c r="D2784">
        <v>4915.1000000000004</v>
      </c>
      <c r="E2784">
        <v>4972.95</v>
      </c>
      <c r="F2784">
        <f t="shared" si="131"/>
        <v>2.1259874254393463E-3</v>
      </c>
      <c r="G2784">
        <f t="shared" si="129"/>
        <v>8.3829999999999991</v>
      </c>
      <c r="H2784">
        <f t="shared" si="130"/>
        <v>4.42</v>
      </c>
    </row>
    <row r="2785" spans="1:8">
      <c r="A2785" s="17">
        <v>40483</v>
      </c>
      <c r="B2785">
        <v>5013.8</v>
      </c>
      <c r="C2785">
        <v>5057.8999999999996</v>
      </c>
      <c r="D2785">
        <v>5013.8</v>
      </c>
      <c r="E2785">
        <v>5052.95</v>
      </c>
      <c r="F2785">
        <f t="shared" si="131"/>
        <v>1.6087030836827276E-2</v>
      </c>
      <c r="G2785">
        <f t="shared" si="129"/>
        <v>8.3569999999999993</v>
      </c>
      <c r="H2785">
        <f t="shared" si="130"/>
        <v>4.4169999999999998</v>
      </c>
    </row>
    <row r="2786" spans="1:8">
      <c r="A2786" s="17">
        <v>40484</v>
      </c>
      <c r="B2786">
        <v>5058.3999999999996</v>
      </c>
      <c r="C2786">
        <v>5070.8999999999996</v>
      </c>
      <c r="D2786">
        <v>5039.1000000000004</v>
      </c>
      <c r="E2786">
        <v>5060.8500000000004</v>
      </c>
      <c r="F2786">
        <f t="shared" si="131"/>
        <v>1.5634431371773783E-3</v>
      </c>
      <c r="G2786">
        <f t="shared" si="129"/>
        <v>8.3339999999999996</v>
      </c>
      <c r="H2786">
        <f t="shared" si="130"/>
        <v>4.415</v>
      </c>
    </row>
    <row r="2787" spans="1:8">
      <c r="A2787" s="17">
        <v>40485</v>
      </c>
      <c r="B2787">
        <v>5078.2</v>
      </c>
      <c r="C2787">
        <v>5109.7</v>
      </c>
      <c r="D2787">
        <v>5078.2</v>
      </c>
      <c r="E2787">
        <v>5091</v>
      </c>
      <c r="F2787">
        <f t="shared" si="131"/>
        <v>5.957497258365585E-3</v>
      </c>
      <c r="G2787">
        <f t="shared" si="129"/>
        <v>7.992</v>
      </c>
      <c r="H2787">
        <f t="shared" si="130"/>
        <v>4.4340000000000002</v>
      </c>
    </row>
    <row r="2788" spans="1:8">
      <c r="A2788" s="17">
        <v>40486</v>
      </c>
      <c r="B2788">
        <v>5117.8999999999996</v>
      </c>
      <c r="C2788">
        <v>5173.75</v>
      </c>
      <c r="D2788">
        <v>5117.8999999999996</v>
      </c>
      <c r="E2788">
        <v>5170.75</v>
      </c>
      <c r="F2788">
        <f t="shared" si="131"/>
        <v>1.5664898841092123E-2</v>
      </c>
      <c r="G2788">
        <f t="shared" si="129"/>
        <v>8.2639999999999993</v>
      </c>
      <c r="H2788">
        <f t="shared" si="130"/>
        <v>4.4210000000000003</v>
      </c>
    </row>
    <row r="2789" spans="1:8">
      <c r="A2789" s="17">
        <v>40490</v>
      </c>
      <c r="B2789">
        <v>5209.5</v>
      </c>
      <c r="C2789">
        <v>5209.5</v>
      </c>
      <c r="D2789">
        <v>5162.55</v>
      </c>
      <c r="E2789">
        <v>5174.25</v>
      </c>
      <c r="F2789">
        <f t="shared" si="131"/>
        <v>6.7688439781465881E-4</v>
      </c>
      <c r="G2789">
        <f t="shared" si="129"/>
        <v>8.359</v>
      </c>
      <c r="H2789">
        <f t="shared" si="130"/>
        <v>4.407</v>
      </c>
    </row>
    <row r="2790" spans="1:8">
      <c r="A2790" s="17">
        <v>40491</v>
      </c>
      <c r="B2790">
        <v>5178.55</v>
      </c>
      <c r="C2790">
        <v>5205.25</v>
      </c>
      <c r="D2790">
        <v>5157.6000000000004</v>
      </c>
      <c r="E2790">
        <v>5198.3</v>
      </c>
      <c r="F2790">
        <f t="shared" si="131"/>
        <v>4.6480166207663043E-3</v>
      </c>
      <c r="G2790">
        <f t="shared" si="129"/>
        <v>8.3780000000000001</v>
      </c>
      <c r="H2790">
        <f t="shared" si="130"/>
        <v>4.4000000000000004</v>
      </c>
    </row>
    <row r="2791" spans="1:8">
      <c r="A2791" s="17">
        <v>40492</v>
      </c>
      <c r="B2791">
        <v>5199.2</v>
      </c>
      <c r="C2791">
        <v>5209.2</v>
      </c>
      <c r="D2791">
        <v>5181.25</v>
      </c>
      <c r="E2791">
        <v>5186.1499999999996</v>
      </c>
      <c r="F2791">
        <f t="shared" si="131"/>
        <v>-2.3373025796896707E-3</v>
      </c>
      <c r="G2791">
        <f t="shared" si="129"/>
        <v>8.2509999999999994</v>
      </c>
      <c r="H2791">
        <f t="shared" si="130"/>
        <v>4.4020000000000001</v>
      </c>
    </row>
    <row r="2792" spans="1:8">
      <c r="A2792" s="17">
        <v>40493</v>
      </c>
      <c r="B2792">
        <v>5192</v>
      </c>
      <c r="C2792">
        <v>5206.3999999999996</v>
      </c>
      <c r="D2792">
        <v>5108.3</v>
      </c>
      <c r="E2792">
        <v>5119.5</v>
      </c>
      <c r="F2792">
        <f t="shared" si="131"/>
        <v>-1.2851537267529745E-2</v>
      </c>
      <c r="G2792">
        <f t="shared" si="129"/>
        <v>8.1159999999999997</v>
      </c>
      <c r="H2792">
        <f t="shared" si="130"/>
        <v>4.4039999999999999</v>
      </c>
    </row>
    <row r="2793" spans="1:8">
      <c r="A2793" s="17">
        <v>40494</v>
      </c>
      <c r="B2793">
        <v>5112.95</v>
      </c>
      <c r="C2793">
        <v>5129.8500000000004</v>
      </c>
      <c r="D2793">
        <v>5002.3999999999996</v>
      </c>
      <c r="E2793">
        <v>5012.3</v>
      </c>
      <c r="F2793">
        <f t="shared" si="131"/>
        <v>-2.0939544877429439E-2</v>
      </c>
      <c r="G2793">
        <f t="shared" si="129"/>
        <v>8.1739999999999995</v>
      </c>
      <c r="H2793">
        <f t="shared" si="130"/>
        <v>4.4029999999999996</v>
      </c>
    </row>
    <row r="2794" spans="1:8">
      <c r="A2794" s="17">
        <v>40497</v>
      </c>
      <c r="B2794">
        <v>5016.8</v>
      </c>
      <c r="C2794">
        <v>5047.05</v>
      </c>
      <c r="D2794">
        <v>4980.55</v>
      </c>
      <c r="E2794">
        <v>5042.8</v>
      </c>
      <c r="F2794">
        <f t="shared" si="131"/>
        <v>6.0850308241724438E-3</v>
      </c>
      <c r="G2794">
        <f t="shared" si="129"/>
        <v>7.9820000000000002</v>
      </c>
      <c r="H2794">
        <f t="shared" si="130"/>
        <v>4.4089999999999998</v>
      </c>
    </row>
    <row r="2795" spans="1:8">
      <c r="A2795" s="17">
        <v>40498</v>
      </c>
      <c r="B2795">
        <v>5054.75</v>
      </c>
      <c r="C2795">
        <v>5054.75</v>
      </c>
      <c r="D2795">
        <v>4922.6499999999996</v>
      </c>
      <c r="E2795">
        <v>4936.1000000000004</v>
      </c>
      <c r="F2795">
        <f t="shared" si="131"/>
        <v>-2.1158879987308588E-2</v>
      </c>
      <c r="G2795">
        <f t="shared" si="129"/>
        <v>8.26</v>
      </c>
      <c r="H2795">
        <f t="shared" si="130"/>
        <v>4.3959999999999999</v>
      </c>
    </row>
    <row r="2796" spans="1:8">
      <c r="A2796" s="17">
        <v>40500</v>
      </c>
      <c r="B2796">
        <v>4983.8999999999996</v>
      </c>
      <c r="C2796">
        <v>4983.8999999999996</v>
      </c>
      <c r="D2796">
        <v>4857.55</v>
      </c>
      <c r="E2796">
        <v>4940.05</v>
      </c>
      <c r="F2796">
        <f t="shared" si="131"/>
        <v>8.0022689977909955E-4</v>
      </c>
      <c r="G2796">
        <f t="shared" si="129"/>
        <v>8.1259999999999994</v>
      </c>
      <c r="H2796">
        <f t="shared" si="130"/>
        <v>4.3959999999999999</v>
      </c>
    </row>
    <row r="2797" spans="1:8">
      <c r="A2797" s="17">
        <v>40501</v>
      </c>
      <c r="B2797">
        <v>4946.8500000000004</v>
      </c>
      <c r="C2797">
        <v>4946.8500000000004</v>
      </c>
      <c r="D2797">
        <v>4834.75</v>
      </c>
      <c r="E2797">
        <v>4850.55</v>
      </c>
      <c r="F2797">
        <f t="shared" si="131"/>
        <v>-1.8117225534154513E-2</v>
      </c>
      <c r="G2797">
        <f t="shared" si="129"/>
        <v>8.359</v>
      </c>
      <c r="H2797">
        <f t="shared" si="130"/>
        <v>4.3849999999999998</v>
      </c>
    </row>
    <row r="2798" spans="1:8">
      <c r="A2798" s="17">
        <v>40504</v>
      </c>
      <c r="B2798">
        <v>4867.3</v>
      </c>
      <c r="C2798">
        <v>4942.05</v>
      </c>
      <c r="D2798">
        <v>4855.95</v>
      </c>
      <c r="E2798">
        <v>4936.8500000000004</v>
      </c>
      <c r="F2798">
        <f t="shared" si="131"/>
        <v>1.7791796806547744E-2</v>
      </c>
      <c r="G2798">
        <f t="shared" si="129"/>
        <v>8.1869999999999994</v>
      </c>
      <c r="H2798">
        <f t="shared" si="130"/>
        <v>4.3840000000000003</v>
      </c>
    </row>
    <row r="2799" spans="1:8">
      <c r="A2799" s="17">
        <v>40505</v>
      </c>
      <c r="B2799">
        <v>4915.8</v>
      </c>
      <c r="C2799">
        <v>4915.8</v>
      </c>
      <c r="D2799">
        <v>4785.3</v>
      </c>
      <c r="E2799">
        <v>4877.05</v>
      </c>
      <c r="F2799">
        <f t="shared" si="131"/>
        <v>-1.2112987026140165E-2</v>
      </c>
      <c r="G2799">
        <f t="shared" si="129"/>
        <v>7.9160000000000004</v>
      </c>
      <c r="H2799">
        <f t="shared" si="130"/>
        <v>4.391</v>
      </c>
    </row>
    <row r="2800" spans="1:8">
      <c r="A2800" s="17">
        <v>40506</v>
      </c>
      <c r="B2800">
        <v>4883.6499999999996</v>
      </c>
      <c r="C2800">
        <v>4915.1000000000004</v>
      </c>
      <c r="D2800">
        <v>4797.55</v>
      </c>
      <c r="E2800">
        <v>4819.05</v>
      </c>
      <c r="F2800">
        <f t="shared" si="131"/>
        <v>-1.1892434976061295E-2</v>
      </c>
      <c r="G2800">
        <f t="shared" si="129"/>
        <v>8.4209999999999994</v>
      </c>
      <c r="H2800">
        <f t="shared" si="130"/>
        <v>4.3949999999999996</v>
      </c>
    </row>
    <row r="2801" spans="1:8">
      <c r="A2801" s="17">
        <v>40507</v>
      </c>
      <c r="B2801">
        <v>4829</v>
      </c>
      <c r="C2801">
        <v>4842.6499999999996</v>
      </c>
      <c r="D2801">
        <v>4730.2</v>
      </c>
      <c r="E2801">
        <v>4742.8500000000004</v>
      </c>
      <c r="F2801">
        <f t="shared" si="131"/>
        <v>-1.5812245152052706E-2</v>
      </c>
      <c r="G2801">
        <f t="shared" si="129"/>
        <v>8.1080000000000005</v>
      </c>
      <c r="H2801">
        <f t="shared" si="130"/>
        <v>4.4039999999999999</v>
      </c>
    </row>
    <row r="2802" spans="1:8">
      <c r="A2802" s="17">
        <v>40508</v>
      </c>
      <c r="B2802">
        <v>4758.6499999999996</v>
      </c>
      <c r="C2802">
        <v>4762.95</v>
      </c>
      <c r="D2802">
        <v>4588.8999999999996</v>
      </c>
      <c r="E2802">
        <v>4677.5</v>
      </c>
      <c r="F2802">
        <f t="shared" si="131"/>
        <v>-1.3778635208788081E-2</v>
      </c>
      <c r="G2802">
        <f t="shared" si="129"/>
        <v>7.5679999999999996</v>
      </c>
      <c r="H2802">
        <f t="shared" si="130"/>
        <v>4.4210000000000003</v>
      </c>
    </row>
    <row r="2803" spans="1:8">
      <c r="A2803" s="17">
        <v>40511</v>
      </c>
      <c r="B2803">
        <v>4698.3</v>
      </c>
      <c r="C2803">
        <v>4742.55</v>
      </c>
      <c r="D2803">
        <v>4669.7</v>
      </c>
      <c r="E2803">
        <v>4736.45</v>
      </c>
      <c r="F2803">
        <f t="shared" si="131"/>
        <v>1.2602886157135229E-2</v>
      </c>
      <c r="G2803">
        <f t="shared" si="129"/>
        <v>8.2170000000000005</v>
      </c>
      <c r="H2803">
        <f t="shared" si="130"/>
        <v>4.3890000000000002</v>
      </c>
    </row>
    <row r="2804" spans="1:8">
      <c r="A2804" s="17">
        <v>40512</v>
      </c>
      <c r="B2804">
        <v>4726.3500000000004</v>
      </c>
      <c r="C2804">
        <v>4795.8500000000004</v>
      </c>
      <c r="D2804">
        <v>4696.3999999999996</v>
      </c>
      <c r="E2804">
        <v>4781.3999999999996</v>
      </c>
      <c r="F2804">
        <f t="shared" si="131"/>
        <v>9.4902300245964799E-3</v>
      </c>
      <c r="G2804">
        <f t="shared" si="129"/>
        <v>8.3490000000000002</v>
      </c>
      <c r="H2804">
        <f t="shared" si="130"/>
        <v>4.3810000000000002</v>
      </c>
    </row>
    <row r="2805" spans="1:8">
      <c r="A2805" s="17">
        <v>40513</v>
      </c>
      <c r="B2805">
        <v>4785.95</v>
      </c>
      <c r="C2805">
        <v>4881.7</v>
      </c>
      <c r="D2805">
        <v>4785.95</v>
      </c>
      <c r="E2805">
        <v>4876.3</v>
      </c>
      <c r="F2805">
        <f t="shared" si="131"/>
        <v>1.9847743338771151E-2</v>
      </c>
      <c r="G2805">
        <f t="shared" si="129"/>
        <v>8.6639999999999997</v>
      </c>
      <c r="H2805">
        <f t="shared" si="130"/>
        <v>4.367</v>
      </c>
    </row>
    <row r="2806" spans="1:8">
      <c r="A2806" s="17">
        <v>40514</v>
      </c>
      <c r="B2806">
        <v>4910.3999999999996</v>
      </c>
      <c r="C2806">
        <v>4937.3500000000004</v>
      </c>
      <c r="D2806">
        <v>4899</v>
      </c>
      <c r="E2806">
        <v>4916.2</v>
      </c>
      <c r="F2806">
        <f t="shared" si="131"/>
        <v>8.1824334023745671E-3</v>
      </c>
      <c r="G2806">
        <f t="shared" si="129"/>
        <v>8.5350000000000001</v>
      </c>
      <c r="H2806">
        <f t="shared" si="130"/>
        <v>4.3689999999999998</v>
      </c>
    </row>
    <row r="2807" spans="1:8">
      <c r="A2807" s="17">
        <v>40515</v>
      </c>
      <c r="B2807">
        <v>4917.1499999999996</v>
      </c>
      <c r="C2807">
        <v>4920.95</v>
      </c>
      <c r="D2807">
        <v>4854.25</v>
      </c>
      <c r="E2807">
        <v>4875.8</v>
      </c>
      <c r="F2807">
        <f t="shared" si="131"/>
        <v>-8.2177291403928709E-3</v>
      </c>
      <c r="G2807">
        <f t="shared" si="129"/>
        <v>8.532</v>
      </c>
      <c r="H2807">
        <f t="shared" si="130"/>
        <v>4.3659999999999997</v>
      </c>
    </row>
    <row r="2808" spans="1:8">
      <c r="A2808" s="17">
        <v>40518</v>
      </c>
      <c r="B2808">
        <v>4898.2</v>
      </c>
      <c r="C2808">
        <v>4932.6499999999996</v>
      </c>
      <c r="D2808">
        <v>4861</v>
      </c>
      <c r="E2808">
        <v>4867.1499999999996</v>
      </c>
      <c r="F2808">
        <f t="shared" si="131"/>
        <v>-1.7740678452767833E-3</v>
      </c>
      <c r="G2808">
        <f t="shared" si="129"/>
        <v>8.3789999999999996</v>
      </c>
      <c r="H2808">
        <f t="shared" si="130"/>
        <v>4.3719999999999999</v>
      </c>
    </row>
    <row r="2809" spans="1:8">
      <c r="A2809" s="17">
        <v>40519</v>
      </c>
      <c r="B2809">
        <v>4868.7</v>
      </c>
      <c r="C2809">
        <v>4870.45</v>
      </c>
      <c r="D2809">
        <v>4817.6000000000004</v>
      </c>
      <c r="E2809">
        <v>4844.05</v>
      </c>
      <c r="F2809">
        <f t="shared" si="131"/>
        <v>-4.7461039828234908E-3</v>
      </c>
      <c r="G2809">
        <f t="shared" si="129"/>
        <v>8.6219999999999999</v>
      </c>
      <c r="H2809">
        <f t="shared" si="130"/>
        <v>4.3600000000000003</v>
      </c>
    </row>
    <row r="2810" spans="1:8">
      <c r="A2810" s="17">
        <v>40520</v>
      </c>
      <c r="B2810">
        <v>4831.8999999999996</v>
      </c>
      <c r="C2810">
        <v>4831.8999999999996</v>
      </c>
      <c r="D2810">
        <v>4760.1000000000004</v>
      </c>
      <c r="E2810">
        <v>4774.45</v>
      </c>
      <c r="F2810">
        <f t="shared" si="131"/>
        <v>-1.4368142360215219E-2</v>
      </c>
      <c r="G2810">
        <f t="shared" si="129"/>
        <v>8.3829999999999991</v>
      </c>
      <c r="H2810">
        <f t="shared" si="130"/>
        <v>4.3739999999999997</v>
      </c>
    </row>
    <row r="2811" spans="1:8">
      <c r="A2811" s="17">
        <v>40521</v>
      </c>
      <c r="B2811">
        <v>4785.7</v>
      </c>
      <c r="C2811">
        <v>4790.7</v>
      </c>
      <c r="D2811">
        <v>4622</v>
      </c>
      <c r="E2811">
        <v>4639.1000000000004</v>
      </c>
      <c r="F2811">
        <f t="shared" si="131"/>
        <v>-2.8348815046759235E-2</v>
      </c>
      <c r="G2811">
        <f t="shared" si="129"/>
        <v>8.4149999999999991</v>
      </c>
      <c r="H2811">
        <f t="shared" si="130"/>
        <v>4.37</v>
      </c>
    </row>
    <row r="2812" spans="1:8">
      <c r="A2812" s="17">
        <v>40522</v>
      </c>
      <c r="B2812">
        <v>4636.1000000000004</v>
      </c>
      <c r="C2812">
        <v>4718.2</v>
      </c>
      <c r="D2812">
        <v>4600.7</v>
      </c>
      <c r="E2812">
        <v>4713.3</v>
      </c>
      <c r="F2812">
        <f t="shared" si="131"/>
        <v>1.5994481688258455E-2</v>
      </c>
      <c r="G2812">
        <f t="shared" si="129"/>
        <v>8.0340000000000007</v>
      </c>
      <c r="H2812">
        <f t="shared" si="130"/>
        <v>4.3810000000000002</v>
      </c>
    </row>
    <row r="2813" spans="1:8">
      <c r="A2813" s="17">
        <v>40525</v>
      </c>
      <c r="B2813">
        <v>4727.1499999999996</v>
      </c>
      <c r="C2813">
        <v>4768.6499999999996</v>
      </c>
      <c r="D2813">
        <v>4688.3500000000004</v>
      </c>
      <c r="E2813">
        <v>4765.6000000000004</v>
      </c>
      <c r="F2813">
        <f t="shared" si="131"/>
        <v>1.1096259520930074E-2</v>
      </c>
      <c r="G2813">
        <f t="shared" si="129"/>
        <v>8.3019999999999996</v>
      </c>
      <c r="H2813">
        <f t="shared" si="130"/>
        <v>4.3630000000000004</v>
      </c>
    </row>
    <row r="2814" spans="1:8">
      <c r="A2814" s="17">
        <v>40526</v>
      </c>
      <c r="B2814">
        <v>4777.2</v>
      </c>
      <c r="C2814">
        <v>4814.8999999999996</v>
      </c>
      <c r="D2814">
        <v>4761.1000000000004</v>
      </c>
      <c r="E2814">
        <v>4808.8</v>
      </c>
      <c r="F2814">
        <f t="shared" si="131"/>
        <v>9.0649655867047763E-3</v>
      </c>
      <c r="G2814">
        <f t="shared" si="129"/>
        <v>8.2159999999999993</v>
      </c>
      <c r="H2814">
        <f t="shared" si="130"/>
        <v>4.3730000000000002</v>
      </c>
    </row>
    <row r="2815" spans="1:8">
      <c r="A2815" s="17">
        <v>40527</v>
      </c>
      <c r="B2815">
        <v>4801.6499999999996</v>
      </c>
      <c r="C2815">
        <v>4809.3500000000004</v>
      </c>
      <c r="D2815">
        <v>4739.45</v>
      </c>
      <c r="E2815">
        <v>4760.3</v>
      </c>
      <c r="F2815">
        <f t="shared" si="131"/>
        <v>-1.0085676260189635E-2</v>
      </c>
      <c r="G2815">
        <f t="shared" si="129"/>
        <v>8.2880000000000003</v>
      </c>
      <c r="H2815">
        <f t="shared" si="130"/>
        <v>4.367</v>
      </c>
    </row>
    <row r="2816" spans="1:8">
      <c r="A2816" s="17">
        <v>40528</v>
      </c>
      <c r="B2816">
        <v>4770.3</v>
      </c>
      <c r="C2816">
        <v>4799.6499999999996</v>
      </c>
      <c r="D2816">
        <v>4728.6499999999996</v>
      </c>
      <c r="E2816">
        <v>4794.95</v>
      </c>
      <c r="F2816">
        <f t="shared" si="131"/>
        <v>7.2789530071633024E-3</v>
      </c>
      <c r="G2816">
        <f t="shared" si="129"/>
        <v>8.1999999999999993</v>
      </c>
      <c r="H2816">
        <f t="shared" si="130"/>
        <v>4.3680000000000003</v>
      </c>
    </row>
    <row r="2817" spans="1:8">
      <c r="A2817" s="17">
        <v>40532</v>
      </c>
      <c r="B2817">
        <v>4782.8999999999996</v>
      </c>
      <c r="C2817">
        <v>4819.5</v>
      </c>
      <c r="D2817">
        <v>4761.25</v>
      </c>
      <c r="E2817">
        <v>4792.8</v>
      </c>
      <c r="F2817">
        <f t="shared" si="131"/>
        <v>-4.4838840863814511E-4</v>
      </c>
      <c r="G2817">
        <f t="shared" si="129"/>
        <v>8.4160000000000004</v>
      </c>
      <c r="H2817">
        <f t="shared" si="130"/>
        <v>4.3490000000000002</v>
      </c>
    </row>
    <row r="2818" spans="1:8">
      <c r="A2818" s="17">
        <v>40533</v>
      </c>
      <c r="B2818">
        <v>4800.1000000000004</v>
      </c>
      <c r="C2818">
        <v>4838.75</v>
      </c>
      <c r="D2818">
        <v>4800.1000000000004</v>
      </c>
      <c r="E2818">
        <v>4834.8</v>
      </c>
      <c r="F2818">
        <f t="shared" si="131"/>
        <v>8.7631447170755106E-3</v>
      </c>
      <c r="G2818">
        <f t="shared" ref="G2818:G2881" si="132">VLOOKUP(A2818,Debtindex,6,FALSE)</f>
        <v>8.3469999999999995</v>
      </c>
      <c r="H2818">
        <f t="shared" ref="H2818:H2881" si="133">VLOOKUP(A2818,Debtindex,7,FALSE)</f>
        <v>4.3490000000000002</v>
      </c>
    </row>
    <row r="2819" spans="1:8">
      <c r="A2819" s="17">
        <v>40534</v>
      </c>
      <c r="B2819">
        <v>4844.8500000000004</v>
      </c>
      <c r="C2819">
        <v>4859.3</v>
      </c>
      <c r="D2819">
        <v>4807.3</v>
      </c>
      <c r="E2819">
        <v>4827.7</v>
      </c>
      <c r="F2819">
        <f t="shared" si="131"/>
        <v>-1.4685198974104807E-3</v>
      </c>
      <c r="G2819">
        <f t="shared" si="132"/>
        <v>8.1630000000000003</v>
      </c>
      <c r="H2819">
        <f t="shared" si="133"/>
        <v>4.3520000000000003</v>
      </c>
    </row>
    <row r="2820" spans="1:8">
      <c r="A2820" s="17">
        <v>40535</v>
      </c>
      <c r="B2820">
        <v>4839.5</v>
      </c>
      <c r="C2820">
        <v>4845.75</v>
      </c>
      <c r="D2820">
        <v>4812.8999999999996</v>
      </c>
      <c r="E2820">
        <v>4821.1499999999996</v>
      </c>
      <c r="F2820">
        <f t="shared" ref="F2820:F2883" si="134">E2820/E2819-1</f>
        <v>-1.3567537336620639E-3</v>
      </c>
      <c r="G2820">
        <f t="shared" si="132"/>
        <v>8.3439999999999994</v>
      </c>
      <c r="H2820">
        <f t="shared" si="133"/>
        <v>4.343</v>
      </c>
    </row>
    <row r="2821" spans="1:8">
      <c r="A2821" s="17">
        <v>40536</v>
      </c>
      <c r="B2821">
        <v>4799.3500000000004</v>
      </c>
      <c r="C2821">
        <v>4842.8999999999996</v>
      </c>
      <c r="D2821">
        <v>4799.3500000000004</v>
      </c>
      <c r="E2821">
        <v>4839.8999999999996</v>
      </c>
      <c r="F2821">
        <f t="shared" si="134"/>
        <v>3.8891135932297427E-3</v>
      </c>
      <c r="G2821">
        <f t="shared" si="132"/>
        <v>8.4130000000000003</v>
      </c>
      <c r="H2821">
        <f t="shared" si="133"/>
        <v>4.3380000000000001</v>
      </c>
    </row>
    <row r="2822" spans="1:8">
      <c r="A2822" s="17">
        <v>40539</v>
      </c>
      <c r="B2822">
        <v>4840.8500000000004</v>
      </c>
      <c r="C2822">
        <v>4865.7</v>
      </c>
      <c r="D2822">
        <v>4823.3999999999996</v>
      </c>
      <c r="E2822">
        <v>4827.8999999999996</v>
      </c>
      <c r="F2822">
        <f t="shared" si="134"/>
        <v>-2.4793900700427196E-3</v>
      </c>
      <c r="G2822">
        <f t="shared" si="132"/>
        <v>8.3239999999999998</v>
      </c>
      <c r="H2822">
        <f t="shared" si="133"/>
        <v>4.3319999999999999</v>
      </c>
    </row>
    <row r="2823" spans="1:8">
      <c r="A2823" s="17">
        <v>40540</v>
      </c>
      <c r="B2823">
        <v>4831.8500000000004</v>
      </c>
      <c r="C2823">
        <v>4837</v>
      </c>
      <c r="D2823">
        <v>4818</v>
      </c>
      <c r="E2823">
        <v>4827.55</v>
      </c>
      <c r="F2823">
        <f t="shared" si="134"/>
        <v>-7.2495287806173536E-5</v>
      </c>
      <c r="G2823">
        <f t="shared" si="132"/>
        <v>8.4529999999999994</v>
      </c>
      <c r="H2823">
        <f t="shared" si="133"/>
        <v>4.3239999999999998</v>
      </c>
    </row>
    <row r="2824" spans="1:8">
      <c r="A2824" s="17">
        <v>40541</v>
      </c>
      <c r="B2824">
        <v>4832.6000000000004</v>
      </c>
      <c r="C2824">
        <v>4876.45</v>
      </c>
      <c r="D2824">
        <v>4832.6000000000004</v>
      </c>
      <c r="E2824">
        <v>4873.55</v>
      </c>
      <c r="F2824">
        <f t="shared" si="134"/>
        <v>9.5286428933931688E-3</v>
      </c>
      <c r="G2824">
        <f t="shared" si="132"/>
        <v>8.2940000000000005</v>
      </c>
      <c r="H2824">
        <f t="shared" si="133"/>
        <v>4.327</v>
      </c>
    </row>
    <row r="2825" spans="1:8">
      <c r="A2825" s="17">
        <v>40542</v>
      </c>
      <c r="B2825">
        <v>4874.6499999999996</v>
      </c>
      <c r="C2825">
        <v>4906.8500000000004</v>
      </c>
      <c r="D2825">
        <v>4874.6499999999996</v>
      </c>
      <c r="E2825">
        <v>4904.6499999999996</v>
      </c>
      <c r="F2825">
        <f t="shared" si="134"/>
        <v>6.381385232530512E-3</v>
      </c>
      <c r="G2825">
        <f t="shared" si="132"/>
        <v>8.2829999999999995</v>
      </c>
      <c r="H2825">
        <f t="shared" si="133"/>
        <v>4.3250000000000002</v>
      </c>
    </row>
    <row r="2826" spans="1:8">
      <c r="A2826" s="17">
        <v>40543</v>
      </c>
      <c r="B2826">
        <v>4906.3999999999996</v>
      </c>
      <c r="C2826">
        <v>4947.5</v>
      </c>
      <c r="D2826">
        <v>4906.3999999999996</v>
      </c>
      <c r="E2826">
        <v>4940.95</v>
      </c>
      <c r="F2826">
        <f t="shared" si="134"/>
        <v>7.4011397347415464E-3</v>
      </c>
      <c r="G2826">
        <f t="shared" si="132"/>
        <v>8.2780000000000005</v>
      </c>
      <c r="H2826">
        <f t="shared" si="133"/>
        <v>4.3220000000000001</v>
      </c>
    </row>
    <row r="2827" spans="1:8">
      <c r="A2827" s="17">
        <v>40546</v>
      </c>
      <c r="B2827">
        <v>4964.5</v>
      </c>
      <c r="C2827">
        <v>4980.45</v>
      </c>
      <c r="D2827">
        <v>4959.8999999999996</v>
      </c>
      <c r="E2827">
        <v>4967.3</v>
      </c>
      <c r="F2827">
        <f t="shared" si="134"/>
        <v>5.3329825236039241E-3</v>
      </c>
      <c r="G2827">
        <f t="shared" si="132"/>
        <v>8.1869999999999994</v>
      </c>
      <c r="H2827">
        <f t="shared" si="133"/>
        <v>4.3499999999999996</v>
      </c>
    </row>
    <row r="2828" spans="1:8">
      <c r="A2828" s="17">
        <v>40547</v>
      </c>
      <c r="B2828">
        <v>4975.6000000000004</v>
      </c>
      <c r="C2828">
        <v>4988.25</v>
      </c>
      <c r="D2828">
        <v>4947.1000000000004</v>
      </c>
      <c r="E2828">
        <v>4957.1000000000004</v>
      </c>
      <c r="F2828">
        <f t="shared" si="134"/>
        <v>-2.0534294284620946E-3</v>
      </c>
      <c r="G2828">
        <f t="shared" si="132"/>
        <v>8.31</v>
      </c>
      <c r="H2828">
        <f t="shared" si="133"/>
        <v>4.343</v>
      </c>
    </row>
    <row r="2829" spans="1:8">
      <c r="A2829" s="17">
        <v>40548</v>
      </c>
      <c r="B2829">
        <v>4954.3500000000004</v>
      </c>
      <c r="C2829">
        <v>4954.3500000000004</v>
      </c>
      <c r="D2829">
        <v>4891.75</v>
      </c>
      <c r="E2829">
        <v>4903.1000000000004</v>
      </c>
      <c r="F2829">
        <f t="shared" si="134"/>
        <v>-1.0893465937745872E-2</v>
      </c>
      <c r="G2829">
        <f t="shared" si="132"/>
        <v>8.4719999999999995</v>
      </c>
      <c r="H2829">
        <f t="shared" si="133"/>
        <v>4.3339999999999996</v>
      </c>
    </row>
    <row r="2830" spans="1:8">
      <c r="A2830" s="17">
        <v>40549</v>
      </c>
      <c r="B2830">
        <v>4918.05</v>
      </c>
      <c r="C2830">
        <v>4926.8</v>
      </c>
      <c r="D2830">
        <v>4850.8999999999996</v>
      </c>
      <c r="E2830">
        <v>4865.05</v>
      </c>
      <c r="F2830">
        <f t="shared" si="134"/>
        <v>-7.7603964838571793E-3</v>
      </c>
      <c r="G2830">
        <f t="shared" si="132"/>
        <v>8.4489999999999998</v>
      </c>
      <c r="H2830">
        <f t="shared" si="133"/>
        <v>4.3319999999999999</v>
      </c>
    </row>
    <row r="2831" spans="1:8">
      <c r="A2831" s="17">
        <v>40550</v>
      </c>
      <c r="B2831">
        <v>4855.5</v>
      </c>
      <c r="C2831">
        <v>4863.95</v>
      </c>
      <c r="D2831">
        <v>4737.8</v>
      </c>
      <c r="E2831">
        <v>4750.75</v>
      </c>
      <c r="F2831">
        <f t="shared" si="134"/>
        <v>-2.349410591874701E-2</v>
      </c>
      <c r="G2831">
        <f t="shared" si="132"/>
        <v>8.3680000000000003</v>
      </c>
      <c r="H2831">
        <f t="shared" si="133"/>
        <v>4.3330000000000002</v>
      </c>
    </row>
    <row r="2832" spans="1:8">
      <c r="A2832" s="17">
        <v>40553</v>
      </c>
      <c r="B2832">
        <v>4748.95</v>
      </c>
      <c r="C2832">
        <v>4750.6000000000004</v>
      </c>
      <c r="D2832">
        <v>4624.2</v>
      </c>
      <c r="E2832">
        <v>4636.2</v>
      </c>
      <c r="F2832">
        <f t="shared" si="134"/>
        <v>-2.411198231858136E-2</v>
      </c>
      <c r="G2832">
        <f t="shared" si="132"/>
        <v>8.3889999999999993</v>
      </c>
      <c r="H2832">
        <f t="shared" si="133"/>
        <v>4.3369999999999997</v>
      </c>
    </row>
    <row r="2833" spans="1:8">
      <c r="A2833" s="17">
        <v>40554</v>
      </c>
      <c r="B2833">
        <v>4639.05</v>
      </c>
      <c r="C2833">
        <v>4682.2</v>
      </c>
      <c r="D2833">
        <v>4589.75</v>
      </c>
      <c r="E2833">
        <v>4624.95</v>
      </c>
      <c r="F2833">
        <f t="shared" si="134"/>
        <v>-2.4265562313964262E-3</v>
      </c>
      <c r="G2833">
        <f t="shared" si="132"/>
        <v>8.3249999999999993</v>
      </c>
      <c r="H2833">
        <f t="shared" si="133"/>
        <v>4.3360000000000003</v>
      </c>
    </row>
    <row r="2834" spans="1:8">
      <c r="A2834" s="17">
        <v>40555</v>
      </c>
      <c r="B2834">
        <v>4650.1499999999996</v>
      </c>
      <c r="C2834">
        <v>4716.2</v>
      </c>
      <c r="D2834">
        <v>4597.1499999999996</v>
      </c>
      <c r="E2834">
        <v>4709.8500000000004</v>
      </c>
      <c r="F2834">
        <f t="shared" si="134"/>
        <v>1.8356955210326653E-2</v>
      </c>
      <c r="G2834">
        <f t="shared" si="132"/>
        <v>8.6479999999999997</v>
      </c>
      <c r="H2834">
        <f t="shared" si="133"/>
        <v>4.3220000000000001</v>
      </c>
    </row>
    <row r="2835" spans="1:8">
      <c r="A2835" s="17">
        <v>40556</v>
      </c>
      <c r="B2835">
        <v>4703</v>
      </c>
      <c r="C2835">
        <v>4718.3</v>
      </c>
      <c r="D2835">
        <v>4629.3500000000004</v>
      </c>
      <c r="E2835">
        <v>4639.8</v>
      </c>
      <c r="F2835">
        <f t="shared" si="134"/>
        <v>-1.4873085130099772E-2</v>
      </c>
      <c r="G2835">
        <f t="shared" si="132"/>
        <v>8.3569999999999993</v>
      </c>
      <c r="H2835">
        <f t="shared" si="133"/>
        <v>4.3289999999999997</v>
      </c>
    </row>
    <row r="2836" spans="1:8">
      <c r="A2836" s="17">
        <v>40557</v>
      </c>
      <c r="B2836">
        <v>4639.95</v>
      </c>
      <c r="C2836">
        <v>4691.55</v>
      </c>
      <c r="D2836">
        <v>4557.1499999999996</v>
      </c>
      <c r="E2836">
        <v>4566.75</v>
      </c>
      <c r="F2836">
        <f t="shared" si="134"/>
        <v>-1.5744213112634187E-2</v>
      </c>
      <c r="G2836">
        <f t="shared" si="132"/>
        <v>8.2959999999999994</v>
      </c>
      <c r="H2836">
        <f t="shared" si="133"/>
        <v>4.3289999999999997</v>
      </c>
    </row>
    <row r="2837" spans="1:8">
      <c r="A2837" s="17">
        <v>40560</v>
      </c>
      <c r="B2837">
        <v>4563.6000000000004</v>
      </c>
      <c r="C2837">
        <v>4583.05</v>
      </c>
      <c r="D2837">
        <v>4544.75</v>
      </c>
      <c r="E2837">
        <v>4553.6499999999996</v>
      </c>
      <c r="F2837">
        <f t="shared" si="134"/>
        <v>-2.868560792686381E-3</v>
      </c>
      <c r="G2837">
        <f t="shared" si="132"/>
        <v>8.1639999999999997</v>
      </c>
      <c r="H2837">
        <f t="shared" si="133"/>
        <v>4.34</v>
      </c>
    </row>
    <row r="2838" spans="1:8">
      <c r="A2838" s="17">
        <v>40561</v>
      </c>
      <c r="B2838">
        <v>4568.8999999999996</v>
      </c>
      <c r="C2838">
        <v>4604.8</v>
      </c>
      <c r="D2838">
        <v>4568.6000000000004</v>
      </c>
      <c r="E2838">
        <v>4598.3500000000004</v>
      </c>
      <c r="F2838">
        <f t="shared" si="134"/>
        <v>9.8163012089205193E-3</v>
      </c>
      <c r="G2838">
        <f t="shared" si="132"/>
        <v>8.6240000000000006</v>
      </c>
      <c r="H2838">
        <f t="shared" si="133"/>
        <v>4.3209999999999997</v>
      </c>
    </row>
    <row r="2839" spans="1:8">
      <c r="A2839" s="17">
        <v>40562</v>
      </c>
      <c r="B2839">
        <v>4605.6499999999996</v>
      </c>
      <c r="C2839">
        <v>4620.5</v>
      </c>
      <c r="D2839">
        <v>4565.45</v>
      </c>
      <c r="E2839">
        <v>4583.8500000000004</v>
      </c>
      <c r="F2839">
        <f t="shared" si="134"/>
        <v>-3.1533049898333498E-3</v>
      </c>
      <c r="G2839">
        <f t="shared" si="132"/>
        <v>8.359</v>
      </c>
      <c r="H2839">
        <f t="shared" si="133"/>
        <v>4.327</v>
      </c>
    </row>
    <row r="2840" spans="1:8">
      <c r="A2840" s="17">
        <v>40563</v>
      </c>
      <c r="B2840">
        <v>4564.6499999999996</v>
      </c>
      <c r="C2840">
        <v>4605.3</v>
      </c>
      <c r="D2840">
        <v>4547.2</v>
      </c>
      <c r="E2840">
        <v>4597.7</v>
      </c>
      <c r="F2840">
        <f t="shared" si="134"/>
        <v>3.0214775788910408E-3</v>
      </c>
      <c r="G2840">
        <f t="shared" si="132"/>
        <v>8.6910000000000007</v>
      </c>
      <c r="H2840">
        <f t="shared" si="133"/>
        <v>4.3129999999999997</v>
      </c>
    </row>
    <row r="2841" spans="1:8">
      <c r="A2841" s="17">
        <v>40564</v>
      </c>
      <c r="B2841">
        <v>4587</v>
      </c>
      <c r="C2841">
        <v>4610.55</v>
      </c>
      <c r="D2841">
        <v>4579.95</v>
      </c>
      <c r="E2841">
        <v>4592.7</v>
      </c>
      <c r="F2841">
        <f t="shared" si="134"/>
        <v>-1.087500271875097E-3</v>
      </c>
      <c r="G2841">
        <f t="shared" si="132"/>
        <v>8.4190000000000005</v>
      </c>
      <c r="H2841">
        <f t="shared" si="133"/>
        <v>4.319</v>
      </c>
    </row>
    <row r="2842" spans="1:8">
      <c r="A2842" s="17">
        <v>40567</v>
      </c>
      <c r="B2842">
        <v>4604</v>
      </c>
      <c r="C2842">
        <v>4636.6499999999996</v>
      </c>
      <c r="D2842">
        <v>4599.05</v>
      </c>
      <c r="E2842">
        <v>4628.7</v>
      </c>
      <c r="F2842">
        <f t="shared" si="134"/>
        <v>7.8385263570448505E-3</v>
      </c>
      <c r="G2842">
        <f t="shared" si="132"/>
        <v>8.69</v>
      </c>
      <c r="H2842">
        <f t="shared" si="133"/>
        <v>4.3019999999999996</v>
      </c>
    </row>
    <row r="2843" spans="1:8">
      <c r="A2843" s="17">
        <v>40568</v>
      </c>
      <c r="B2843">
        <v>4639.7</v>
      </c>
      <c r="C2843">
        <v>4667.5</v>
      </c>
      <c r="D2843">
        <v>4585.2</v>
      </c>
      <c r="E2843">
        <v>4589.5</v>
      </c>
      <c r="F2843">
        <f t="shared" si="134"/>
        <v>-8.4689005552314178E-3</v>
      </c>
      <c r="G2843">
        <f t="shared" si="132"/>
        <v>8.7189999999999994</v>
      </c>
      <c r="H2843">
        <f t="shared" si="133"/>
        <v>4.298</v>
      </c>
    </row>
    <row r="2844" spans="1:8">
      <c r="A2844" s="17">
        <v>40570</v>
      </c>
      <c r="B2844">
        <v>4610.3</v>
      </c>
      <c r="C2844">
        <v>4611.5</v>
      </c>
      <c r="D2844">
        <v>4509.3999999999996</v>
      </c>
      <c r="E2844">
        <v>4514</v>
      </c>
      <c r="F2844">
        <f t="shared" si="134"/>
        <v>-1.6450593746595521E-2</v>
      </c>
      <c r="G2844">
        <f t="shared" si="132"/>
        <v>8.5470000000000006</v>
      </c>
      <c r="H2844">
        <f t="shared" si="133"/>
        <v>4.298</v>
      </c>
    </row>
    <row r="2845" spans="1:8">
      <c r="A2845" s="17">
        <v>40571</v>
      </c>
      <c r="B2845">
        <v>4519.3500000000004</v>
      </c>
      <c r="C2845">
        <v>4519.3500000000004</v>
      </c>
      <c r="D2845">
        <v>4381.8500000000004</v>
      </c>
      <c r="E2845">
        <v>4427.5</v>
      </c>
      <c r="F2845">
        <f t="shared" si="134"/>
        <v>-1.916260522817903E-2</v>
      </c>
      <c r="G2845">
        <f t="shared" si="132"/>
        <v>8.3130000000000006</v>
      </c>
      <c r="H2845">
        <f t="shared" si="133"/>
        <v>4.3040000000000003</v>
      </c>
    </row>
    <row r="2846" spans="1:8">
      <c r="A2846" s="17">
        <v>40574</v>
      </c>
      <c r="B2846">
        <v>4394.8500000000004</v>
      </c>
      <c r="C2846">
        <v>4435.1000000000004</v>
      </c>
      <c r="D2846">
        <v>4342.8</v>
      </c>
      <c r="E2846">
        <v>4424.6000000000004</v>
      </c>
      <c r="F2846">
        <f t="shared" si="134"/>
        <v>-6.5499717673622726E-4</v>
      </c>
      <c r="G2846">
        <f t="shared" si="132"/>
        <v>8.5690000000000008</v>
      </c>
      <c r="H2846">
        <f t="shared" si="133"/>
        <v>4.2859999999999996</v>
      </c>
    </row>
    <row r="2847" spans="1:8">
      <c r="A2847" s="17">
        <v>40575</v>
      </c>
      <c r="B2847">
        <v>4441.8500000000004</v>
      </c>
      <c r="C2847">
        <v>4446.3500000000004</v>
      </c>
      <c r="D2847">
        <v>4342.1000000000004</v>
      </c>
      <c r="E2847">
        <v>4352.1499999999996</v>
      </c>
      <c r="F2847">
        <f t="shared" si="134"/>
        <v>-1.6374361524205794E-2</v>
      </c>
      <c r="G2847">
        <f t="shared" si="132"/>
        <v>8.7460000000000004</v>
      </c>
      <c r="H2847">
        <f t="shared" si="133"/>
        <v>4.28</v>
      </c>
    </row>
    <row r="2848" spans="1:8">
      <c r="A2848" s="17">
        <v>40576</v>
      </c>
      <c r="B2848">
        <v>4380.8500000000004</v>
      </c>
      <c r="C2848">
        <v>4405.6499999999996</v>
      </c>
      <c r="D2848">
        <v>4350.7</v>
      </c>
      <c r="E2848">
        <v>4362.3500000000004</v>
      </c>
      <c r="F2848">
        <f t="shared" si="134"/>
        <v>2.3436692209599652E-3</v>
      </c>
      <c r="G2848">
        <f t="shared" si="132"/>
        <v>8.6910000000000007</v>
      </c>
      <c r="H2848">
        <f t="shared" si="133"/>
        <v>4.2789999999999999</v>
      </c>
    </row>
    <row r="2849" spans="1:8">
      <c r="A2849" s="17">
        <v>40577</v>
      </c>
      <c r="B2849">
        <v>4361.5</v>
      </c>
      <c r="C2849">
        <v>4432.7</v>
      </c>
      <c r="D2849">
        <v>4353.55</v>
      </c>
      <c r="E2849">
        <v>4429.8999999999996</v>
      </c>
      <c r="F2849">
        <f t="shared" si="134"/>
        <v>1.5484773115407746E-2</v>
      </c>
      <c r="G2849">
        <f t="shared" si="132"/>
        <v>8.4169999999999998</v>
      </c>
      <c r="H2849">
        <f t="shared" si="133"/>
        <v>4.4000000000000004</v>
      </c>
    </row>
    <row r="2850" spans="1:8">
      <c r="A2850" s="17">
        <v>40578</v>
      </c>
      <c r="B2850">
        <v>4426.1499999999996</v>
      </c>
      <c r="C2850">
        <v>4460.3500000000004</v>
      </c>
      <c r="D2850">
        <v>4322.75</v>
      </c>
      <c r="E2850">
        <v>4339.55</v>
      </c>
      <c r="F2850">
        <f t="shared" si="134"/>
        <v>-2.0395494254949242E-2</v>
      </c>
      <c r="G2850">
        <f t="shared" si="132"/>
        <v>8.5850000000000009</v>
      </c>
      <c r="H2850">
        <f t="shared" si="133"/>
        <v>4.3899999999999997</v>
      </c>
    </row>
    <row r="2851" spans="1:8">
      <c r="A2851" s="17">
        <v>40581</v>
      </c>
      <c r="B2851">
        <v>4358.3999999999996</v>
      </c>
      <c r="C2851">
        <v>4362.95</v>
      </c>
      <c r="D2851">
        <v>4323.6000000000004</v>
      </c>
      <c r="E2851">
        <v>4332.1000000000004</v>
      </c>
      <c r="F2851">
        <f t="shared" si="134"/>
        <v>-1.716767867635971E-3</v>
      </c>
      <c r="G2851">
        <f t="shared" si="132"/>
        <v>8.7119999999999997</v>
      </c>
      <c r="H2851">
        <f t="shared" si="133"/>
        <v>4.3789999999999996</v>
      </c>
    </row>
    <row r="2852" spans="1:8">
      <c r="A2852" s="17">
        <v>40582</v>
      </c>
      <c r="B2852">
        <v>4352.05</v>
      </c>
      <c r="C2852">
        <v>4352.05</v>
      </c>
      <c r="D2852">
        <v>4250.25</v>
      </c>
      <c r="E2852">
        <v>4255.7</v>
      </c>
      <c r="F2852">
        <f t="shared" si="134"/>
        <v>-1.7635788647538231E-2</v>
      </c>
      <c r="G2852">
        <f t="shared" si="132"/>
        <v>8.6839999999999993</v>
      </c>
      <c r="H2852">
        <f t="shared" si="133"/>
        <v>4.3769999999999998</v>
      </c>
    </row>
    <row r="2853" spans="1:8">
      <c r="A2853" s="17">
        <v>40583</v>
      </c>
      <c r="B2853">
        <v>4245</v>
      </c>
      <c r="C2853">
        <v>4257.7</v>
      </c>
      <c r="D2853">
        <v>4160.2</v>
      </c>
      <c r="E2853">
        <v>4178.3</v>
      </c>
      <c r="F2853">
        <f t="shared" si="134"/>
        <v>-1.8187372230185295E-2</v>
      </c>
      <c r="G2853">
        <f t="shared" si="132"/>
        <v>8.4930000000000003</v>
      </c>
      <c r="H2853">
        <f t="shared" si="133"/>
        <v>4.3810000000000002</v>
      </c>
    </row>
    <row r="2854" spans="1:8">
      <c r="A2854" s="17">
        <v>40584</v>
      </c>
      <c r="B2854">
        <v>4174.2</v>
      </c>
      <c r="C2854">
        <v>4193.8</v>
      </c>
      <c r="D2854">
        <v>4128.25</v>
      </c>
      <c r="E2854">
        <v>4164.3</v>
      </c>
      <c r="F2854">
        <f t="shared" si="134"/>
        <v>-3.3506449991623777E-3</v>
      </c>
      <c r="G2854">
        <f t="shared" si="132"/>
        <v>8.4760000000000009</v>
      </c>
      <c r="H2854">
        <f t="shared" si="133"/>
        <v>4.3789999999999996</v>
      </c>
    </row>
    <row r="2855" spans="1:8">
      <c r="A2855" s="17">
        <v>40585</v>
      </c>
      <c r="B2855">
        <v>4160.95</v>
      </c>
      <c r="C2855">
        <v>4244.95</v>
      </c>
      <c r="D2855">
        <v>4130.5</v>
      </c>
      <c r="E2855">
        <v>4240.45</v>
      </c>
      <c r="F2855">
        <f t="shared" si="134"/>
        <v>1.8286386667627053E-2</v>
      </c>
      <c r="G2855">
        <f t="shared" si="132"/>
        <v>8.6769999999999996</v>
      </c>
      <c r="H2855">
        <f t="shared" si="133"/>
        <v>4.3689999999999998</v>
      </c>
    </row>
    <row r="2856" spans="1:8">
      <c r="A2856" s="17">
        <v>40588</v>
      </c>
      <c r="B2856">
        <v>4257.05</v>
      </c>
      <c r="C2856">
        <v>4371.1000000000004</v>
      </c>
      <c r="D2856">
        <v>4257.05</v>
      </c>
      <c r="E2856">
        <v>4365.75</v>
      </c>
      <c r="F2856">
        <f t="shared" si="134"/>
        <v>2.9548750722211192E-2</v>
      </c>
      <c r="G2856">
        <f t="shared" si="132"/>
        <v>8.4459999999999997</v>
      </c>
      <c r="H2856">
        <f t="shared" si="133"/>
        <v>4.3710000000000004</v>
      </c>
    </row>
    <row r="2857" spans="1:8">
      <c r="A2857" s="17">
        <v>40589</v>
      </c>
      <c r="B2857">
        <v>4372.2</v>
      </c>
      <c r="C2857">
        <v>4404.3999999999996</v>
      </c>
      <c r="D2857">
        <v>4330.55</v>
      </c>
      <c r="E2857">
        <v>4384.6000000000004</v>
      </c>
      <c r="F2857">
        <f t="shared" si="134"/>
        <v>4.3177002805934173E-3</v>
      </c>
      <c r="G2857">
        <f t="shared" si="132"/>
        <v>8.6950000000000003</v>
      </c>
      <c r="H2857">
        <f t="shared" si="133"/>
        <v>4.3609999999999998</v>
      </c>
    </row>
    <row r="2858" spans="1:8">
      <c r="A2858" s="17">
        <v>40591</v>
      </c>
      <c r="B2858">
        <v>4402.3</v>
      </c>
      <c r="C2858">
        <v>4443.8500000000004</v>
      </c>
      <c r="D2858">
        <v>4382.25</v>
      </c>
      <c r="E2858">
        <v>4440</v>
      </c>
      <c r="F2858">
        <f t="shared" si="134"/>
        <v>1.2635132053094855E-2</v>
      </c>
      <c r="G2858">
        <f t="shared" si="132"/>
        <v>8.4139999999999997</v>
      </c>
      <c r="H2858">
        <f t="shared" si="133"/>
        <v>4.383</v>
      </c>
    </row>
    <row r="2859" spans="1:8">
      <c r="A2859" s="17">
        <v>40592</v>
      </c>
      <c r="B2859">
        <v>4446.1000000000004</v>
      </c>
      <c r="C2859">
        <v>4483.5</v>
      </c>
      <c r="D2859">
        <v>4355.05</v>
      </c>
      <c r="E2859">
        <v>4365.3</v>
      </c>
      <c r="F2859">
        <f t="shared" si="134"/>
        <v>-1.6824324324324236E-2</v>
      </c>
      <c r="G2859">
        <f t="shared" si="132"/>
        <v>8.6229999999999993</v>
      </c>
      <c r="H2859">
        <f t="shared" si="133"/>
        <v>4.3719999999999999</v>
      </c>
    </row>
    <row r="2860" spans="1:8">
      <c r="A2860" s="17">
        <v>40595</v>
      </c>
      <c r="B2860">
        <v>4364</v>
      </c>
      <c r="C2860">
        <v>4407.3999999999996</v>
      </c>
      <c r="D2860">
        <v>4324.75</v>
      </c>
      <c r="E2860">
        <v>4403.2</v>
      </c>
      <c r="F2860">
        <f t="shared" si="134"/>
        <v>8.6821066135200908E-3</v>
      </c>
      <c r="G2860">
        <f t="shared" si="132"/>
        <v>8.3979999999999997</v>
      </c>
      <c r="H2860">
        <f t="shared" si="133"/>
        <v>4.3719999999999999</v>
      </c>
    </row>
    <row r="2861" spans="1:8">
      <c r="A2861" s="17">
        <v>40596</v>
      </c>
      <c r="B2861">
        <v>4395.3999999999996</v>
      </c>
      <c r="C2861">
        <v>4400.05</v>
      </c>
      <c r="D2861">
        <v>4342.3999999999996</v>
      </c>
      <c r="E2861">
        <v>4363.45</v>
      </c>
      <c r="F2861">
        <f t="shared" si="134"/>
        <v>-9.0275254360464574E-3</v>
      </c>
      <c r="G2861">
        <f t="shared" si="132"/>
        <v>8.26</v>
      </c>
      <c r="H2861">
        <f t="shared" si="133"/>
        <v>4.375</v>
      </c>
    </row>
    <row r="2862" spans="1:8">
      <c r="A2862" s="17">
        <v>40597</v>
      </c>
      <c r="B2862">
        <v>4354.25</v>
      </c>
      <c r="C2862">
        <v>4379.3999999999996</v>
      </c>
      <c r="D2862">
        <v>4333.45</v>
      </c>
      <c r="E2862">
        <v>4338.75</v>
      </c>
      <c r="F2862">
        <f t="shared" si="134"/>
        <v>-5.6606584239534685E-3</v>
      </c>
      <c r="G2862">
        <f t="shared" si="132"/>
        <v>8.327</v>
      </c>
      <c r="H2862">
        <f t="shared" si="133"/>
        <v>4.3689999999999998</v>
      </c>
    </row>
    <row r="2863" spans="1:8">
      <c r="A2863" s="17">
        <v>40598</v>
      </c>
      <c r="B2863">
        <v>4323.05</v>
      </c>
      <c r="C2863">
        <v>4327.5</v>
      </c>
      <c r="D2863">
        <v>4187.8999999999996</v>
      </c>
      <c r="E2863">
        <v>4201.2</v>
      </c>
      <c r="F2863">
        <f t="shared" si="134"/>
        <v>-3.170267934312887E-2</v>
      </c>
      <c r="G2863">
        <f t="shared" si="132"/>
        <v>8.3610000000000007</v>
      </c>
      <c r="H2863">
        <f t="shared" si="133"/>
        <v>4.3680000000000003</v>
      </c>
    </row>
    <row r="2864" spans="1:8">
      <c r="A2864" s="17">
        <v>40599</v>
      </c>
      <c r="B2864">
        <v>4233.25</v>
      </c>
      <c r="C2864">
        <v>4248.8500000000004</v>
      </c>
      <c r="D2864">
        <v>4173.75</v>
      </c>
      <c r="E2864">
        <v>4226.75</v>
      </c>
      <c r="F2864">
        <f t="shared" si="134"/>
        <v>6.0815957345521365E-3</v>
      </c>
      <c r="G2864">
        <f t="shared" si="132"/>
        <v>8.4149999999999991</v>
      </c>
      <c r="H2864">
        <f t="shared" si="133"/>
        <v>4.3920000000000003</v>
      </c>
    </row>
    <row r="2865" spans="1:8">
      <c r="A2865" s="17">
        <v>40602</v>
      </c>
      <c r="B2865">
        <v>4241.3999999999996</v>
      </c>
      <c r="C2865">
        <v>4343.2</v>
      </c>
      <c r="D2865">
        <v>4233.6499999999996</v>
      </c>
      <c r="E2865">
        <v>4247.1499999999996</v>
      </c>
      <c r="F2865">
        <f t="shared" si="134"/>
        <v>4.8264032649196764E-3</v>
      </c>
      <c r="G2865">
        <f t="shared" si="132"/>
        <v>8.343</v>
      </c>
      <c r="H2865">
        <f t="shared" si="133"/>
        <v>4.3979999999999997</v>
      </c>
    </row>
    <row r="2866" spans="1:8">
      <c r="A2866" s="17">
        <v>40603</v>
      </c>
      <c r="B2866">
        <v>4273.8999999999996</v>
      </c>
      <c r="C2866">
        <v>4397.95</v>
      </c>
      <c r="D2866">
        <v>4273.8999999999996</v>
      </c>
      <c r="E2866">
        <v>4391.75</v>
      </c>
      <c r="F2866">
        <f t="shared" si="134"/>
        <v>3.4046360500570971E-2</v>
      </c>
      <c r="G2866">
        <f t="shared" si="132"/>
        <v>8.44</v>
      </c>
      <c r="H2866">
        <f t="shared" si="133"/>
        <v>4.3860000000000001</v>
      </c>
    </row>
    <row r="2867" spans="1:8">
      <c r="A2867" s="17">
        <v>40605</v>
      </c>
      <c r="B2867">
        <v>4367.75</v>
      </c>
      <c r="C2867">
        <v>4425.3</v>
      </c>
      <c r="D2867">
        <v>4355.7</v>
      </c>
      <c r="E2867">
        <v>4400.7</v>
      </c>
      <c r="F2867">
        <f t="shared" si="134"/>
        <v>2.0379119940798773E-3</v>
      </c>
      <c r="G2867">
        <f t="shared" si="132"/>
        <v>8.2289999999999992</v>
      </c>
      <c r="H2867">
        <f t="shared" si="133"/>
        <v>4.399</v>
      </c>
    </row>
    <row r="2868" spans="1:8">
      <c r="A2868" s="17">
        <v>40606</v>
      </c>
      <c r="B2868">
        <v>4428.1000000000004</v>
      </c>
      <c r="C2868">
        <v>4455.05</v>
      </c>
      <c r="D2868">
        <v>4395.95</v>
      </c>
      <c r="E2868">
        <v>4403.75</v>
      </c>
      <c r="F2868">
        <f t="shared" si="134"/>
        <v>6.9307155679787513E-4</v>
      </c>
      <c r="G2868">
        <f t="shared" si="132"/>
        <v>8.2309999999999999</v>
      </c>
      <c r="H2868">
        <f t="shared" si="133"/>
        <v>4.3959999999999999</v>
      </c>
    </row>
    <row r="2869" spans="1:8">
      <c r="A2869" s="17">
        <v>40609</v>
      </c>
      <c r="B2869">
        <v>4377.05</v>
      </c>
      <c r="C2869">
        <v>4377.05</v>
      </c>
      <c r="D2869">
        <v>4308.8999999999996</v>
      </c>
      <c r="E2869">
        <v>4346.55</v>
      </c>
      <c r="F2869">
        <f t="shared" si="134"/>
        <v>-1.2988929889298895E-2</v>
      </c>
      <c r="G2869">
        <f t="shared" si="132"/>
        <v>8.2420000000000009</v>
      </c>
      <c r="H2869">
        <f t="shared" si="133"/>
        <v>4.3869999999999996</v>
      </c>
    </row>
    <row r="2870" spans="1:8">
      <c r="A2870" s="17">
        <v>40610</v>
      </c>
      <c r="B2870">
        <v>4348.1499999999996</v>
      </c>
      <c r="C2870">
        <v>4396.8</v>
      </c>
      <c r="D2870">
        <v>4348.1499999999996</v>
      </c>
      <c r="E2870">
        <v>4390.6000000000004</v>
      </c>
      <c r="F2870">
        <f t="shared" si="134"/>
        <v>1.0134474468256549E-2</v>
      </c>
      <c r="G2870">
        <f t="shared" si="132"/>
        <v>8.3000000000000007</v>
      </c>
      <c r="H2870">
        <f t="shared" si="133"/>
        <v>4.3819999999999997</v>
      </c>
    </row>
    <row r="2871" spans="1:8">
      <c r="A2871" s="17">
        <v>40611</v>
      </c>
      <c r="B2871">
        <v>4402.45</v>
      </c>
      <c r="C2871">
        <v>4422.5</v>
      </c>
      <c r="D2871">
        <v>4369.5</v>
      </c>
      <c r="E2871">
        <v>4404.3</v>
      </c>
      <c r="F2871">
        <f t="shared" si="134"/>
        <v>3.1203024643555732E-3</v>
      </c>
      <c r="G2871">
        <f t="shared" si="132"/>
        <v>8.4250000000000007</v>
      </c>
      <c r="H2871">
        <f t="shared" si="133"/>
        <v>4.375</v>
      </c>
    </row>
    <row r="2872" spans="1:8">
      <c r="A2872" s="17">
        <v>40612</v>
      </c>
      <c r="B2872">
        <v>4396.1000000000004</v>
      </c>
      <c r="C2872">
        <v>4396.1000000000004</v>
      </c>
      <c r="D2872">
        <v>4364.95</v>
      </c>
      <c r="E2872">
        <v>4382.2</v>
      </c>
      <c r="F2872">
        <f t="shared" si="134"/>
        <v>-5.0178234906796959E-3</v>
      </c>
      <c r="G2872">
        <f t="shared" si="132"/>
        <v>8.4870000000000001</v>
      </c>
      <c r="H2872">
        <f t="shared" si="133"/>
        <v>4.37</v>
      </c>
    </row>
    <row r="2873" spans="1:8">
      <c r="A2873" s="17">
        <v>40613</v>
      </c>
      <c r="B2873">
        <v>4361.25</v>
      </c>
      <c r="C2873">
        <v>4388.8999999999996</v>
      </c>
      <c r="D2873">
        <v>4320.8</v>
      </c>
      <c r="E2873">
        <v>4343.7</v>
      </c>
      <c r="F2873">
        <f t="shared" si="134"/>
        <v>-8.7855415088311517E-3</v>
      </c>
      <c r="G2873">
        <f t="shared" si="132"/>
        <v>8.282</v>
      </c>
      <c r="H2873">
        <f t="shared" si="133"/>
        <v>4.375</v>
      </c>
    </row>
    <row r="2874" spans="1:8">
      <c r="A2874" s="17">
        <v>40616</v>
      </c>
      <c r="B2874">
        <v>4338.8</v>
      </c>
      <c r="C2874">
        <v>4402.75</v>
      </c>
      <c r="D2874">
        <v>4338.8</v>
      </c>
      <c r="E2874">
        <v>4399.6499999999996</v>
      </c>
      <c r="F2874">
        <f t="shared" si="134"/>
        <v>1.2880723806892647E-2</v>
      </c>
      <c r="G2874">
        <f t="shared" si="132"/>
        <v>8.0239999999999991</v>
      </c>
      <c r="H2874">
        <f t="shared" si="133"/>
        <v>4.3760000000000003</v>
      </c>
    </row>
    <row r="2875" spans="1:8">
      <c r="A2875" s="17">
        <v>40617</v>
      </c>
      <c r="B2875">
        <v>4338.5</v>
      </c>
      <c r="C2875">
        <v>4368.8</v>
      </c>
      <c r="D2875">
        <v>4282.1000000000004</v>
      </c>
      <c r="E2875">
        <v>4334.7</v>
      </c>
      <c r="F2875">
        <f t="shared" si="134"/>
        <v>-1.4762537929153385E-2</v>
      </c>
      <c r="G2875">
        <f t="shared" si="132"/>
        <v>8.3469999999999995</v>
      </c>
      <c r="H2875">
        <f t="shared" si="133"/>
        <v>4.3609999999999998</v>
      </c>
    </row>
    <row r="2876" spans="1:8">
      <c r="A2876" s="17">
        <v>40618</v>
      </c>
      <c r="B2876">
        <v>4349.1499999999996</v>
      </c>
      <c r="C2876">
        <v>4401.75</v>
      </c>
      <c r="D2876">
        <v>4349.1499999999996</v>
      </c>
      <c r="E2876">
        <v>4386.45</v>
      </c>
      <c r="F2876">
        <f t="shared" si="134"/>
        <v>1.1938542459685841E-2</v>
      </c>
      <c r="G2876">
        <f t="shared" si="132"/>
        <v>8.4960000000000004</v>
      </c>
      <c r="H2876">
        <f t="shared" si="133"/>
        <v>4.3529999999999998</v>
      </c>
    </row>
    <row r="2877" spans="1:8">
      <c r="A2877" s="17">
        <v>40619</v>
      </c>
      <c r="B2877">
        <v>4355.8999999999996</v>
      </c>
      <c r="C2877">
        <v>4389.05</v>
      </c>
      <c r="D2877">
        <v>4339.3</v>
      </c>
      <c r="E2877">
        <v>4346.8999999999996</v>
      </c>
      <c r="F2877">
        <f t="shared" si="134"/>
        <v>-9.016402785851918E-3</v>
      </c>
      <c r="G2877">
        <f t="shared" si="132"/>
        <v>8.4139999999999997</v>
      </c>
      <c r="H2877">
        <f t="shared" si="133"/>
        <v>4.3529999999999998</v>
      </c>
    </row>
    <row r="2878" spans="1:8">
      <c r="A2878" s="17">
        <v>40620</v>
      </c>
      <c r="B2878">
        <v>4362.6499999999996</v>
      </c>
      <c r="C2878">
        <v>4370.3999999999996</v>
      </c>
      <c r="D2878">
        <v>4293.45</v>
      </c>
      <c r="E2878">
        <v>4298.3999999999996</v>
      </c>
      <c r="F2878">
        <f t="shared" si="134"/>
        <v>-1.1157376521198969E-2</v>
      </c>
      <c r="G2878">
        <f t="shared" si="132"/>
        <v>8.1880000000000006</v>
      </c>
      <c r="H2878">
        <f t="shared" si="133"/>
        <v>4.359</v>
      </c>
    </row>
    <row r="2879" spans="1:8">
      <c r="A2879" s="17">
        <v>40623</v>
      </c>
      <c r="B2879">
        <v>4317.6499999999996</v>
      </c>
      <c r="C2879">
        <v>4319</v>
      </c>
      <c r="D2879">
        <v>4276.25</v>
      </c>
      <c r="E2879">
        <v>4289.3</v>
      </c>
      <c r="F2879">
        <f t="shared" si="134"/>
        <v>-2.117066815559121E-3</v>
      </c>
      <c r="G2879">
        <f t="shared" si="132"/>
        <v>8.4700000000000006</v>
      </c>
      <c r="H2879">
        <f t="shared" si="133"/>
        <v>4.34</v>
      </c>
    </row>
    <row r="2880" spans="1:8">
      <c r="A2880" s="17">
        <v>40624</v>
      </c>
      <c r="B2880">
        <v>4303.6000000000004</v>
      </c>
      <c r="C2880">
        <v>4336.3</v>
      </c>
      <c r="D2880">
        <v>4302.25</v>
      </c>
      <c r="E2880">
        <v>4326.5</v>
      </c>
      <c r="F2880">
        <f t="shared" si="134"/>
        <v>8.6727438043503469E-3</v>
      </c>
      <c r="G2880">
        <f t="shared" si="132"/>
        <v>8.56</v>
      </c>
      <c r="H2880">
        <f t="shared" si="133"/>
        <v>4.3339999999999996</v>
      </c>
    </row>
    <row r="2881" spans="1:8">
      <c r="A2881" s="17">
        <v>40625</v>
      </c>
      <c r="B2881">
        <v>4325.1499999999996</v>
      </c>
      <c r="C2881">
        <v>4374.8999999999996</v>
      </c>
      <c r="D2881">
        <v>4320.5</v>
      </c>
      <c r="E2881">
        <v>4373.3500000000004</v>
      </c>
      <c r="F2881">
        <f t="shared" si="134"/>
        <v>1.0828614353403543E-2</v>
      </c>
      <c r="G2881">
        <f t="shared" si="132"/>
        <v>8.6069999999999993</v>
      </c>
      <c r="H2881">
        <f t="shared" si="133"/>
        <v>4.33</v>
      </c>
    </row>
    <row r="2882" spans="1:8">
      <c r="A2882" s="17">
        <v>40626</v>
      </c>
      <c r="B2882">
        <v>4385.2</v>
      </c>
      <c r="C2882">
        <v>4410.1499999999996</v>
      </c>
      <c r="D2882">
        <v>4385.2</v>
      </c>
      <c r="E2882">
        <v>4406.6499999999996</v>
      </c>
      <c r="F2882">
        <f t="shared" si="134"/>
        <v>7.6143002503799018E-3</v>
      </c>
      <c r="G2882">
        <f t="shared" ref="G2882:G2945" si="135">VLOOKUP(A2882,Debtindex,6,FALSE)</f>
        <v>8.4740000000000002</v>
      </c>
      <c r="H2882">
        <f t="shared" ref="H2882:H2945" si="136">VLOOKUP(A2882,Debtindex,7,FALSE)</f>
        <v>4.3319999999999999</v>
      </c>
    </row>
    <row r="2883" spans="1:8">
      <c r="A2883" s="17">
        <v>40627</v>
      </c>
      <c r="B2883">
        <v>4442.8500000000004</v>
      </c>
      <c r="C2883">
        <v>4499.5</v>
      </c>
      <c r="D2883">
        <v>4434.95</v>
      </c>
      <c r="E2883">
        <v>4493.3500000000004</v>
      </c>
      <c r="F2883">
        <f t="shared" si="134"/>
        <v>1.9674809662669102E-2</v>
      </c>
      <c r="G2883">
        <f t="shared" si="135"/>
        <v>8.5389999999999997</v>
      </c>
      <c r="H2883">
        <f t="shared" si="136"/>
        <v>4.3289999999999997</v>
      </c>
    </row>
    <row r="2884" spans="1:8">
      <c r="A2884" s="17">
        <v>40630</v>
      </c>
      <c r="B2884">
        <v>4488.3999999999996</v>
      </c>
      <c r="C2884">
        <v>4530.8</v>
      </c>
      <c r="D2884">
        <v>4488.3999999999996</v>
      </c>
      <c r="E2884">
        <v>4518.3</v>
      </c>
      <c r="F2884">
        <f t="shared" ref="F2884:F2947" si="137">E2884/E2883-1</f>
        <v>5.5526500272624624E-3</v>
      </c>
      <c r="G2884">
        <f t="shared" si="135"/>
        <v>8.5050000000000008</v>
      </c>
      <c r="H2884">
        <f t="shared" si="136"/>
        <v>4.3220000000000001</v>
      </c>
    </row>
    <row r="2885" spans="1:8">
      <c r="A2885" s="17">
        <v>40631</v>
      </c>
      <c r="B2885">
        <v>4517.95</v>
      </c>
      <c r="C2885">
        <v>4570.25</v>
      </c>
      <c r="D2885">
        <v>4517.95</v>
      </c>
      <c r="E2885">
        <v>4549</v>
      </c>
      <c r="F2885">
        <f t="shared" si="137"/>
        <v>6.7945908859525783E-3</v>
      </c>
      <c r="G2885">
        <f t="shared" si="135"/>
        <v>8.3849999999999998</v>
      </c>
      <c r="H2885">
        <f t="shared" si="136"/>
        <v>4.3239999999999998</v>
      </c>
    </row>
    <row r="2886" spans="1:8">
      <c r="A2886" s="17">
        <v>40632</v>
      </c>
      <c r="B2886">
        <v>4559.6499999999996</v>
      </c>
      <c r="C2886">
        <v>4606.8</v>
      </c>
      <c r="D2886">
        <v>4559.6499999999996</v>
      </c>
      <c r="E2886">
        <v>4598.45</v>
      </c>
      <c r="F2886">
        <f t="shared" si="137"/>
        <v>1.0870520993624844E-2</v>
      </c>
      <c r="G2886">
        <f t="shared" si="135"/>
        <v>8.4149999999999991</v>
      </c>
      <c r="H2886">
        <f t="shared" si="136"/>
        <v>4.32</v>
      </c>
    </row>
    <row r="2887" spans="1:8">
      <c r="A2887" s="17">
        <v>40633</v>
      </c>
      <c r="B2887">
        <v>4606.8999999999996</v>
      </c>
      <c r="C2887">
        <v>4647.6000000000004</v>
      </c>
      <c r="D2887">
        <v>4588.05</v>
      </c>
      <c r="E2887">
        <v>4626.45</v>
      </c>
      <c r="F2887">
        <f t="shared" si="137"/>
        <v>6.0890082527809142E-3</v>
      </c>
      <c r="G2887">
        <f t="shared" si="135"/>
        <v>8.3940000000000001</v>
      </c>
      <c r="H2887">
        <f t="shared" si="136"/>
        <v>4.3179999999999996</v>
      </c>
    </row>
    <row r="2888" spans="1:8">
      <c r="A2888" s="17">
        <v>40638</v>
      </c>
      <c r="B2888">
        <v>4715.6499999999996</v>
      </c>
      <c r="C2888">
        <v>4729.55</v>
      </c>
      <c r="D2888">
        <v>4682.95</v>
      </c>
      <c r="E2888">
        <v>4722.8500000000004</v>
      </c>
      <c r="F2888">
        <f t="shared" si="137"/>
        <v>2.0836710652876622E-2</v>
      </c>
      <c r="G2888">
        <f t="shared" si="135"/>
        <v>8.6159999999999997</v>
      </c>
      <c r="H2888">
        <f t="shared" si="136"/>
        <v>4.298</v>
      </c>
    </row>
    <row r="2889" spans="1:8">
      <c r="A2889" s="17">
        <v>40639</v>
      </c>
      <c r="B2889">
        <v>4721.75</v>
      </c>
      <c r="C2889">
        <v>4753.5</v>
      </c>
      <c r="D2889">
        <v>4698.75</v>
      </c>
      <c r="E2889">
        <v>4718.6000000000004</v>
      </c>
      <c r="F2889">
        <f t="shared" si="137"/>
        <v>-8.9988036884502964E-4</v>
      </c>
      <c r="G2889">
        <f t="shared" si="135"/>
        <v>8.6280000000000001</v>
      </c>
      <c r="H2889">
        <f t="shared" si="136"/>
        <v>4.2949999999999999</v>
      </c>
    </row>
    <row r="2890" spans="1:8">
      <c r="A2890" s="17">
        <v>40640</v>
      </c>
      <c r="B2890">
        <v>4716.8</v>
      </c>
      <c r="C2890">
        <v>4741.3500000000004</v>
      </c>
      <c r="D2890">
        <v>4709.3</v>
      </c>
      <c r="E2890">
        <v>4727.3500000000004</v>
      </c>
      <c r="F2890">
        <f t="shared" si="137"/>
        <v>1.8543635824184168E-3</v>
      </c>
      <c r="G2890">
        <f t="shared" si="135"/>
        <v>8.6240000000000006</v>
      </c>
      <c r="H2890">
        <f t="shared" si="136"/>
        <v>4.2919999999999998</v>
      </c>
    </row>
    <row r="2891" spans="1:8">
      <c r="A2891" s="17">
        <v>40641</v>
      </c>
      <c r="B2891">
        <v>4728</v>
      </c>
      <c r="C2891">
        <v>4749.5</v>
      </c>
      <c r="D2891">
        <v>4668.55</v>
      </c>
      <c r="E2891">
        <v>4684.5</v>
      </c>
      <c r="F2891">
        <f t="shared" si="137"/>
        <v>-9.0642749108909015E-3</v>
      </c>
      <c r="G2891">
        <f t="shared" si="135"/>
        <v>8.641</v>
      </c>
      <c r="H2891">
        <f t="shared" si="136"/>
        <v>4.2889999999999997</v>
      </c>
    </row>
    <row r="2892" spans="1:8">
      <c r="A2892" s="17">
        <v>40644</v>
      </c>
      <c r="B2892">
        <v>4664.6000000000004</v>
      </c>
      <c r="C2892">
        <v>4675.8999999999996</v>
      </c>
      <c r="D2892">
        <v>4638.05</v>
      </c>
      <c r="E2892">
        <v>4643.1000000000004</v>
      </c>
      <c r="F2892">
        <f t="shared" si="137"/>
        <v>-8.8376560999038345E-3</v>
      </c>
      <c r="G2892">
        <f t="shared" si="135"/>
        <v>8.5890000000000004</v>
      </c>
      <c r="H2892">
        <f t="shared" si="136"/>
        <v>4.2830000000000004</v>
      </c>
    </row>
    <row r="2893" spans="1:8">
      <c r="A2893" s="17">
        <v>40646</v>
      </c>
      <c r="B2893">
        <v>4622.55</v>
      </c>
      <c r="C2893">
        <v>4736</v>
      </c>
      <c r="D2893">
        <v>4614.75</v>
      </c>
      <c r="E2893">
        <v>4730.5</v>
      </c>
      <c r="F2893">
        <f t="shared" si="137"/>
        <v>1.8823630763929122E-2</v>
      </c>
      <c r="G2893">
        <f t="shared" si="135"/>
        <v>8.657</v>
      </c>
      <c r="H2893">
        <f t="shared" si="136"/>
        <v>4.29</v>
      </c>
    </row>
    <row r="2894" spans="1:8">
      <c r="A2894" s="17">
        <v>40648</v>
      </c>
      <c r="B2894">
        <v>4723.55</v>
      </c>
      <c r="C2894">
        <v>4727.3</v>
      </c>
      <c r="D2894">
        <v>4664.95</v>
      </c>
      <c r="E2894">
        <v>4679.8</v>
      </c>
      <c r="F2894">
        <f t="shared" si="137"/>
        <v>-1.0717683120177512E-2</v>
      </c>
      <c r="G2894">
        <f t="shared" si="135"/>
        <v>8.5150000000000006</v>
      </c>
      <c r="H2894">
        <f t="shared" si="136"/>
        <v>4.29</v>
      </c>
    </row>
    <row r="2895" spans="1:8">
      <c r="A2895" s="17">
        <v>40651</v>
      </c>
      <c r="B2895">
        <v>4679.75</v>
      </c>
      <c r="C2895">
        <v>4732.7</v>
      </c>
      <c r="D2895">
        <v>4604.6000000000004</v>
      </c>
      <c r="E2895">
        <v>4609</v>
      </c>
      <c r="F2895">
        <f t="shared" si="137"/>
        <v>-1.5128851660327403E-2</v>
      </c>
      <c r="G2895">
        <f t="shared" si="135"/>
        <v>8.5519999999999996</v>
      </c>
      <c r="H2895">
        <f t="shared" si="136"/>
        <v>4.3860000000000001</v>
      </c>
    </row>
    <row r="2896" spans="1:8">
      <c r="A2896" s="17">
        <v>40652</v>
      </c>
      <c r="B2896">
        <v>4601.95</v>
      </c>
      <c r="C2896">
        <v>4625</v>
      </c>
      <c r="D2896">
        <v>4582.3</v>
      </c>
      <c r="E2896">
        <v>4617.7</v>
      </c>
      <c r="F2896">
        <f t="shared" si="137"/>
        <v>1.8876111954870822E-3</v>
      </c>
      <c r="G2896">
        <f t="shared" si="135"/>
        <v>8.2889999999999997</v>
      </c>
      <c r="H2896">
        <f t="shared" si="136"/>
        <v>4.3949999999999996</v>
      </c>
    </row>
    <row r="2897" spans="1:8">
      <c r="A2897" s="17">
        <v>40653</v>
      </c>
      <c r="B2897">
        <v>4642.3999999999996</v>
      </c>
      <c r="C2897">
        <v>4697.3999999999996</v>
      </c>
      <c r="D2897">
        <v>4634.6000000000004</v>
      </c>
      <c r="E2897">
        <v>4694.7</v>
      </c>
      <c r="F2897">
        <f t="shared" si="137"/>
        <v>1.6674968057690975E-2</v>
      </c>
      <c r="G2897">
        <f t="shared" si="135"/>
        <v>8.6999999999999993</v>
      </c>
      <c r="H2897">
        <f t="shared" si="136"/>
        <v>4.3789999999999996</v>
      </c>
    </row>
    <row r="2898" spans="1:8">
      <c r="A2898" s="17">
        <v>40654</v>
      </c>
      <c r="B2898">
        <v>4711.6499999999996</v>
      </c>
      <c r="C2898">
        <v>4736</v>
      </c>
      <c r="D2898">
        <v>4701.7</v>
      </c>
      <c r="E2898">
        <v>4711.55</v>
      </c>
      <c r="F2898">
        <f t="shared" si="137"/>
        <v>3.589153726542671E-3</v>
      </c>
      <c r="G2898">
        <f t="shared" si="135"/>
        <v>8.4139999999999997</v>
      </c>
      <c r="H2898">
        <f t="shared" si="136"/>
        <v>4.3869999999999996</v>
      </c>
    </row>
    <row r="2899" spans="1:8">
      <c r="A2899" s="17">
        <v>40658</v>
      </c>
      <c r="B2899">
        <v>4697.8500000000004</v>
      </c>
      <c r="C2899">
        <v>4730.3999999999996</v>
      </c>
      <c r="D2899">
        <v>4697.8500000000004</v>
      </c>
      <c r="E2899">
        <v>4708.3500000000004</v>
      </c>
      <c r="F2899">
        <f t="shared" si="137"/>
        <v>-6.7918201016647917E-4</v>
      </c>
      <c r="G2899">
        <f t="shared" si="135"/>
        <v>8.4819999999999993</v>
      </c>
      <c r="H2899">
        <f t="shared" si="136"/>
        <v>4.3879999999999999</v>
      </c>
    </row>
    <row r="2900" spans="1:8">
      <c r="A2900" s="17">
        <v>40659</v>
      </c>
      <c r="B2900">
        <v>4709.7</v>
      </c>
      <c r="C2900">
        <v>4719</v>
      </c>
      <c r="D2900">
        <v>4652.7</v>
      </c>
      <c r="E2900">
        <v>4704.8500000000004</v>
      </c>
      <c r="F2900">
        <f t="shared" si="137"/>
        <v>-7.4336020049481366E-4</v>
      </c>
      <c r="G2900">
        <f t="shared" si="135"/>
        <v>8.5790000000000006</v>
      </c>
      <c r="H2900">
        <f t="shared" si="136"/>
        <v>4.3819999999999997</v>
      </c>
    </row>
    <row r="2901" spans="1:8">
      <c r="A2901" s="17">
        <v>40660</v>
      </c>
      <c r="B2901">
        <v>4713.45</v>
      </c>
      <c r="C2901">
        <v>4723.3500000000004</v>
      </c>
      <c r="D2901">
        <v>4678.3999999999996</v>
      </c>
      <c r="E2901">
        <v>4688</v>
      </c>
      <c r="F2901">
        <f t="shared" si="137"/>
        <v>-3.5814106719662675E-3</v>
      </c>
      <c r="G2901">
        <f t="shared" si="135"/>
        <v>8.5679999999999996</v>
      </c>
      <c r="H2901">
        <f t="shared" si="136"/>
        <v>4.3789999999999996</v>
      </c>
    </row>
    <row r="2902" spans="1:8">
      <c r="A2902" s="17">
        <v>40661</v>
      </c>
      <c r="B2902">
        <v>4697.5</v>
      </c>
      <c r="C2902">
        <v>4700.8</v>
      </c>
      <c r="D2902">
        <v>4645.8999999999996</v>
      </c>
      <c r="E2902">
        <v>4650.45</v>
      </c>
      <c r="F2902">
        <f t="shared" si="137"/>
        <v>-8.0098122866895105E-3</v>
      </c>
      <c r="G2902">
        <f t="shared" si="135"/>
        <v>8.6289999999999996</v>
      </c>
      <c r="H2902">
        <f t="shared" si="136"/>
        <v>4.3739999999999997</v>
      </c>
    </row>
    <row r="2903" spans="1:8">
      <c r="A2903" s="17">
        <v>40662</v>
      </c>
      <c r="B2903">
        <v>4648.8500000000004</v>
      </c>
      <c r="C2903">
        <v>4664.05</v>
      </c>
      <c r="D2903">
        <v>4585.95</v>
      </c>
      <c r="E2903">
        <v>4615.3</v>
      </c>
      <c r="F2903">
        <f t="shared" si="137"/>
        <v>-7.558408326075905E-3</v>
      </c>
      <c r="G2903">
        <f t="shared" si="135"/>
        <v>8.7360000000000007</v>
      </c>
      <c r="H2903">
        <f t="shared" si="136"/>
        <v>4.3680000000000003</v>
      </c>
    </row>
    <row r="2904" spans="1:8">
      <c r="A2904" s="17">
        <v>40665</v>
      </c>
      <c r="B2904">
        <v>4624.75</v>
      </c>
      <c r="C2904">
        <v>4632.8999999999996</v>
      </c>
      <c r="D2904">
        <v>4563</v>
      </c>
      <c r="E2904">
        <v>4573.6499999999996</v>
      </c>
      <c r="F2904">
        <f t="shared" si="137"/>
        <v>-9.0243321127555509E-3</v>
      </c>
      <c r="G2904">
        <f t="shared" si="135"/>
        <v>8.6709999999999994</v>
      </c>
      <c r="H2904">
        <f t="shared" si="136"/>
        <v>4.3630000000000004</v>
      </c>
    </row>
    <row r="2905" spans="1:8">
      <c r="A2905" s="17">
        <v>40666</v>
      </c>
      <c r="B2905">
        <v>4567.3500000000004</v>
      </c>
      <c r="C2905">
        <v>4584.45</v>
      </c>
      <c r="D2905">
        <v>4465.1000000000004</v>
      </c>
      <c r="E2905">
        <v>4472</v>
      </c>
      <c r="F2905">
        <f t="shared" si="137"/>
        <v>-2.2225137472259515E-2</v>
      </c>
      <c r="G2905">
        <f t="shared" si="135"/>
        <v>8.58</v>
      </c>
      <c r="H2905">
        <f t="shared" si="136"/>
        <v>4.3719999999999999</v>
      </c>
    </row>
    <row r="2906" spans="1:8">
      <c r="A2906" s="17">
        <v>40667</v>
      </c>
      <c r="B2906">
        <v>4473.3500000000004</v>
      </c>
      <c r="C2906">
        <v>4476.1499999999996</v>
      </c>
      <c r="D2906">
        <v>4422.7</v>
      </c>
      <c r="E2906">
        <v>4448.6499999999996</v>
      </c>
      <c r="F2906">
        <f t="shared" si="137"/>
        <v>-5.2213774597495988E-3</v>
      </c>
      <c r="G2906">
        <f t="shared" si="135"/>
        <v>8.57</v>
      </c>
      <c r="H2906">
        <f t="shared" si="136"/>
        <v>4.37</v>
      </c>
    </row>
    <row r="2907" spans="1:8">
      <c r="A2907" s="17">
        <v>40668</v>
      </c>
      <c r="B2907">
        <v>4445.6499999999996</v>
      </c>
      <c r="C2907">
        <v>4470.8500000000004</v>
      </c>
      <c r="D2907">
        <v>4379.55</v>
      </c>
      <c r="E2907">
        <v>4390.6000000000004</v>
      </c>
      <c r="F2907">
        <f t="shared" si="137"/>
        <v>-1.3048902476031854E-2</v>
      </c>
      <c r="G2907">
        <f t="shared" si="135"/>
        <v>8.7059999999999995</v>
      </c>
      <c r="H2907">
        <f t="shared" si="136"/>
        <v>4.3620000000000001</v>
      </c>
    </row>
    <row r="2908" spans="1:8">
      <c r="A2908" s="17">
        <v>40669</v>
      </c>
      <c r="B2908">
        <v>4400.25</v>
      </c>
      <c r="C2908">
        <v>4466.55</v>
      </c>
      <c r="D2908">
        <v>4400.25</v>
      </c>
      <c r="E2908">
        <v>4460.45</v>
      </c>
      <c r="F2908">
        <f t="shared" si="137"/>
        <v>1.5908987382134532E-2</v>
      </c>
      <c r="G2908">
        <f t="shared" si="135"/>
        <v>8.8010000000000002</v>
      </c>
      <c r="H2908">
        <f t="shared" si="136"/>
        <v>4.3559999999999999</v>
      </c>
    </row>
    <row r="2909" spans="1:8">
      <c r="A2909" s="17">
        <v>40672</v>
      </c>
      <c r="B2909">
        <v>4473.3500000000004</v>
      </c>
      <c r="C2909">
        <v>4483.75</v>
      </c>
      <c r="D2909">
        <v>4430.25</v>
      </c>
      <c r="E2909">
        <v>4464</v>
      </c>
      <c r="F2909">
        <f t="shared" si="137"/>
        <v>7.9588382338102726E-4</v>
      </c>
      <c r="G2909">
        <f t="shared" si="135"/>
        <v>8.6379999999999999</v>
      </c>
      <c r="H2909">
        <f t="shared" si="136"/>
        <v>4.3520000000000003</v>
      </c>
    </row>
    <row r="2910" spans="1:8">
      <c r="A2910" s="17">
        <v>40673</v>
      </c>
      <c r="B2910">
        <v>4466.3500000000004</v>
      </c>
      <c r="C2910">
        <v>4493.1499999999996</v>
      </c>
      <c r="D2910">
        <v>4442.3500000000004</v>
      </c>
      <c r="E2910">
        <v>4458.2</v>
      </c>
      <c r="F2910">
        <f t="shared" si="137"/>
        <v>-1.2992831541218663E-3</v>
      </c>
      <c r="G2910">
        <f t="shared" si="135"/>
        <v>8.61</v>
      </c>
      <c r="H2910">
        <f t="shared" si="136"/>
        <v>4.351</v>
      </c>
    </row>
    <row r="2911" spans="1:8">
      <c r="A2911" s="17">
        <v>40674</v>
      </c>
      <c r="B2911">
        <v>4461.45</v>
      </c>
      <c r="C2911">
        <v>4486.55</v>
      </c>
      <c r="D2911">
        <v>4451.8999999999996</v>
      </c>
      <c r="E2911">
        <v>4480.7</v>
      </c>
      <c r="F2911">
        <f t="shared" si="137"/>
        <v>5.0468799066887282E-3</v>
      </c>
      <c r="G2911">
        <f t="shared" si="135"/>
        <v>8.7420000000000009</v>
      </c>
      <c r="H2911">
        <f t="shared" si="136"/>
        <v>4.343</v>
      </c>
    </row>
    <row r="2912" spans="1:8">
      <c r="A2912" s="17">
        <v>40675</v>
      </c>
      <c r="B2912">
        <v>4465.8999999999996</v>
      </c>
      <c r="C2912">
        <v>4489.45</v>
      </c>
      <c r="D2912">
        <v>4420.7</v>
      </c>
      <c r="E2912">
        <v>4424.6000000000004</v>
      </c>
      <c r="F2912">
        <f t="shared" si="137"/>
        <v>-1.2520365121521104E-2</v>
      </c>
      <c r="G2912">
        <f t="shared" si="135"/>
        <v>8.859</v>
      </c>
      <c r="H2912">
        <f t="shared" si="136"/>
        <v>4.34</v>
      </c>
    </row>
    <row r="2913" spans="1:8">
      <c r="A2913" s="17">
        <v>40676</v>
      </c>
      <c r="B2913">
        <v>4427.95</v>
      </c>
      <c r="C2913">
        <v>4507.3999999999996</v>
      </c>
      <c r="D2913">
        <v>4416.8999999999996</v>
      </c>
      <c r="E2913">
        <v>4470.3500000000004</v>
      </c>
      <c r="F2913">
        <f t="shared" si="137"/>
        <v>1.0339917732676396E-2</v>
      </c>
      <c r="G2913">
        <f t="shared" si="135"/>
        <v>8.8650000000000002</v>
      </c>
      <c r="H2913">
        <f t="shared" si="136"/>
        <v>4.3369999999999997</v>
      </c>
    </row>
    <row r="2914" spans="1:8">
      <c r="A2914" s="17">
        <v>40679</v>
      </c>
      <c r="B2914">
        <v>4469</v>
      </c>
      <c r="C2914">
        <v>4469</v>
      </c>
      <c r="D2914">
        <v>4429.5</v>
      </c>
      <c r="E2914">
        <v>4436.1000000000004</v>
      </c>
      <c r="F2914">
        <f t="shared" si="137"/>
        <v>-7.6615924927578849E-3</v>
      </c>
      <c r="G2914">
        <f t="shared" si="135"/>
        <v>8.8800000000000008</v>
      </c>
      <c r="H2914">
        <f t="shared" si="136"/>
        <v>4.42</v>
      </c>
    </row>
    <row r="2915" spans="1:8">
      <c r="A2915" s="17">
        <v>40681</v>
      </c>
      <c r="B2915">
        <v>4400.95</v>
      </c>
      <c r="C2915">
        <v>4411.3</v>
      </c>
      <c r="D2915">
        <v>4363.3999999999996</v>
      </c>
      <c r="E2915">
        <v>4375.25</v>
      </c>
      <c r="F2915">
        <f t="shared" si="137"/>
        <v>-1.3717003674398764E-2</v>
      </c>
      <c r="G2915">
        <f t="shared" si="135"/>
        <v>8.8949999999999996</v>
      </c>
      <c r="H2915">
        <f t="shared" si="136"/>
        <v>4.4130000000000003</v>
      </c>
    </row>
    <row r="2916" spans="1:8">
      <c r="A2916" s="17">
        <v>40682</v>
      </c>
      <c r="B2916">
        <v>4390.2</v>
      </c>
      <c r="C2916">
        <v>4393.8</v>
      </c>
      <c r="D2916">
        <v>4362.45</v>
      </c>
      <c r="E2916">
        <v>4372.05</v>
      </c>
      <c r="F2916">
        <f t="shared" si="137"/>
        <v>-7.3138677789841289E-4</v>
      </c>
      <c r="G2916">
        <f t="shared" si="135"/>
        <v>8.9670000000000005</v>
      </c>
      <c r="H2916">
        <f t="shared" si="136"/>
        <v>4.4089999999999998</v>
      </c>
    </row>
    <row r="2917" spans="1:8">
      <c r="A2917" s="17">
        <v>40683</v>
      </c>
      <c r="B2917">
        <v>4384.3</v>
      </c>
      <c r="C2917">
        <v>4433.3</v>
      </c>
      <c r="D2917">
        <v>4378.5</v>
      </c>
      <c r="E2917">
        <v>4411.8999999999996</v>
      </c>
      <c r="F2917">
        <f t="shared" si="137"/>
        <v>9.1147173522716507E-3</v>
      </c>
      <c r="G2917">
        <f t="shared" si="135"/>
        <v>8.9049999999999994</v>
      </c>
      <c r="H2917">
        <f t="shared" si="136"/>
        <v>4.4080000000000004</v>
      </c>
    </row>
    <row r="2918" spans="1:8">
      <c r="A2918" s="17">
        <v>40686</v>
      </c>
      <c r="B2918">
        <v>4395.8500000000004</v>
      </c>
      <c r="C2918">
        <v>4395.8500000000004</v>
      </c>
      <c r="D2918">
        <v>4330.55</v>
      </c>
      <c r="E2918">
        <v>4338.25</v>
      </c>
      <c r="F2918">
        <f t="shared" si="137"/>
        <v>-1.6693488066365836E-2</v>
      </c>
      <c r="G2918">
        <f t="shared" si="135"/>
        <v>8.9369999999999994</v>
      </c>
      <c r="H2918">
        <f t="shared" si="136"/>
        <v>4.4020000000000001</v>
      </c>
    </row>
    <row r="2919" spans="1:8">
      <c r="A2919" s="17">
        <v>40687</v>
      </c>
      <c r="B2919">
        <v>4337.45</v>
      </c>
      <c r="C2919">
        <v>4361.75</v>
      </c>
      <c r="D2919">
        <v>4327.3999999999996</v>
      </c>
      <c r="E2919">
        <v>4347.2</v>
      </c>
      <c r="F2919">
        <f t="shared" si="137"/>
        <v>2.0630438540885088E-3</v>
      </c>
      <c r="G2919">
        <f t="shared" si="135"/>
        <v>9.0190000000000001</v>
      </c>
      <c r="H2919">
        <f t="shared" si="136"/>
        <v>4.3959999999999999</v>
      </c>
    </row>
    <row r="2920" spans="1:8">
      <c r="A2920" s="17">
        <v>40688</v>
      </c>
      <c r="B2920">
        <v>4344.1000000000004</v>
      </c>
      <c r="C2920">
        <v>4344.1000000000004</v>
      </c>
      <c r="D2920">
        <v>4303.8500000000004</v>
      </c>
      <c r="E2920">
        <v>4317.8999999999996</v>
      </c>
      <c r="F2920">
        <f t="shared" si="137"/>
        <v>-6.7399705557600331E-3</v>
      </c>
      <c r="G2920">
        <f t="shared" si="135"/>
        <v>8.9719999999999995</v>
      </c>
      <c r="H2920">
        <f t="shared" si="136"/>
        <v>4.3949999999999996</v>
      </c>
    </row>
    <row r="2921" spans="1:8">
      <c r="A2921" s="17">
        <v>40689</v>
      </c>
      <c r="B2921">
        <v>4330.8</v>
      </c>
      <c r="C2921">
        <v>4358.6499999999996</v>
      </c>
      <c r="D2921">
        <v>4325.1000000000004</v>
      </c>
      <c r="E2921">
        <v>4354.95</v>
      </c>
      <c r="F2921">
        <f t="shared" si="137"/>
        <v>8.5805599944417388E-3</v>
      </c>
      <c r="G2921">
        <f t="shared" si="135"/>
        <v>9.0489999999999995</v>
      </c>
      <c r="H2921">
        <f t="shared" si="136"/>
        <v>4.3899999999999997</v>
      </c>
    </row>
    <row r="2922" spans="1:8">
      <c r="A2922" s="17">
        <v>40690</v>
      </c>
      <c r="B2922">
        <v>4355.6499999999996</v>
      </c>
      <c r="C2922">
        <v>4412.8</v>
      </c>
      <c r="D2922">
        <v>4355.6499999999996</v>
      </c>
      <c r="E2922">
        <v>4409.8</v>
      </c>
      <c r="F2922">
        <f t="shared" si="137"/>
        <v>1.2594863316456095E-2</v>
      </c>
      <c r="G2922">
        <f t="shared" si="135"/>
        <v>8.9849999999999994</v>
      </c>
      <c r="H2922">
        <f t="shared" si="136"/>
        <v>4.3890000000000002</v>
      </c>
    </row>
    <row r="2923" spans="1:8">
      <c r="A2923" s="17">
        <v>40693</v>
      </c>
      <c r="B2923">
        <v>4419.3999999999996</v>
      </c>
      <c r="C2923">
        <v>4439.3999999999996</v>
      </c>
      <c r="D2923">
        <v>4407.25</v>
      </c>
      <c r="E2923">
        <v>4421.6499999999996</v>
      </c>
      <c r="F2923">
        <f t="shared" si="137"/>
        <v>2.6871966982628948E-3</v>
      </c>
      <c r="G2923">
        <f t="shared" si="135"/>
        <v>9.1020000000000003</v>
      </c>
      <c r="H2923">
        <f t="shared" si="136"/>
        <v>4.3769999999999998</v>
      </c>
    </row>
    <row r="2924" spans="1:8">
      <c r="A2924" s="17">
        <v>40694</v>
      </c>
      <c r="B2924">
        <v>4431.8999999999996</v>
      </c>
      <c r="C2924">
        <v>4497.55</v>
      </c>
      <c r="D2924">
        <v>4431.8999999999996</v>
      </c>
      <c r="E2924">
        <v>4492.8999999999996</v>
      </c>
      <c r="F2924">
        <f t="shared" si="137"/>
        <v>1.611389413454245E-2</v>
      </c>
      <c r="G2924">
        <f t="shared" si="135"/>
        <v>9.0530000000000008</v>
      </c>
      <c r="H2924">
        <f t="shared" si="136"/>
        <v>4.3760000000000003</v>
      </c>
    </row>
    <row r="2925" spans="1:8">
      <c r="A2925" s="17">
        <v>40695</v>
      </c>
      <c r="B2925">
        <v>4493.45</v>
      </c>
      <c r="C2925">
        <v>4521.3999999999996</v>
      </c>
      <c r="D2925">
        <v>4493.45</v>
      </c>
      <c r="E2925">
        <v>4517.8</v>
      </c>
      <c r="F2925">
        <f t="shared" si="137"/>
        <v>5.5420775000558642E-3</v>
      </c>
      <c r="G2925">
        <f t="shared" si="135"/>
        <v>9.0359999999999996</v>
      </c>
      <c r="H2925">
        <f t="shared" si="136"/>
        <v>4.3760000000000003</v>
      </c>
    </row>
    <row r="2926" spans="1:8">
      <c r="A2926" s="17">
        <v>40696</v>
      </c>
      <c r="B2926">
        <v>4484.1000000000004</v>
      </c>
      <c r="C2926">
        <v>4496.7</v>
      </c>
      <c r="D2926">
        <v>4468.8500000000004</v>
      </c>
      <c r="E2926">
        <v>4482.55</v>
      </c>
      <c r="F2926">
        <f t="shared" si="137"/>
        <v>-7.8024702288724823E-3</v>
      </c>
      <c r="G2926">
        <f t="shared" si="135"/>
        <v>9.0139999999999993</v>
      </c>
      <c r="H2926">
        <f t="shared" si="136"/>
        <v>4.3739999999999997</v>
      </c>
    </row>
    <row r="2927" spans="1:8">
      <c r="A2927" s="17">
        <v>40697</v>
      </c>
      <c r="B2927">
        <v>4490.8500000000004</v>
      </c>
      <c r="C2927">
        <v>4525.3</v>
      </c>
      <c r="D2927">
        <v>4451.6499999999996</v>
      </c>
      <c r="E2927">
        <v>4457.8999999999996</v>
      </c>
      <c r="F2927">
        <f t="shared" si="137"/>
        <v>-5.4991020735966067E-3</v>
      </c>
      <c r="G2927">
        <f t="shared" si="135"/>
        <v>9.0530000000000008</v>
      </c>
      <c r="H2927">
        <f t="shared" si="136"/>
        <v>4.37</v>
      </c>
    </row>
    <row r="2928" spans="1:8">
      <c r="A2928" s="17">
        <v>40700</v>
      </c>
      <c r="B2928">
        <v>4451.1499999999996</v>
      </c>
      <c r="C2928">
        <v>4471.3999999999996</v>
      </c>
      <c r="D2928">
        <v>4430</v>
      </c>
      <c r="E2928">
        <v>4465.5</v>
      </c>
      <c r="F2928">
        <f t="shared" si="137"/>
        <v>1.704838601135128E-3</v>
      </c>
      <c r="G2928">
        <f t="shared" si="135"/>
        <v>8.9239999999999995</v>
      </c>
      <c r="H2928">
        <f t="shared" si="136"/>
        <v>4.3680000000000003</v>
      </c>
    </row>
    <row r="2929" spans="1:8">
      <c r="A2929" s="17">
        <v>40701</v>
      </c>
      <c r="B2929">
        <v>4453.1499999999996</v>
      </c>
      <c r="C2929">
        <v>4496.3</v>
      </c>
      <c r="D2929">
        <v>4453.1499999999996</v>
      </c>
      <c r="E2929">
        <v>4489.95</v>
      </c>
      <c r="F2929">
        <f t="shared" si="137"/>
        <v>5.4753107154852376E-3</v>
      </c>
      <c r="G2929">
        <f t="shared" si="135"/>
        <v>8.9489999999999998</v>
      </c>
      <c r="H2929">
        <f t="shared" si="136"/>
        <v>4.3639999999999999</v>
      </c>
    </row>
    <row r="2930" spans="1:8">
      <c r="A2930" s="17">
        <v>40702</v>
      </c>
      <c r="B2930">
        <v>4478.6000000000004</v>
      </c>
      <c r="C2930">
        <v>4496</v>
      </c>
      <c r="D2930">
        <v>4464.2</v>
      </c>
      <c r="E2930">
        <v>4473.25</v>
      </c>
      <c r="F2930">
        <f t="shared" si="137"/>
        <v>-3.7194178108886922E-3</v>
      </c>
      <c r="G2930">
        <f t="shared" si="135"/>
        <v>8.9139999999999997</v>
      </c>
      <c r="H2930">
        <f t="shared" si="136"/>
        <v>4.37</v>
      </c>
    </row>
    <row r="2931" spans="1:8">
      <c r="A2931" s="17">
        <v>40703</v>
      </c>
      <c r="B2931">
        <v>4471.5</v>
      </c>
      <c r="C2931">
        <v>4484</v>
      </c>
      <c r="D2931">
        <v>4456.3</v>
      </c>
      <c r="E2931">
        <v>4468.3</v>
      </c>
      <c r="F2931">
        <f t="shared" si="137"/>
        <v>-1.1065779913932428E-3</v>
      </c>
      <c r="G2931">
        <f t="shared" si="135"/>
        <v>8.8659999999999997</v>
      </c>
      <c r="H2931">
        <f t="shared" si="136"/>
        <v>4.3689999999999998</v>
      </c>
    </row>
    <row r="2932" spans="1:8">
      <c r="A2932" s="17">
        <v>40704</v>
      </c>
      <c r="B2932">
        <v>4466.7</v>
      </c>
      <c r="C2932">
        <v>4469.6499999999996</v>
      </c>
      <c r="D2932">
        <v>4424</v>
      </c>
      <c r="E2932">
        <v>4442.8</v>
      </c>
      <c r="F2932">
        <f t="shared" si="137"/>
        <v>-5.7068683839491818E-3</v>
      </c>
      <c r="G2932">
        <f t="shared" si="135"/>
        <v>8.9079999999999995</v>
      </c>
      <c r="H2932">
        <f t="shared" si="136"/>
        <v>4.3650000000000002</v>
      </c>
    </row>
    <row r="2933" spans="1:8">
      <c r="A2933" s="17">
        <v>40707</v>
      </c>
      <c r="B2933">
        <v>4434.2</v>
      </c>
      <c r="C2933">
        <v>4449.25</v>
      </c>
      <c r="D2933">
        <v>4405.6000000000004</v>
      </c>
      <c r="E2933">
        <v>4444.3500000000004</v>
      </c>
      <c r="F2933">
        <f t="shared" si="137"/>
        <v>3.488790852614887E-4</v>
      </c>
      <c r="G2933">
        <f t="shared" si="135"/>
        <v>8.84</v>
      </c>
      <c r="H2933">
        <f t="shared" si="136"/>
        <v>4.383</v>
      </c>
    </row>
    <row r="2934" spans="1:8">
      <c r="A2934" s="17">
        <v>40708</v>
      </c>
      <c r="B2934">
        <v>4445.8999999999996</v>
      </c>
      <c r="C2934">
        <v>4474.1499999999996</v>
      </c>
      <c r="D2934">
        <v>4445.8999999999996</v>
      </c>
      <c r="E2934">
        <v>4460.55</v>
      </c>
      <c r="F2934">
        <f t="shared" si="137"/>
        <v>3.6450774578959955E-3</v>
      </c>
      <c r="G2934">
        <f t="shared" si="135"/>
        <v>8.8699999999999992</v>
      </c>
      <c r="H2934">
        <f t="shared" si="136"/>
        <v>4.3920000000000003</v>
      </c>
    </row>
    <row r="2935" spans="1:8">
      <c r="A2935" s="17">
        <v>40709</v>
      </c>
      <c r="B2935">
        <v>4457.3</v>
      </c>
      <c r="C2935">
        <v>4458.8500000000004</v>
      </c>
      <c r="D2935">
        <v>4418.95</v>
      </c>
      <c r="E2935">
        <v>4423</v>
      </c>
      <c r="F2935">
        <f t="shared" si="137"/>
        <v>-8.4182443869029733E-3</v>
      </c>
      <c r="G2935">
        <f t="shared" si="135"/>
        <v>9.0220000000000002</v>
      </c>
      <c r="H2935">
        <f t="shared" si="136"/>
        <v>4.3840000000000003</v>
      </c>
    </row>
    <row r="2936" spans="1:8">
      <c r="A2936" s="17">
        <v>40710</v>
      </c>
      <c r="B2936">
        <v>4407.8999999999996</v>
      </c>
      <c r="C2936">
        <v>4419.3999999999996</v>
      </c>
      <c r="D2936">
        <v>4379.8999999999996</v>
      </c>
      <c r="E2936">
        <v>4384.6499999999996</v>
      </c>
      <c r="F2936">
        <f t="shared" si="137"/>
        <v>-8.6705855754013461E-3</v>
      </c>
      <c r="G2936">
        <f t="shared" si="135"/>
        <v>8.9260000000000002</v>
      </c>
      <c r="H2936">
        <f t="shared" si="136"/>
        <v>4.3840000000000003</v>
      </c>
    </row>
    <row r="2937" spans="1:8">
      <c r="A2937" s="17">
        <v>40711</v>
      </c>
      <c r="B2937">
        <v>4393.2</v>
      </c>
      <c r="C2937">
        <v>4401.3500000000004</v>
      </c>
      <c r="D2937">
        <v>4352.7</v>
      </c>
      <c r="E2937">
        <v>4357.75</v>
      </c>
      <c r="F2937">
        <f t="shared" si="137"/>
        <v>-6.1350392847775437E-3</v>
      </c>
      <c r="G2937">
        <f t="shared" si="135"/>
        <v>8.8390000000000004</v>
      </c>
      <c r="H2937">
        <f t="shared" si="136"/>
        <v>4.3849999999999998</v>
      </c>
    </row>
    <row r="2938" spans="1:8">
      <c r="A2938" s="17">
        <v>40714</v>
      </c>
      <c r="B2938">
        <v>4360.95</v>
      </c>
      <c r="C2938">
        <v>4364.3500000000004</v>
      </c>
      <c r="D2938">
        <v>4220.1000000000004</v>
      </c>
      <c r="E2938">
        <v>4263.25</v>
      </c>
      <c r="F2938">
        <f t="shared" si="137"/>
        <v>-2.1685502839768223E-2</v>
      </c>
      <c r="G2938">
        <f t="shared" si="135"/>
        <v>8.782</v>
      </c>
      <c r="H2938">
        <f t="shared" si="136"/>
        <v>4.3789999999999996</v>
      </c>
    </row>
    <row r="2939" spans="1:8">
      <c r="A2939" s="17">
        <v>40715</v>
      </c>
      <c r="B2939">
        <v>4275.6499999999996</v>
      </c>
      <c r="C2939">
        <v>4307.7</v>
      </c>
      <c r="D2939">
        <v>4260.05</v>
      </c>
      <c r="E2939">
        <v>4268.3500000000004</v>
      </c>
      <c r="F2939">
        <f t="shared" si="137"/>
        <v>1.1962704509471678E-3</v>
      </c>
      <c r="G2939">
        <f t="shared" si="135"/>
        <v>8.8070000000000004</v>
      </c>
      <c r="H2939">
        <f t="shared" si="136"/>
        <v>4.375</v>
      </c>
    </row>
    <row r="2940" spans="1:8">
      <c r="A2940" s="17">
        <v>40716</v>
      </c>
      <c r="B2940">
        <v>4283.95</v>
      </c>
      <c r="C2940">
        <v>4293.45</v>
      </c>
      <c r="D2940">
        <v>4247.3500000000004</v>
      </c>
      <c r="E2940">
        <v>4258.5</v>
      </c>
      <c r="F2940">
        <f t="shared" si="137"/>
        <v>-2.3076832968244032E-3</v>
      </c>
      <c r="G2940">
        <f t="shared" si="135"/>
        <v>8.9149999999999991</v>
      </c>
      <c r="H2940">
        <f t="shared" si="136"/>
        <v>4.3680000000000003</v>
      </c>
    </row>
    <row r="2941" spans="1:8">
      <c r="A2941" s="17">
        <v>40717</v>
      </c>
      <c r="B2941">
        <v>4253.6000000000004</v>
      </c>
      <c r="C2941">
        <v>4287.6000000000004</v>
      </c>
      <c r="D2941">
        <v>4232.05</v>
      </c>
      <c r="E2941">
        <v>4281.1000000000004</v>
      </c>
      <c r="F2941">
        <f t="shared" si="137"/>
        <v>5.3070329928379678E-3</v>
      </c>
      <c r="G2941">
        <f t="shared" si="135"/>
        <v>8.6289999999999996</v>
      </c>
      <c r="H2941">
        <f t="shared" si="136"/>
        <v>4.3760000000000003</v>
      </c>
    </row>
    <row r="2942" spans="1:8">
      <c r="A2942" s="17">
        <v>40718</v>
      </c>
      <c r="B2942">
        <v>4293.8</v>
      </c>
      <c r="C2942">
        <v>4395.95</v>
      </c>
      <c r="D2942">
        <v>4293.8</v>
      </c>
      <c r="E2942">
        <v>4392.2</v>
      </c>
      <c r="F2942">
        <f t="shared" si="137"/>
        <v>2.595127420522747E-2</v>
      </c>
      <c r="G2942">
        <f t="shared" si="135"/>
        <v>8.9359999999999999</v>
      </c>
      <c r="H2942">
        <f t="shared" si="136"/>
        <v>4.3620000000000001</v>
      </c>
    </row>
    <row r="2943" spans="1:8">
      <c r="A2943" s="17">
        <v>40721</v>
      </c>
      <c r="B2943">
        <v>4375.95</v>
      </c>
      <c r="C2943">
        <v>4454.25</v>
      </c>
      <c r="D2943">
        <v>4375.95</v>
      </c>
      <c r="E2943">
        <v>4439.3500000000004</v>
      </c>
      <c r="F2943">
        <f t="shared" si="137"/>
        <v>1.073493921041857E-2</v>
      </c>
      <c r="G2943">
        <f t="shared" si="135"/>
        <v>8.8729999999999993</v>
      </c>
      <c r="H2943">
        <f t="shared" si="136"/>
        <v>4.3559999999999999</v>
      </c>
    </row>
    <row r="2944" spans="1:8">
      <c r="A2944" s="17">
        <v>40722</v>
      </c>
      <c r="B2944">
        <v>4451.3500000000004</v>
      </c>
      <c r="C2944">
        <v>4464.8500000000004</v>
      </c>
      <c r="D2944">
        <v>4421.8999999999996</v>
      </c>
      <c r="E2944">
        <v>4454.3500000000004</v>
      </c>
      <c r="F2944">
        <f t="shared" si="137"/>
        <v>3.3788730332142691E-3</v>
      </c>
      <c r="G2944">
        <f t="shared" si="135"/>
        <v>8.9879999999999995</v>
      </c>
      <c r="H2944">
        <f t="shared" si="136"/>
        <v>4.3490000000000002</v>
      </c>
    </row>
    <row r="2945" spans="1:8">
      <c r="A2945" s="17">
        <v>40723</v>
      </c>
      <c r="B2945">
        <v>4465.8500000000004</v>
      </c>
      <c r="C2945">
        <v>4495.8500000000004</v>
      </c>
      <c r="D2945">
        <v>4465.8500000000004</v>
      </c>
      <c r="E2945">
        <v>4492.3</v>
      </c>
      <c r="F2945">
        <f t="shared" si="137"/>
        <v>8.5197615813754624E-3</v>
      </c>
      <c r="G2945">
        <f t="shared" si="135"/>
        <v>9.0030000000000001</v>
      </c>
      <c r="H2945">
        <f t="shared" si="136"/>
        <v>4.3460000000000001</v>
      </c>
    </row>
    <row r="2946" spans="1:8">
      <c r="A2946" s="17">
        <v>40724</v>
      </c>
      <c r="B2946">
        <v>4499.8999999999996</v>
      </c>
      <c r="C2946">
        <v>4528</v>
      </c>
      <c r="D2946">
        <v>4496.8999999999996</v>
      </c>
      <c r="E2946">
        <v>4522.95</v>
      </c>
      <c r="F2946">
        <f t="shared" si="137"/>
        <v>6.8227856554547994E-3</v>
      </c>
      <c r="G2946">
        <f t="shared" ref="G2946:G3009" si="138">VLOOKUP(A2946,Debtindex,6,FALSE)</f>
        <v>8.8409999999999993</v>
      </c>
      <c r="H2946">
        <f t="shared" ref="H2946:H3009" si="139">VLOOKUP(A2946,Debtindex,7,FALSE)</f>
        <v>4.3490000000000002</v>
      </c>
    </row>
    <row r="2947" spans="1:8">
      <c r="A2947" s="17">
        <v>40725</v>
      </c>
      <c r="B2947">
        <v>4554.5</v>
      </c>
      <c r="C2947">
        <v>4554.5</v>
      </c>
      <c r="D2947">
        <v>4507</v>
      </c>
      <c r="E2947">
        <v>4522.05</v>
      </c>
      <c r="F2947">
        <f t="shared" si="137"/>
        <v>-1.9898517560434925E-4</v>
      </c>
      <c r="G2947">
        <f t="shared" si="138"/>
        <v>9.0760000000000005</v>
      </c>
      <c r="H2947">
        <f t="shared" si="139"/>
        <v>4.3369999999999997</v>
      </c>
    </row>
    <row r="2948" spans="1:8">
      <c r="A2948" s="17">
        <v>40728</v>
      </c>
      <c r="B2948">
        <v>4550.3</v>
      </c>
      <c r="C2948">
        <v>4560.05</v>
      </c>
      <c r="D2948">
        <v>4534.3</v>
      </c>
      <c r="E2948">
        <v>4549.1499999999996</v>
      </c>
      <c r="F2948">
        <f t="shared" ref="F2948:F3011" si="140">E2948/E2947-1</f>
        <v>5.9928572218350684E-3</v>
      </c>
      <c r="G2948">
        <f t="shared" si="138"/>
        <v>8.8640000000000008</v>
      </c>
      <c r="H2948">
        <f t="shared" si="139"/>
        <v>4.3460000000000001</v>
      </c>
    </row>
    <row r="2949" spans="1:8">
      <c r="A2949" s="17">
        <v>40729</v>
      </c>
      <c r="B2949">
        <v>4554.2</v>
      </c>
      <c r="C2949">
        <v>4554.2</v>
      </c>
      <c r="D2949">
        <v>4523.1499999999996</v>
      </c>
      <c r="E2949">
        <v>4537.1000000000004</v>
      </c>
      <c r="F2949">
        <f t="shared" si="140"/>
        <v>-2.6488464878052786E-3</v>
      </c>
      <c r="G2949">
        <f t="shared" si="138"/>
        <v>8.8330000000000002</v>
      </c>
      <c r="H2949">
        <f t="shared" si="139"/>
        <v>4.3460000000000001</v>
      </c>
    </row>
    <row r="2950" spans="1:8">
      <c r="A2950" s="17">
        <v>40730</v>
      </c>
      <c r="B2950">
        <v>4532.05</v>
      </c>
      <c r="C2950">
        <v>4555.3</v>
      </c>
      <c r="D2950">
        <v>4524.55</v>
      </c>
      <c r="E2950">
        <v>4535.3</v>
      </c>
      <c r="F2950">
        <f t="shared" si="140"/>
        <v>-3.9672918824806835E-4</v>
      </c>
      <c r="G2950">
        <f t="shared" si="138"/>
        <v>8.9410000000000007</v>
      </c>
      <c r="H2950">
        <f t="shared" si="139"/>
        <v>4.34</v>
      </c>
    </row>
    <row r="2951" spans="1:8">
      <c r="A2951" s="17">
        <v>40731</v>
      </c>
      <c r="B2951">
        <v>4539.55</v>
      </c>
      <c r="C2951">
        <v>4610.8500000000004</v>
      </c>
      <c r="D2951">
        <v>4539.55</v>
      </c>
      <c r="E2951">
        <v>4607.8500000000004</v>
      </c>
      <c r="F2951">
        <f t="shared" si="140"/>
        <v>1.5996736709809722E-2</v>
      </c>
      <c r="G2951">
        <f t="shared" si="138"/>
        <v>8.67</v>
      </c>
      <c r="H2951">
        <f t="shared" si="139"/>
        <v>4.3470000000000004</v>
      </c>
    </row>
    <row r="2952" spans="1:8">
      <c r="A2952" s="17">
        <v>40732</v>
      </c>
      <c r="B2952">
        <v>4610.8999999999996</v>
      </c>
      <c r="C2952">
        <v>4611.3999999999996</v>
      </c>
      <c r="D2952">
        <v>4549.7</v>
      </c>
      <c r="E2952">
        <v>4554.8</v>
      </c>
      <c r="F2952">
        <f t="shared" si="140"/>
        <v>-1.1512961576440217E-2</v>
      </c>
      <c r="G2952">
        <f t="shared" si="138"/>
        <v>8.9990000000000006</v>
      </c>
      <c r="H2952">
        <f t="shared" si="139"/>
        <v>4.3319999999999999</v>
      </c>
    </row>
    <row r="2953" spans="1:8">
      <c r="A2953" s="17">
        <v>40735</v>
      </c>
      <c r="B2953">
        <v>4548</v>
      </c>
      <c r="C2953">
        <v>4548</v>
      </c>
      <c r="D2953">
        <v>4512.1000000000004</v>
      </c>
      <c r="E2953">
        <v>4523.05</v>
      </c>
      <c r="F2953">
        <f t="shared" si="140"/>
        <v>-6.9706683059629349E-3</v>
      </c>
      <c r="G2953">
        <f t="shared" si="138"/>
        <v>8.9209999999999994</v>
      </c>
      <c r="H2953">
        <f t="shared" si="139"/>
        <v>4.34</v>
      </c>
    </row>
    <row r="2954" spans="1:8">
      <c r="A2954" s="17">
        <v>40736</v>
      </c>
      <c r="B2954">
        <v>4491.1000000000004</v>
      </c>
      <c r="C2954">
        <v>4499.7</v>
      </c>
      <c r="D2954">
        <v>4437.25</v>
      </c>
      <c r="E2954">
        <v>4459.3</v>
      </c>
      <c r="F2954">
        <f t="shared" si="140"/>
        <v>-1.4094471650766605E-2</v>
      </c>
      <c r="G2954">
        <f t="shared" si="138"/>
        <v>8.7720000000000002</v>
      </c>
      <c r="H2954">
        <f t="shared" si="139"/>
        <v>4.343</v>
      </c>
    </row>
    <row r="2955" spans="1:8">
      <c r="A2955" s="17">
        <v>40737</v>
      </c>
      <c r="B2955">
        <v>4467.8999999999996</v>
      </c>
      <c r="C2955">
        <v>4514.8500000000004</v>
      </c>
      <c r="D2955">
        <v>4467.8999999999996</v>
      </c>
      <c r="E2955">
        <v>4508.3999999999996</v>
      </c>
      <c r="F2955">
        <f t="shared" si="140"/>
        <v>1.101069674612587E-2</v>
      </c>
      <c r="G2955">
        <f t="shared" si="138"/>
        <v>8.7810000000000006</v>
      </c>
      <c r="H2955">
        <f t="shared" si="139"/>
        <v>4.34</v>
      </c>
    </row>
    <row r="2956" spans="1:8">
      <c r="A2956" s="17">
        <v>40738</v>
      </c>
      <c r="B2956">
        <v>4499.55</v>
      </c>
      <c r="C2956">
        <v>4560.6000000000004</v>
      </c>
      <c r="D2956">
        <v>4482.6000000000004</v>
      </c>
      <c r="E2956">
        <v>4525.5</v>
      </c>
      <c r="F2956">
        <f t="shared" si="140"/>
        <v>3.7929198828854371E-3</v>
      </c>
      <c r="G2956">
        <f t="shared" si="138"/>
        <v>8.7919999999999998</v>
      </c>
      <c r="H2956">
        <f t="shared" si="139"/>
        <v>4.4139999999999997</v>
      </c>
    </row>
    <row r="2957" spans="1:8">
      <c r="A2957" s="17">
        <v>40739</v>
      </c>
      <c r="B2957">
        <v>4527.25</v>
      </c>
      <c r="C2957">
        <v>4550.8999999999996</v>
      </c>
      <c r="D2957">
        <v>4502.8500000000004</v>
      </c>
      <c r="E2957">
        <v>4514.6499999999996</v>
      </c>
      <c r="F2957">
        <f t="shared" si="140"/>
        <v>-2.3975251353441918E-3</v>
      </c>
      <c r="G2957">
        <f t="shared" si="138"/>
        <v>8.6590000000000007</v>
      </c>
      <c r="H2957">
        <f t="shared" si="139"/>
        <v>4.4279999999999999</v>
      </c>
    </row>
    <row r="2958" spans="1:8">
      <c r="A2958" s="17">
        <v>40742</v>
      </c>
      <c r="B2958">
        <v>4515</v>
      </c>
      <c r="C2958">
        <v>4531.45</v>
      </c>
      <c r="D2958">
        <v>4499.8</v>
      </c>
      <c r="E2958">
        <v>4509.75</v>
      </c>
      <c r="F2958">
        <f t="shared" si="140"/>
        <v>-1.0853554539110855E-3</v>
      </c>
      <c r="G2958">
        <f t="shared" si="138"/>
        <v>8.4290000000000003</v>
      </c>
      <c r="H2958">
        <f t="shared" si="139"/>
        <v>4.4279999999999999</v>
      </c>
    </row>
    <row r="2959" spans="1:8">
      <c r="A2959" s="17">
        <v>40743</v>
      </c>
      <c r="B2959">
        <v>4511.25</v>
      </c>
      <c r="C2959">
        <v>4549.8999999999996</v>
      </c>
      <c r="D2959">
        <v>4504.95</v>
      </c>
      <c r="E2959">
        <v>4538.75</v>
      </c>
      <c r="F2959">
        <f t="shared" si="140"/>
        <v>6.4305116691611985E-3</v>
      </c>
      <c r="G2959">
        <f t="shared" si="138"/>
        <v>8.42</v>
      </c>
      <c r="H2959">
        <f t="shared" si="139"/>
        <v>4.4260000000000002</v>
      </c>
    </row>
    <row r="2960" spans="1:8">
      <c r="A2960" s="17">
        <v>40744</v>
      </c>
      <c r="B2960">
        <v>4554.1499999999996</v>
      </c>
      <c r="C2960">
        <v>4560.3</v>
      </c>
      <c r="D2960">
        <v>4493.1499999999996</v>
      </c>
      <c r="E2960">
        <v>4498.1000000000004</v>
      </c>
      <c r="F2960">
        <f t="shared" si="140"/>
        <v>-8.9562104103552143E-3</v>
      </c>
      <c r="G2960">
        <f t="shared" si="138"/>
        <v>8.7569999999999997</v>
      </c>
      <c r="H2960">
        <f t="shared" si="139"/>
        <v>4.41</v>
      </c>
    </row>
    <row r="2961" spans="1:8">
      <c r="A2961" s="17">
        <v>40745</v>
      </c>
      <c r="B2961">
        <v>4491.3500000000004</v>
      </c>
      <c r="C2961">
        <v>4505.95</v>
      </c>
      <c r="D2961">
        <v>4469.95</v>
      </c>
      <c r="E2961">
        <v>4475.7</v>
      </c>
      <c r="F2961">
        <f t="shared" si="140"/>
        <v>-4.9798803939442582E-3</v>
      </c>
      <c r="G2961">
        <f t="shared" si="138"/>
        <v>8.7769999999999992</v>
      </c>
      <c r="H2961">
        <f t="shared" si="139"/>
        <v>4.407</v>
      </c>
    </row>
    <row r="2962" spans="1:8">
      <c r="A2962" s="17">
        <v>40746</v>
      </c>
      <c r="B2962">
        <v>4494.8999999999996</v>
      </c>
      <c r="C2962">
        <v>4547.8</v>
      </c>
      <c r="D2962">
        <v>4494.8999999999996</v>
      </c>
      <c r="E2962">
        <v>4544.3</v>
      </c>
      <c r="F2962">
        <f t="shared" si="140"/>
        <v>1.532721138592863E-2</v>
      </c>
      <c r="G2962">
        <f t="shared" si="138"/>
        <v>8.8529999999999998</v>
      </c>
      <c r="H2962">
        <f t="shared" si="139"/>
        <v>4.4009999999999998</v>
      </c>
    </row>
    <row r="2963" spans="1:8">
      <c r="A2963" s="17">
        <v>40749</v>
      </c>
      <c r="B2963">
        <v>4544.2</v>
      </c>
      <c r="C2963">
        <v>4589.55</v>
      </c>
      <c r="D2963">
        <v>4534.8500000000004</v>
      </c>
      <c r="E2963">
        <v>4577.75</v>
      </c>
      <c r="F2963">
        <f t="shared" si="140"/>
        <v>7.3608696608937763E-3</v>
      </c>
      <c r="G2963">
        <f t="shared" si="138"/>
        <v>8.8670000000000009</v>
      </c>
      <c r="H2963">
        <f t="shared" si="139"/>
        <v>4.3920000000000003</v>
      </c>
    </row>
    <row r="2964" spans="1:8">
      <c r="A2964" s="17">
        <v>40750</v>
      </c>
      <c r="B2964">
        <v>4582.2</v>
      </c>
      <c r="C2964">
        <v>4591.3500000000004</v>
      </c>
      <c r="D2964">
        <v>4494.3</v>
      </c>
      <c r="E2964">
        <v>4504.8500000000004</v>
      </c>
      <c r="F2964">
        <f t="shared" si="140"/>
        <v>-1.59248539129484E-2</v>
      </c>
      <c r="G2964">
        <f t="shared" si="138"/>
        <v>8.6609999999999996</v>
      </c>
      <c r="H2964">
        <f t="shared" si="139"/>
        <v>4.3970000000000002</v>
      </c>
    </row>
    <row r="2965" spans="1:8">
      <c r="A2965" s="17">
        <v>40751</v>
      </c>
      <c r="B2965">
        <v>4512.2</v>
      </c>
      <c r="C2965">
        <v>4515.7</v>
      </c>
      <c r="D2965">
        <v>4471.1000000000004</v>
      </c>
      <c r="E2965">
        <v>4491.3</v>
      </c>
      <c r="F2965">
        <f t="shared" si="140"/>
        <v>-3.0078692964250475E-3</v>
      </c>
      <c r="G2965">
        <f t="shared" si="138"/>
        <v>9.0329999999999995</v>
      </c>
      <c r="H2965">
        <f t="shared" si="139"/>
        <v>4.38</v>
      </c>
    </row>
    <row r="2966" spans="1:8">
      <c r="A2966" s="17">
        <v>40752</v>
      </c>
      <c r="B2966">
        <v>4461.95</v>
      </c>
      <c r="C2966">
        <v>4465</v>
      </c>
      <c r="D2966">
        <v>4438.1499999999996</v>
      </c>
      <c r="E2966">
        <v>4444.8999999999996</v>
      </c>
      <c r="F2966">
        <f t="shared" si="140"/>
        <v>-1.0331084541224222E-2</v>
      </c>
      <c r="G2966">
        <f t="shared" si="138"/>
        <v>9.0399999999999991</v>
      </c>
      <c r="H2966">
        <f t="shared" si="139"/>
        <v>4.3769999999999998</v>
      </c>
    </row>
    <row r="2967" spans="1:8">
      <c r="A2967" s="17">
        <v>40753</v>
      </c>
      <c r="B2967">
        <v>4440.1499999999996</v>
      </c>
      <c r="C2967">
        <v>4467</v>
      </c>
      <c r="D2967">
        <v>4419.6000000000004</v>
      </c>
      <c r="E2967">
        <v>4424.05</v>
      </c>
      <c r="F2967">
        <f t="shared" si="140"/>
        <v>-4.6907691961572962E-3</v>
      </c>
      <c r="G2967">
        <f t="shared" si="138"/>
        <v>9.0730000000000004</v>
      </c>
      <c r="H2967">
        <f t="shared" si="139"/>
        <v>4.3730000000000002</v>
      </c>
    </row>
    <row r="2968" spans="1:8">
      <c r="A2968" s="17">
        <v>40756</v>
      </c>
      <c r="B2968">
        <v>4448.8500000000004</v>
      </c>
      <c r="C2968">
        <v>4476.95</v>
      </c>
      <c r="D2968">
        <v>4421.2</v>
      </c>
      <c r="E2968">
        <v>4440.8500000000004</v>
      </c>
      <c r="F2968">
        <f t="shared" si="140"/>
        <v>3.7974254359693926E-3</v>
      </c>
      <c r="G2968">
        <f t="shared" si="138"/>
        <v>9.0660000000000007</v>
      </c>
      <c r="H2968">
        <f t="shared" si="139"/>
        <v>4.3719999999999999</v>
      </c>
    </row>
    <row r="2969" spans="1:8">
      <c r="A2969" s="17">
        <v>40757</v>
      </c>
      <c r="B2969">
        <v>4428.05</v>
      </c>
      <c r="C2969">
        <v>4428.05</v>
      </c>
      <c r="D2969">
        <v>4375.95</v>
      </c>
      <c r="E2969">
        <v>4392.95</v>
      </c>
      <c r="F2969">
        <f t="shared" si="140"/>
        <v>-1.0786223358141056E-2</v>
      </c>
      <c r="G2969">
        <f t="shared" si="138"/>
        <v>9.0129999999999999</v>
      </c>
      <c r="H2969">
        <f t="shared" si="139"/>
        <v>4.38</v>
      </c>
    </row>
    <row r="2970" spans="1:8">
      <c r="A2970" s="17">
        <v>40758</v>
      </c>
      <c r="B2970">
        <v>4363.45</v>
      </c>
      <c r="C2970">
        <v>4365.45</v>
      </c>
      <c r="D2970">
        <v>4334.7</v>
      </c>
      <c r="E2970">
        <v>4359.3</v>
      </c>
      <c r="F2970">
        <f t="shared" si="140"/>
        <v>-7.6600006829122824E-3</v>
      </c>
      <c r="G2970">
        <f t="shared" si="138"/>
        <v>9.0169999999999995</v>
      </c>
      <c r="H2970">
        <f t="shared" si="139"/>
        <v>4.3769999999999998</v>
      </c>
    </row>
    <row r="2971" spans="1:8">
      <c r="A2971" s="17">
        <v>40759</v>
      </c>
      <c r="B2971">
        <v>4363.5</v>
      </c>
      <c r="C2971">
        <v>4390.5</v>
      </c>
      <c r="D2971">
        <v>4306.6499999999996</v>
      </c>
      <c r="E2971">
        <v>4311.55</v>
      </c>
      <c r="F2971">
        <f t="shared" si="140"/>
        <v>-1.0953593466840994E-2</v>
      </c>
      <c r="G2971">
        <f t="shared" si="138"/>
        <v>8.9939999999999998</v>
      </c>
      <c r="H2971">
        <f t="shared" si="139"/>
        <v>4.375</v>
      </c>
    </row>
    <row r="2972" spans="1:8">
      <c r="A2972" s="17">
        <v>40760</v>
      </c>
      <c r="B2972">
        <v>4242.6000000000004</v>
      </c>
      <c r="C2972">
        <v>4242.6000000000004</v>
      </c>
      <c r="D2972">
        <v>4144.3</v>
      </c>
      <c r="E2972">
        <v>4220.5</v>
      </c>
      <c r="F2972">
        <f t="shared" si="140"/>
        <v>-2.1117695492340438E-2</v>
      </c>
      <c r="G2972">
        <f t="shared" si="138"/>
        <v>8.843</v>
      </c>
      <c r="H2972">
        <f t="shared" si="139"/>
        <v>4.3780000000000001</v>
      </c>
    </row>
    <row r="2973" spans="1:8">
      <c r="A2973" s="17">
        <v>40763</v>
      </c>
      <c r="B2973">
        <v>4150.2</v>
      </c>
      <c r="C2973">
        <v>4205.95</v>
      </c>
      <c r="D2973">
        <v>4095</v>
      </c>
      <c r="E2973">
        <v>4150.5</v>
      </c>
      <c r="F2973">
        <f t="shared" si="140"/>
        <v>-1.6585712593294666E-2</v>
      </c>
      <c r="G2973">
        <f t="shared" si="138"/>
        <v>8.843</v>
      </c>
      <c r="H2973">
        <f t="shared" si="139"/>
        <v>4.3730000000000002</v>
      </c>
    </row>
    <row r="2974" spans="1:8">
      <c r="A2974" s="17">
        <v>40764</v>
      </c>
      <c r="B2974">
        <v>4057.2</v>
      </c>
      <c r="C2974">
        <v>4176.95</v>
      </c>
      <c r="D2974">
        <v>4028.25</v>
      </c>
      <c r="E2974">
        <v>4107.7</v>
      </c>
      <c r="F2974">
        <f t="shared" si="140"/>
        <v>-1.0312010601132404E-2</v>
      </c>
      <c r="G2974">
        <f t="shared" si="138"/>
        <v>8.5050000000000008</v>
      </c>
      <c r="H2974">
        <f t="shared" si="139"/>
        <v>4.383</v>
      </c>
    </row>
    <row r="2975" spans="1:8">
      <c r="A2975" s="17">
        <v>40765</v>
      </c>
      <c r="B2975">
        <v>4175.8</v>
      </c>
      <c r="C2975">
        <v>4196.8999999999996</v>
      </c>
      <c r="D2975">
        <v>4154.8999999999996</v>
      </c>
      <c r="E2975">
        <v>4182.25</v>
      </c>
      <c r="F2975">
        <f t="shared" si="140"/>
        <v>1.8148842417898159E-2</v>
      </c>
      <c r="G2975">
        <f t="shared" si="138"/>
        <v>8.8170000000000002</v>
      </c>
      <c r="H2975">
        <f t="shared" si="139"/>
        <v>4.38</v>
      </c>
    </row>
    <row r="2976" spans="1:8">
      <c r="A2976" s="17">
        <v>40766</v>
      </c>
      <c r="B2976">
        <v>4164.3</v>
      </c>
      <c r="C2976">
        <v>4195.5</v>
      </c>
      <c r="D2976">
        <v>4156.8500000000004</v>
      </c>
      <c r="E2976">
        <v>4164.75</v>
      </c>
      <c r="F2976">
        <f t="shared" si="140"/>
        <v>-4.1843505290214411E-3</v>
      </c>
      <c r="G2976">
        <f t="shared" si="138"/>
        <v>8.798</v>
      </c>
      <c r="H2976">
        <f t="shared" si="139"/>
        <v>4.3780000000000001</v>
      </c>
    </row>
    <row r="2977" spans="1:8">
      <c r="A2977" s="17">
        <v>40767</v>
      </c>
      <c r="B2977">
        <v>4195.55</v>
      </c>
      <c r="C2977">
        <v>4197.1499999999996</v>
      </c>
      <c r="D2977">
        <v>4112.8999999999996</v>
      </c>
      <c r="E2977">
        <v>4121.3500000000004</v>
      </c>
      <c r="F2977">
        <f t="shared" si="140"/>
        <v>-1.0420793565039776E-2</v>
      </c>
      <c r="G2977">
        <f t="shared" si="138"/>
        <v>8.8130000000000006</v>
      </c>
      <c r="H2977">
        <f t="shared" si="139"/>
        <v>4.3760000000000003</v>
      </c>
    </row>
    <row r="2978" spans="1:8">
      <c r="A2978" s="17">
        <v>40771</v>
      </c>
      <c r="B2978">
        <v>4150.55</v>
      </c>
      <c r="C2978">
        <v>4162.55</v>
      </c>
      <c r="D2978">
        <v>4067.4</v>
      </c>
      <c r="E2978">
        <v>4081.3</v>
      </c>
      <c r="F2978">
        <f t="shared" si="140"/>
        <v>-9.7176895920026984E-3</v>
      </c>
      <c r="G2978">
        <f t="shared" si="138"/>
        <v>8.8650000000000002</v>
      </c>
      <c r="H2978">
        <f t="shared" si="139"/>
        <v>4.3630000000000004</v>
      </c>
    </row>
    <row r="2979" spans="1:8">
      <c r="A2979" s="17">
        <v>40772</v>
      </c>
      <c r="B2979">
        <v>4078.55</v>
      </c>
      <c r="C2979">
        <v>4122.7</v>
      </c>
      <c r="D2979">
        <v>4056.2</v>
      </c>
      <c r="E2979">
        <v>4081.3</v>
      </c>
      <c r="F2979">
        <f t="shared" si="140"/>
        <v>0</v>
      </c>
      <c r="G2979">
        <f t="shared" si="138"/>
        <v>8.7840000000000007</v>
      </c>
      <c r="H2979">
        <f t="shared" si="139"/>
        <v>4.3710000000000004</v>
      </c>
    </row>
    <row r="2980" spans="1:8">
      <c r="A2980" s="17">
        <v>40773</v>
      </c>
      <c r="B2980">
        <v>4093.25</v>
      </c>
      <c r="C2980">
        <v>4093.25</v>
      </c>
      <c r="D2980">
        <v>3985.2</v>
      </c>
      <c r="E2980">
        <v>3994.15</v>
      </c>
      <c r="F2980">
        <f t="shared" si="140"/>
        <v>-2.135349030946021E-2</v>
      </c>
      <c r="G2980">
        <f t="shared" si="138"/>
        <v>8.89</v>
      </c>
      <c r="H2980">
        <f t="shared" si="139"/>
        <v>4.367</v>
      </c>
    </row>
    <row r="2981" spans="1:8">
      <c r="A2981" s="17">
        <v>40777</v>
      </c>
      <c r="B2981">
        <v>3924.95</v>
      </c>
      <c r="C2981">
        <v>3974.3</v>
      </c>
      <c r="D2981">
        <v>3900.55</v>
      </c>
      <c r="E2981">
        <v>3970.5</v>
      </c>
      <c r="F2981">
        <f t="shared" si="140"/>
        <v>-5.9211596960555557E-3</v>
      </c>
      <c r="G2981">
        <f t="shared" si="138"/>
        <v>8.7680000000000007</v>
      </c>
      <c r="H2981">
        <f t="shared" si="139"/>
        <v>4.3600000000000003</v>
      </c>
    </row>
    <row r="2982" spans="1:8">
      <c r="A2982" s="17">
        <v>40778</v>
      </c>
      <c r="B2982">
        <v>3984.8</v>
      </c>
      <c r="C2982">
        <v>4020.45</v>
      </c>
      <c r="D2982">
        <v>3947.6</v>
      </c>
      <c r="E2982">
        <v>4010.7</v>
      </c>
      <c r="F2982">
        <f t="shared" si="140"/>
        <v>1.0124669437098666E-2</v>
      </c>
      <c r="G2982">
        <f t="shared" si="138"/>
        <v>8.7729999999999997</v>
      </c>
      <c r="H2982">
        <f t="shared" si="139"/>
        <v>4.3570000000000002</v>
      </c>
    </row>
    <row r="2983" spans="1:8">
      <c r="A2983" s="17">
        <v>40779</v>
      </c>
      <c r="B2983">
        <v>4002.25</v>
      </c>
      <c r="C2983">
        <v>4030.35</v>
      </c>
      <c r="D2983">
        <v>3960.05</v>
      </c>
      <c r="E2983">
        <v>3970.1</v>
      </c>
      <c r="F2983">
        <f t="shared" si="140"/>
        <v>-1.0122921185827916E-2</v>
      </c>
      <c r="G2983">
        <f t="shared" si="138"/>
        <v>8.8369999999999997</v>
      </c>
      <c r="H2983">
        <f t="shared" si="139"/>
        <v>4.3520000000000003</v>
      </c>
    </row>
    <row r="2984" spans="1:8">
      <c r="A2984" s="17">
        <v>40780</v>
      </c>
      <c r="B2984">
        <v>3984.1</v>
      </c>
      <c r="C2984">
        <v>3987.8</v>
      </c>
      <c r="D2984">
        <v>3921.65</v>
      </c>
      <c r="E2984">
        <v>3929.5</v>
      </c>
      <c r="F2984">
        <f t="shared" si="140"/>
        <v>-1.0226442658875068E-2</v>
      </c>
      <c r="G2984">
        <f t="shared" si="138"/>
        <v>8.8610000000000007</v>
      </c>
      <c r="H2984">
        <f t="shared" si="139"/>
        <v>4.3479999999999999</v>
      </c>
    </row>
    <row r="2985" spans="1:8">
      <c r="A2985" s="17">
        <v>40781</v>
      </c>
      <c r="B2985">
        <v>3929.6</v>
      </c>
      <c r="C2985">
        <v>3949.3</v>
      </c>
      <c r="D2985">
        <v>3833.7</v>
      </c>
      <c r="E2985">
        <v>3851.55</v>
      </c>
      <c r="F2985">
        <f t="shared" si="140"/>
        <v>-1.9837129405776754E-2</v>
      </c>
      <c r="G2985">
        <f t="shared" si="138"/>
        <v>8.8059999999999992</v>
      </c>
      <c r="H2985">
        <f t="shared" si="139"/>
        <v>4.3470000000000004</v>
      </c>
    </row>
    <row r="2986" spans="1:8">
      <c r="A2986" s="17">
        <v>40784</v>
      </c>
      <c r="B2986">
        <v>3883.6</v>
      </c>
      <c r="C2986">
        <v>3985.1</v>
      </c>
      <c r="D2986">
        <v>3883.6</v>
      </c>
      <c r="E2986">
        <v>3977.35</v>
      </c>
      <c r="F2986">
        <f t="shared" si="140"/>
        <v>3.2662174968519198E-2</v>
      </c>
      <c r="G2986">
        <f t="shared" si="138"/>
        <v>8.8539999999999992</v>
      </c>
      <c r="H2986">
        <f t="shared" si="139"/>
        <v>4.3490000000000002</v>
      </c>
    </row>
    <row r="2987" spans="1:8">
      <c r="A2987" s="17">
        <v>40785</v>
      </c>
      <c r="B2987">
        <v>4006.95</v>
      </c>
      <c r="C2987">
        <v>4047.7</v>
      </c>
      <c r="D2987">
        <v>3986.25</v>
      </c>
      <c r="E2987">
        <v>4038.35</v>
      </c>
      <c r="F2987">
        <f t="shared" si="140"/>
        <v>1.5336844884156431E-2</v>
      </c>
      <c r="G2987">
        <f t="shared" si="138"/>
        <v>8.9220000000000006</v>
      </c>
      <c r="H2987">
        <f t="shared" si="139"/>
        <v>4.3460000000000001</v>
      </c>
    </row>
    <row r="2988" spans="1:8">
      <c r="A2988" s="17">
        <v>40788</v>
      </c>
      <c r="B2988">
        <v>4097.8999999999996</v>
      </c>
      <c r="C2988">
        <v>4097.8999999999996</v>
      </c>
      <c r="D2988">
        <v>4039.4</v>
      </c>
      <c r="E2988">
        <v>4070.9</v>
      </c>
      <c r="F2988">
        <f t="shared" si="140"/>
        <v>8.0602226156722967E-3</v>
      </c>
      <c r="G2988">
        <f t="shared" si="138"/>
        <v>8.85</v>
      </c>
      <c r="H2988">
        <f t="shared" si="139"/>
        <v>4.343</v>
      </c>
    </row>
    <row r="2989" spans="1:8">
      <c r="A2989" s="17">
        <v>40791</v>
      </c>
      <c r="B2989">
        <v>4048.15</v>
      </c>
      <c r="C2989">
        <v>4071.15</v>
      </c>
      <c r="D2989">
        <v>4030.3</v>
      </c>
      <c r="E2989">
        <v>4063.15</v>
      </c>
      <c r="F2989">
        <f t="shared" si="140"/>
        <v>-1.9037559262079506E-3</v>
      </c>
      <c r="G2989">
        <f t="shared" si="138"/>
        <v>8.7729999999999997</v>
      </c>
      <c r="H2989">
        <f t="shared" si="139"/>
        <v>4.3479999999999999</v>
      </c>
    </row>
    <row r="2990" spans="1:8">
      <c r="A2990" s="17">
        <v>40792</v>
      </c>
      <c r="B2990">
        <v>4050.15</v>
      </c>
      <c r="C2990">
        <v>4098.05</v>
      </c>
      <c r="D2990">
        <v>4013.3</v>
      </c>
      <c r="E2990">
        <v>4093.2</v>
      </c>
      <c r="F2990">
        <f t="shared" si="140"/>
        <v>7.3957397585615592E-3</v>
      </c>
      <c r="G2990">
        <f t="shared" si="138"/>
        <v>8.7759999999999998</v>
      </c>
      <c r="H2990">
        <f t="shared" si="139"/>
        <v>4.3449999999999998</v>
      </c>
    </row>
    <row r="2991" spans="1:8">
      <c r="A2991" s="17">
        <v>40793</v>
      </c>
      <c r="B2991">
        <v>4101.95</v>
      </c>
      <c r="C2991">
        <v>4165.25</v>
      </c>
      <c r="D2991">
        <v>4101.95</v>
      </c>
      <c r="E2991">
        <v>4146.3999999999996</v>
      </c>
      <c r="F2991">
        <f t="shared" si="140"/>
        <v>1.2997166031466723E-2</v>
      </c>
      <c r="G2991">
        <f t="shared" si="138"/>
        <v>8.9420000000000002</v>
      </c>
      <c r="H2991">
        <f t="shared" si="139"/>
        <v>4.3360000000000003</v>
      </c>
    </row>
    <row r="2992" spans="1:8">
      <c r="A2992" s="17">
        <v>40794</v>
      </c>
      <c r="B2992">
        <v>4154.25</v>
      </c>
      <c r="C2992">
        <v>4175.3500000000004</v>
      </c>
      <c r="D2992">
        <v>4131.2</v>
      </c>
      <c r="E2992">
        <v>4163.8500000000004</v>
      </c>
      <c r="F2992">
        <f t="shared" si="140"/>
        <v>4.2084699980708962E-3</v>
      </c>
      <c r="G2992">
        <f t="shared" si="138"/>
        <v>8.5150000000000006</v>
      </c>
      <c r="H2992">
        <f t="shared" si="139"/>
        <v>4.3490000000000002</v>
      </c>
    </row>
    <row r="2993" spans="1:8">
      <c r="A2993" s="17">
        <v>40795</v>
      </c>
      <c r="B2993">
        <v>4168.5</v>
      </c>
      <c r="C2993">
        <v>4175.6499999999996</v>
      </c>
      <c r="D2993">
        <v>4090.9</v>
      </c>
      <c r="E2993">
        <v>4098.1000000000004</v>
      </c>
      <c r="F2993">
        <f t="shared" si="140"/>
        <v>-1.5790674495959278E-2</v>
      </c>
      <c r="G2993">
        <f t="shared" si="138"/>
        <v>8.7029999999999994</v>
      </c>
      <c r="H2993">
        <f t="shared" si="139"/>
        <v>4.3390000000000004</v>
      </c>
    </row>
    <row r="2994" spans="1:8">
      <c r="A2994" s="17">
        <v>40798</v>
      </c>
      <c r="B2994">
        <v>4055.9</v>
      </c>
      <c r="C2994">
        <v>4055.9</v>
      </c>
      <c r="D2994">
        <v>3989.7</v>
      </c>
      <c r="E2994">
        <v>4010.75</v>
      </c>
      <c r="F2994">
        <f t="shared" si="140"/>
        <v>-2.1314755618457415E-2</v>
      </c>
      <c r="G2994">
        <f t="shared" si="138"/>
        <v>8.484</v>
      </c>
      <c r="H2994">
        <f t="shared" si="139"/>
        <v>4.3390000000000004</v>
      </c>
    </row>
    <row r="2995" spans="1:8">
      <c r="A2995" s="17">
        <v>40799</v>
      </c>
      <c r="B2995">
        <v>4027.75</v>
      </c>
      <c r="C2995">
        <v>4074.9</v>
      </c>
      <c r="D2995">
        <v>3987.65</v>
      </c>
      <c r="E2995">
        <v>4007.1</v>
      </c>
      <c r="F2995">
        <f t="shared" si="140"/>
        <v>-9.1005422925893864E-4</v>
      </c>
      <c r="G2995">
        <f t="shared" si="138"/>
        <v>8.76</v>
      </c>
      <c r="H2995">
        <f t="shared" si="139"/>
        <v>4.3259999999999996</v>
      </c>
    </row>
    <row r="2996" spans="1:8">
      <c r="A2996" s="17">
        <v>40800</v>
      </c>
      <c r="B2996">
        <v>4020.4</v>
      </c>
      <c r="C2996">
        <v>4060.4</v>
      </c>
      <c r="D2996">
        <v>3992</v>
      </c>
      <c r="E2996">
        <v>4051.55</v>
      </c>
      <c r="F2996">
        <f t="shared" si="140"/>
        <v>1.1092810261785324E-2</v>
      </c>
      <c r="G2996">
        <f t="shared" si="138"/>
        <v>8.8109999999999999</v>
      </c>
      <c r="H2996">
        <f t="shared" si="139"/>
        <v>4.3220000000000001</v>
      </c>
    </row>
    <row r="2997" spans="1:8">
      <c r="A2997" s="17">
        <v>40801</v>
      </c>
      <c r="B2997">
        <v>4078.9</v>
      </c>
      <c r="C2997">
        <v>4105.8500000000004</v>
      </c>
      <c r="D2997">
        <v>4029.1</v>
      </c>
      <c r="E2997">
        <v>4097</v>
      </c>
      <c r="F2997">
        <f t="shared" si="140"/>
        <v>1.1217928940775668E-2</v>
      </c>
      <c r="G2997">
        <f t="shared" si="138"/>
        <v>8.9320000000000004</v>
      </c>
      <c r="H2997">
        <f t="shared" si="139"/>
        <v>4.3150000000000004</v>
      </c>
    </row>
    <row r="2998" spans="1:8">
      <c r="A2998" s="17">
        <v>40802</v>
      </c>
      <c r="B2998">
        <v>4123.1000000000004</v>
      </c>
      <c r="C2998">
        <v>4136</v>
      </c>
      <c r="D2998">
        <v>4093.55</v>
      </c>
      <c r="E2998">
        <v>4105.1000000000004</v>
      </c>
      <c r="F2998">
        <f t="shared" si="140"/>
        <v>1.9770563827190557E-3</v>
      </c>
      <c r="G2998">
        <f t="shared" si="138"/>
        <v>8.94</v>
      </c>
      <c r="H2998">
        <f t="shared" si="139"/>
        <v>4.3120000000000003</v>
      </c>
    </row>
    <row r="2999" spans="1:8">
      <c r="A2999" s="17">
        <v>40805</v>
      </c>
      <c r="B2999">
        <v>4096.3</v>
      </c>
      <c r="C2999">
        <v>4096.3</v>
      </c>
      <c r="D2999">
        <v>4064.4</v>
      </c>
      <c r="E2999">
        <v>4072.05</v>
      </c>
      <c r="F2999">
        <f t="shared" si="140"/>
        <v>-8.0509609997321263E-3</v>
      </c>
      <c r="G2999">
        <f t="shared" si="138"/>
        <v>8.5470000000000006</v>
      </c>
      <c r="H2999">
        <f t="shared" si="139"/>
        <v>4.3179999999999996</v>
      </c>
    </row>
    <row r="3000" spans="1:8">
      <c r="A3000" s="17">
        <v>40806</v>
      </c>
      <c r="B3000">
        <v>4077.9</v>
      </c>
      <c r="C3000">
        <v>4148</v>
      </c>
      <c r="D3000">
        <v>4075.85</v>
      </c>
      <c r="E3000">
        <v>4142.8</v>
      </c>
      <c r="F3000">
        <f t="shared" si="140"/>
        <v>1.7374541078817751E-2</v>
      </c>
      <c r="G3000">
        <f t="shared" si="138"/>
        <v>8.9979999999999993</v>
      </c>
      <c r="H3000">
        <f t="shared" si="139"/>
        <v>4.298</v>
      </c>
    </row>
    <row r="3001" spans="1:8">
      <c r="A3001" s="17">
        <v>40807</v>
      </c>
      <c r="B3001">
        <v>4150.5</v>
      </c>
      <c r="C3001">
        <v>4167.2</v>
      </c>
      <c r="D3001">
        <v>4132.8</v>
      </c>
      <c r="E3001">
        <v>4150.55</v>
      </c>
      <c r="F3001">
        <f t="shared" si="140"/>
        <v>1.8707154581443231E-3</v>
      </c>
      <c r="G3001">
        <f t="shared" si="138"/>
        <v>8.8620000000000001</v>
      </c>
      <c r="H3001">
        <f t="shared" si="139"/>
        <v>4.3010000000000002</v>
      </c>
    </row>
    <row r="3002" spans="1:8">
      <c r="A3002" s="17">
        <v>40808</v>
      </c>
      <c r="B3002">
        <v>4107.45</v>
      </c>
      <c r="C3002">
        <v>4107.45</v>
      </c>
      <c r="D3002">
        <v>3985.25</v>
      </c>
      <c r="E3002">
        <v>3994.15</v>
      </c>
      <c r="F3002">
        <f t="shared" si="140"/>
        <v>-3.7681753020683995E-2</v>
      </c>
      <c r="G3002">
        <f t="shared" si="138"/>
        <v>8.8770000000000007</v>
      </c>
      <c r="H3002">
        <f t="shared" si="139"/>
        <v>4.2969999999999997</v>
      </c>
    </row>
    <row r="3003" spans="1:8">
      <c r="A3003" s="17">
        <v>40809</v>
      </c>
      <c r="B3003">
        <v>3966.8</v>
      </c>
      <c r="C3003">
        <v>3996.45</v>
      </c>
      <c r="D3003">
        <v>3923.3</v>
      </c>
      <c r="E3003">
        <v>3952.1</v>
      </c>
      <c r="F3003">
        <f t="shared" si="140"/>
        <v>-1.0527897049434798E-2</v>
      </c>
      <c r="G3003">
        <f t="shared" si="138"/>
        <v>8.94</v>
      </c>
      <c r="H3003">
        <f t="shared" si="139"/>
        <v>4.2919999999999998</v>
      </c>
    </row>
    <row r="3004" spans="1:8">
      <c r="A3004" s="17">
        <v>40812</v>
      </c>
      <c r="B3004">
        <v>3957.95</v>
      </c>
      <c r="C3004">
        <v>3957.95</v>
      </c>
      <c r="D3004">
        <v>3860.55</v>
      </c>
      <c r="E3004">
        <v>3914.8</v>
      </c>
      <c r="F3004">
        <f t="shared" si="140"/>
        <v>-9.4380202930086643E-3</v>
      </c>
      <c r="G3004">
        <f t="shared" si="138"/>
        <v>8.9499999999999993</v>
      </c>
      <c r="H3004">
        <f t="shared" si="139"/>
        <v>4.2859999999999996</v>
      </c>
    </row>
    <row r="3005" spans="1:8">
      <c r="A3005" s="17">
        <v>40813</v>
      </c>
      <c r="B3005">
        <v>3953.35</v>
      </c>
      <c r="C3005">
        <v>4017.85</v>
      </c>
      <c r="D3005">
        <v>3953.35</v>
      </c>
      <c r="E3005">
        <v>4010.05</v>
      </c>
      <c r="F3005">
        <f t="shared" si="140"/>
        <v>2.4330744865638021E-2</v>
      </c>
      <c r="G3005">
        <f t="shared" si="138"/>
        <v>8.9659999999999993</v>
      </c>
      <c r="H3005">
        <f t="shared" si="139"/>
        <v>4.2830000000000004</v>
      </c>
    </row>
    <row r="3006" spans="1:8">
      <c r="A3006" s="17">
        <v>40814</v>
      </c>
      <c r="B3006">
        <v>4028.95</v>
      </c>
      <c r="C3006">
        <v>4028.95</v>
      </c>
      <c r="D3006">
        <v>3972.15</v>
      </c>
      <c r="E3006">
        <v>3987.45</v>
      </c>
      <c r="F3006">
        <f t="shared" si="140"/>
        <v>-5.6358399521203584E-3</v>
      </c>
      <c r="G3006">
        <f t="shared" si="138"/>
        <v>8.9329999999999998</v>
      </c>
      <c r="H3006">
        <f t="shared" si="139"/>
        <v>4.2809999999999997</v>
      </c>
    </row>
    <row r="3007" spans="1:8">
      <c r="A3007" s="17">
        <v>40815</v>
      </c>
      <c r="B3007">
        <v>3975.6</v>
      </c>
      <c r="C3007">
        <v>4033.5</v>
      </c>
      <c r="D3007">
        <v>3955.9</v>
      </c>
      <c r="E3007">
        <v>4024.75</v>
      </c>
      <c r="F3007">
        <f t="shared" si="140"/>
        <v>9.3543492708372256E-3</v>
      </c>
      <c r="G3007">
        <f t="shared" si="138"/>
        <v>8.8559999999999999</v>
      </c>
      <c r="H3007">
        <f t="shared" si="139"/>
        <v>4.2809999999999997</v>
      </c>
    </row>
    <row r="3008" spans="1:8">
      <c r="A3008" s="17">
        <v>40819</v>
      </c>
      <c r="B3008">
        <v>3940.85</v>
      </c>
      <c r="C3008">
        <v>3940.85</v>
      </c>
      <c r="D3008">
        <v>3888</v>
      </c>
      <c r="E3008">
        <v>3903.2</v>
      </c>
      <c r="F3008">
        <f t="shared" si="140"/>
        <v>-3.0200633579725467E-2</v>
      </c>
      <c r="G3008">
        <f t="shared" si="138"/>
        <v>9.1300000000000008</v>
      </c>
      <c r="H3008">
        <f t="shared" si="139"/>
        <v>4.26</v>
      </c>
    </row>
    <row r="3009" spans="1:8">
      <c r="A3009" s="17">
        <v>40820</v>
      </c>
      <c r="B3009">
        <v>3888.85</v>
      </c>
      <c r="C3009">
        <v>3921.85</v>
      </c>
      <c r="D3009">
        <v>3821.9</v>
      </c>
      <c r="E3009">
        <v>3843.7</v>
      </c>
      <c r="F3009">
        <f t="shared" si="140"/>
        <v>-1.5243902439024404E-2</v>
      </c>
      <c r="G3009">
        <f t="shared" si="138"/>
        <v>9.2430000000000003</v>
      </c>
      <c r="H3009">
        <f t="shared" si="139"/>
        <v>4.2530000000000001</v>
      </c>
    </row>
    <row r="3010" spans="1:8">
      <c r="A3010" s="17">
        <v>40821</v>
      </c>
      <c r="B3010">
        <v>3854.3</v>
      </c>
      <c r="C3010">
        <v>3877.3</v>
      </c>
      <c r="D3010">
        <v>3817.35</v>
      </c>
      <c r="E3010">
        <v>3821.85</v>
      </c>
      <c r="F3010">
        <f t="shared" si="140"/>
        <v>-5.6846267918931881E-3</v>
      </c>
      <c r="G3010">
        <f t="shared" ref="G3010:G3073" si="141">VLOOKUP(A3010,Debtindex,6,FALSE)</f>
        <v>9.2490000000000006</v>
      </c>
      <c r="H3010">
        <f t="shared" ref="H3010:H3073" si="142">VLOOKUP(A3010,Debtindex,7,FALSE)</f>
        <v>4.25</v>
      </c>
    </row>
    <row r="3011" spans="1:8">
      <c r="A3011" s="17">
        <v>40823</v>
      </c>
      <c r="B3011">
        <v>3894.4</v>
      </c>
      <c r="C3011">
        <v>3942.1</v>
      </c>
      <c r="D3011">
        <v>3894.4</v>
      </c>
      <c r="E3011">
        <v>3913.95</v>
      </c>
      <c r="F3011">
        <f t="shared" si="140"/>
        <v>2.4098277012441605E-2</v>
      </c>
      <c r="G3011">
        <f t="shared" si="141"/>
        <v>9.3160000000000007</v>
      </c>
      <c r="H3011">
        <f t="shared" si="142"/>
        <v>4.242</v>
      </c>
    </row>
    <row r="3012" spans="1:8">
      <c r="A3012" s="17">
        <v>40826</v>
      </c>
      <c r="B3012">
        <v>3913.35</v>
      </c>
      <c r="C3012">
        <v>3983.9</v>
      </c>
      <c r="D3012">
        <v>3910.6</v>
      </c>
      <c r="E3012">
        <v>3977.9</v>
      </c>
      <c r="F3012">
        <f t="shared" ref="F3012:F3075" si="143">E3012/E3011-1</f>
        <v>1.6338992577830558E-2</v>
      </c>
      <c r="G3012">
        <f t="shared" si="141"/>
        <v>9.4610000000000003</v>
      </c>
      <c r="H3012">
        <f t="shared" si="142"/>
        <v>4.2290000000000001</v>
      </c>
    </row>
    <row r="3013" spans="1:8">
      <c r="A3013" s="17">
        <v>40827</v>
      </c>
      <c r="B3013">
        <v>3999.85</v>
      </c>
      <c r="C3013">
        <v>4029.35</v>
      </c>
      <c r="D3013">
        <v>3975.6</v>
      </c>
      <c r="E3013">
        <v>3981.85</v>
      </c>
      <c r="F3013">
        <f t="shared" si="143"/>
        <v>9.929862490258845E-4</v>
      </c>
      <c r="G3013">
        <f t="shared" si="141"/>
        <v>9.4369999999999994</v>
      </c>
      <c r="H3013">
        <f t="shared" si="142"/>
        <v>4.2320000000000002</v>
      </c>
    </row>
    <row r="3014" spans="1:8">
      <c r="A3014" s="17">
        <v>40828</v>
      </c>
      <c r="B3014">
        <v>4001.9</v>
      </c>
      <c r="C3014">
        <v>4072.95</v>
      </c>
      <c r="D3014">
        <v>4001.2</v>
      </c>
      <c r="E3014">
        <v>4068.6</v>
      </c>
      <c r="F3014">
        <f t="shared" si="143"/>
        <v>2.1786355588482742E-2</v>
      </c>
      <c r="G3014">
        <f t="shared" si="141"/>
        <v>9.1170000000000009</v>
      </c>
      <c r="H3014">
        <f t="shared" si="142"/>
        <v>4.2539999999999996</v>
      </c>
    </row>
    <row r="3015" spans="1:8">
      <c r="A3015" s="17">
        <v>40829</v>
      </c>
      <c r="B3015">
        <v>4085.7</v>
      </c>
      <c r="C3015">
        <v>4099.2</v>
      </c>
      <c r="D3015">
        <v>4052.3</v>
      </c>
      <c r="E3015">
        <v>4058.3</v>
      </c>
      <c r="F3015">
        <f t="shared" si="143"/>
        <v>-2.5315833456225345E-3</v>
      </c>
      <c r="G3015">
        <f t="shared" si="141"/>
        <v>9.2370000000000001</v>
      </c>
      <c r="H3015">
        <f t="shared" si="142"/>
        <v>4.2469999999999999</v>
      </c>
    </row>
    <row r="3016" spans="1:8">
      <c r="A3016" s="17">
        <v>40830</v>
      </c>
      <c r="B3016">
        <v>4047.15</v>
      </c>
      <c r="C3016">
        <v>4095.95</v>
      </c>
      <c r="D3016">
        <v>4044.15</v>
      </c>
      <c r="E3016">
        <v>4090.7</v>
      </c>
      <c r="F3016">
        <f t="shared" si="143"/>
        <v>7.9836384693097173E-3</v>
      </c>
      <c r="G3016">
        <f t="shared" si="141"/>
        <v>9.3829999999999991</v>
      </c>
      <c r="H3016">
        <f t="shared" si="142"/>
        <v>4.2389999999999999</v>
      </c>
    </row>
    <row r="3017" spans="1:8">
      <c r="A3017" s="17">
        <v>40833</v>
      </c>
      <c r="B3017">
        <v>4103.75</v>
      </c>
      <c r="C3017">
        <v>4111.45</v>
      </c>
      <c r="D3017">
        <v>4063.45</v>
      </c>
      <c r="E3017">
        <v>4083.8</v>
      </c>
      <c r="F3017">
        <f t="shared" si="143"/>
        <v>-1.6867528784804131E-3</v>
      </c>
      <c r="G3017">
        <f t="shared" si="141"/>
        <v>9.3740000000000006</v>
      </c>
      <c r="H3017">
        <f t="shared" si="142"/>
        <v>4.2489999999999997</v>
      </c>
    </row>
    <row r="3018" spans="1:8">
      <c r="A3018" s="17">
        <v>40834</v>
      </c>
      <c r="B3018">
        <v>4046.45</v>
      </c>
      <c r="C3018">
        <v>4046.45</v>
      </c>
      <c r="D3018">
        <v>4007.15</v>
      </c>
      <c r="E3018">
        <v>4023.15</v>
      </c>
      <c r="F3018">
        <f t="shared" si="143"/>
        <v>-1.4851363925755479E-2</v>
      </c>
      <c r="G3018">
        <f t="shared" si="141"/>
        <v>9.3870000000000005</v>
      </c>
      <c r="H3018">
        <f t="shared" si="142"/>
        <v>4.2450000000000001</v>
      </c>
    </row>
    <row r="3019" spans="1:8">
      <c r="A3019" s="17">
        <v>40835</v>
      </c>
      <c r="B3019">
        <v>4046.6</v>
      </c>
      <c r="C3019">
        <v>4098.7</v>
      </c>
      <c r="D3019">
        <v>4046.6</v>
      </c>
      <c r="E3019">
        <v>4093.5</v>
      </c>
      <c r="F3019">
        <f t="shared" si="143"/>
        <v>1.7486298050035431E-2</v>
      </c>
      <c r="G3019">
        <f t="shared" si="141"/>
        <v>9.36</v>
      </c>
      <c r="H3019">
        <f t="shared" si="142"/>
        <v>4.2460000000000004</v>
      </c>
    </row>
    <row r="3020" spans="1:8">
      <c r="A3020" s="17">
        <v>40836</v>
      </c>
      <c r="B3020">
        <v>4064.95</v>
      </c>
      <c r="C3020">
        <v>4064.95</v>
      </c>
      <c r="D3020">
        <v>4022.5</v>
      </c>
      <c r="E3020">
        <v>4057.35</v>
      </c>
      <c r="F3020">
        <f t="shared" si="143"/>
        <v>-8.8310736533528944E-3</v>
      </c>
      <c r="G3020">
        <f t="shared" si="141"/>
        <v>9.2420000000000009</v>
      </c>
      <c r="H3020">
        <f t="shared" si="142"/>
        <v>4.2489999999999997</v>
      </c>
    </row>
    <row r="3021" spans="1:8">
      <c r="A3021" s="17">
        <v>40837</v>
      </c>
      <c r="B3021">
        <v>4065.35</v>
      </c>
      <c r="C3021">
        <v>4079.05</v>
      </c>
      <c r="D3021">
        <v>4017.5</v>
      </c>
      <c r="E3021">
        <v>4024.65</v>
      </c>
      <c r="F3021">
        <f t="shared" si="143"/>
        <v>-8.0594476690449834E-3</v>
      </c>
      <c r="G3021">
        <f t="shared" si="141"/>
        <v>9.3109999999999999</v>
      </c>
      <c r="H3021">
        <f t="shared" si="142"/>
        <v>4.258</v>
      </c>
    </row>
    <row r="3022" spans="1:8">
      <c r="A3022" s="17">
        <v>40840</v>
      </c>
      <c r="B3022">
        <v>4059.95</v>
      </c>
      <c r="C3022">
        <v>4089</v>
      </c>
      <c r="D3022">
        <v>4040.25</v>
      </c>
      <c r="E3022">
        <v>4046.65</v>
      </c>
      <c r="F3022">
        <f t="shared" si="143"/>
        <v>5.4663138409551948E-3</v>
      </c>
      <c r="G3022">
        <f t="shared" si="141"/>
        <v>9.298</v>
      </c>
      <c r="H3022">
        <f t="shared" si="142"/>
        <v>4.2610000000000001</v>
      </c>
    </row>
    <row r="3023" spans="1:8">
      <c r="A3023" s="17">
        <v>40841</v>
      </c>
      <c r="B3023">
        <v>4068.05</v>
      </c>
      <c r="C3023">
        <v>4114.1000000000004</v>
      </c>
      <c r="D3023">
        <v>4033.05</v>
      </c>
      <c r="E3023">
        <v>4101.3999999999996</v>
      </c>
      <c r="F3023">
        <f t="shared" si="143"/>
        <v>1.3529709759924735E-2</v>
      </c>
      <c r="G3023">
        <f t="shared" si="141"/>
        <v>9.3149999999999995</v>
      </c>
      <c r="H3023">
        <f t="shared" si="142"/>
        <v>4.258</v>
      </c>
    </row>
    <row r="3024" spans="1:8">
      <c r="A3024" s="17">
        <v>40844</v>
      </c>
      <c r="B3024">
        <v>4195.25</v>
      </c>
      <c r="C3024">
        <v>4235.1499999999996</v>
      </c>
      <c r="D3024">
        <v>4195.25</v>
      </c>
      <c r="E3024">
        <v>4229.75</v>
      </c>
      <c r="F3024">
        <f t="shared" si="143"/>
        <v>3.1294192227044437E-2</v>
      </c>
      <c r="G3024">
        <f t="shared" si="141"/>
        <v>9.4600000000000009</v>
      </c>
      <c r="H3024">
        <f t="shared" si="142"/>
        <v>4.2439999999999998</v>
      </c>
    </row>
    <row r="3025" spans="1:8">
      <c r="A3025" s="17">
        <v>40847</v>
      </c>
      <c r="B3025">
        <v>4228.7</v>
      </c>
      <c r="C3025">
        <v>4236.05</v>
      </c>
      <c r="D3025">
        <v>4204.45</v>
      </c>
      <c r="E3025">
        <v>4215.8999999999996</v>
      </c>
      <c r="F3025">
        <f t="shared" si="143"/>
        <v>-3.2744252024352605E-3</v>
      </c>
      <c r="G3025">
        <f t="shared" si="141"/>
        <v>9.4580000000000002</v>
      </c>
      <c r="H3025">
        <f t="shared" si="142"/>
        <v>4.2380000000000004</v>
      </c>
    </row>
    <row r="3026" spans="1:8">
      <c r="A3026" s="17">
        <v>40848</v>
      </c>
      <c r="B3026">
        <v>4189.75</v>
      </c>
      <c r="C3026">
        <v>4210.3</v>
      </c>
      <c r="D3026">
        <v>4156.2</v>
      </c>
      <c r="E3026">
        <v>4170.75</v>
      </c>
      <c r="F3026">
        <f t="shared" si="143"/>
        <v>-1.0709457055432914E-2</v>
      </c>
      <c r="G3026">
        <f t="shared" si="141"/>
        <v>9.52</v>
      </c>
      <c r="H3026">
        <f t="shared" si="142"/>
        <v>4.2359999999999998</v>
      </c>
    </row>
    <row r="3027" spans="1:8">
      <c r="A3027" s="17">
        <v>40849</v>
      </c>
      <c r="B3027">
        <v>4148.3</v>
      </c>
      <c r="C3027">
        <v>4198.7</v>
      </c>
      <c r="D3027">
        <v>4148.3</v>
      </c>
      <c r="E3027">
        <v>4171.3999999999996</v>
      </c>
      <c r="F3027">
        <f t="shared" si="143"/>
        <v>1.5584726967565743E-4</v>
      </c>
      <c r="G3027">
        <f t="shared" si="141"/>
        <v>9.4649999999999999</v>
      </c>
      <c r="H3027">
        <f t="shared" si="142"/>
        <v>4.2350000000000003</v>
      </c>
    </row>
    <row r="3028" spans="1:8">
      <c r="A3028" s="17">
        <v>40850</v>
      </c>
      <c r="B3028">
        <v>4162.25</v>
      </c>
      <c r="C3028">
        <v>4186.45</v>
      </c>
      <c r="D3028">
        <v>4137</v>
      </c>
      <c r="E3028">
        <v>4179.6499999999996</v>
      </c>
      <c r="F3028">
        <f t="shared" si="143"/>
        <v>1.9777532722826674E-3</v>
      </c>
      <c r="G3028">
        <f t="shared" si="141"/>
        <v>9.3230000000000004</v>
      </c>
      <c r="H3028">
        <f t="shared" si="142"/>
        <v>4.2460000000000004</v>
      </c>
    </row>
    <row r="3029" spans="1:8">
      <c r="A3029" s="17">
        <v>40851</v>
      </c>
      <c r="B3029">
        <v>4212.1000000000004</v>
      </c>
      <c r="C3029">
        <v>4228.55</v>
      </c>
      <c r="D3029">
        <v>4182.95</v>
      </c>
      <c r="E3029">
        <v>4201.1000000000004</v>
      </c>
      <c r="F3029">
        <f t="shared" si="143"/>
        <v>5.1320086610124882E-3</v>
      </c>
      <c r="G3029">
        <f t="shared" si="141"/>
        <v>9.4309999999999992</v>
      </c>
      <c r="H3029">
        <f t="shared" si="142"/>
        <v>4.3159999999999998</v>
      </c>
    </row>
    <row r="3030" spans="1:8">
      <c r="A3030" s="17">
        <v>40855</v>
      </c>
      <c r="B3030">
        <v>4205.55</v>
      </c>
      <c r="C3030">
        <v>4216.6000000000004</v>
      </c>
      <c r="D3030">
        <v>4179.3</v>
      </c>
      <c r="E3030">
        <v>4203.05</v>
      </c>
      <c r="F3030">
        <f t="shared" si="143"/>
        <v>4.6416414748517987E-4</v>
      </c>
      <c r="G3030">
        <f t="shared" si="141"/>
        <v>9.2949999999999999</v>
      </c>
      <c r="H3030">
        <f t="shared" si="142"/>
        <v>4.3170000000000002</v>
      </c>
    </row>
    <row r="3031" spans="1:8">
      <c r="A3031" s="17">
        <v>40856</v>
      </c>
      <c r="B3031">
        <v>4214.1000000000004</v>
      </c>
      <c r="C3031">
        <v>4217.8500000000004</v>
      </c>
      <c r="D3031">
        <v>4141.3999999999996</v>
      </c>
      <c r="E3031">
        <v>4147.1499999999996</v>
      </c>
      <c r="F3031">
        <f t="shared" si="143"/>
        <v>-1.3299865573809577E-2</v>
      </c>
      <c r="G3031">
        <f t="shared" si="141"/>
        <v>9.4489999999999998</v>
      </c>
      <c r="H3031">
        <f t="shared" si="142"/>
        <v>4.3090000000000002</v>
      </c>
    </row>
    <row r="3032" spans="1:8">
      <c r="A3032" s="17">
        <v>40858</v>
      </c>
      <c r="B3032">
        <v>4113.8500000000004</v>
      </c>
      <c r="C3032">
        <v>4131.5</v>
      </c>
      <c r="D3032">
        <v>4084.6</v>
      </c>
      <c r="E3032">
        <v>4100.8999999999996</v>
      </c>
      <c r="F3032">
        <f t="shared" si="143"/>
        <v>-1.1152237078475569E-2</v>
      </c>
      <c r="G3032">
        <f t="shared" si="141"/>
        <v>9.3260000000000005</v>
      </c>
      <c r="H3032">
        <f t="shared" si="142"/>
        <v>4.3070000000000004</v>
      </c>
    </row>
    <row r="3033" spans="1:8">
      <c r="A3033" s="17">
        <v>40861</v>
      </c>
      <c r="B3033">
        <v>4127.05</v>
      </c>
      <c r="C3033">
        <v>4141.95</v>
      </c>
      <c r="D3033">
        <v>4069.4</v>
      </c>
      <c r="E3033">
        <v>4074.55</v>
      </c>
      <c r="F3033">
        <f t="shared" si="143"/>
        <v>-6.425418810504846E-3</v>
      </c>
      <c r="G3033">
        <f t="shared" si="141"/>
        <v>9.6219999999999999</v>
      </c>
      <c r="H3033">
        <f t="shared" si="142"/>
        <v>4.319</v>
      </c>
    </row>
    <row r="3034" spans="1:8">
      <c r="A3034" s="17">
        <v>40862</v>
      </c>
      <c r="B3034">
        <v>4065.2</v>
      </c>
      <c r="C3034">
        <v>4076</v>
      </c>
      <c r="D3034">
        <v>3988.6</v>
      </c>
      <c r="E3034">
        <v>3996.95</v>
      </c>
      <c r="F3034">
        <f t="shared" si="143"/>
        <v>-1.9045047919402203E-2</v>
      </c>
      <c r="G3034">
        <f t="shared" si="141"/>
        <v>9.5809999999999995</v>
      </c>
      <c r="H3034">
        <f t="shared" si="142"/>
        <v>4.3179999999999996</v>
      </c>
    </row>
    <row r="3035" spans="1:8">
      <c r="A3035" s="17">
        <v>40863</v>
      </c>
      <c r="B3035">
        <v>3991.85</v>
      </c>
      <c r="C3035">
        <v>3991.85</v>
      </c>
      <c r="D3035">
        <v>3934.4</v>
      </c>
      <c r="E3035">
        <v>3965.45</v>
      </c>
      <c r="F3035">
        <f t="shared" si="143"/>
        <v>-7.8810092695680289E-3</v>
      </c>
      <c r="G3035">
        <f t="shared" si="141"/>
        <v>9.4540000000000006</v>
      </c>
      <c r="H3035">
        <f t="shared" si="142"/>
        <v>4.32</v>
      </c>
    </row>
    <row r="3036" spans="1:8">
      <c r="A3036" s="17">
        <v>40864</v>
      </c>
      <c r="B3036">
        <v>3963.75</v>
      </c>
      <c r="C3036">
        <v>3969.7</v>
      </c>
      <c r="D3036">
        <v>3885.25</v>
      </c>
      <c r="E3036">
        <v>3894.75</v>
      </c>
      <c r="F3036">
        <f t="shared" si="143"/>
        <v>-1.782899796996551E-2</v>
      </c>
      <c r="G3036">
        <f t="shared" si="141"/>
        <v>9.359</v>
      </c>
      <c r="H3036">
        <f t="shared" si="142"/>
        <v>4.32</v>
      </c>
    </row>
    <row r="3037" spans="1:8">
      <c r="A3037" s="17">
        <v>40865</v>
      </c>
      <c r="B3037">
        <v>3875.35</v>
      </c>
      <c r="C3037">
        <v>3875.35</v>
      </c>
      <c r="D3037">
        <v>3819.5</v>
      </c>
      <c r="E3037">
        <v>3869.05</v>
      </c>
      <c r="F3037">
        <f t="shared" si="143"/>
        <v>-6.5986263559919545E-3</v>
      </c>
      <c r="G3037">
        <f t="shared" si="141"/>
        <v>9.4290000000000003</v>
      </c>
      <c r="H3037">
        <f t="shared" si="142"/>
        <v>4.3150000000000004</v>
      </c>
    </row>
    <row r="3038" spans="1:8">
      <c r="A3038" s="17">
        <v>40868</v>
      </c>
      <c r="B3038">
        <v>3851.65</v>
      </c>
      <c r="C3038">
        <v>3851.65</v>
      </c>
      <c r="D3038">
        <v>3769.35</v>
      </c>
      <c r="E3038">
        <v>3778.6</v>
      </c>
      <c r="F3038">
        <f t="shared" si="143"/>
        <v>-2.33778317674882E-2</v>
      </c>
      <c r="G3038">
        <f t="shared" si="141"/>
        <v>9.3469999999999995</v>
      </c>
      <c r="H3038">
        <f t="shared" si="142"/>
        <v>4.3099999999999996</v>
      </c>
    </row>
    <row r="3039" spans="1:8">
      <c r="A3039" s="17">
        <v>40869</v>
      </c>
      <c r="B3039">
        <v>3787.6</v>
      </c>
      <c r="C3039">
        <v>3827.45</v>
      </c>
      <c r="D3039">
        <v>3776.95</v>
      </c>
      <c r="E3039">
        <v>3800.6</v>
      </c>
      <c r="F3039">
        <f t="shared" si="143"/>
        <v>5.8222622135182256E-3</v>
      </c>
      <c r="G3039">
        <f t="shared" si="141"/>
        <v>9.6259999999999994</v>
      </c>
      <c r="H3039">
        <f t="shared" si="142"/>
        <v>4.3010000000000002</v>
      </c>
    </row>
    <row r="3040" spans="1:8">
      <c r="A3040" s="17">
        <v>40870</v>
      </c>
      <c r="B3040">
        <v>3782.7</v>
      </c>
      <c r="C3040">
        <v>3782.7</v>
      </c>
      <c r="D3040">
        <v>3684.4</v>
      </c>
      <c r="E3040">
        <v>3720.15</v>
      </c>
      <c r="F3040">
        <f t="shared" si="143"/>
        <v>-2.1167710361521763E-2</v>
      </c>
      <c r="G3040">
        <f t="shared" si="141"/>
        <v>9.23</v>
      </c>
      <c r="H3040">
        <f t="shared" si="142"/>
        <v>4.3170000000000002</v>
      </c>
    </row>
    <row r="3041" spans="1:8">
      <c r="A3041" s="17">
        <v>40871</v>
      </c>
      <c r="B3041">
        <v>3720.8</v>
      </c>
      <c r="C3041">
        <v>3768.75</v>
      </c>
      <c r="D3041">
        <v>3672.55</v>
      </c>
      <c r="E3041">
        <v>3762.85</v>
      </c>
      <c r="F3041">
        <f t="shared" si="143"/>
        <v>1.1478031799792898E-2</v>
      </c>
      <c r="G3041">
        <f t="shared" si="141"/>
        <v>9.4369999999999994</v>
      </c>
      <c r="H3041">
        <f t="shared" si="142"/>
        <v>4.3070000000000004</v>
      </c>
    </row>
    <row r="3042" spans="1:8">
      <c r="A3042" s="17">
        <v>40872</v>
      </c>
      <c r="B3042">
        <v>3749.15</v>
      </c>
      <c r="C3042">
        <v>3782.55</v>
      </c>
      <c r="D3042">
        <v>3729.75</v>
      </c>
      <c r="E3042">
        <v>3742.2</v>
      </c>
      <c r="F3042">
        <f t="shared" si="143"/>
        <v>-5.4878615942702824E-3</v>
      </c>
      <c r="G3042">
        <f t="shared" si="141"/>
        <v>9.32</v>
      </c>
      <c r="H3042">
        <f t="shared" si="142"/>
        <v>4.3079999999999998</v>
      </c>
    </row>
    <row r="3043" spans="1:8">
      <c r="A3043" s="17">
        <v>40875</v>
      </c>
      <c r="B3043">
        <v>3774.6</v>
      </c>
      <c r="C3043">
        <v>3843.25</v>
      </c>
      <c r="D3043">
        <v>3774.6</v>
      </c>
      <c r="E3043">
        <v>3839.55</v>
      </c>
      <c r="F3043">
        <f t="shared" si="143"/>
        <v>2.601410934744286E-2</v>
      </c>
      <c r="G3043">
        <f t="shared" si="141"/>
        <v>9.4269999999999996</v>
      </c>
      <c r="H3043">
        <f t="shared" si="142"/>
        <v>4.2960000000000003</v>
      </c>
    </row>
    <row r="3044" spans="1:8">
      <c r="A3044" s="17">
        <v>40876</v>
      </c>
      <c r="B3044">
        <v>3846.65</v>
      </c>
      <c r="C3044">
        <v>3852.45</v>
      </c>
      <c r="D3044">
        <v>3795.05</v>
      </c>
      <c r="E3044">
        <v>3804</v>
      </c>
      <c r="F3044">
        <f t="shared" si="143"/>
        <v>-9.2588975270539997E-3</v>
      </c>
      <c r="G3044">
        <f t="shared" si="141"/>
        <v>9.43</v>
      </c>
      <c r="H3044">
        <f t="shared" si="142"/>
        <v>4.2930000000000001</v>
      </c>
    </row>
    <row r="3045" spans="1:8">
      <c r="A3045" s="17">
        <v>40877</v>
      </c>
      <c r="B3045">
        <v>3782.85</v>
      </c>
      <c r="C3045">
        <v>3824.1</v>
      </c>
      <c r="D3045">
        <v>3768.05</v>
      </c>
      <c r="E3045">
        <v>3811.25</v>
      </c>
      <c r="F3045">
        <f t="shared" si="143"/>
        <v>1.9058885383806956E-3</v>
      </c>
      <c r="G3045">
        <f t="shared" si="141"/>
        <v>9.3859999999999992</v>
      </c>
      <c r="H3045">
        <f t="shared" si="142"/>
        <v>4.2919999999999998</v>
      </c>
    </row>
    <row r="3046" spans="1:8">
      <c r="A3046" s="17">
        <v>40878</v>
      </c>
      <c r="B3046">
        <v>3886.95</v>
      </c>
      <c r="C3046">
        <v>3933.15</v>
      </c>
      <c r="D3046">
        <v>3864.7</v>
      </c>
      <c r="E3046">
        <v>3878.6</v>
      </c>
      <c r="F3046">
        <f t="shared" si="143"/>
        <v>1.7671367661528325E-2</v>
      </c>
      <c r="G3046">
        <f t="shared" si="141"/>
        <v>8.8919999999999995</v>
      </c>
      <c r="H3046">
        <f t="shared" si="142"/>
        <v>4.306</v>
      </c>
    </row>
    <row r="3047" spans="1:8">
      <c r="A3047" s="17">
        <v>40879</v>
      </c>
      <c r="B3047">
        <v>3880.85</v>
      </c>
      <c r="C3047">
        <v>3968.65</v>
      </c>
      <c r="D3047">
        <v>3867.2</v>
      </c>
      <c r="E3047">
        <v>3962.1</v>
      </c>
      <c r="F3047">
        <f t="shared" si="143"/>
        <v>2.1528386531222576E-2</v>
      </c>
      <c r="G3047">
        <f t="shared" si="141"/>
        <v>9.1590000000000007</v>
      </c>
      <c r="H3047">
        <f t="shared" si="142"/>
        <v>4.2939999999999996</v>
      </c>
    </row>
    <row r="3048" spans="1:8">
      <c r="A3048" s="17">
        <v>40882</v>
      </c>
      <c r="B3048">
        <v>3954.75</v>
      </c>
      <c r="C3048">
        <v>3968.65</v>
      </c>
      <c r="D3048">
        <v>3935.1</v>
      </c>
      <c r="E3048">
        <v>3957.75</v>
      </c>
      <c r="F3048">
        <f t="shared" si="143"/>
        <v>-1.0979026273945092E-3</v>
      </c>
      <c r="G3048">
        <f t="shared" si="141"/>
        <v>9.2149999999999999</v>
      </c>
      <c r="H3048">
        <f t="shared" si="142"/>
        <v>4.2850000000000001</v>
      </c>
    </row>
    <row r="3049" spans="1:8">
      <c r="A3049" s="17">
        <v>40884</v>
      </c>
      <c r="B3049">
        <v>3963.8</v>
      </c>
      <c r="C3049">
        <v>3997.25</v>
      </c>
      <c r="D3049">
        <v>3958.4</v>
      </c>
      <c r="E3049">
        <v>3970.6</v>
      </c>
      <c r="F3049">
        <f t="shared" si="143"/>
        <v>3.2467942644178738E-3</v>
      </c>
      <c r="G3049">
        <f t="shared" si="141"/>
        <v>9.1809999999999992</v>
      </c>
      <c r="H3049">
        <f t="shared" si="142"/>
        <v>4.28</v>
      </c>
    </row>
    <row r="3050" spans="1:8">
      <c r="A3050" s="17">
        <v>40885</v>
      </c>
      <c r="B3050">
        <v>3956.9</v>
      </c>
      <c r="C3050">
        <v>3962.6</v>
      </c>
      <c r="D3050">
        <v>3870</v>
      </c>
      <c r="E3050">
        <v>3883.75</v>
      </c>
      <c r="F3050">
        <f t="shared" si="143"/>
        <v>-2.1873268523648792E-2</v>
      </c>
      <c r="G3050">
        <f t="shared" si="141"/>
        <v>8.9359999999999999</v>
      </c>
      <c r="H3050">
        <f t="shared" si="142"/>
        <v>4.2930000000000001</v>
      </c>
    </row>
    <row r="3051" spans="1:8">
      <c r="A3051" s="17">
        <v>40886</v>
      </c>
      <c r="B3051">
        <v>3843.95</v>
      </c>
      <c r="C3051">
        <v>3866</v>
      </c>
      <c r="D3051">
        <v>3815</v>
      </c>
      <c r="E3051">
        <v>3830.85</v>
      </c>
      <c r="F3051">
        <f t="shared" si="143"/>
        <v>-1.3620856131316361E-2</v>
      </c>
      <c r="G3051">
        <f t="shared" si="141"/>
        <v>9.1270000000000007</v>
      </c>
      <c r="H3051">
        <f t="shared" si="142"/>
        <v>4.2839999999999998</v>
      </c>
    </row>
    <row r="3052" spans="1:8">
      <c r="A3052" s="17">
        <v>40889</v>
      </c>
      <c r="B3052">
        <v>3852.75</v>
      </c>
      <c r="C3052">
        <v>3854.15</v>
      </c>
      <c r="D3052">
        <v>3745.35</v>
      </c>
      <c r="E3052">
        <v>3751.05</v>
      </c>
      <c r="F3052">
        <f t="shared" si="143"/>
        <v>-2.0830886095774992E-2</v>
      </c>
      <c r="G3052">
        <f t="shared" si="141"/>
        <v>9.1189999999999998</v>
      </c>
      <c r="H3052">
        <f t="shared" si="142"/>
        <v>4.2779999999999996</v>
      </c>
    </row>
    <row r="3053" spans="1:8">
      <c r="A3053" s="17">
        <v>40890</v>
      </c>
      <c r="B3053">
        <v>3734.15</v>
      </c>
      <c r="C3053">
        <v>3782.85</v>
      </c>
      <c r="D3053">
        <v>3722.3</v>
      </c>
      <c r="E3053">
        <v>3767.1</v>
      </c>
      <c r="F3053">
        <f t="shared" si="143"/>
        <v>4.2788019354580431E-3</v>
      </c>
      <c r="G3053">
        <f t="shared" si="141"/>
        <v>8.9760000000000009</v>
      </c>
      <c r="H3053">
        <f t="shared" si="142"/>
        <v>4.28</v>
      </c>
    </row>
    <row r="3054" spans="1:8">
      <c r="A3054" s="17">
        <v>40891</v>
      </c>
      <c r="B3054">
        <v>3760.6</v>
      </c>
      <c r="C3054">
        <v>3793.15</v>
      </c>
      <c r="D3054">
        <v>3728.45</v>
      </c>
      <c r="E3054">
        <v>3736.6</v>
      </c>
      <c r="F3054">
        <f t="shared" si="143"/>
        <v>-8.0964136869209336E-3</v>
      </c>
      <c r="G3054">
        <f t="shared" si="141"/>
        <v>8.9169999999999998</v>
      </c>
      <c r="H3054">
        <f t="shared" si="142"/>
        <v>4.29</v>
      </c>
    </row>
    <row r="3055" spans="1:8">
      <c r="A3055" s="17">
        <v>40892</v>
      </c>
      <c r="B3055">
        <v>3709</v>
      </c>
      <c r="C3055">
        <v>3733.6</v>
      </c>
      <c r="D3055">
        <v>3670.25</v>
      </c>
      <c r="E3055">
        <v>3720.2</v>
      </c>
      <c r="F3055">
        <f t="shared" si="143"/>
        <v>-4.3890167531981383E-3</v>
      </c>
      <c r="G3055">
        <f t="shared" si="141"/>
        <v>9.0329999999999995</v>
      </c>
      <c r="H3055">
        <f t="shared" si="142"/>
        <v>4.2830000000000004</v>
      </c>
    </row>
    <row r="3056" spans="1:8">
      <c r="A3056" s="17">
        <v>40893</v>
      </c>
      <c r="B3056">
        <v>3723.6</v>
      </c>
      <c r="C3056">
        <v>3768</v>
      </c>
      <c r="D3056">
        <v>3632.75</v>
      </c>
      <c r="E3056">
        <v>3647.95</v>
      </c>
      <c r="F3056">
        <f t="shared" si="143"/>
        <v>-1.9420998871028439E-2</v>
      </c>
      <c r="G3056">
        <f t="shared" si="141"/>
        <v>8.8849999999999998</v>
      </c>
      <c r="H3056">
        <f t="shared" si="142"/>
        <v>4.2850000000000001</v>
      </c>
    </row>
    <row r="3057" spans="1:8">
      <c r="A3057" s="17">
        <v>40896</v>
      </c>
      <c r="B3057">
        <v>3632.45</v>
      </c>
      <c r="C3057">
        <v>3632.45</v>
      </c>
      <c r="D3057">
        <v>3565.4</v>
      </c>
      <c r="E3057">
        <v>3603.8</v>
      </c>
      <c r="F3057">
        <f t="shared" si="143"/>
        <v>-1.2102687810962243E-2</v>
      </c>
      <c r="G3057">
        <f t="shared" si="141"/>
        <v>8.8829999999999991</v>
      </c>
      <c r="H3057">
        <f t="shared" si="142"/>
        <v>4.2770000000000001</v>
      </c>
    </row>
    <row r="3058" spans="1:8">
      <c r="A3058" s="17">
        <v>40897</v>
      </c>
      <c r="B3058">
        <v>3616.25</v>
      </c>
      <c r="C3058">
        <v>3618.4</v>
      </c>
      <c r="D3058">
        <v>3535.85</v>
      </c>
      <c r="E3058">
        <v>3544</v>
      </c>
      <c r="F3058">
        <f t="shared" si="143"/>
        <v>-1.6593595649037174E-2</v>
      </c>
      <c r="G3058">
        <f t="shared" si="141"/>
        <v>8.8249999999999993</v>
      </c>
      <c r="H3058">
        <f t="shared" si="142"/>
        <v>4.2759999999999998</v>
      </c>
    </row>
    <row r="3059" spans="1:8">
      <c r="A3059" s="17">
        <v>40898</v>
      </c>
      <c r="B3059">
        <v>3594.4</v>
      </c>
      <c r="C3059">
        <v>3650.55</v>
      </c>
      <c r="D3059">
        <v>3581.55</v>
      </c>
      <c r="E3059">
        <v>3640.9</v>
      </c>
      <c r="F3059">
        <f t="shared" si="143"/>
        <v>2.734198645598207E-2</v>
      </c>
      <c r="G3059">
        <f t="shared" si="141"/>
        <v>8.9740000000000002</v>
      </c>
      <c r="H3059">
        <f t="shared" si="142"/>
        <v>4.2679999999999998</v>
      </c>
    </row>
    <row r="3060" spans="1:8">
      <c r="A3060" s="17">
        <v>40899</v>
      </c>
      <c r="B3060">
        <v>3610.25</v>
      </c>
      <c r="C3060">
        <v>3677.35</v>
      </c>
      <c r="D3060">
        <v>3600.55</v>
      </c>
      <c r="E3060">
        <v>3674.5</v>
      </c>
      <c r="F3060">
        <f t="shared" si="143"/>
        <v>9.2284874618913104E-3</v>
      </c>
      <c r="G3060">
        <f t="shared" si="141"/>
        <v>8.7739999999999991</v>
      </c>
      <c r="H3060">
        <f t="shared" si="142"/>
        <v>4.2720000000000002</v>
      </c>
    </row>
    <row r="3061" spans="1:8">
      <c r="A3061" s="17">
        <v>40900</v>
      </c>
      <c r="B3061">
        <v>3690.55</v>
      </c>
      <c r="C3061">
        <v>3699.55</v>
      </c>
      <c r="D3061">
        <v>3646.9</v>
      </c>
      <c r="E3061">
        <v>3660.55</v>
      </c>
      <c r="F3061">
        <f t="shared" si="143"/>
        <v>-3.7964348891005306E-3</v>
      </c>
      <c r="G3061">
        <f t="shared" si="141"/>
        <v>9.0079999999999991</v>
      </c>
      <c r="H3061">
        <f t="shared" si="142"/>
        <v>4.2610000000000001</v>
      </c>
    </row>
    <row r="3062" spans="1:8">
      <c r="A3062" s="17">
        <v>40903</v>
      </c>
      <c r="B3062">
        <v>3662.85</v>
      </c>
      <c r="C3062">
        <v>3708.7</v>
      </c>
      <c r="D3062">
        <v>3662.85</v>
      </c>
      <c r="E3062">
        <v>3703.8</v>
      </c>
      <c r="F3062">
        <f t="shared" si="143"/>
        <v>1.1815164387865229E-2</v>
      </c>
      <c r="G3062">
        <f t="shared" si="141"/>
        <v>9.0299999999999994</v>
      </c>
      <c r="H3062">
        <f t="shared" si="142"/>
        <v>4.2519999999999998</v>
      </c>
    </row>
    <row r="3063" spans="1:8">
      <c r="A3063" s="17">
        <v>40904</v>
      </c>
      <c r="B3063">
        <v>3704.55</v>
      </c>
      <c r="C3063">
        <v>3720.2</v>
      </c>
      <c r="D3063">
        <v>3663.4</v>
      </c>
      <c r="E3063">
        <v>3680.2</v>
      </c>
      <c r="F3063">
        <f t="shared" si="143"/>
        <v>-6.37183433230748E-3</v>
      </c>
      <c r="G3063">
        <f t="shared" si="141"/>
        <v>9.1590000000000007</v>
      </c>
      <c r="H3063">
        <f t="shared" si="142"/>
        <v>4.2450000000000001</v>
      </c>
    </row>
    <row r="3064" spans="1:8">
      <c r="A3064" s="17">
        <v>40905</v>
      </c>
      <c r="B3064">
        <v>3683.3</v>
      </c>
      <c r="C3064">
        <v>3683.3</v>
      </c>
      <c r="D3064">
        <v>3630.7</v>
      </c>
      <c r="E3064">
        <v>3644.1</v>
      </c>
      <c r="F3064">
        <f t="shared" si="143"/>
        <v>-9.8092494973098798E-3</v>
      </c>
      <c r="G3064">
        <f t="shared" si="141"/>
        <v>9.0679999999999996</v>
      </c>
      <c r="H3064">
        <f t="shared" si="142"/>
        <v>4.2460000000000004</v>
      </c>
    </row>
    <row r="3065" spans="1:8">
      <c r="A3065" s="17">
        <v>40906</v>
      </c>
      <c r="B3065">
        <v>3630.6</v>
      </c>
      <c r="C3065">
        <v>3642</v>
      </c>
      <c r="D3065">
        <v>3603.65</v>
      </c>
      <c r="E3065">
        <v>3607.6</v>
      </c>
      <c r="F3065">
        <f t="shared" si="143"/>
        <v>-1.0016190554595128E-2</v>
      </c>
      <c r="G3065">
        <f t="shared" si="141"/>
        <v>8.9879999999999995</v>
      </c>
      <c r="H3065">
        <f t="shared" si="142"/>
        <v>4.2450000000000001</v>
      </c>
    </row>
    <row r="3066" spans="1:8">
      <c r="A3066" s="17">
        <v>40907</v>
      </c>
      <c r="B3066">
        <v>3615.1</v>
      </c>
      <c r="C3066">
        <v>3637.5</v>
      </c>
      <c r="D3066">
        <v>3582.45</v>
      </c>
      <c r="E3066">
        <v>3597.75</v>
      </c>
      <c r="F3066">
        <f t="shared" si="143"/>
        <v>-2.7303470451269796E-3</v>
      </c>
      <c r="G3066">
        <f t="shared" si="141"/>
        <v>8.8550000000000004</v>
      </c>
      <c r="H3066">
        <f t="shared" si="142"/>
        <v>4.2469999999999999</v>
      </c>
    </row>
    <row r="3067" spans="1:8">
      <c r="A3067" s="17">
        <v>40910</v>
      </c>
      <c r="B3067">
        <v>3606.4</v>
      </c>
      <c r="C3067">
        <v>3615.1</v>
      </c>
      <c r="D3067">
        <v>3568.75</v>
      </c>
      <c r="E3067">
        <v>3602.5</v>
      </c>
      <c r="F3067">
        <f t="shared" si="143"/>
        <v>1.3202696129526181E-3</v>
      </c>
      <c r="G3067">
        <f t="shared" si="141"/>
        <v>9.0470000000000006</v>
      </c>
      <c r="H3067">
        <f t="shared" si="142"/>
        <v>4.2439999999999998</v>
      </c>
    </row>
    <row r="3068" spans="1:8">
      <c r="A3068" s="17">
        <v>40911</v>
      </c>
      <c r="B3068">
        <v>3623.85</v>
      </c>
      <c r="C3068">
        <v>3705.2</v>
      </c>
      <c r="D3068">
        <v>3623.85</v>
      </c>
      <c r="E3068">
        <v>3700.8</v>
      </c>
      <c r="F3068">
        <f t="shared" si="143"/>
        <v>2.7286606523247769E-2</v>
      </c>
      <c r="G3068">
        <f t="shared" si="141"/>
        <v>8.859</v>
      </c>
      <c r="H3068">
        <f t="shared" si="142"/>
        <v>4.3499999999999996</v>
      </c>
    </row>
    <row r="3069" spans="1:8">
      <c r="A3069" s="17">
        <v>40912</v>
      </c>
      <c r="B3069">
        <v>3706.05</v>
      </c>
      <c r="C3069">
        <v>3717.9</v>
      </c>
      <c r="D3069">
        <v>3681.75</v>
      </c>
      <c r="E3069">
        <v>3695.05</v>
      </c>
      <c r="F3069">
        <f t="shared" si="143"/>
        <v>-1.5537181150021562E-3</v>
      </c>
      <c r="G3069">
        <f t="shared" si="141"/>
        <v>8.9280000000000008</v>
      </c>
      <c r="H3069">
        <f t="shared" si="142"/>
        <v>4.3440000000000003</v>
      </c>
    </row>
    <row r="3070" spans="1:8">
      <c r="A3070" s="17">
        <v>40913</v>
      </c>
      <c r="B3070">
        <v>3694.7</v>
      </c>
      <c r="C3070">
        <v>3718.75</v>
      </c>
      <c r="D3070">
        <v>3682.5</v>
      </c>
      <c r="E3070">
        <v>3696.15</v>
      </c>
      <c r="F3070">
        <f t="shared" si="143"/>
        <v>2.9769556568925992E-4</v>
      </c>
      <c r="G3070">
        <f t="shared" si="141"/>
        <v>8.8330000000000002</v>
      </c>
      <c r="H3070">
        <f t="shared" si="142"/>
        <v>4.3449999999999998</v>
      </c>
    </row>
    <row r="3071" spans="1:8">
      <c r="A3071" s="17">
        <v>40914</v>
      </c>
      <c r="B3071">
        <v>3682.05</v>
      </c>
      <c r="C3071">
        <v>3720.95</v>
      </c>
      <c r="D3071">
        <v>3651.1</v>
      </c>
      <c r="E3071">
        <v>3694.8</v>
      </c>
      <c r="F3071">
        <f t="shared" si="143"/>
        <v>-3.652449170081784E-4</v>
      </c>
      <c r="G3071">
        <f t="shared" si="141"/>
        <v>8.8740000000000006</v>
      </c>
      <c r="H3071">
        <f t="shared" si="142"/>
        <v>4.3410000000000002</v>
      </c>
    </row>
    <row r="3072" spans="1:8">
      <c r="A3072" s="17">
        <v>40917</v>
      </c>
      <c r="B3072">
        <v>3698.05</v>
      </c>
      <c r="C3072">
        <v>3710.65</v>
      </c>
      <c r="D3072">
        <v>3664.4</v>
      </c>
      <c r="E3072">
        <v>3701.3</v>
      </c>
      <c r="F3072">
        <f t="shared" si="143"/>
        <v>1.7592291869654719E-3</v>
      </c>
      <c r="G3072">
        <f t="shared" si="141"/>
        <v>8.6530000000000005</v>
      </c>
      <c r="H3072">
        <f t="shared" si="142"/>
        <v>4.3540000000000001</v>
      </c>
    </row>
    <row r="3073" spans="1:8">
      <c r="A3073" s="17">
        <v>40918</v>
      </c>
      <c r="B3073">
        <v>3717.1</v>
      </c>
      <c r="C3073">
        <v>3790.35</v>
      </c>
      <c r="D3073">
        <v>3717.1</v>
      </c>
      <c r="E3073">
        <v>3785.35</v>
      </c>
      <c r="F3073">
        <f t="shared" si="143"/>
        <v>2.2708237646232421E-2</v>
      </c>
      <c r="G3073">
        <f t="shared" si="141"/>
        <v>8.7249999999999996</v>
      </c>
      <c r="H3073">
        <f t="shared" si="142"/>
        <v>4.3490000000000002</v>
      </c>
    </row>
    <row r="3074" spans="1:8">
      <c r="A3074" s="17">
        <v>40919</v>
      </c>
      <c r="B3074">
        <v>3792.8</v>
      </c>
      <c r="C3074">
        <v>3816.2</v>
      </c>
      <c r="D3074">
        <v>3785.3</v>
      </c>
      <c r="E3074">
        <v>3805.5</v>
      </c>
      <c r="F3074">
        <f t="shared" si="143"/>
        <v>5.3231537374351934E-3</v>
      </c>
      <c r="G3074">
        <f t="shared" ref="G3074:G3137" si="144">VLOOKUP(A3074,Debtindex,6,FALSE)</f>
        <v>8.4960000000000004</v>
      </c>
      <c r="H3074">
        <f t="shared" ref="H3074:H3137" si="145">VLOOKUP(A3074,Debtindex,7,FALSE)</f>
        <v>4.3540000000000001</v>
      </c>
    </row>
    <row r="3075" spans="1:8">
      <c r="A3075" s="17">
        <v>40920</v>
      </c>
      <c r="B3075">
        <v>3794.6</v>
      </c>
      <c r="C3075">
        <v>3822.5</v>
      </c>
      <c r="D3075">
        <v>3775.8</v>
      </c>
      <c r="E3075">
        <v>3797.4</v>
      </c>
      <c r="F3075">
        <f t="shared" si="143"/>
        <v>-2.1284982262514962E-3</v>
      </c>
      <c r="G3075">
        <f t="shared" si="144"/>
        <v>8.6229999999999993</v>
      </c>
      <c r="H3075">
        <f t="shared" si="145"/>
        <v>4.3470000000000004</v>
      </c>
    </row>
    <row r="3076" spans="1:8">
      <c r="A3076" s="17">
        <v>40921</v>
      </c>
      <c r="B3076">
        <v>3814.1</v>
      </c>
      <c r="C3076">
        <v>3850.9</v>
      </c>
      <c r="D3076">
        <v>3806.7</v>
      </c>
      <c r="E3076">
        <v>3827.2</v>
      </c>
      <c r="F3076">
        <f t="shared" ref="F3076:F3139" si="146">E3076/E3075-1</f>
        <v>7.8474745878758245E-3</v>
      </c>
      <c r="G3076">
        <f t="shared" si="144"/>
        <v>8.6760000000000002</v>
      </c>
      <c r="H3076">
        <f t="shared" si="145"/>
        <v>4.3490000000000002</v>
      </c>
    </row>
    <row r="3077" spans="1:8">
      <c r="A3077" s="17">
        <v>40924</v>
      </c>
      <c r="B3077">
        <v>3815.25</v>
      </c>
      <c r="C3077">
        <v>3836.95</v>
      </c>
      <c r="D3077">
        <v>3798.65</v>
      </c>
      <c r="E3077">
        <v>3833.15</v>
      </c>
      <c r="F3077">
        <f t="shared" si="146"/>
        <v>1.5546613712376089E-3</v>
      </c>
      <c r="G3077">
        <f t="shared" si="144"/>
        <v>8.68</v>
      </c>
      <c r="H3077">
        <f t="shared" si="145"/>
        <v>4.3550000000000004</v>
      </c>
    </row>
    <row r="3078" spans="1:8">
      <c r="A3078" s="17">
        <v>40925</v>
      </c>
      <c r="B3078">
        <v>3849.95</v>
      </c>
      <c r="C3078">
        <v>3907.8</v>
      </c>
      <c r="D3078">
        <v>3849.95</v>
      </c>
      <c r="E3078">
        <v>3900</v>
      </c>
      <c r="F3078">
        <f t="shared" si="146"/>
        <v>1.7439964520042261E-2</v>
      </c>
      <c r="G3078">
        <f t="shared" si="144"/>
        <v>8.6820000000000004</v>
      </c>
      <c r="H3078">
        <f t="shared" si="145"/>
        <v>4.3600000000000003</v>
      </c>
    </row>
    <row r="3079" spans="1:8">
      <c r="A3079" s="17">
        <v>40926</v>
      </c>
      <c r="B3079">
        <v>3905.75</v>
      </c>
      <c r="C3079">
        <v>3910.2</v>
      </c>
      <c r="D3079">
        <v>3868.25</v>
      </c>
      <c r="E3079">
        <v>3881.8</v>
      </c>
      <c r="F3079">
        <f t="shared" si="146"/>
        <v>-4.6666666666665968E-3</v>
      </c>
      <c r="G3079">
        <f t="shared" si="144"/>
        <v>8.5860000000000003</v>
      </c>
      <c r="H3079">
        <f t="shared" si="145"/>
        <v>4.3600000000000003</v>
      </c>
    </row>
    <row r="3080" spans="1:8">
      <c r="A3080" s="17">
        <v>40927</v>
      </c>
      <c r="B3080">
        <v>3903.45</v>
      </c>
      <c r="C3080">
        <v>3934.55</v>
      </c>
      <c r="D3080">
        <v>3903.45</v>
      </c>
      <c r="E3080">
        <v>3931.95</v>
      </c>
      <c r="F3080">
        <f t="shared" si="146"/>
        <v>1.2919264258848928E-2</v>
      </c>
      <c r="G3080">
        <f t="shared" si="144"/>
        <v>8.6590000000000007</v>
      </c>
      <c r="H3080">
        <f t="shared" si="145"/>
        <v>4.3550000000000004</v>
      </c>
    </row>
    <row r="3081" spans="1:8">
      <c r="A3081" s="17">
        <v>40928</v>
      </c>
      <c r="B3081">
        <v>3946.45</v>
      </c>
      <c r="C3081">
        <v>3963.1</v>
      </c>
      <c r="D3081">
        <v>3922.5</v>
      </c>
      <c r="E3081">
        <v>3952.7</v>
      </c>
      <c r="F3081">
        <f t="shared" si="146"/>
        <v>5.2772797212579103E-3</v>
      </c>
      <c r="G3081">
        <f t="shared" si="144"/>
        <v>8.5399999999999991</v>
      </c>
      <c r="H3081">
        <f t="shared" si="145"/>
        <v>4.3559999999999999</v>
      </c>
    </row>
    <row r="3082" spans="1:8">
      <c r="A3082" s="17">
        <v>40931</v>
      </c>
      <c r="B3082">
        <v>3940</v>
      </c>
      <c r="C3082">
        <v>3968.2</v>
      </c>
      <c r="D3082">
        <v>3939.4</v>
      </c>
      <c r="E3082">
        <v>3952.7</v>
      </c>
      <c r="F3082">
        <f t="shared" si="146"/>
        <v>0</v>
      </c>
      <c r="G3082">
        <f t="shared" si="144"/>
        <v>8.5670000000000002</v>
      </c>
      <c r="H3082">
        <f t="shared" si="145"/>
        <v>4.3470000000000004</v>
      </c>
    </row>
    <row r="3083" spans="1:8">
      <c r="A3083" s="17">
        <v>40932</v>
      </c>
      <c r="B3083">
        <v>3962.85</v>
      </c>
      <c r="C3083">
        <v>4026.1</v>
      </c>
      <c r="D3083">
        <v>3955.45</v>
      </c>
      <c r="E3083">
        <v>4016.9</v>
      </c>
      <c r="F3083">
        <f t="shared" si="146"/>
        <v>1.6242062387735068E-2</v>
      </c>
      <c r="G3083">
        <f t="shared" si="144"/>
        <v>8.7110000000000003</v>
      </c>
      <c r="H3083">
        <f t="shared" si="145"/>
        <v>4.3390000000000004</v>
      </c>
    </row>
    <row r="3084" spans="1:8">
      <c r="A3084" s="17">
        <v>40933</v>
      </c>
      <c r="B3084">
        <v>4030.05</v>
      </c>
      <c r="C3084">
        <v>4058.05</v>
      </c>
      <c r="D3084">
        <v>4025.7</v>
      </c>
      <c r="E3084">
        <v>4051.8</v>
      </c>
      <c r="F3084">
        <f t="shared" si="146"/>
        <v>8.6882919664417191E-3</v>
      </c>
      <c r="G3084">
        <f t="shared" si="144"/>
        <v>8.7870000000000008</v>
      </c>
      <c r="H3084">
        <f t="shared" si="145"/>
        <v>4.3339999999999996</v>
      </c>
    </row>
    <row r="3085" spans="1:8">
      <c r="A3085" s="17">
        <v>40935</v>
      </c>
      <c r="B3085">
        <v>4083.65</v>
      </c>
      <c r="C3085">
        <v>4090.25</v>
      </c>
      <c r="D3085">
        <v>4059.6</v>
      </c>
      <c r="E3085">
        <v>4085.35</v>
      </c>
      <c r="F3085">
        <f t="shared" si="146"/>
        <v>8.2802704970630359E-3</v>
      </c>
      <c r="G3085">
        <f t="shared" si="144"/>
        <v>8.6989999999999998</v>
      </c>
      <c r="H3085">
        <f t="shared" si="145"/>
        <v>4.3310000000000004</v>
      </c>
    </row>
    <row r="3086" spans="1:8">
      <c r="A3086" s="17">
        <v>40938</v>
      </c>
      <c r="B3086">
        <v>4062.95</v>
      </c>
      <c r="C3086">
        <v>4062.95</v>
      </c>
      <c r="D3086">
        <v>3987.95</v>
      </c>
      <c r="E3086">
        <v>3995.8</v>
      </c>
      <c r="F3086">
        <f t="shared" si="146"/>
        <v>-2.1919786554395526E-2</v>
      </c>
      <c r="G3086">
        <f t="shared" si="144"/>
        <v>8.7609999999999992</v>
      </c>
      <c r="H3086">
        <f t="shared" si="145"/>
        <v>4.3280000000000003</v>
      </c>
    </row>
    <row r="3087" spans="1:8">
      <c r="A3087" s="17">
        <v>40939</v>
      </c>
      <c r="B3087">
        <v>4016.5</v>
      </c>
      <c r="C3087">
        <v>4092.7</v>
      </c>
      <c r="D3087">
        <v>4016.5</v>
      </c>
      <c r="E3087">
        <v>4082.85</v>
      </c>
      <c r="F3087">
        <f t="shared" si="146"/>
        <v>2.1785374643375377E-2</v>
      </c>
      <c r="G3087">
        <f t="shared" si="144"/>
        <v>8.8659999999999997</v>
      </c>
      <c r="H3087">
        <f t="shared" si="145"/>
        <v>4.3209999999999997</v>
      </c>
    </row>
    <row r="3088" spans="1:8">
      <c r="A3088" s="17">
        <v>40940</v>
      </c>
      <c r="B3088">
        <v>4082.25</v>
      </c>
      <c r="C3088">
        <v>4122.25</v>
      </c>
      <c r="D3088">
        <v>4062.25</v>
      </c>
      <c r="E3088">
        <v>4117.55</v>
      </c>
      <c r="F3088">
        <f t="shared" si="146"/>
        <v>8.4989651836340219E-3</v>
      </c>
      <c r="G3088">
        <f t="shared" si="144"/>
        <v>8.7289999999999992</v>
      </c>
      <c r="H3088">
        <f t="shared" si="145"/>
        <v>4.3259999999999996</v>
      </c>
    </row>
    <row r="3089" spans="1:8">
      <c r="A3089" s="17">
        <v>40941</v>
      </c>
      <c r="B3089">
        <v>4137.3999999999996</v>
      </c>
      <c r="C3089">
        <v>4163</v>
      </c>
      <c r="D3089">
        <v>4109.25</v>
      </c>
      <c r="E3089">
        <v>4146.55</v>
      </c>
      <c r="F3089">
        <f t="shared" si="146"/>
        <v>7.0430231569744706E-3</v>
      </c>
      <c r="G3089">
        <f t="shared" si="144"/>
        <v>8.6170000000000009</v>
      </c>
      <c r="H3089">
        <f t="shared" si="145"/>
        <v>4.3360000000000003</v>
      </c>
    </row>
    <row r="3090" spans="1:8">
      <c r="A3090" s="17">
        <v>40942</v>
      </c>
      <c r="B3090">
        <v>4149.8999999999996</v>
      </c>
      <c r="C3090">
        <v>4194.55</v>
      </c>
      <c r="D3090">
        <v>4139.25</v>
      </c>
      <c r="E3090">
        <v>4188.45</v>
      </c>
      <c r="F3090">
        <f t="shared" si="146"/>
        <v>1.0104785906355884E-2</v>
      </c>
      <c r="G3090">
        <f t="shared" si="144"/>
        <v>8.7029999999999994</v>
      </c>
      <c r="H3090">
        <f t="shared" si="145"/>
        <v>4.33</v>
      </c>
    </row>
    <row r="3091" spans="1:8">
      <c r="A3091" s="17">
        <v>40945</v>
      </c>
      <c r="B3091">
        <v>4217.75</v>
      </c>
      <c r="C3091">
        <v>4251.5</v>
      </c>
      <c r="D3091">
        <v>4202</v>
      </c>
      <c r="E3091">
        <v>4227.1000000000004</v>
      </c>
      <c r="F3091">
        <f t="shared" si="146"/>
        <v>9.2277572849146505E-3</v>
      </c>
      <c r="G3091">
        <f t="shared" si="144"/>
        <v>8.68</v>
      </c>
      <c r="H3091">
        <f t="shared" si="145"/>
        <v>4.3230000000000004</v>
      </c>
    </row>
    <row r="3092" spans="1:8">
      <c r="A3092" s="17">
        <v>40946</v>
      </c>
      <c r="B3092">
        <v>4255</v>
      </c>
      <c r="C3092">
        <v>4255</v>
      </c>
      <c r="D3092">
        <v>4189.5</v>
      </c>
      <c r="E3092">
        <v>4199.05</v>
      </c>
      <c r="F3092">
        <f t="shared" si="146"/>
        <v>-6.6357550093445461E-3</v>
      </c>
      <c r="G3092">
        <f t="shared" si="144"/>
        <v>8.5820000000000007</v>
      </c>
      <c r="H3092">
        <f t="shared" si="145"/>
        <v>4.327</v>
      </c>
    </row>
    <row r="3093" spans="1:8">
      <c r="A3093" s="17">
        <v>40947</v>
      </c>
      <c r="B3093">
        <v>4203.8999999999996</v>
      </c>
      <c r="C3093">
        <v>4251.5</v>
      </c>
      <c r="D3093">
        <v>4199.55</v>
      </c>
      <c r="E3093">
        <v>4232.75</v>
      </c>
      <c r="F3093">
        <f t="shared" si="146"/>
        <v>8.0256248437144961E-3</v>
      </c>
      <c r="G3093">
        <f t="shared" si="144"/>
        <v>8.7210000000000001</v>
      </c>
      <c r="H3093">
        <f t="shared" si="145"/>
        <v>4.3209999999999997</v>
      </c>
    </row>
    <row r="3094" spans="1:8">
      <c r="A3094" s="17">
        <v>40948</v>
      </c>
      <c r="B3094">
        <v>4219.2</v>
      </c>
      <c r="C3094">
        <v>4277.8500000000004</v>
      </c>
      <c r="D3094">
        <v>4219.2</v>
      </c>
      <c r="E3094">
        <v>4272.3999999999996</v>
      </c>
      <c r="F3094">
        <f t="shared" si="146"/>
        <v>9.3674325202290909E-3</v>
      </c>
      <c r="G3094">
        <f t="shared" si="144"/>
        <v>8.6</v>
      </c>
      <c r="H3094">
        <f t="shared" si="145"/>
        <v>4.3239999999999998</v>
      </c>
    </row>
    <row r="3095" spans="1:8">
      <c r="A3095" s="17">
        <v>40949</v>
      </c>
      <c r="B3095">
        <v>4265.55</v>
      </c>
      <c r="C3095">
        <v>4294.55</v>
      </c>
      <c r="D3095">
        <v>4225.6000000000004</v>
      </c>
      <c r="E3095">
        <v>4258.3999999999996</v>
      </c>
      <c r="F3095">
        <f t="shared" si="146"/>
        <v>-3.276846737196859E-3</v>
      </c>
      <c r="G3095">
        <f t="shared" si="144"/>
        <v>8.8279999999999994</v>
      </c>
      <c r="H3095">
        <f t="shared" si="145"/>
        <v>4.3129999999999997</v>
      </c>
    </row>
    <row r="3096" spans="1:8">
      <c r="A3096" s="17">
        <v>40952</v>
      </c>
      <c r="B3096">
        <v>4258.55</v>
      </c>
      <c r="C3096">
        <v>4281.7</v>
      </c>
      <c r="D3096">
        <v>4237.3500000000004</v>
      </c>
      <c r="E3096">
        <v>4264.8</v>
      </c>
      <c r="F3096">
        <f t="shared" si="146"/>
        <v>1.502911891790415E-3</v>
      </c>
      <c r="G3096">
        <f t="shared" si="144"/>
        <v>8.7420000000000009</v>
      </c>
      <c r="H3096">
        <f t="shared" si="145"/>
        <v>4.3280000000000003</v>
      </c>
    </row>
    <row r="3097" spans="1:8">
      <c r="A3097" s="17">
        <v>40953</v>
      </c>
      <c r="B3097">
        <v>4259.55</v>
      </c>
      <c r="C3097">
        <v>4296</v>
      </c>
      <c r="D3097">
        <v>4259.55</v>
      </c>
      <c r="E3097">
        <v>4289.5</v>
      </c>
      <c r="F3097">
        <f t="shared" si="146"/>
        <v>5.7915963233914347E-3</v>
      </c>
      <c r="G3097">
        <f t="shared" si="144"/>
        <v>8.6289999999999996</v>
      </c>
      <c r="H3097">
        <f t="shared" si="145"/>
        <v>4.3289999999999997</v>
      </c>
    </row>
    <row r="3098" spans="1:8">
      <c r="A3098" s="17">
        <v>40954</v>
      </c>
      <c r="B3098">
        <v>4313.8999999999996</v>
      </c>
      <c r="C3098">
        <v>4388.5</v>
      </c>
      <c r="D3098">
        <v>4313.8999999999996</v>
      </c>
      <c r="E3098">
        <v>4381.45</v>
      </c>
      <c r="F3098">
        <f t="shared" si="146"/>
        <v>2.1436064809418287E-2</v>
      </c>
      <c r="G3098">
        <f t="shared" si="144"/>
        <v>8.7910000000000004</v>
      </c>
      <c r="H3098">
        <f t="shared" si="145"/>
        <v>4.3209999999999997</v>
      </c>
    </row>
    <row r="3099" spans="1:8">
      <c r="A3099" s="17">
        <v>40956</v>
      </c>
      <c r="B3099">
        <v>4414.5</v>
      </c>
      <c r="C3099">
        <v>4454.6000000000004</v>
      </c>
      <c r="D3099">
        <v>4399.6499999999996</v>
      </c>
      <c r="E3099">
        <v>4414.05</v>
      </c>
      <c r="F3099">
        <f t="shared" si="146"/>
        <v>7.4404592087096155E-3</v>
      </c>
      <c r="G3099">
        <f t="shared" si="144"/>
        <v>8.7319999999999993</v>
      </c>
      <c r="H3099">
        <f t="shared" si="145"/>
        <v>4.3239999999999998</v>
      </c>
    </row>
    <row r="3100" spans="1:8">
      <c r="A3100" s="17">
        <v>40960</v>
      </c>
      <c r="B3100">
        <v>4412.8</v>
      </c>
      <c r="C3100">
        <v>4456.45</v>
      </c>
      <c r="D3100">
        <v>4412.8</v>
      </c>
      <c r="E3100">
        <v>4447.5</v>
      </c>
      <c r="F3100">
        <f t="shared" si="146"/>
        <v>7.5780745573792441E-3</v>
      </c>
      <c r="G3100">
        <f t="shared" si="144"/>
        <v>8.6470000000000002</v>
      </c>
      <c r="H3100">
        <f t="shared" si="145"/>
        <v>4.3159999999999998</v>
      </c>
    </row>
    <row r="3101" spans="1:8">
      <c r="A3101" s="17">
        <v>40961</v>
      </c>
      <c r="B3101">
        <v>4449</v>
      </c>
      <c r="C3101">
        <v>4465.25</v>
      </c>
      <c r="D3101">
        <v>4329.8500000000004</v>
      </c>
      <c r="E3101">
        <v>4340.8500000000004</v>
      </c>
      <c r="F3101">
        <f t="shared" si="146"/>
        <v>-2.3979763912310159E-2</v>
      </c>
      <c r="G3101">
        <f t="shared" si="144"/>
        <v>8.6969999999999992</v>
      </c>
      <c r="H3101">
        <f t="shared" si="145"/>
        <v>4.3120000000000003</v>
      </c>
    </row>
    <row r="3102" spans="1:8">
      <c r="A3102" s="17">
        <v>40962</v>
      </c>
      <c r="B3102">
        <v>4332.3999999999996</v>
      </c>
      <c r="C3102">
        <v>4360.55</v>
      </c>
      <c r="D3102">
        <v>4294.3500000000004</v>
      </c>
      <c r="E3102">
        <v>4322.8999999999996</v>
      </c>
      <c r="F3102">
        <f t="shared" si="146"/>
        <v>-4.135134823824993E-3</v>
      </c>
      <c r="G3102">
        <f t="shared" si="144"/>
        <v>8.8019999999999996</v>
      </c>
      <c r="H3102">
        <f t="shared" si="145"/>
        <v>4.3049999999999997</v>
      </c>
    </row>
    <row r="3103" spans="1:8">
      <c r="A3103" s="17">
        <v>40963</v>
      </c>
      <c r="B3103">
        <v>4320.6499999999996</v>
      </c>
      <c r="C3103">
        <v>4355.5</v>
      </c>
      <c r="D3103">
        <v>4265.45</v>
      </c>
      <c r="E3103">
        <v>4284.55</v>
      </c>
      <c r="F3103">
        <f t="shared" si="146"/>
        <v>-8.8713595040365023E-3</v>
      </c>
      <c r="G3103">
        <f t="shared" si="144"/>
        <v>8.9179999999999993</v>
      </c>
      <c r="H3103">
        <f t="shared" si="145"/>
        <v>4.3</v>
      </c>
    </row>
    <row r="3104" spans="1:8">
      <c r="A3104" s="17">
        <v>40966</v>
      </c>
      <c r="B3104">
        <v>4294.8</v>
      </c>
      <c r="C3104">
        <v>4294.8</v>
      </c>
      <c r="D3104">
        <v>4156.75</v>
      </c>
      <c r="E3104">
        <v>4165.05</v>
      </c>
      <c r="F3104">
        <f t="shared" si="146"/>
        <v>-2.7890910363982169E-2</v>
      </c>
      <c r="G3104">
        <f t="shared" si="144"/>
        <v>8.93</v>
      </c>
      <c r="H3104">
        <f t="shared" si="145"/>
        <v>4.2960000000000003</v>
      </c>
    </row>
    <row r="3105" spans="1:8">
      <c r="A3105" s="17">
        <v>40967</v>
      </c>
      <c r="B3105">
        <v>4181.1499999999996</v>
      </c>
      <c r="C3105">
        <v>4264.6499999999996</v>
      </c>
      <c r="D3105">
        <v>4181.1499999999996</v>
      </c>
      <c r="E3105">
        <v>4258.5</v>
      </c>
      <c r="F3105">
        <f t="shared" si="146"/>
        <v>2.2436705441711391E-2</v>
      </c>
      <c r="G3105">
        <f t="shared" si="144"/>
        <v>8.8149999999999995</v>
      </c>
      <c r="H3105">
        <f t="shared" si="145"/>
        <v>4.3090000000000002</v>
      </c>
    </row>
    <row r="3106" spans="1:8">
      <c r="A3106" s="17">
        <v>40968</v>
      </c>
      <c r="B3106">
        <v>4285.6499999999996</v>
      </c>
      <c r="C3106">
        <v>4325.45</v>
      </c>
      <c r="D3106">
        <v>4242.8</v>
      </c>
      <c r="E3106">
        <v>4275.55</v>
      </c>
      <c r="F3106">
        <f t="shared" si="146"/>
        <v>4.0037571914994796E-3</v>
      </c>
      <c r="G3106">
        <f t="shared" si="144"/>
        <v>8.7279999999999998</v>
      </c>
      <c r="H3106">
        <f t="shared" si="145"/>
        <v>4.3090000000000002</v>
      </c>
    </row>
    <row r="3107" spans="1:8">
      <c r="A3107" s="17">
        <v>40969</v>
      </c>
      <c r="B3107">
        <v>4265.05</v>
      </c>
      <c r="C3107">
        <v>4265.05</v>
      </c>
      <c r="D3107">
        <v>4215.3999999999996</v>
      </c>
      <c r="E3107">
        <v>4243.75</v>
      </c>
      <c r="F3107">
        <f t="shared" si="146"/>
        <v>-7.4376396019225632E-3</v>
      </c>
      <c r="G3107">
        <f t="shared" si="144"/>
        <v>8.6750000000000007</v>
      </c>
      <c r="H3107">
        <f t="shared" si="145"/>
        <v>4.306</v>
      </c>
    </row>
    <row r="3108" spans="1:8">
      <c r="A3108" s="17">
        <v>40970</v>
      </c>
      <c r="B3108">
        <v>4260</v>
      </c>
      <c r="C3108">
        <v>4285.05</v>
      </c>
      <c r="D3108">
        <v>4229.05</v>
      </c>
      <c r="E3108">
        <v>4254.5</v>
      </c>
      <c r="F3108">
        <f t="shared" si="146"/>
        <v>2.533136966126559E-3</v>
      </c>
      <c r="G3108">
        <f t="shared" si="144"/>
        <v>8.4700000000000006</v>
      </c>
      <c r="H3108">
        <f t="shared" si="145"/>
        <v>4.3099999999999996</v>
      </c>
    </row>
    <row r="3109" spans="1:8">
      <c r="A3109" s="17">
        <v>40973</v>
      </c>
      <c r="B3109">
        <v>4246.8500000000004</v>
      </c>
      <c r="C3109">
        <v>4246.8500000000004</v>
      </c>
      <c r="D3109">
        <v>4186.55</v>
      </c>
      <c r="E3109">
        <v>4195.45</v>
      </c>
      <c r="F3109">
        <f t="shared" si="146"/>
        <v>-1.387942178869439E-2</v>
      </c>
      <c r="G3109">
        <f t="shared" si="144"/>
        <v>8.7119999999999997</v>
      </c>
      <c r="H3109">
        <f t="shared" si="145"/>
        <v>4.3019999999999996</v>
      </c>
    </row>
    <row r="3110" spans="1:8">
      <c r="A3110" s="17">
        <v>40974</v>
      </c>
      <c r="B3110">
        <v>4187.6000000000004</v>
      </c>
      <c r="C3110">
        <v>4270.45</v>
      </c>
      <c r="D3110">
        <v>4140.8500000000004</v>
      </c>
      <c r="E3110">
        <v>4151.3999999999996</v>
      </c>
      <c r="F3110">
        <f t="shared" si="146"/>
        <v>-1.0499469663564187E-2</v>
      </c>
      <c r="G3110">
        <f t="shared" si="144"/>
        <v>8.7260000000000009</v>
      </c>
      <c r="H3110">
        <f t="shared" si="145"/>
        <v>4.2990000000000004</v>
      </c>
    </row>
    <row r="3111" spans="1:8">
      <c r="A3111" s="17">
        <v>40975</v>
      </c>
      <c r="B3111">
        <v>4143</v>
      </c>
      <c r="C3111">
        <v>4164.45</v>
      </c>
      <c r="D3111">
        <v>4110.8999999999996</v>
      </c>
      <c r="E3111">
        <v>4146.95</v>
      </c>
      <c r="F3111">
        <f t="shared" si="146"/>
        <v>-1.0719275425157271E-3</v>
      </c>
      <c r="G3111">
        <f t="shared" si="144"/>
        <v>8.532</v>
      </c>
      <c r="H3111">
        <f t="shared" si="145"/>
        <v>4.3040000000000003</v>
      </c>
    </row>
    <row r="3112" spans="1:8">
      <c r="A3112" s="17">
        <v>40977</v>
      </c>
      <c r="B3112">
        <v>4187.1499999999996</v>
      </c>
      <c r="C3112">
        <v>4243.1499999999996</v>
      </c>
      <c r="D3112">
        <v>4187.1499999999996</v>
      </c>
      <c r="E3112">
        <v>4238.8500000000004</v>
      </c>
      <c r="F3112">
        <f t="shared" si="146"/>
        <v>2.2160865214193803E-2</v>
      </c>
      <c r="G3112">
        <f t="shared" si="144"/>
        <v>8.8010000000000002</v>
      </c>
      <c r="H3112">
        <f t="shared" si="145"/>
        <v>4.2919999999999998</v>
      </c>
    </row>
    <row r="3113" spans="1:8">
      <c r="A3113" s="17">
        <v>40980</v>
      </c>
      <c r="B3113">
        <v>4286.25</v>
      </c>
      <c r="C3113">
        <v>4286.25</v>
      </c>
      <c r="D3113">
        <v>4240</v>
      </c>
      <c r="E3113">
        <v>4265.25</v>
      </c>
      <c r="F3113">
        <f t="shared" si="146"/>
        <v>6.2281043207472742E-3</v>
      </c>
      <c r="G3113">
        <f t="shared" si="144"/>
        <v>8.8469999999999995</v>
      </c>
      <c r="H3113">
        <f t="shared" si="145"/>
        <v>4.282</v>
      </c>
    </row>
    <row r="3114" spans="1:8">
      <c r="A3114" s="17">
        <v>40981</v>
      </c>
      <c r="B3114">
        <v>4282.6000000000004</v>
      </c>
      <c r="C3114">
        <v>4323.8</v>
      </c>
      <c r="D3114">
        <v>4282.6000000000004</v>
      </c>
      <c r="E3114">
        <v>4317.6499999999996</v>
      </c>
      <c r="F3114">
        <f t="shared" si="146"/>
        <v>1.228532911318192E-2</v>
      </c>
      <c r="G3114">
        <f t="shared" si="144"/>
        <v>8.8040000000000003</v>
      </c>
      <c r="H3114">
        <f t="shared" si="145"/>
        <v>4.282</v>
      </c>
    </row>
    <row r="3115" spans="1:8">
      <c r="A3115" s="17">
        <v>40982</v>
      </c>
      <c r="B3115">
        <v>4351.1499999999996</v>
      </c>
      <c r="C3115">
        <v>4365.5</v>
      </c>
      <c r="D3115">
        <v>4323.1499999999996</v>
      </c>
      <c r="E3115">
        <v>4343.05</v>
      </c>
      <c r="F3115">
        <f t="shared" si="146"/>
        <v>5.8828297800888052E-3</v>
      </c>
      <c r="G3115">
        <f t="shared" si="144"/>
        <v>8.8629999999999995</v>
      </c>
      <c r="H3115">
        <f t="shared" si="145"/>
        <v>4.2770000000000001</v>
      </c>
    </row>
    <row r="3116" spans="1:8">
      <c r="A3116" s="17">
        <v>40983</v>
      </c>
      <c r="B3116">
        <v>4342.2</v>
      </c>
      <c r="C3116">
        <v>4342.2</v>
      </c>
      <c r="D3116">
        <v>4262.6499999999996</v>
      </c>
      <c r="E3116">
        <v>4275.75</v>
      </c>
      <c r="F3116">
        <f t="shared" si="146"/>
        <v>-1.5496022380585117E-2</v>
      </c>
      <c r="G3116">
        <f t="shared" si="144"/>
        <v>8.8140000000000001</v>
      </c>
      <c r="H3116">
        <f t="shared" si="145"/>
        <v>4.2759999999999998</v>
      </c>
    </row>
    <row r="3117" spans="1:8">
      <c r="A3117" s="17">
        <v>40984</v>
      </c>
      <c r="B3117">
        <v>4275.75</v>
      </c>
      <c r="C3117">
        <v>4322.05</v>
      </c>
      <c r="D3117">
        <v>4219.3999999999996</v>
      </c>
      <c r="E3117">
        <v>4226.05</v>
      </c>
      <c r="F3117">
        <f t="shared" si="146"/>
        <v>-1.1623691749985343E-2</v>
      </c>
      <c r="G3117">
        <f t="shared" si="144"/>
        <v>8.8260000000000005</v>
      </c>
      <c r="H3117">
        <f t="shared" si="145"/>
        <v>4.2729999999999997</v>
      </c>
    </row>
    <row r="3118" spans="1:8">
      <c r="A3118" s="17">
        <v>40987</v>
      </c>
      <c r="B3118">
        <v>4236.7</v>
      </c>
      <c r="C3118">
        <v>4236.7</v>
      </c>
      <c r="D3118">
        <v>4162.6499999999996</v>
      </c>
      <c r="E3118">
        <v>4177</v>
      </c>
      <c r="F3118">
        <f t="shared" si="146"/>
        <v>-1.1606582979378E-2</v>
      </c>
      <c r="G3118">
        <f t="shared" si="144"/>
        <v>8.9179999999999993</v>
      </c>
      <c r="H3118">
        <f t="shared" si="145"/>
        <v>4.2610000000000001</v>
      </c>
    </row>
    <row r="3119" spans="1:8">
      <c r="A3119" s="17">
        <v>40988</v>
      </c>
      <c r="B3119">
        <v>4177.05</v>
      </c>
      <c r="C3119">
        <v>4210.2</v>
      </c>
      <c r="D3119">
        <v>4161.8999999999996</v>
      </c>
      <c r="E3119">
        <v>4197.05</v>
      </c>
      <c r="F3119">
        <f t="shared" si="146"/>
        <v>4.8000957625089491E-3</v>
      </c>
      <c r="G3119">
        <f t="shared" si="144"/>
        <v>8.8970000000000002</v>
      </c>
      <c r="H3119">
        <f t="shared" si="145"/>
        <v>4.2590000000000003</v>
      </c>
    </row>
    <row r="3120" spans="1:8">
      <c r="A3120" s="17">
        <v>40989</v>
      </c>
      <c r="B3120">
        <v>4192.8999999999996</v>
      </c>
      <c r="C3120">
        <v>4276.3</v>
      </c>
      <c r="D3120">
        <v>4184.75</v>
      </c>
      <c r="E3120">
        <v>4270.8999999999996</v>
      </c>
      <c r="F3120">
        <f t="shared" si="146"/>
        <v>1.7595692212387215E-2</v>
      </c>
      <c r="G3120">
        <f t="shared" si="144"/>
        <v>8.9239999999999995</v>
      </c>
      <c r="H3120">
        <f t="shared" si="145"/>
        <v>4.2549999999999999</v>
      </c>
    </row>
    <row r="3121" spans="1:8">
      <c r="A3121" s="17">
        <v>40990</v>
      </c>
      <c r="B3121">
        <v>4268.8</v>
      </c>
      <c r="C3121">
        <v>4291.05</v>
      </c>
      <c r="D3121">
        <v>4154</v>
      </c>
      <c r="E3121">
        <v>4165.3</v>
      </c>
      <c r="F3121">
        <f t="shared" si="146"/>
        <v>-2.4725467700016268E-2</v>
      </c>
      <c r="G3121">
        <f t="shared" si="144"/>
        <v>8.9499999999999993</v>
      </c>
      <c r="H3121">
        <f t="shared" si="145"/>
        <v>4.2519999999999998</v>
      </c>
    </row>
    <row r="3122" spans="1:8">
      <c r="A3122" s="17">
        <v>40994</v>
      </c>
      <c r="B3122">
        <v>4200.1499999999996</v>
      </c>
      <c r="C3122">
        <v>4200.1499999999996</v>
      </c>
      <c r="D3122">
        <v>4125.8999999999996</v>
      </c>
      <c r="E3122">
        <v>4131.25</v>
      </c>
      <c r="F3122">
        <f t="shared" si="146"/>
        <v>-8.1746812954649473E-3</v>
      </c>
      <c r="G3122">
        <f t="shared" si="144"/>
        <v>9.1219999999999999</v>
      </c>
      <c r="H3122">
        <f t="shared" si="145"/>
        <v>4.24</v>
      </c>
    </row>
    <row r="3123" spans="1:8">
      <c r="A3123" s="17">
        <v>40995</v>
      </c>
      <c r="B3123">
        <v>4163.5</v>
      </c>
      <c r="C3123">
        <v>4190.1499999999996</v>
      </c>
      <c r="D3123">
        <v>4131.7</v>
      </c>
      <c r="E3123">
        <v>4168.55</v>
      </c>
      <c r="F3123">
        <f t="shared" si="146"/>
        <v>9.0287443267775824E-3</v>
      </c>
      <c r="G3123">
        <f t="shared" si="144"/>
        <v>8.9169999999999998</v>
      </c>
      <c r="H3123">
        <f t="shared" si="145"/>
        <v>4.2450000000000001</v>
      </c>
    </row>
    <row r="3124" spans="1:8">
      <c r="A3124" s="17">
        <v>40996</v>
      </c>
      <c r="B3124">
        <v>4162.25</v>
      </c>
      <c r="C3124">
        <v>4162.6499999999996</v>
      </c>
      <c r="D3124">
        <v>4112.8</v>
      </c>
      <c r="E3124">
        <v>4129.1499999999996</v>
      </c>
      <c r="F3124">
        <f t="shared" si="146"/>
        <v>-9.4517278190259235E-3</v>
      </c>
      <c r="G3124">
        <f t="shared" si="144"/>
        <v>9.0960000000000001</v>
      </c>
      <c r="H3124">
        <f t="shared" si="145"/>
        <v>4.2359999999999998</v>
      </c>
    </row>
    <row r="3125" spans="1:8">
      <c r="A3125" s="17">
        <v>40997</v>
      </c>
      <c r="B3125">
        <v>4102.3999999999996</v>
      </c>
      <c r="C3125">
        <v>4132.5</v>
      </c>
      <c r="D3125">
        <v>4089.75</v>
      </c>
      <c r="E3125">
        <v>4124.45</v>
      </c>
      <c r="F3125">
        <f t="shared" si="146"/>
        <v>-1.1382487921242079E-3</v>
      </c>
      <c r="G3125">
        <f t="shared" si="144"/>
        <v>9.3219999999999992</v>
      </c>
      <c r="H3125">
        <f t="shared" si="145"/>
        <v>4.2249999999999996</v>
      </c>
    </row>
    <row r="3126" spans="1:8">
      <c r="A3126" s="17">
        <v>40998</v>
      </c>
      <c r="B3126">
        <v>4139.6499999999996</v>
      </c>
      <c r="C3126">
        <v>4226.6499999999996</v>
      </c>
      <c r="D3126">
        <v>4139.6499999999996</v>
      </c>
      <c r="E3126">
        <v>4221.8</v>
      </c>
      <c r="F3126">
        <f t="shared" si="146"/>
        <v>2.3603147086278309E-2</v>
      </c>
      <c r="G3126">
        <f t="shared" si="144"/>
        <v>9.1180000000000003</v>
      </c>
      <c r="H3126">
        <f t="shared" si="145"/>
        <v>4.2290000000000001</v>
      </c>
    </row>
    <row r="3127" spans="1:8">
      <c r="A3127" s="17">
        <v>41002</v>
      </c>
      <c r="B3127">
        <v>4266.25</v>
      </c>
      <c r="C3127">
        <v>4295.6000000000004</v>
      </c>
      <c r="D3127">
        <v>4266.25</v>
      </c>
      <c r="E3127">
        <v>4283.1000000000004</v>
      </c>
      <c r="F3127">
        <f t="shared" si="146"/>
        <v>1.4519873039935627E-2</v>
      </c>
      <c r="G3127">
        <f t="shared" si="144"/>
        <v>9.0860000000000003</v>
      </c>
      <c r="H3127">
        <f t="shared" si="145"/>
        <v>4.2220000000000004</v>
      </c>
    </row>
    <row r="3128" spans="1:8">
      <c r="A3128" s="17">
        <v>41003</v>
      </c>
      <c r="B3128">
        <v>4266.7</v>
      </c>
      <c r="C3128">
        <v>4272.3</v>
      </c>
      <c r="D3128">
        <v>4246.8500000000004</v>
      </c>
      <c r="E3128">
        <v>4262.2</v>
      </c>
      <c r="F3128">
        <f t="shared" si="146"/>
        <v>-4.8796432490486596E-3</v>
      </c>
      <c r="G3128">
        <f t="shared" si="144"/>
        <v>9.3640000000000008</v>
      </c>
      <c r="H3128">
        <f t="shared" si="145"/>
        <v>4.2160000000000002</v>
      </c>
    </row>
    <row r="3129" spans="1:8">
      <c r="A3129" s="17">
        <v>41008</v>
      </c>
      <c r="B3129">
        <v>4240.05</v>
      </c>
      <c r="C3129">
        <v>4240.05</v>
      </c>
      <c r="D3129">
        <v>4189.3999999999996</v>
      </c>
      <c r="E3129">
        <v>4193.8999999999996</v>
      </c>
      <c r="F3129">
        <f t="shared" si="146"/>
        <v>-1.6024588240814652E-2</v>
      </c>
      <c r="G3129">
        <f t="shared" si="144"/>
        <v>9.0530000000000008</v>
      </c>
      <c r="H3129">
        <f t="shared" si="145"/>
        <v>4.2140000000000004</v>
      </c>
    </row>
    <row r="3130" spans="1:8">
      <c r="A3130" s="17">
        <v>41009</v>
      </c>
      <c r="B3130">
        <v>4204.75</v>
      </c>
      <c r="C3130">
        <v>4207.3999999999996</v>
      </c>
      <c r="D3130">
        <v>4172.1499999999996</v>
      </c>
      <c r="E3130">
        <v>4196.7</v>
      </c>
      <c r="F3130">
        <f t="shared" si="146"/>
        <v>6.6763632895394665E-4</v>
      </c>
      <c r="G3130">
        <f t="shared" si="144"/>
        <v>9.1340000000000003</v>
      </c>
      <c r="H3130">
        <f t="shared" si="145"/>
        <v>4.2080000000000002</v>
      </c>
    </row>
    <row r="3131" spans="1:8">
      <c r="A3131" s="17">
        <v>41010</v>
      </c>
      <c r="B3131">
        <v>4177.8999999999996</v>
      </c>
      <c r="C3131">
        <v>4210</v>
      </c>
      <c r="D3131">
        <v>4161.8</v>
      </c>
      <c r="E3131">
        <v>4179.3999999999996</v>
      </c>
      <c r="F3131">
        <f t="shared" si="146"/>
        <v>-4.1222865584864543E-3</v>
      </c>
      <c r="G3131">
        <f t="shared" si="144"/>
        <v>9.16</v>
      </c>
      <c r="H3131">
        <f t="shared" si="145"/>
        <v>4.2130000000000001</v>
      </c>
    </row>
    <row r="3132" spans="1:8">
      <c r="A3132" s="17">
        <v>41011</v>
      </c>
      <c r="B3132">
        <v>4190.3</v>
      </c>
      <c r="C3132">
        <v>4227.8999999999996</v>
      </c>
      <c r="D3132">
        <v>4190.3</v>
      </c>
      <c r="E3132">
        <v>4216.55</v>
      </c>
      <c r="F3132">
        <f t="shared" si="146"/>
        <v>8.8888357180458843E-3</v>
      </c>
      <c r="G3132">
        <f t="shared" si="144"/>
        <v>8.9990000000000006</v>
      </c>
      <c r="H3132">
        <f t="shared" si="145"/>
        <v>4.2290000000000001</v>
      </c>
    </row>
    <row r="3133" spans="1:8">
      <c r="A3133" s="17">
        <v>41012</v>
      </c>
      <c r="B3133">
        <v>4205.1000000000004</v>
      </c>
      <c r="C3133">
        <v>4245.7</v>
      </c>
      <c r="D3133">
        <v>4163.05</v>
      </c>
      <c r="E3133">
        <v>4169.55</v>
      </c>
      <c r="F3133">
        <f t="shared" si="146"/>
        <v>-1.1146553461953479E-2</v>
      </c>
      <c r="G3133">
        <f t="shared" si="144"/>
        <v>8.6780000000000008</v>
      </c>
      <c r="H3133">
        <f t="shared" si="145"/>
        <v>4.2370000000000001</v>
      </c>
    </row>
    <row r="3134" spans="1:8">
      <c r="A3134" s="17">
        <v>41015</v>
      </c>
      <c r="B3134">
        <v>4160.3500000000004</v>
      </c>
      <c r="C3134">
        <v>4189.95</v>
      </c>
      <c r="D3134">
        <v>4160.3500000000004</v>
      </c>
      <c r="E3134">
        <v>4186.7</v>
      </c>
      <c r="F3134">
        <f t="shared" si="146"/>
        <v>4.1131536976410921E-3</v>
      </c>
      <c r="G3134">
        <f t="shared" si="144"/>
        <v>8.9410000000000007</v>
      </c>
      <c r="H3134">
        <f t="shared" si="145"/>
        <v>4.2320000000000002</v>
      </c>
    </row>
    <row r="3135" spans="1:8">
      <c r="A3135" s="17">
        <v>41016</v>
      </c>
      <c r="B3135">
        <v>4208.75</v>
      </c>
      <c r="C3135">
        <v>4235.8500000000004</v>
      </c>
      <c r="D3135">
        <v>4178.55</v>
      </c>
      <c r="E3135">
        <v>4232.1000000000004</v>
      </c>
      <c r="F3135">
        <f t="shared" si="146"/>
        <v>1.0843862708099561E-2</v>
      </c>
      <c r="G3135">
        <f t="shared" si="144"/>
        <v>8.7759999999999998</v>
      </c>
      <c r="H3135">
        <f t="shared" si="145"/>
        <v>4.2350000000000003</v>
      </c>
    </row>
    <row r="3136" spans="1:8">
      <c r="A3136" s="17">
        <v>41017</v>
      </c>
      <c r="B3136">
        <v>4249.05</v>
      </c>
      <c r="C3136">
        <v>4274.75</v>
      </c>
      <c r="D3136">
        <v>4237.8</v>
      </c>
      <c r="E3136">
        <v>4242</v>
      </c>
      <c r="F3136">
        <f t="shared" si="146"/>
        <v>2.3392641950803483E-3</v>
      </c>
      <c r="G3136">
        <f t="shared" si="144"/>
        <v>8.7750000000000004</v>
      </c>
      <c r="H3136">
        <f t="shared" si="145"/>
        <v>4.2329999999999997</v>
      </c>
    </row>
    <row r="3137" spans="1:8">
      <c r="A3137" s="17">
        <v>41018</v>
      </c>
      <c r="B3137">
        <v>4253.25</v>
      </c>
      <c r="C3137">
        <v>4266.2</v>
      </c>
      <c r="D3137">
        <v>4236.6499999999996</v>
      </c>
      <c r="E3137">
        <v>4259.8999999999996</v>
      </c>
      <c r="F3137">
        <f t="shared" si="146"/>
        <v>4.219707685054086E-3</v>
      </c>
      <c r="G3137">
        <f t="shared" si="144"/>
        <v>8.7769999999999992</v>
      </c>
      <c r="H3137">
        <f t="shared" si="145"/>
        <v>4.2320000000000002</v>
      </c>
    </row>
    <row r="3138" spans="1:8">
      <c r="A3138" s="17">
        <v>41019</v>
      </c>
      <c r="B3138">
        <v>4249.8</v>
      </c>
      <c r="C3138">
        <v>4263.5</v>
      </c>
      <c r="D3138">
        <v>4198.55</v>
      </c>
      <c r="E3138">
        <v>4226.3500000000004</v>
      </c>
      <c r="F3138">
        <f t="shared" si="146"/>
        <v>-7.8757717317305964E-3</v>
      </c>
      <c r="G3138">
        <f t="shared" ref="G3138:G3201" si="147">VLOOKUP(A3138,Debtindex,6,FALSE)</f>
        <v>8.9510000000000005</v>
      </c>
      <c r="H3138">
        <f t="shared" ref="H3138:H3201" si="148">VLOOKUP(A3138,Debtindex,7,FALSE)</f>
        <v>4.2229999999999999</v>
      </c>
    </row>
    <row r="3139" spans="1:8">
      <c r="A3139" s="17">
        <v>41022</v>
      </c>
      <c r="B3139">
        <v>4219</v>
      </c>
      <c r="C3139">
        <v>4243.6499999999996</v>
      </c>
      <c r="D3139">
        <v>4146.8999999999996</v>
      </c>
      <c r="E3139">
        <v>4154.8500000000004</v>
      </c>
      <c r="F3139">
        <f t="shared" si="146"/>
        <v>-1.6917671276633461E-2</v>
      </c>
      <c r="G3139">
        <f t="shared" si="147"/>
        <v>8.8089999999999993</v>
      </c>
      <c r="H3139">
        <f t="shared" si="148"/>
        <v>4.2430000000000003</v>
      </c>
    </row>
    <row r="3140" spans="1:8">
      <c r="A3140" s="17">
        <v>41023</v>
      </c>
      <c r="B3140">
        <v>4163.2</v>
      </c>
      <c r="C3140">
        <v>4172.7</v>
      </c>
      <c r="D3140">
        <v>4135.45</v>
      </c>
      <c r="E3140">
        <v>4164</v>
      </c>
      <c r="F3140">
        <f t="shared" ref="F3140:F3203" si="149">E3140/E3139-1</f>
        <v>2.2022455684320708E-3</v>
      </c>
      <c r="G3140">
        <f t="shared" si="147"/>
        <v>8.8879999999999999</v>
      </c>
      <c r="H3140">
        <f t="shared" si="148"/>
        <v>4.2370000000000001</v>
      </c>
    </row>
    <row r="3141" spans="1:8">
      <c r="A3141" s="17">
        <v>41024</v>
      </c>
      <c r="B3141">
        <v>4163.7</v>
      </c>
      <c r="C3141">
        <v>4177.8500000000004</v>
      </c>
      <c r="D3141">
        <v>4117.5</v>
      </c>
      <c r="E3141">
        <v>4146.3</v>
      </c>
      <c r="F3141">
        <f t="shared" si="149"/>
        <v>-4.2507204610950922E-3</v>
      </c>
      <c r="G3141">
        <f t="shared" si="147"/>
        <v>8.9849999999999994</v>
      </c>
      <c r="H3141">
        <f t="shared" si="148"/>
        <v>4.2309999999999999</v>
      </c>
    </row>
    <row r="3142" spans="1:8">
      <c r="A3142" s="17">
        <v>41025</v>
      </c>
      <c r="B3142">
        <v>4153.2</v>
      </c>
      <c r="C3142">
        <v>4155.6000000000004</v>
      </c>
      <c r="D3142">
        <v>4129.3500000000004</v>
      </c>
      <c r="E3142">
        <v>4133.1499999999996</v>
      </c>
      <c r="F3142">
        <f t="shared" si="149"/>
        <v>-3.1715023032584666E-3</v>
      </c>
      <c r="G3142">
        <f t="shared" si="147"/>
        <v>9.0289999999999999</v>
      </c>
      <c r="H3142">
        <f t="shared" si="148"/>
        <v>4.2270000000000003</v>
      </c>
    </row>
    <row r="3143" spans="1:8">
      <c r="A3143" s="17">
        <v>41026</v>
      </c>
      <c r="B3143">
        <v>4133.25</v>
      </c>
      <c r="C3143">
        <v>4161.1499999999996</v>
      </c>
      <c r="D3143">
        <v>4106.2</v>
      </c>
      <c r="E3143">
        <v>4131.1499999999996</v>
      </c>
      <c r="F3143">
        <f t="shared" si="149"/>
        <v>-4.8389243071267352E-4</v>
      </c>
      <c r="G3143">
        <f t="shared" si="147"/>
        <v>8.9459999999999997</v>
      </c>
      <c r="H3143">
        <f t="shared" si="148"/>
        <v>4.2270000000000003</v>
      </c>
    </row>
    <row r="3144" spans="1:8">
      <c r="A3144" s="17">
        <v>41029</v>
      </c>
      <c r="B3144">
        <v>4143.1499999999996</v>
      </c>
      <c r="C3144">
        <v>4186.3999999999996</v>
      </c>
      <c r="D3144">
        <v>4143.1499999999996</v>
      </c>
      <c r="E3144">
        <v>4178.3500000000004</v>
      </c>
      <c r="F3144">
        <f t="shared" si="149"/>
        <v>1.1425390024569548E-2</v>
      </c>
      <c r="G3144">
        <f t="shared" si="147"/>
        <v>9.0879999999999992</v>
      </c>
      <c r="H3144">
        <f t="shared" si="148"/>
        <v>4.2169999999999996</v>
      </c>
    </row>
    <row r="3145" spans="1:8">
      <c r="A3145" s="17">
        <v>41031</v>
      </c>
      <c r="B3145">
        <v>4182</v>
      </c>
      <c r="C3145">
        <v>4203.3</v>
      </c>
      <c r="D3145">
        <v>4163.8</v>
      </c>
      <c r="E3145">
        <v>4171.3</v>
      </c>
      <c r="F3145">
        <f t="shared" si="149"/>
        <v>-1.6872688980100747E-3</v>
      </c>
      <c r="G3145">
        <f t="shared" si="147"/>
        <v>9.0559999999999992</v>
      </c>
      <c r="H3145">
        <f t="shared" si="148"/>
        <v>4.2130000000000001</v>
      </c>
    </row>
    <row r="3146" spans="1:8">
      <c r="A3146" s="17">
        <v>41032</v>
      </c>
      <c r="B3146">
        <v>4155.75</v>
      </c>
      <c r="C3146">
        <v>4155.75</v>
      </c>
      <c r="D3146">
        <v>4123.05</v>
      </c>
      <c r="E3146">
        <v>4128.6499999999996</v>
      </c>
      <c r="F3146">
        <f t="shared" si="149"/>
        <v>-1.0224630211205232E-2</v>
      </c>
      <c r="G3146">
        <f t="shared" si="147"/>
        <v>9.0069999999999997</v>
      </c>
      <c r="H3146">
        <f t="shared" si="148"/>
        <v>4.2119999999999997</v>
      </c>
    </row>
    <row r="3147" spans="1:8">
      <c r="A3147" s="17">
        <v>41033</v>
      </c>
      <c r="B3147">
        <v>4116.5</v>
      </c>
      <c r="C3147">
        <v>4118.8999999999996</v>
      </c>
      <c r="D3147">
        <v>4039.45</v>
      </c>
      <c r="E3147">
        <v>4050.85</v>
      </c>
      <c r="F3147">
        <f t="shared" si="149"/>
        <v>-1.8843932035895405E-2</v>
      </c>
      <c r="G3147">
        <f t="shared" si="147"/>
        <v>8.9849999999999994</v>
      </c>
      <c r="H3147">
        <f t="shared" si="148"/>
        <v>4.3209999999999997</v>
      </c>
    </row>
    <row r="3148" spans="1:8">
      <c r="A3148" s="17">
        <v>41036</v>
      </c>
      <c r="B3148">
        <v>4012.3</v>
      </c>
      <c r="C3148">
        <v>4081.65</v>
      </c>
      <c r="D3148">
        <v>3973.75</v>
      </c>
      <c r="E3148">
        <v>4074.95</v>
      </c>
      <c r="F3148">
        <f t="shared" si="149"/>
        <v>5.9493686510239119E-3</v>
      </c>
      <c r="G3148">
        <f t="shared" si="147"/>
        <v>8.9309999999999992</v>
      </c>
      <c r="H3148">
        <f t="shared" si="148"/>
        <v>4.3140000000000001</v>
      </c>
    </row>
    <row r="3149" spans="1:8">
      <c r="A3149" s="17">
        <v>41037</v>
      </c>
      <c r="B3149">
        <v>4075.4</v>
      </c>
      <c r="C3149">
        <v>4085.55</v>
      </c>
      <c r="D3149">
        <v>3979.85</v>
      </c>
      <c r="E3149">
        <v>3992.55</v>
      </c>
      <c r="F3149">
        <f t="shared" si="149"/>
        <v>-2.0221107007447836E-2</v>
      </c>
      <c r="G3149">
        <f t="shared" si="147"/>
        <v>8.8930000000000007</v>
      </c>
      <c r="H3149">
        <f t="shared" si="148"/>
        <v>4.3129999999999997</v>
      </c>
    </row>
    <row r="3150" spans="1:8">
      <c r="A3150" s="17">
        <v>41038</v>
      </c>
      <c r="B3150">
        <v>3974.65</v>
      </c>
      <c r="C3150">
        <v>3999.65</v>
      </c>
      <c r="D3150">
        <v>3952.45</v>
      </c>
      <c r="E3150">
        <v>3963.7</v>
      </c>
      <c r="F3150">
        <f t="shared" si="149"/>
        <v>-7.2259583474221234E-3</v>
      </c>
      <c r="G3150">
        <f t="shared" si="147"/>
        <v>8.8439999999999994</v>
      </c>
      <c r="H3150">
        <f t="shared" si="148"/>
        <v>4.3179999999999996</v>
      </c>
    </row>
    <row r="3151" spans="1:8">
      <c r="A3151" s="17">
        <v>41039</v>
      </c>
      <c r="B3151">
        <v>3968.85</v>
      </c>
      <c r="C3151">
        <v>4012.05</v>
      </c>
      <c r="D3151">
        <v>3948.55</v>
      </c>
      <c r="E3151">
        <v>3959.6</v>
      </c>
      <c r="F3151">
        <f t="shared" si="149"/>
        <v>-1.0343870625929563E-3</v>
      </c>
      <c r="G3151">
        <f t="shared" si="147"/>
        <v>9.0410000000000004</v>
      </c>
      <c r="H3151">
        <f t="shared" si="148"/>
        <v>4.3070000000000004</v>
      </c>
    </row>
    <row r="3152" spans="1:8">
      <c r="A3152" s="17">
        <v>41040</v>
      </c>
      <c r="B3152">
        <v>3944.65</v>
      </c>
      <c r="C3152">
        <v>3961.7</v>
      </c>
      <c r="D3152">
        <v>3910.55</v>
      </c>
      <c r="E3152">
        <v>3928.25</v>
      </c>
      <c r="F3152">
        <f t="shared" si="149"/>
        <v>-7.9174664107485304E-3</v>
      </c>
      <c r="G3152">
        <f t="shared" si="147"/>
        <v>8.9</v>
      </c>
      <c r="H3152">
        <f t="shared" si="148"/>
        <v>4.3099999999999996</v>
      </c>
    </row>
    <row r="3153" spans="1:8">
      <c r="A3153" s="17">
        <v>41043</v>
      </c>
      <c r="B3153">
        <v>3931.35</v>
      </c>
      <c r="C3153">
        <v>3946.05</v>
      </c>
      <c r="D3153">
        <v>3884.3</v>
      </c>
      <c r="E3153">
        <v>3906.9</v>
      </c>
      <c r="F3153">
        <f t="shared" si="149"/>
        <v>-5.4349901355564834E-3</v>
      </c>
      <c r="G3153">
        <f t="shared" si="147"/>
        <v>8.8230000000000004</v>
      </c>
      <c r="H3153">
        <f t="shared" si="148"/>
        <v>4.3070000000000004</v>
      </c>
    </row>
    <row r="3154" spans="1:8">
      <c r="A3154" s="17">
        <v>41044</v>
      </c>
      <c r="B3154">
        <v>3885.65</v>
      </c>
      <c r="C3154">
        <v>3938.9</v>
      </c>
      <c r="D3154">
        <v>3884.55</v>
      </c>
      <c r="E3154">
        <v>3932.9</v>
      </c>
      <c r="F3154">
        <f t="shared" si="149"/>
        <v>6.6548926258671592E-3</v>
      </c>
      <c r="G3154">
        <f t="shared" si="147"/>
        <v>8.8360000000000003</v>
      </c>
      <c r="H3154">
        <f t="shared" si="148"/>
        <v>4.3029999999999999</v>
      </c>
    </row>
    <row r="3155" spans="1:8">
      <c r="A3155" s="17">
        <v>41045</v>
      </c>
      <c r="B3155">
        <v>3895.15</v>
      </c>
      <c r="C3155">
        <v>3895.15</v>
      </c>
      <c r="D3155">
        <v>3854.1</v>
      </c>
      <c r="E3155">
        <v>3871.4</v>
      </c>
      <c r="F3155">
        <f t="shared" si="149"/>
        <v>-1.5637315975488786E-2</v>
      </c>
      <c r="G3155">
        <f t="shared" si="147"/>
        <v>8.8550000000000004</v>
      </c>
      <c r="H3155">
        <f t="shared" si="148"/>
        <v>4.3</v>
      </c>
    </row>
    <row r="3156" spans="1:8">
      <c r="A3156" s="17">
        <v>41046</v>
      </c>
      <c r="B3156">
        <v>3882.75</v>
      </c>
      <c r="C3156">
        <v>3923.7</v>
      </c>
      <c r="D3156">
        <v>3866.1</v>
      </c>
      <c r="E3156">
        <v>3879.15</v>
      </c>
      <c r="F3156">
        <f t="shared" si="149"/>
        <v>2.0018597923232573E-3</v>
      </c>
      <c r="G3156">
        <f t="shared" si="147"/>
        <v>8.9969999999999999</v>
      </c>
      <c r="H3156">
        <f t="shared" si="148"/>
        <v>4.2919999999999998</v>
      </c>
    </row>
    <row r="3157" spans="1:8">
      <c r="A3157" s="17">
        <v>41047</v>
      </c>
      <c r="B3157">
        <v>3837.95</v>
      </c>
      <c r="C3157">
        <v>3899.65</v>
      </c>
      <c r="D3157">
        <v>3818.25</v>
      </c>
      <c r="E3157">
        <v>3889.05</v>
      </c>
      <c r="F3157">
        <f t="shared" si="149"/>
        <v>2.552105487026779E-3</v>
      </c>
      <c r="G3157">
        <f t="shared" si="147"/>
        <v>8.8529999999999998</v>
      </c>
      <c r="H3157">
        <f t="shared" si="148"/>
        <v>4.2939999999999996</v>
      </c>
    </row>
    <row r="3158" spans="1:8">
      <c r="A3158" s="17">
        <v>41050</v>
      </c>
      <c r="B3158">
        <v>3887.7</v>
      </c>
      <c r="C3158">
        <v>3926.85</v>
      </c>
      <c r="D3158">
        <v>3887.7</v>
      </c>
      <c r="E3158">
        <v>3904.45</v>
      </c>
      <c r="F3158">
        <f t="shared" si="149"/>
        <v>3.9598359496533231E-3</v>
      </c>
      <c r="G3158">
        <f t="shared" si="147"/>
        <v>8.9570000000000007</v>
      </c>
      <c r="H3158">
        <f t="shared" si="148"/>
        <v>4.2930000000000001</v>
      </c>
    </row>
    <row r="3159" spans="1:8">
      <c r="A3159" s="17">
        <v>41051</v>
      </c>
      <c r="B3159">
        <v>3931.6</v>
      </c>
      <c r="C3159">
        <v>3940.05</v>
      </c>
      <c r="D3159">
        <v>3863.25</v>
      </c>
      <c r="E3159">
        <v>3869.8</v>
      </c>
      <c r="F3159">
        <f t="shared" si="149"/>
        <v>-8.8744893646991452E-3</v>
      </c>
      <c r="G3159">
        <f t="shared" si="147"/>
        <v>8.8800000000000008</v>
      </c>
      <c r="H3159">
        <f t="shared" si="148"/>
        <v>4.2939999999999996</v>
      </c>
    </row>
    <row r="3160" spans="1:8">
      <c r="A3160" s="17">
        <v>41052</v>
      </c>
      <c r="B3160">
        <v>3859.95</v>
      </c>
      <c r="C3160">
        <v>3859.95</v>
      </c>
      <c r="D3160">
        <v>3828.4</v>
      </c>
      <c r="E3160">
        <v>3848.8</v>
      </c>
      <c r="F3160">
        <f t="shared" si="149"/>
        <v>-5.4266370355057214E-3</v>
      </c>
      <c r="G3160">
        <f t="shared" si="147"/>
        <v>8.9440000000000008</v>
      </c>
      <c r="H3160">
        <f t="shared" si="148"/>
        <v>4.2919999999999998</v>
      </c>
    </row>
    <row r="3161" spans="1:8">
      <c r="A3161" s="17">
        <v>41053</v>
      </c>
      <c r="B3161">
        <v>3864.25</v>
      </c>
      <c r="C3161">
        <v>3911.25</v>
      </c>
      <c r="D3161">
        <v>3844.2</v>
      </c>
      <c r="E3161">
        <v>3904.85</v>
      </c>
      <c r="F3161">
        <f t="shared" si="149"/>
        <v>1.4562980669299508E-2</v>
      </c>
      <c r="G3161">
        <f t="shared" si="147"/>
        <v>9.0280000000000005</v>
      </c>
      <c r="H3161">
        <f t="shared" si="148"/>
        <v>4.2859999999999996</v>
      </c>
    </row>
    <row r="3162" spans="1:8">
      <c r="A3162" s="17">
        <v>41054</v>
      </c>
      <c r="B3162">
        <v>3896.35</v>
      </c>
      <c r="C3162">
        <v>3921.1</v>
      </c>
      <c r="D3162">
        <v>3887.75</v>
      </c>
      <c r="E3162">
        <v>3910.6</v>
      </c>
      <c r="F3162">
        <f t="shared" si="149"/>
        <v>1.4725277539469062E-3</v>
      </c>
      <c r="G3162">
        <f t="shared" si="147"/>
        <v>8.9220000000000006</v>
      </c>
      <c r="H3162">
        <f t="shared" si="148"/>
        <v>4.2869999999999999</v>
      </c>
    </row>
    <row r="3163" spans="1:8">
      <c r="A3163" s="17">
        <v>41057</v>
      </c>
      <c r="B3163">
        <v>3917.15</v>
      </c>
      <c r="C3163">
        <v>3966.3</v>
      </c>
      <c r="D3163">
        <v>3917.15</v>
      </c>
      <c r="E3163">
        <v>3961.05</v>
      </c>
      <c r="F3163">
        <f t="shared" si="149"/>
        <v>1.290083363166783E-2</v>
      </c>
      <c r="G3163">
        <f t="shared" si="147"/>
        <v>8.9429999999999996</v>
      </c>
      <c r="H3163">
        <f t="shared" si="148"/>
        <v>4.2779999999999996</v>
      </c>
    </row>
    <row r="3164" spans="1:8">
      <c r="A3164" s="17">
        <v>41058</v>
      </c>
      <c r="B3164">
        <v>3972.05</v>
      </c>
      <c r="C3164">
        <v>3983.55</v>
      </c>
      <c r="D3164">
        <v>3955.8</v>
      </c>
      <c r="E3164">
        <v>3961.1</v>
      </c>
      <c r="F3164">
        <f t="shared" si="149"/>
        <v>1.2622915640969623E-5</v>
      </c>
      <c r="G3164">
        <f t="shared" si="147"/>
        <v>8.9909999999999997</v>
      </c>
      <c r="H3164">
        <f t="shared" si="148"/>
        <v>4.274</v>
      </c>
    </row>
    <row r="3165" spans="1:8">
      <c r="A3165" s="17">
        <v>41059</v>
      </c>
      <c r="B3165">
        <v>3946.65</v>
      </c>
      <c r="C3165">
        <v>3946.65</v>
      </c>
      <c r="D3165">
        <v>3920.55</v>
      </c>
      <c r="E3165">
        <v>3923.85</v>
      </c>
      <c r="F3165">
        <f t="shared" si="149"/>
        <v>-9.4039534472747377E-3</v>
      </c>
      <c r="G3165">
        <f t="shared" si="147"/>
        <v>8.9510000000000005</v>
      </c>
      <c r="H3165">
        <f t="shared" si="148"/>
        <v>4.274</v>
      </c>
    </row>
    <row r="3166" spans="1:8">
      <c r="A3166" s="17">
        <v>41060</v>
      </c>
      <c r="B3166">
        <v>3893.7</v>
      </c>
      <c r="C3166">
        <v>3923.1</v>
      </c>
      <c r="D3166">
        <v>3878.95</v>
      </c>
      <c r="E3166">
        <v>3913.05</v>
      </c>
      <c r="F3166">
        <f t="shared" si="149"/>
        <v>-2.7523987920027304E-3</v>
      </c>
      <c r="G3166">
        <f t="shared" si="147"/>
        <v>8.99</v>
      </c>
      <c r="H3166">
        <f t="shared" si="148"/>
        <v>4.2699999999999996</v>
      </c>
    </row>
    <row r="3167" spans="1:8">
      <c r="A3167" s="17">
        <v>41061</v>
      </c>
      <c r="B3167">
        <v>3905.7</v>
      </c>
      <c r="C3167">
        <v>3915.75</v>
      </c>
      <c r="D3167">
        <v>3845.85</v>
      </c>
      <c r="E3167">
        <v>3851.95</v>
      </c>
      <c r="F3167">
        <f t="shared" si="149"/>
        <v>-1.5614418420413889E-2</v>
      </c>
      <c r="G3167">
        <f t="shared" si="147"/>
        <v>8.8309999999999995</v>
      </c>
      <c r="H3167">
        <f t="shared" si="148"/>
        <v>4.2759999999999998</v>
      </c>
    </row>
    <row r="3168" spans="1:8">
      <c r="A3168" s="17">
        <v>41064</v>
      </c>
      <c r="B3168">
        <v>3827.3</v>
      </c>
      <c r="C3168">
        <v>3857.15</v>
      </c>
      <c r="D3168">
        <v>3793.45</v>
      </c>
      <c r="E3168">
        <v>3850.8</v>
      </c>
      <c r="F3168">
        <f t="shared" si="149"/>
        <v>-2.9855008502177593E-4</v>
      </c>
      <c r="G3168">
        <f t="shared" si="147"/>
        <v>8.8940000000000001</v>
      </c>
      <c r="H3168">
        <f t="shared" si="148"/>
        <v>4.2720000000000002</v>
      </c>
    </row>
    <row r="3169" spans="1:8">
      <c r="A3169" s="17">
        <v>41065</v>
      </c>
      <c r="B3169">
        <v>3862.65</v>
      </c>
      <c r="C3169">
        <v>3888.4</v>
      </c>
      <c r="D3169">
        <v>3851.75</v>
      </c>
      <c r="E3169">
        <v>3862.55</v>
      </c>
      <c r="F3169">
        <f t="shared" si="149"/>
        <v>3.0513140126726679E-3</v>
      </c>
      <c r="G3169">
        <f t="shared" si="147"/>
        <v>8.7919999999999998</v>
      </c>
      <c r="H3169">
        <f t="shared" si="148"/>
        <v>4.2729999999999997</v>
      </c>
    </row>
    <row r="3170" spans="1:8">
      <c r="A3170" s="17">
        <v>41066</v>
      </c>
      <c r="B3170">
        <v>3875.55</v>
      </c>
      <c r="C3170">
        <v>3967.4</v>
      </c>
      <c r="D3170">
        <v>3875.55</v>
      </c>
      <c r="E3170">
        <v>3959</v>
      </c>
      <c r="F3170">
        <f t="shared" si="149"/>
        <v>2.4970550543035097E-2</v>
      </c>
      <c r="G3170">
        <f t="shared" si="147"/>
        <v>8.8780000000000001</v>
      </c>
      <c r="H3170">
        <f t="shared" si="148"/>
        <v>4.2670000000000003</v>
      </c>
    </row>
    <row r="3171" spans="1:8">
      <c r="A3171" s="17">
        <v>41067</v>
      </c>
      <c r="B3171">
        <v>3980.4</v>
      </c>
      <c r="C3171">
        <v>4000.35</v>
      </c>
      <c r="D3171">
        <v>3967</v>
      </c>
      <c r="E3171">
        <v>3996.5</v>
      </c>
      <c r="F3171">
        <f t="shared" si="149"/>
        <v>9.4720889113413254E-3</v>
      </c>
      <c r="G3171">
        <f t="shared" si="147"/>
        <v>8.9169999999999998</v>
      </c>
      <c r="H3171">
        <f t="shared" si="148"/>
        <v>4.2629999999999999</v>
      </c>
    </row>
    <row r="3172" spans="1:8">
      <c r="A3172" s="17">
        <v>41068</v>
      </c>
      <c r="B3172">
        <v>3993.35</v>
      </c>
      <c r="C3172">
        <v>4019.8</v>
      </c>
      <c r="D3172">
        <v>3959.3</v>
      </c>
      <c r="E3172">
        <v>4010.95</v>
      </c>
      <c r="F3172">
        <f t="shared" si="149"/>
        <v>3.6156637057425112E-3</v>
      </c>
      <c r="G3172">
        <f t="shared" si="147"/>
        <v>8.59</v>
      </c>
      <c r="H3172">
        <f t="shared" si="148"/>
        <v>4.2779999999999996</v>
      </c>
    </row>
    <row r="3173" spans="1:8">
      <c r="A3173" s="17">
        <v>41071</v>
      </c>
      <c r="B3173">
        <v>4026.95</v>
      </c>
      <c r="C3173">
        <v>4054.05</v>
      </c>
      <c r="D3173">
        <v>3989.8</v>
      </c>
      <c r="E3173">
        <v>3998.05</v>
      </c>
      <c r="F3173">
        <f t="shared" si="149"/>
        <v>-3.216195664368704E-3</v>
      </c>
      <c r="G3173">
        <f t="shared" si="147"/>
        <v>8.5139999999999993</v>
      </c>
      <c r="H3173">
        <f t="shared" si="148"/>
        <v>4.3369999999999997</v>
      </c>
    </row>
    <row r="3174" spans="1:8">
      <c r="A3174" s="17">
        <v>41072</v>
      </c>
      <c r="B3174">
        <v>3976.55</v>
      </c>
      <c r="C3174">
        <v>4047.55</v>
      </c>
      <c r="D3174">
        <v>3976.55</v>
      </c>
      <c r="E3174">
        <v>4040.9</v>
      </c>
      <c r="F3174">
        <f t="shared" si="149"/>
        <v>1.0717724890884295E-2</v>
      </c>
      <c r="G3174">
        <f t="shared" si="147"/>
        <v>8.5329999999999995</v>
      </c>
      <c r="H3174">
        <f t="shared" si="148"/>
        <v>4.335</v>
      </c>
    </row>
    <row r="3175" spans="1:8">
      <c r="A3175" s="17">
        <v>41073</v>
      </c>
      <c r="B3175">
        <v>4041.9</v>
      </c>
      <c r="C3175">
        <v>4062.2</v>
      </c>
      <c r="D3175">
        <v>4030.4</v>
      </c>
      <c r="E3175">
        <v>4043.75</v>
      </c>
      <c r="F3175">
        <f t="shared" si="149"/>
        <v>7.0528842584560714E-4</v>
      </c>
      <c r="G3175">
        <f t="shared" si="147"/>
        <v>8.7420000000000009</v>
      </c>
      <c r="H3175">
        <f t="shared" si="148"/>
        <v>4.3239999999999998</v>
      </c>
    </row>
    <row r="3176" spans="1:8">
      <c r="A3176" s="17">
        <v>41074</v>
      </c>
      <c r="B3176">
        <v>4034.75</v>
      </c>
      <c r="C3176">
        <v>4049.3</v>
      </c>
      <c r="D3176">
        <v>3987.95</v>
      </c>
      <c r="E3176">
        <v>3992.25</v>
      </c>
      <c r="F3176">
        <f t="shared" si="149"/>
        <v>-1.2735703245749574E-2</v>
      </c>
      <c r="G3176">
        <f t="shared" si="147"/>
        <v>8.4949999999999992</v>
      </c>
      <c r="H3176">
        <f t="shared" si="148"/>
        <v>4.34</v>
      </c>
    </row>
    <row r="3177" spans="1:8">
      <c r="A3177" s="17">
        <v>41075</v>
      </c>
      <c r="B3177">
        <v>4000.5</v>
      </c>
      <c r="C3177">
        <v>4052.5</v>
      </c>
      <c r="D3177">
        <v>4000.5</v>
      </c>
      <c r="E3177">
        <v>4047.45</v>
      </c>
      <c r="F3177">
        <f t="shared" si="149"/>
        <v>1.3826789404471018E-2</v>
      </c>
      <c r="G3177">
        <f t="shared" si="147"/>
        <v>8.4749999999999996</v>
      </c>
      <c r="H3177">
        <f t="shared" si="148"/>
        <v>4.43</v>
      </c>
    </row>
    <row r="3178" spans="1:8">
      <c r="A3178" s="17">
        <v>41078</v>
      </c>
      <c r="B3178">
        <v>4067.05</v>
      </c>
      <c r="C3178">
        <v>4085.2</v>
      </c>
      <c r="D3178">
        <v>3976.4</v>
      </c>
      <c r="E3178">
        <v>3991.35</v>
      </c>
      <c r="F3178">
        <f t="shared" si="149"/>
        <v>-1.3860578883000407E-2</v>
      </c>
      <c r="G3178">
        <f t="shared" si="147"/>
        <v>8.8879999999999999</v>
      </c>
      <c r="H3178">
        <f t="shared" si="148"/>
        <v>4.4050000000000002</v>
      </c>
    </row>
    <row r="3179" spans="1:8">
      <c r="A3179" s="17">
        <v>41079</v>
      </c>
      <c r="B3179">
        <v>3983.2</v>
      </c>
      <c r="C3179">
        <v>4022.6</v>
      </c>
      <c r="D3179">
        <v>3976.15</v>
      </c>
      <c r="E3179">
        <v>4016.45</v>
      </c>
      <c r="F3179">
        <f t="shared" si="149"/>
        <v>6.288599095544134E-3</v>
      </c>
      <c r="G3179">
        <f t="shared" si="147"/>
        <v>8.8140000000000001</v>
      </c>
      <c r="H3179">
        <f t="shared" si="148"/>
        <v>4.4050000000000002</v>
      </c>
    </row>
    <row r="3180" spans="1:8">
      <c r="A3180" s="17">
        <v>41080</v>
      </c>
      <c r="B3180">
        <v>4022.4</v>
      </c>
      <c r="C3180">
        <v>4049.55</v>
      </c>
      <c r="D3180">
        <v>4020.8</v>
      </c>
      <c r="E3180">
        <v>4037.8</v>
      </c>
      <c r="F3180">
        <f t="shared" si="149"/>
        <v>5.3156394328326417E-3</v>
      </c>
      <c r="G3180">
        <f t="shared" si="147"/>
        <v>8.9130000000000003</v>
      </c>
      <c r="H3180">
        <f t="shared" si="148"/>
        <v>4.3979999999999997</v>
      </c>
    </row>
    <row r="3181" spans="1:8">
      <c r="A3181" s="17">
        <v>41081</v>
      </c>
      <c r="B3181">
        <v>4024.85</v>
      </c>
      <c r="C3181">
        <v>4076.45</v>
      </c>
      <c r="D3181">
        <v>4022</v>
      </c>
      <c r="E3181">
        <v>4074.2</v>
      </c>
      <c r="F3181">
        <f t="shared" si="149"/>
        <v>9.0148100450739843E-3</v>
      </c>
      <c r="G3181">
        <f t="shared" si="147"/>
        <v>8.6509999999999998</v>
      </c>
      <c r="H3181">
        <f t="shared" si="148"/>
        <v>4.4059999999999997</v>
      </c>
    </row>
    <row r="3182" spans="1:8">
      <c r="A3182" s="17">
        <v>41082</v>
      </c>
      <c r="B3182">
        <v>4038.9</v>
      </c>
      <c r="C3182">
        <v>4072.25</v>
      </c>
      <c r="D3182">
        <v>4025.7</v>
      </c>
      <c r="E3182">
        <v>4063.75</v>
      </c>
      <c r="F3182">
        <f t="shared" si="149"/>
        <v>-2.5649207206321911E-3</v>
      </c>
      <c r="G3182">
        <f t="shared" si="147"/>
        <v>8.64</v>
      </c>
      <c r="H3182">
        <f t="shared" si="148"/>
        <v>4.4039999999999999</v>
      </c>
    </row>
    <row r="3183" spans="1:8">
      <c r="A3183" s="17">
        <v>41085</v>
      </c>
      <c r="B3183">
        <v>4070.75</v>
      </c>
      <c r="C3183">
        <v>4103.3999999999996</v>
      </c>
      <c r="D3183">
        <v>4040.15</v>
      </c>
      <c r="E3183">
        <v>4044.75</v>
      </c>
      <c r="F3183">
        <f t="shared" si="149"/>
        <v>-4.6754844663180473E-3</v>
      </c>
      <c r="G3183">
        <f t="shared" si="147"/>
        <v>8.8559999999999999</v>
      </c>
      <c r="H3183">
        <f t="shared" si="148"/>
        <v>4.3869999999999996</v>
      </c>
    </row>
    <row r="3184" spans="1:8">
      <c r="A3184" s="17">
        <v>41086</v>
      </c>
      <c r="B3184">
        <v>4040.8</v>
      </c>
      <c r="C3184">
        <v>4060.45</v>
      </c>
      <c r="D3184">
        <v>4034.35</v>
      </c>
      <c r="E3184">
        <v>4053.2</v>
      </c>
      <c r="F3184">
        <f t="shared" si="149"/>
        <v>2.0891278818220282E-3</v>
      </c>
      <c r="G3184">
        <f t="shared" si="147"/>
        <v>8.891</v>
      </c>
      <c r="H3184">
        <f t="shared" si="148"/>
        <v>4.383</v>
      </c>
    </row>
    <row r="3185" spans="1:8">
      <c r="A3185" s="17">
        <v>41087</v>
      </c>
      <c r="B3185">
        <v>4069.3</v>
      </c>
      <c r="C3185">
        <v>4081.15</v>
      </c>
      <c r="D3185">
        <v>4060.4</v>
      </c>
      <c r="E3185">
        <v>4069.85</v>
      </c>
      <c r="F3185">
        <f t="shared" si="149"/>
        <v>4.1078653903088291E-3</v>
      </c>
      <c r="G3185">
        <f t="shared" si="147"/>
        <v>8.9220000000000006</v>
      </c>
      <c r="H3185">
        <f t="shared" si="148"/>
        <v>4.3840000000000003</v>
      </c>
    </row>
    <row r="3186" spans="1:8">
      <c r="A3186" s="17">
        <v>41088</v>
      </c>
      <c r="B3186">
        <v>4073.8</v>
      </c>
      <c r="C3186">
        <v>4083.65</v>
      </c>
      <c r="D3186">
        <v>4056.9</v>
      </c>
      <c r="E3186">
        <v>4075.05</v>
      </c>
      <c r="F3186">
        <f t="shared" si="149"/>
        <v>1.2776883668932371E-3</v>
      </c>
      <c r="G3186">
        <f t="shared" si="147"/>
        <v>8.9280000000000008</v>
      </c>
      <c r="H3186">
        <f t="shared" si="148"/>
        <v>4.3810000000000002</v>
      </c>
    </row>
    <row r="3187" spans="1:8">
      <c r="A3187" s="17">
        <v>41089</v>
      </c>
      <c r="B3187">
        <v>4098.6000000000004</v>
      </c>
      <c r="C3187">
        <v>4174.2</v>
      </c>
      <c r="D3187">
        <v>4098.6000000000004</v>
      </c>
      <c r="E3187">
        <v>4170.6499999999996</v>
      </c>
      <c r="F3187">
        <f t="shared" si="149"/>
        <v>2.3459834848652106E-2</v>
      </c>
      <c r="G3187">
        <f t="shared" si="147"/>
        <v>8.8940000000000001</v>
      </c>
      <c r="H3187">
        <f t="shared" si="148"/>
        <v>4.38</v>
      </c>
    </row>
    <row r="3188" spans="1:8">
      <c r="A3188" s="17">
        <v>41092</v>
      </c>
      <c r="B3188">
        <v>4173.6000000000004</v>
      </c>
      <c r="C3188">
        <v>4196.1499999999996</v>
      </c>
      <c r="D3188">
        <v>4165.8500000000004</v>
      </c>
      <c r="E3188">
        <v>4180.8999999999996</v>
      </c>
      <c r="F3188">
        <f t="shared" si="149"/>
        <v>2.4576504861353321E-3</v>
      </c>
      <c r="G3188">
        <f t="shared" si="147"/>
        <v>8.9339999999999993</v>
      </c>
      <c r="H3188">
        <f t="shared" si="148"/>
        <v>4.3860000000000001</v>
      </c>
    </row>
    <row r="3189" spans="1:8">
      <c r="A3189" s="17">
        <v>41093</v>
      </c>
      <c r="B3189">
        <v>4192.3500000000004</v>
      </c>
      <c r="C3189">
        <v>4212.45</v>
      </c>
      <c r="D3189">
        <v>4181.8500000000004</v>
      </c>
      <c r="E3189">
        <v>4196.7</v>
      </c>
      <c r="F3189">
        <f t="shared" si="149"/>
        <v>3.7790906264201229E-3</v>
      </c>
      <c r="G3189">
        <f t="shared" si="147"/>
        <v>8.8260000000000005</v>
      </c>
      <c r="H3189">
        <f t="shared" si="148"/>
        <v>4.3869999999999996</v>
      </c>
    </row>
    <row r="3190" spans="1:8">
      <c r="A3190" s="17">
        <v>41094</v>
      </c>
      <c r="B3190">
        <v>4209.1499999999996</v>
      </c>
      <c r="C3190">
        <v>4217.55</v>
      </c>
      <c r="D3190">
        <v>4190.45</v>
      </c>
      <c r="E3190">
        <v>4213.05</v>
      </c>
      <c r="F3190">
        <f t="shared" si="149"/>
        <v>3.8959182214597377E-3</v>
      </c>
      <c r="G3190">
        <f t="shared" si="147"/>
        <v>8.8379999999999992</v>
      </c>
      <c r="H3190">
        <f t="shared" si="148"/>
        <v>4.383</v>
      </c>
    </row>
    <row r="3191" spans="1:8">
      <c r="A3191" s="17">
        <v>41095</v>
      </c>
      <c r="B3191">
        <v>4210.1000000000004</v>
      </c>
      <c r="C3191">
        <v>4240.8999999999996</v>
      </c>
      <c r="D3191">
        <v>4206.1499999999996</v>
      </c>
      <c r="E3191">
        <v>4236.95</v>
      </c>
      <c r="F3191">
        <f t="shared" si="149"/>
        <v>5.6728498356297674E-3</v>
      </c>
      <c r="G3191">
        <f t="shared" si="147"/>
        <v>8.7970000000000006</v>
      </c>
      <c r="H3191">
        <f t="shared" si="148"/>
        <v>4.3819999999999997</v>
      </c>
    </row>
    <row r="3192" spans="1:8">
      <c r="A3192" s="17">
        <v>41096</v>
      </c>
      <c r="B3192">
        <v>4235.55</v>
      </c>
      <c r="C3192">
        <v>4235.55</v>
      </c>
      <c r="D3192">
        <v>4207.55</v>
      </c>
      <c r="E3192">
        <v>4224.1499999999996</v>
      </c>
      <c r="F3192">
        <f t="shared" si="149"/>
        <v>-3.0210410790781905E-3</v>
      </c>
      <c r="G3192">
        <f t="shared" si="147"/>
        <v>8.7430000000000003</v>
      </c>
      <c r="H3192">
        <f t="shared" si="148"/>
        <v>4.3810000000000002</v>
      </c>
    </row>
    <row r="3193" spans="1:8">
      <c r="A3193" s="17">
        <v>41099</v>
      </c>
      <c r="B3193">
        <v>4205.6000000000004</v>
      </c>
      <c r="C3193">
        <v>4209</v>
      </c>
      <c r="D3193">
        <v>4171.3</v>
      </c>
      <c r="E3193">
        <v>4184.1499999999996</v>
      </c>
      <c r="F3193">
        <f t="shared" si="149"/>
        <v>-9.4693606997857671E-3</v>
      </c>
      <c r="G3193">
        <f t="shared" si="147"/>
        <v>8.58</v>
      </c>
      <c r="H3193">
        <f t="shared" si="148"/>
        <v>4.3979999999999997</v>
      </c>
    </row>
    <row r="3194" spans="1:8">
      <c r="A3194" s="17">
        <v>41100</v>
      </c>
      <c r="B3194">
        <v>4190.45</v>
      </c>
      <c r="C3194">
        <v>4237</v>
      </c>
      <c r="D3194">
        <v>4190.45</v>
      </c>
      <c r="E3194">
        <v>4235.8</v>
      </c>
      <c r="F3194">
        <f t="shared" si="149"/>
        <v>1.2344203721186053E-2</v>
      </c>
      <c r="G3194">
        <f t="shared" si="147"/>
        <v>8.6229999999999993</v>
      </c>
      <c r="H3194">
        <f t="shared" si="148"/>
        <v>4.3929999999999998</v>
      </c>
    </row>
    <row r="3195" spans="1:8">
      <c r="A3195" s="17">
        <v>41101</v>
      </c>
      <c r="B3195">
        <v>4219.05</v>
      </c>
      <c r="C3195">
        <v>4234.75</v>
      </c>
      <c r="D3195">
        <v>4208.3999999999996</v>
      </c>
      <c r="E3195">
        <v>4210.6499999999996</v>
      </c>
      <c r="F3195">
        <f t="shared" si="149"/>
        <v>-5.9374852448180748E-3</v>
      </c>
      <c r="G3195">
        <f t="shared" si="147"/>
        <v>8.7200000000000006</v>
      </c>
      <c r="H3195">
        <f t="shared" si="148"/>
        <v>4.3869999999999996</v>
      </c>
    </row>
    <row r="3196" spans="1:8">
      <c r="A3196" s="17">
        <v>41102</v>
      </c>
      <c r="B3196">
        <v>4173.8999999999996</v>
      </c>
      <c r="C3196">
        <v>4179.75</v>
      </c>
      <c r="D3196">
        <v>4149.8500000000004</v>
      </c>
      <c r="E3196">
        <v>4164.6000000000004</v>
      </c>
      <c r="F3196">
        <f t="shared" si="149"/>
        <v>-1.0936553738733701E-2</v>
      </c>
      <c r="G3196">
        <f t="shared" si="147"/>
        <v>8.7490000000000006</v>
      </c>
      <c r="H3196">
        <f t="shared" si="148"/>
        <v>4.383</v>
      </c>
    </row>
    <row r="3197" spans="1:8">
      <c r="A3197" s="17">
        <v>41103</v>
      </c>
      <c r="B3197">
        <v>4168.8500000000004</v>
      </c>
      <c r="C3197">
        <v>4189.8500000000004</v>
      </c>
      <c r="D3197">
        <v>4152.8</v>
      </c>
      <c r="E3197">
        <v>4156.75</v>
      </c>
      <c r="F3197">
        <f t="shared" si="149"/>
        <v>-1.8849349277242355E-3</v>
      </c>
      <c r="G3197">
        <f t="shared" si="147"/>
        <v>8.56</v>
      </c>
      <c r="H3197">
        <f t="shared" si="148"/>
        <v>4.3940000000000001</v>
      </c>
    </row>
    <row r="3198" spans="1:8">
      <c r="A3198" s="17">
        <v>41106</v>
      </c>
      <c r="B3198">
        <v>4159.6499999999996</v>
      </c>
      <c r="C3198">
        <v>4171</v>
      </c>
      <c r="D3198">
        <v>4130.8</v>
      </c>
      <c r="E3198">
        <v>4134.75</v>
      </c>
      <c r="F3198">
        <f t="shared" si="149"/>
        <v>-5.2925963793829522E-3</v>
      </c>
      <c r="G3198">
        <f t="shared" si="147"/>
        <v>8.3339999999999996</v>
      </c>
      <c r="H3198">
        <f t="shared" si="148"/>
        <v>4.4160000000000004</v>
      </c>
    </row>
    <row r="3199" spans="1:8">
      <c r="A3199" s="17">
        <v>41107</v>
      </c>
      <c r="B3199">
        <v>4151.8999999999996</v>
      </c>
      <c r="C3199">
        <v>4161.7</v>
      </c>
      <c r="D3199">
        <v>4117.1000000000004</v>
      </c>
      <c r="E3199">
        <v>4123.05</v>
      </c>
      <c r="F3199">
        <f t="shared" si="149"/>
        <v>-2.8296753128967955E-3</v>
      </c>
      <c r="G3199">
        <f t="shared" si="147"/>
        <v>8.6389999999999993</v>
      </c>
      <c r="H3199">
        <f t="shared" si="148"/>
        <v>4.4009999999999998</v>
      </c>
    </row>
    <row r="3200" spans="1:8">
      <c r="A3200" s="17">
        <v>41108</v>
      </c>
      <c r="B3200">
        <v>4126.3</v>
      </c>
      <c r="C3200">
        <v>4143.3500000000004</v>
      </c>
      <c r="D3200">
        <v>4102.6499999999996</v>
      </c>
      <c r="E3200">
        <v>4139.75</v>
      </c>
      <c r="F3200">
        <f t="shared" si="149"/>
        <v>4.0503995828331529E-3</v>
      </c>
      <c r="G3200">
        <f t="shared" si="147"/>
        <v>8.3970000000000002</v>
      </c>
      <c r="H3200">
        <f t="shared" si="148"/>
        <v>4.407</v>
      </c>
    </row>
    <row r="3201" spans="1:8">
      <c r="A3201" s="17">
        <v>41109</v>
      </c>
      <c r="B3201">
        <v>4158.5</v>
      </c>
      <c r="C3201">
        <v>4170.1000000000004</v>
      </c>
      <c r="D3201">
        <v>4152.3</v>
      </c>
      <c r="E3201">
        <v>4157.3</v>
      </c>
      <c r="F3201">
        <f t="shared" si="149"/>
        <v>4.2393864363790001E-3</v>
      </c>
      <c r="G3201">
        <f t="shared" si="147"/>
        <v>8.391</v>
      </c>
      <c r="H3201">
        <f t="shared" si="148"/>
        <v>4.4039999999999999</v>
      </c>
    </row>
    <row r="3202" spans="1:8">
      <c r="A3202" s="17">
        <v>41110</v>
      </c>
      <c r="B3202">
        <v>4152</v>
      </c>
      <c r="C3202">
        <v>4154.3999999999996</v>
      </c>
      <c r="D3202">
        <v>4127.3</v>
      </c>
      <c r="E3202">
        <v>4134.75</v>
      </c>
      <c r="F3202">
        <f t="shared" si="149"/>
        <v>-5.4241935871840452E-3</v>
      </c>
      <c r="G3202">
        <f t="shared" ref="G3202:G3265" si="150">VLOOKUP(A3202,Debtindex,6,FALSE)</f>
        <v>8.6709999999999994</v>
      </c>
      <c r="H3202">
        <f t="shared" ref="H3202:H3265" si="151">VLOOKUP(A3202,Debtindex,7,FALSE)</f>
        <v>4.391</v>
      </c>
    </row>
    <row r="3203" spans="1:8">
      <c r="A3203" s="17">
        <v>41113</v>
      </c>
      <c r="B3203">
        <v>4111.3</v>
      </c>
      <c r="C3203">
        <v>4111.3</v>
      </c>
      <c r="D3203">
        <v>4060.3</v>
      </c>
      <c r="E3203">
        <v>4069.05</v>
      </c>
      <c r="F3203">
        <f t="shared" si="149"/>
        <v>-1.5889715218574185E-2</v>
      </c>
      <c r="G3203">
        <f t="shared" si="150"/>
        <v>8.6059999999999999</v>
      </c>
      <c r="H3203">
        <f t="shared" si="151"/>
        <v>4.3849999999999998</v>
      </c>
    </row>
    <row r="3204" spans="1:8">
      <c r="A3204" s="17">
        <v>41114</v>
      </c>
      <c r="B3204">
        <v>4074.95</v>
      </c>
      <c r="C3204">
        <v>4086.2</v>
      </c>
      <c r="D3204">
        <v>4057.65</v>
      </c>
      <c r="E3204">
        <v>4079.3</v>
      </c>
      <c r="F3204">
        <f t="shared" ref="F3204:F3267" si="152">E3204/E3203-1</f>
        <v>2.5190154950172072E-3</v>
      </c>
      <c r="G3204">
        <f t="shared" si="150"/>
        <v>8.3699999999999992</v>
      </c>
      <c r="H3204">
        <f t="shared" si="151"/>
        <v>4.391</v>
      </c>
    </row>
    <row r="3205" spans="1:8">
      <c r="A3205" s="17">
        <v>41115</v>
      </c>
      <c r="B3205">
        <v>4073.65</v>
      </c>
      <c r="C3205">
        <v>4073.65</v>
      </c>
      <c r="D3205">
        <v>4040.1</v>
      </c>
      <c r="E3205">
        <v>4062.4</v>
      </c>
      <c r="F3205">
        <f t="shared" si="152"/>
        <v>-4.1428676488612926E-3</v>
      </c>
      <c r="G3205">
        <f t="shared" si="150"/>
        <v>8.5090000000000003</v>
      </c>
      <c r="H3205">
        <f t="shared" si="151"/>
        <v>4.383</v>
      </c>
    </row>
    <row r="3206" spans="1:8">
      <c r="A3206" s="17">
        <v>41116</v>
      </c>
      <c r="B3206">
        <v>4071.7</v>
      </c>
      <c r="C3206">
        <v>4072.3</v>
      </c>
      <c r="D3206">
        <v>3996.35</v>
      </c>
      <c r="E3206">
        <v>4003.6</v>
      </c>
      <c r="F3206">
        <f t="shared" si="152"/>
        <v>-1.4474202441906336E-2</v>
      </c>
      <c r="G3206">
        <f t="shared" si="150"/>
        <v>8.5030000000000001</v>
      </c>
      <c r="H3206">
        <f t="shared" si="151"/>
        <v>4.3810000000000002</v>
      </c>
    </row>
    <row r="3207" spans="1:8">
      <c r="A3207" s="17">
        <v>41117</v>
      </c>
      <c r="B3207">
        <v>4048.9</v>
      </c>
      <c r="C3207">
        <v>4080.35</v>
      </c>
      <c r="D3207">
        <v>4015.1</v>
      </c>
      <c r="E3207">
        <v>4028.25</v>
      </c>
      <c r="F3207">
        <f t="shared" si="152"/>
        <v>6.1569587371366197E-3</v>
      </c>
      <c r="G3207">
        <f t="shared" si="150"/>
        <v>8.3889999999999993</v>
      </c>
      <c r="H3207">
        <f t="shared" si="151"/>
        <v>4.3819999999999997</v>
      </c>
    </row>
    <row r="3208" spans="1:8">
      <c r="A3208" s="17">
        <v>41120</v>
      </c>
      <c r="B3208">
        <v>4044.95</v>
      </c>
      <c r="C3208">
        <v>4107.75</v>
      </c>
      <c r="D3208">
        <v>4044.95</v>
      </c>
      <c r="E3208">
        <v>4104.1000000000004</v>
      </c>
      <c r="F3208">
        <f t="shared" si="152"/>
        <v>1.8829516539440316E-2</v>
      </c>
      <c r="G3208">
        <f t="shared" si="150"/>
        <v>8.6170000000000009</v>
      </c>
      <c r="H3208">
        <f t="shared" si="151"/>
        <v>4.3689999999999998</v>
      </c>
    </row>
    <row r="3209" spans="1:8">
      <c r="A3209" s="17">
        <v>41121</v>
      </c>
      <c r="B3209">
        <v>4112.55</v>
      </c>
      <c r="C3209">
        <v>4130.6000000000004</v>
      </c>
      <c r="D3209">
        <v>4072.35</v>
      </c>
      <c r="E3209">
        <v>4126.45</v>
      </c>
      <c r="F3209">
        <f t="shared" si="152"/>
        <v>5.4457737384565608E-3</v>
      </c>
      <c r="G3209">
        <f t="shared" si="150"/>
        <v>8.673</v>
      </c>
      <c r="H3209">
        <f t="shared" si="151"/>
        <v>4.3639999999999999</v>
      </c>
    </row>
    <row r="3210" spans="1:8">
      <c r="A3210" s="17">
        <v>41122</v>
      </c>
      <c r="B3210">
        <v>4121.8999999999996</v>
      </c>
      <c r="C3210">
        <v>4144.6000000000004</v>
      </c>
      <c r="D3210">
        <v>4118.45</v>
      </c>
      <c r="E3210">
        <v>4141.8500000000004</v>
      </c>
      <c r="F3210">
        <f t="shared" si="152"/>
        <v>3.7320214712406319E-3</v>
      </c>
      <c r="G3210">
        <f t="shared" si="150"/>
        <v>8.827</v>
      </c>
      <c r="H3210">
        <f t="shared" si="151"/>
        <v>4.3579999999999997</v>
      </c>
    </row>
    <row r="3211" spans="1:8">
      <c r="A3211" s="17">
        <v>41123</v>
      </c>
      <c r="B3211">
        <v>4137.6499999999996</v>
      </c>
      <c r="C3211">
        <v>4140.55</v>
      </c>
      <c r="D3211">
        <v>4125</v>
      </c>
      <c r="E3211">
        <v>4138.8999999999996</v>
      </c>
      <c r="F3211">
        <f t="shared" si="152"/>
        <v>-7.1224211403131399E-4</v>
      </c>
      <c r="G3211">
        <f t="shared" si="150"/>
        <v>8.5459999999999994</v>
      </c>
      <c r="H3211">
        <f t="shared" si="151"/>
        <v>4.3739999999999997</v>
      </c>
    </row>
    <row r="3212" spans="1:8">
      <c r="A3212" s="17">
        <v>41124</v>
      </c>
      <c r="B3212">
        <v>4121</v>
      </c>
      <c r="C3212">
        <v>4132.6499999999996</v>
      </c>
      <c r="D3212">
        <v>4094.75</v>
      </c>
      <c r="E3212">
        <v>4129.05</v>
      </c>
      <c r="F3212">
        <f t="shared" si="152"/>
        <v>-2.3798593829277292E-3</v>
      </c>
      <c r="G3212">
        <f t="shared" si="150"/>
        <v>8.7040000000000006</v>
      </c>
      <c r="H3212">
        <f t="shared" si="151"/>
        <v>4.3650000000000002</v>
      </c>
    </row>
    <row r="3213" spans="1:8">
      <c r="A3213" s="17">
        <v>41127</v>
      </c>
      <c r="B3213">
        <v>4154.25</v>
      </c>
      <c r="C3213">
        <v>4184.6499999999996</v>
      </c>
      <c r="D3213">
        <v>4154.25</v>
      </c>
      <c r="E3213">
        <v>4172.45</v>
      </c>
      <c r="F3213">
        <f t="shared" si="152"/>
        <v>1.0510892336009325E-2</v>
      </c>
      <c r="G3213">
        <f t="shared" si="150"/>
        <v>8.7230000000000008</v>
      </c>
      <c r="H3213">
        <f t="shared" si="151"/>
        <v>4.3559999999999999</v>
      </c>
    </row>
    <row r="3214" spans="1:8">
      <c r="A3214" s="17">
        <v>41128</v>
      </c>
      <c r="B3214">
        <v>4179.6499999999996</v>
      </c>
      <c r="C3214">
        <v>4217.05</v>
      </c>
      <c r="D3214">
        <v>4174.8999999999996</v>
      </c>
      <c r="E3214">
        <v>4206.1499999999996</v>
      </c>
      <c r="F3214">
        <f t="shared" si="152"/>
        <v>8.0767894162900866E-3</v>
      </c>
      <c r="G3214">
        <f t="shared" si="150"/>
        <v>8.6219999999999999</v>
      </c>
      <c r="H3214">
        <f t="shared" si="151"/>
        <v>4.3600000000000003</v>
      </c>
    </row>
    <row r="3215" spans="1:8">
      <c r="A3215" s="17">
        <v>41129</v>
      </c>
      <c r="B3215">
        <v>4211</v>
      </c>
      <c r="C3215">
        <v>4230</v>
      </c>
      <c r="D3215">
        <v>4196.3999999999996</v>
      </c>
      <c r="E3215">
        <v>4201.6000000000004</v>
      </c>
      <c r="F3215">
        <f t="shared" si="152"/>
        <v>-1.0817493432234704E-3</v>
      </c>
      <c r="G3215">
        <f t="shared" si="150"/>
        <v>8.7469999999999999</v>
      </c>
      <c r="H3215">
        <f t="shared" si="151"/>
        <v>4.3780000000000001</v>
      </c>
    </row>
    <row r="3216" spans="1:8">
      <c r="A3216" s="17">
        <v>41130</v>
      </c>
      <c r="B3216">
        <v>4207.3999999999996</v>
      </c>
      <c r="C3216">
        <v>4222</v>
      </c>
      <c r="D3216">
        <v>4181.95</v>
      </c>
      <c r="E3216">
        <v>4190.1499999999996</v>
      </c>
      <c r="F3216">
        <f t="shared" si="152"/>
        <v>-2.7251523229248065E-3</v>
      </c>
      <c r="G3216">
        <f t="shared" si="150"/>
        <v>8.5340000000000007</v>
      </c>
      <c r="H3216">
        <f t="shared" si="151"/>
        <v>4.3849999999999998</v>
      </c>
    </row>
    <row r="3217" spans="1:8">
      <c r="A3217" s="17">
        <v>41131</v>
      </c>
      <c r="B3217">
        <v>4181.95</v>
      </c>
      <c r="C3217">
        <v>4192.3999999999996</v>
      </c>
      <c r="D3217">
        <v>4169.05</v>
      </c>
      <c r="E3217">
        <v>4186.95</v>
      </c>
      <c r="F3217">
        <f t="shared" si="152"/>
        <v>-7.6369581041246803E-4</v>
      </c>
      <c r="G3217">
        <f t="shared" si="150"/>
        <v>8.5679999999999996</v>
      </c>
      <c r="H3217">
        <f t="shared" si="151"/>
        <v>4.3810000000000002</v>
      </c>
    </row>
    <row r="3218" spans="1:8">
      <c r="A3218" s="17">
        <v>41134</v>
      </c>
      <c r="B3218">
        <v>4184.75</v>
      </c>
      <c r="C3218">
        <v>4216.5</v>
      </c>
      <c r="D3218">
        <v>4184.5</v>
      </c>
      <c r="E3218">
        <v>4213.25</v>
      </c>
      <c r="F3218">
        <f t="shared" si="152"/>
        <v>6.2814220375213559E-3</v>
      </c>
      <c r="G3218">
        <f t="shared" si="150"/>
        <v>8.7240000000000002</v>
      </c>
      <c r="H3218">
        <f t="shared" si="151"/>
        <v>4.3659999999999997</v>
      </c>
    </row>
    <row r="3219" spans="1:8">
      <c r="A3219" s="17">
        <v>41135</v>
      </c>
      <c r="B3219">
        <v>4210.3999999999996</v>
      </c>
      <c r="C3219">
        <v>4239.1000000000004</v>
      </c>
      <c r="D3219">
        <v>4201.8999999999996</v>
      </c>
      <c r="E3219">
        <v>4234.5</v>
      </c>
      <c r="F3219">
        <f t="shared" si="152"/>
        <v>5.0436124132202664E-3</v>
      </c>
      <c r="G3219">
        <f t="shared" si="150"/>
        <v>8.6489999999999991</v>
      </c>
      <c r="H3219">
        <f t="shared" si="151"/>
        <v>4.3659999999999997</v>
      </c>
    </row>
    <row r="3220" spans="1:8">
      <c r="A3220" s="17">
        <v>41137</v>
      </c>
      <c r="B3220">
        <v>4237.7</v>
      </c>
      <c r="C3220">
        <v>4242.3500000000004</v>
      </c>
      <c r="D3220">
        <v>4218.45</v>
      </c>
      <c r="E3220">
        <v>4222.6499999999996</v>
      </c>
      <c r="F3220">
        <f t="shared" si="152"/>
        <v>-2.7984413744244208E-3</v>
      </c>
      <c r="G3220">
        <f t="shared" si="150"/>
        <v>8.81</v>
      </c>
      <c r="H3220">
        <f t="shared" si="151"/>
        <v>4.3540000000000001</v>
      </c>
    </row>
    <row r="3221" spans="1:8">
      <c r="A3221" s="17">
        <v>41138</v>
      </c>
      <c r="B3221">
        <v>4225.8999999999996</v>
      </c>
      <c r="C3221">
        <v>4252.3</v>
      </c>
      <c r="D3221">
        <v>4206.5</v>
      </c>
      <c r="E3221">
        <v>4223.7</v>
      </c>
      <c r="F3221">
        <f t="shared" si="152"/>
        <v>2.4865901744175467E-4</v>
      </c>
      <c r="G3221">
        <f t="shared" si="150"/>
        <v>8.9019999999999992</v>
      </c>
      <c r="H3221">
        <f t="shared" si="151"/>
        <v>4.3550000000000004</v>
      </c>
    </row>
    <row r="3222" spans="1:8">
      <c r="A3222" s="17">
        <v>41142</v>
      </c>
      <c r="B3222">
        <v>4225.05</v>
      </c>
      <c r="C3222">
        <v>4259.8999999999996</v>
      </c>
      <c r="D3222">
        <v>4225.05</v>
      </c>
      <c r="E3222">
        <v>4257.95</v>
      </c>
      <c r="F3222">
        <f t="shared" si="152"/>
        <v>8.1090039538793679E-3</v>
      </c>
      <c r="G3222">
        <f t="shared" si="150"/>
        <v>8.8689999999999998</v>
      </c>
      <c r="H3222">
        <f t="shared" si="151"/>
        <v>4.3449999999999998</v>
      </c>
    </row>
    <row r="3223" spans="1:8">
      <c r="A3223" s="17">
        <v>41143</v>
      </c>
      <c r="B3223">
        <v>4243.8</v>
      </c>
      <c r="C3223">
        <v>4266.2</v>
      </c>
      <c r="D3223">
        <v>4243.8</v>
      </c>
      <c r="E3223">
        <v>4249.6499999999996</v>
      </c>
      <c r="F3223">
        <f t="shared" si="152"/>
        <v>-1.9492948484599593E-3</v>
      </c>
      <c r="G3223">
        <f t="shared" si="150"/>
        <v>8.7710000000000008</v>
      </c>
      <c r="H3223">
        <f t="shared" si="151"/>
        <v>4.351</v>
      </c>
    </row>
    <row r="3224" spans="1:8">
      <c r="A3224" s="17">
        <v>41144</v>
      </c>
      <c r="B3224">
        <v>4256.8</v>
      </c>
      <c r="C3224">
        <v>4274.05</v>
      </c>
      <c r="D3224">
        <v>4233.3999999999996</v>
      </c>
      <c r="E3224">
        <v>4248.05</v>
      </c>
      <c r="F3224">
        <f t="shared" si="152"/>
        <v>-3.7650159424884588E-4</v>
      </c>
      <c r="G3224">
        <f t="shared" si="150"/>
        <v>8.8040000000000003</v>
      </c>
      <c r="H3224">
        <f t="shared" si="151"/>
        <v>4.3470000000000004</v>
      </c>
    </row>
    <row r="3225" spans="1:8">
      <c r="A3225" s="17">
        <v>41145</v>
      </c>
      <c r="B3225">
        <v>4235.3500000000004</v>
      </c>
      <c r="C3225">
        <v>4235.8500000000004</v>
      </c>
      <c r="D3225">
        <v>4213.1000000000004</v>
      </c>
      <c r="E3225">
        <v>4226</v>
      </c>
      <c r="F3225">
        <f t="shared" si="152"/>
        <v>-5.1906168712704259E-3</v>
      </c>
      <c r="G3225">
        <f t="shared" si="150"/>
        <v>8.8689999999999998</v>
      </c>
      <c r="H3225">
        <f t="shared" si="151"/>
        <v>4.3419999999999996</v>
      </c>
    </row>
    <row r="3226" spans="1:8">
      <c r="A3226" s="17">
        <v>41148</v>
      </c>
      <c r="B3226">
        <v>4226.6499999999996</v>
      </c>
      <c r="C3226">
        <v>4235.3999999999996</v>
      </c>
      <c r="D3226">
        <v>4193.2</v>
      </c>
      <c r="E3226">
        <v>4194.95</v>
      </c>
      <c r="F3226">
        <f t="shared" si="152"/>
        <v>-7.3473734027449389E-3</v>
      </c>
      <c r="G3226">
        <f t="shared" si="150"/>
        <v>8.8360000000000003</v>
      </c>
      <c r="H3226">
        <f t="shared" si="151"/>
        <v>4.3339999999999996</v>
      </c>
    </row>
    <row r="3227" spans="1:8">
      <c r="A3227" s="17">
        <v>41149</v>
      </c>
      <c r="B3227">
        <v>4193.7</v>
      </c>
      <c r="C3227">
        <v>4199.8999999999996</v>
      </c>
      <c r="D3227">
        <v>4155.1000000000004</v>
      </c>
      <c r="E3227">
        <v>4176.3500000000004</v>
      </c>
      <c r="F3227">
        <f t="shared" si="152"/>
        <v>-4.4339026686848193E-3</v>
      </c>
      <c r="G3227">
        <f t="shared" si="150"/>
        <v>8.782</v>
      </c>
      <c r="H3227">
        <f t="shared" si="151"/>
        <v>4.343</v>
      </c>
    </row>
    <row r="3228" spans="1:8">
      <c r="A3228" s="17">
        <v>41150</v>
      </c>
      <c r="B3228">
        <v>4181.45</v>
      </c>
      <c r="C3228">
        <v>4181.45</v>
      </c>
      <c r="D3228">
        <v>4139.45</v>
      </c>
      <c r="E3228">
        <v>4143.6000000000004</v>
      </c>
      <c r="F3228">
        <f t="shared" si="152"/>
        <v>-7.8417757132424049E-3</v>
      </c>
      <c r="G3228">
        <f t="shared" si="150"/>
        <v>8.6959999999999997</v>
      </c>
      <c r="H3228">
        <f t="shared" si="151"/>
        <v>4.3440000000000003</v>
      </c>
    </row>
    <row r="3229" spans="1:8">
      <c r="A3229" s="17">
        <v>41151</v>
      </c>
      <c r="B3229">
        <v>4132.95</v>
      </c>
      <c r="C3229">
        <v>4173.1499999999996</v>
      </c>
      <c r="D3229">
        <v>4119.1000000000004</v>
      </c>
      <c r="E3229">
        <v>4162.95</v>
      </c>
      <c r="F3229">
        <f t="shared" si="152"/>
        <v>4.6698523023456229E-3</v>
      </c>
      <c r="G3229">
        <f t="shared" si="150"/>
        <v>8.7490000000000006</v>
      </c>
      <c r="H3229">
        <f t="shared" si="151"/>
        <v>4.3390000000000004</v>
      </c>
    </row>
    <row r="3230" spans="1:8">
      <c r="A3230" s="17">
        <v>41152</v>
      </c>
      <c r="B3230">
        <v>4153.6000000000004</v>
      </c>
      <c r="C3230">
        <v>4162.5</v>
      </c>
      <c r="D3230">
        <v>4115.45</v>
      </c>
      <c r="E3230">
        <v>4129.8999999999996</v>
      </c>
      <c r="F3230">
        <f t="shared" si="152"/>
        <v>-7.9390816608415626E-3</v>
      </c>
      <c r="G3230">
        <f t="shared" si="150"/>
        <v>8.7279999999999998</v>
      </c>
      <c r="H3230">
        <f t="shared" si="151"/>
        <v>4.3369999999999997</v>
      </c>
    </row>
    <row r="3231" spans="1:8">
      <c r="A3231" s="17">
        <v>41155</v>
      </c>
      <c r="B3231">
        <v>4140</v>
      </c>
      <c r="C3231">
        <v>4157.45</v>
      </c>
      <c r="D3231">
        <v>4120.8</v>
      </c>
      <c r="E3231">
        <v>4128.1000000000004</v>
      </c>
      <c r="F3231">
        <f t="shared" si="152"/>
        <v>-4.3584590425904679E-4</v>
      </c>
      <c r="G3231">
        <f t="shared" si="150"/>
        <v>8.4220000000000006</v>
      </c>
      <c r="H3231">
        <f t="shared" si="151"/>
        <v>4.3570000000000002</v>
      </c>
    </row>
    <row r="3232" spans="1:8">
      <c r="A3232" s="17">
        <v>41156</v>
      </c>
      <c r="B3232">
        <v>4125.6000000000004</v>
      </c>
      <c r="C3232">
        <v>4149.95</v>
      </c>
      <c r="D3232">
        <v>4118.3999999999996</v>
      </c>
      <c r="E3232">
        <v>4148.3</v>
      </c>
      <c r="F3232">
        <f t="shared" si="152"/>
        <v>4.8932923136550954E-3</v>
      </c>
      <c r="G3232">
        <f t="shared" si="150"/>
        <v>8.7769999999999992</v>
      </c>
      <c r="H3232">
        <f t="shared" si="151"/>
        <v>4.4340000000000002</v>
      </c>
    </row>
    <row r="3233" spans="1:8">
      <c r="A3233" s="17">
        <v>41157</v>
      </c>
      <c r="B3233">
        <v>4131.6000000000004</v>
      </c>
      <c r="C3233">
        <v>4140.7</v>
      </c>
      <c r="D3233">
        <v>4110.8999999999996</v>
      </c>
      <c r="E3233">
        <v>4115.3500000000004</v>
      </c>
      <c r="F3233">
        <f t="shared" si="152"/>
        <v>-7.9430128004241984E-3</v>
      </c>
      <c r="G3233">
        <f t="shared" si="150"/>
        <v>8.7149999999999999</v>
      </c>
      <c r="H3233">
        <f t="shared" si="151"/>
        <v>4.4340000000000002</v>
      </c>
    </row>
    <row r="3234" spans="1:8">
      <c r="A3234" s="17">
        <v>41158</v>
      </c>
      <c r="B3234">
        <v>4110.8</v>
      </c>
      <c r="C3234">
        <v>4142.1000000000004</v>
      </c>
      <c r="D3234">
        <v>4110.8</v>
      </c>
      <c r="E3234">
        <v>4125.95</v>
      </c>
      <c r="F3234">
        <f t="shared" si="152"/>
        <v>2.5757225995357569E-3</v>
      </c>
      <c r="G3234">
        <f t="shared" si="150"/>
        <v>8.7219999999999995</v>
      </c>
      <c r="H3234">
        <f t="shared" si="151"/>
        <v>4.431</v>
      </c>
    </row>
    <row r="3235" spans="1:8">
      <c r="A3235" s="17">
        <v>41159</v>
      </c>
      <c r="B3235">
        <v>4165.3999999999996</v>
      </c>
      <c r="C3235">
        <v>4198.1000000000004</v>
      </c>
      <c r="D3235">
        <v>4165.3999999999996</v>
      </c>
      <c r="E3235">
        <v>4195.75</v>
      </c>
      <c r="F3235">
        <f t="shared" si="152"/>
        <v>1.6917316012069916E-2</v>
      </c>
      <c r="G3235">
        <f t="shared" si="150"/>
        <v>8.7650000000000006</v>
      </c>
      <c r="H3235">
        <f t="shared" si="151"/>
        <v>4.4260000000000002</v>
      </c>
    </row>
    <row r="3236" spans="1:8">
      <c r="A3236" s="17">
        <v>41162</v>
      </c>
      <c r="B3236">
        <v>4212.6000000000004</v>
      </c>
      <c r="C3236">
        <v>4224</v>
      </c>
      <c r="D3236">
        <v>4205.6499999999996</v>
      </c>
      <c r="E3236">
        <v>4217.8500000000004</v>
      </c>
      <c r="F3236">
        <f t="shared" si="152"/>
        <v>5.2672347017816978E-3</v>
      </c>
      <c r="G3236">
        <f t="shared" si="150"/>
        <v>8.6389999999999993</v>
      </c>
      <c r="H3236">
        <f t="shared" si="151"/>
        <v>4.423</v>
      </c>
    </row>
    <row r="3237" spans="1:8">
      <c r="A3237" s="17">
        <v>41163</v>
      </c>
      <c r="B3237">
        <v>4202.6000000000004</v>
      </c>
      <c r="C3237">
        <v>4236.25</v>
      </c>
      <c r="D3237">
        <v>4201.1000000000004</v>
      </c>
      <c r="E3237">
        <v>4234.6000000000004</v>
      </c>
      <c r="F3237">
        <f t="shared" si="152"/>
        <v>3.9712175634505353E-3</v>
      </c>
      <c r="G3237">
        <f t="shared" si="150"/>
        <v>8.6140000000000008</v>
      </c>
      <c r="H3237">
        <f t="shared" si="151"/>
        <v>4.4189999999999996</v>
      </c>
    </row>
    <row r="3238" spans="1:8">
      <c r="A3238" s="17">
        <v>41164</v>
      </c>
      <c r="B3238">
        <v>4242.6499999999996</v>
      </c>
      <c r="C3238">
        <v>4262.1000000000004</v>
      </c>
      <c r="D3238">
        <v>4236.8500000000004</v>
      </c>
      <c r="E3238">
        <v>4260.25</v>
      </c>
      <c r="F3238">
        <f t="shared" si="152"/>
        <v>6.0572427147782548E-3</v>
      </c>
      <c r="G3238">
        <f t="shared" si="150"/>
        <v>8.5280000000000005</v>
      </c>
      <c r="H3238">
        <f t="shared" si="151"/>
        <v>4.4189999999999996</v>
      </c>
    </row>
    <row r="3239" spans="1:8">
      <c r="A3239" s="17">
        <v>41165</v>
      </c>
      <c r="B3239">
        <v>4262.5</v>
      </c>
      <c r="C3239">
        <v>4273.8500000000004</v>
      </c>
      <c r="D3239">
        <v>4252.8500000000004</v>
      </c>
      <c r="E3239">
        <v>4260</v>
      </c>
      <c r="F3239">
        <f t="shared" si="152"/>
        <v>-5.8682002229915042E-5</v>
      </c>
      <c r="G3239">
        <f t="shared" si="150"/>
        <v>8.5</v>
      </c>
      <c r="H3239">
        <f t="shared" si="151"/>
        <v>4.4180000000000001</v>
      </c>
    </row>
    <row r="3240" spans="1:8">
      <c r="A3240" s="17">
        <v>41166</v>
      </c>
      <c r="B3240">
        <v>4311.6000000000004</v>
      </c>
      <c r="C3240">
        <v>4353.6499999999996</v>
      </c>
      <c r="D3240">
        <v>4311.6000000000004</v>
      </c>
      <c r="E3240">
        <v>4348.8</v>
      </c>
      <c r="F3240">
        <f t="shared" si="152"/>
        <v>2.0845070422535361E-2</v>
      </c>
      <c r="G3240">
        <f t="shared" si="150"/>
        <v>8.6270000000000007</v>
      </c>
      <c r="H3240">
        <f t="shared" si="151"/>
        <v>4.41</v>
      </c>
    </row>
    <row r="3241" spans="1:8">
      <c r="A3241" s="17">
        <v>41169</v>
      </c>
      <c r="B3241">
        <v>4378.8999999999996</v>
      </c>
      <c r="C3241">
        <v>4400.6000000000004</v>
      </c>
      <c r="D3241">
        <v>4359.25</v>
      </c>
      <c r="E3241">
        <v>4383.1000000000004</v>
      </c>
      <c r="F3241">
        <f t="shared" si="152"/>
        <v>7.8872332597499373E-3</v>
      </c>
      <c r="G3241">
        <f t="shared" si="150"/>
        <v>8.5839999999999996</v>
      </c>
      <c r="H3241">
        <f t="shared" si="151"/>
        <v>4.4029999999999996</v>
      </c>
    </row>
    <row r="3242" spans="1:8">
      <c r="A3242" s="17">
        <v>41170</v>
      </c>
      <c r="B3242">
        <v>4378.95</v>
      </c>
      <c r="C3242">
        <v>4401.75</v>
      </c>
      <c r="D3242">
        <v>4371.8999999999996</v>
      </c>
      <c r="E3242">
        <v>4390.8500000000004</v>
      </c>
      <c r="F3242">
        <f t="shared" si="152"/>
        <v>1.7681549588191015E-3</v>
      </c>
      <c r="G3242">
        <f t="shared" si="150"/>
        <v>8.6289999999999996</v>
      </c>
      <c r="H3242">
        <f t="shared" si="151"/>
        <v>4.399</v>
      </c>
    </row>
    <row r="3243" spans="1:8">
      <c r="A3243" s="17">
        <v>41172</v>
      </c>
      <c r="B3243">
        <v>4355.95</v>
      </c>
      <c r="C3243">
        <v>4379.8999999999996</v>
      </c>
      <c r="D3243">
        <v>4349.75</v>
      </c>
      <c r="E3243">
        <v>4358.95</v>
      </c>
      <c r="F3243">
        <f t="shared" si="152"/>
        <v>-7.2651081225731939E-3</v>
      </c>
      <c r="G3243">
        <f t="shared" si="150"/>
        <v>8.4979999999999993</v>
      </c>
      <c r="H3243">
        <f t="shared" si="151"/>
        <v>4.3979999999999997</v>
      </c>
    </row>
    <row r="3244" spans="1:8">
      <c r="A3244" s="17">
        <v>41173</v>
      </c>
      <c r="B3244">
        <v>4371.8500000000004</v>
      </c>
      <c r="C3244">
        <v>4472.1000000000004</v>
      </c>
      <c r="D3244">
        <v>4371.8500000000004</v>
      </c>
      <c r="E3244">
        <v>4456.1499999999996</v>
      </c>
      <c r="F3244">
        <f t="shared" si="152"/>
        <v>2.229894814118083E-2</v>
      </c>
      <c r="G3244">
        <f t="shared" si="150"/>
        <v>8.85</v>
      </c>
      <c r="H3244">
        <f t="shared" si="151"/>
        <v>4.383</v>
      </c>
    </row>
    <row r="3245" spans="1:8">
      <c r="A3245" s="17">
        <v>41176</v>
      </c>
      <c r="B3245">
        <v>4456.55</v>
      </c>
      <c r="C3245">
        <v>4481.25</v>
      </c>
      <c r="D3245">
        <v>4446.95</v>
      </c>
      <c r="E3245">
        <v>4450.95</v>
      </c>
      <c r="F3245">
        <f t="shared" si="152"/>
        <v>-1.1669266070486461E-3</v>
      </c>
      <c r="G3245">
        <f t="shared" si="150"/>
        <v>8.5739999999999998</v>
      </c>
      <c r="H3245">
        <f t="shared" si="151"/>
        <v>4.3840000000000003</v>
      </c>
    </row>
    <row r="3246" spans="1:8">
      <c r="A3246" s="17">
        <v>41177</v>
      </c>
      <c r="B3246">
        <v>4454.3500000000004</v>
      </c>
      <c r="C3246">
        <v>4476.8500000000004</v>
      </c>
      <c r="D3246">
        <v>4440.45</v>
      </c>
      <c r="E3246">
        <v>4460.3999999999996</v>
      </c>
      <c r="F3246">
        <f t="shared" si="152"/>
        <v>2.1231422505307851E-3</v>
      </c>
      <c r="G3246">
        <f t="shared" si="150"/>
        <v>8.7140000000000004</v>
      </c>
      <c r="H3246">
        <f t="shared" si="151"/>
        <v>4.3789999999999996</v>
      </c>
    </row>
    <row r="3247" spans="1:8">
      <c r="A3247" s="17">
        <v>41178</v>
      </c>
      <c r="B3247">
        <v>4448.95</v>
      </c>
      <c r="C3247">
        <v>4466.8</v>
      </c>
      <c r="D3247">
        <v>4440</v>
      </c>
      <c r="E3247">
        <v>4458</v>
      </c>
      <c r="F3247">
        <f t="shared" si="152"/>
        <v>-5.3806833467839876E-4</v>
      </c>
      <c r="G3247">
        <f t="shared" si="150"/>
        <v>8.6460000000000008</v>
      </c>
      <c r="H3247">
        <f t="shared" si="151"/>
        <v>4.3789999999999996</v>
      </c>
    </row>
    <row r="3248" spans="1:8">
      <c r="A3248" s="17">
        <v>41179</v>
      </c>
      <c r="B3248">
        <v>4463.75</v>
      </c>
      <c r="C3248">
        <v>4483.8999999999996</v>
      </c>
      <c r="D3248">
        <v>4450.6000000000004</v>
      </c>
      <c r="E3248">
        <v>4458.1499999999996</v>
      </c>
      <c r="F3248">
        <f t="shared" si="152"/>
        <v>3.3647375504708421E-5</v>
      </c>
      <c r="G3248">
        <f t="shared" si="150"/>
        <v>8.8409999999999993</v>
      </c>
      <c r="H3248">
        <f t="shared" si="151"/>
        <v>4.3689999999999998</v>
      </c>
    </row>
    <row r="3249" spans="1:8">
      <c r="A3249" s="17">
        <v>41180</v>
      </c>
      <c r="B3249">
        <v>4478.3</v>
      </c>
      <c r="C3249">
        <v>4524.3999999999996</v>
      </c>
      <c r="D3249">
        <v>4478.3</v>
      </c>
      <c r="E3249">
        <v>4504.3500000000004</v>
      </c>
      <c r="F3249">
        <f t="shared" si="152"/>
        <v>1.03630429662529E-2</v>
      </c>
      <c r="G3249">
        <f t="shared" si="150"/>
        <v>8.641</v>
      </c>
      <c r="H3249">
        <f t="shared" si="151"/>
        <v>4.3730000000000002</v>
      </c>
    </row>
    <row r="3250" spans="1:8">
      <c r="A3250" s="17">
        <v>41183</v>
      </c>
      <c r="B3250">
        <v>4505.3</v>
      </c>
      <c r="C3250">
        <v>4525</v>
      </c>
      <c r="D3250">
        <v>4504.3</v>
      </c>
      <c r="E3250">
        <v>4522.95</v>
      </c>
      <c r="F3250">
        <f t="shared" si="152"/>
        <v>4.1293416364180935E-3</v>
      </c>
      <c r="G3250">
        <f t="shared" si="150"/>
        <v>8.8119999999999994</v>
      </c>
      <c r="H3250">
        <f t="shared" si="151"/>
        <v>4.359</v>
      </c>
    </row>
    <row r="3251" spans="1:8">
      <c r="A3251" s="17">
        <v>41185</v>
      </c>
      <c r="B3251">
        <v>4528.1000000000004</v>
      </c>
      <c r="C3251">
        <v>4548.25</v>
      </c>
      <c r="D3251">
        <v>4526.6000000000004</v>
      </c>
      <c r="E3251">
        <v>4539.6000000000004</v>
      </c>
      <c r="F3251">
        <f t="shared" si="152"/>
        <v>3.6812257486817934E-3</v>
      </c>
      <c r="G3251">
        <f t="shared" si="150"/>
        <v>8.89</v>
      </c>
      <c r="H3251">
        <f t="shared" si="151"/>
        <v>4.3499999999999996</v>
      </c>
    </row>
    <row r="3252" spans="1:8">
      <c r="A3252" s="17">
        <v>41186</v>
      </c>
      <c r="B3252">
        <v>4551.1499999999996</v>
      </c>
      <c r="C3252">
        <v>4597.6499999999996</v>
      </c>
      <c r="D3252">
        <v>4551.1499999999996</v>
      </c>
      <c r="E3252">
        <v>4579.3999999999996</v>
      </c>
      <c r="F3252">
        <f t="shared" si="152"/>
        <v>8.7672922724466584E-3</v>
      </c>
      <c r="G3252">
        <f t="shared" si="150"/>
        <v>8.9090000000000007</v>
      </c>
      <c r="H3252">
        <f t="shared" si="151"/>
        <v>4.3470000000000004</v>
      </c>
    </row>
    <row r="3253" spans="1:8">
      <c r="A3253" s="17">
        <v>41187</v>
      </c>
      <c r="B3253">
        <v>4595.1499999999996</v>
      </c>
      <c r="C3253">
        <v>4602.1000000000004</v>
      </c>
      <c r="D3253">
        <v>4510.8</v>
      </c>
      <c r="E3253">
        <v>4547.8999999999996</v>
      </c>
      <c r="F3253">
        <f t="shared" si="152"/>
        <v>-6.8786303882604205E-3</v>
      </c>
      <c r="G3253">
        <f t="shared" si="150"/>
        <v>8.8510000000000009</v>
      </c>
      <c r="H3253">
        <f t="shared" si="151"/>
        <v>4.3460000000000001</v>
      </c>
    </row>
    <row r="3254" spans="1:8">
      <c r="A3254" s="17">
        <v>41190</v>
      </c>
      <c r="B3254">
        <v>4550.6499999999996</v>
      </c>
      <c r="C3254">
        <v>4550.6499999999996</v>
      </c>
      <c r="D3254">
        <v>4493.3500000000004</v>
      </c>
      <c r="E3254">
        <v>4499.8500000000004</v>
      </c>
      <c r="F3254">
        <f t="shared" si="152"/>
        <v>-1.0565315860067148E-2</v>
      </c>
      <c r="G3254">
        <f t="shared" si="150"/>
        <v>8.7880000000000003</v>
      </c>
      <c r="H3254">
        <f t="shared" si="151"/>
        <v>4.3440000000000003</v>
      </c>
    </row>
    <row r="3255" spans="1:8">
      <c r="A3255" s="17">
        <v>41191</v>
      </c>
      <c r="B3255">
        <v>4517.8500000000004</v>
      </c>
      <c r="C3255">
        <v>4541.6000000000004</v>
      </c>
      <c r="D3255">
        <v>4505.6000000000004</v>
      </c>
      <c r="E3255">
        <v>4523.25</v>
      </c>
      <c r="F3255">
        <f t="shared" si="152"/>
        <v>5.2001733391111582E-3</v>
      </c>
      <c r="G3255">
        <f t="shared" si="150"/>
        <v>8.8279999999999994</v>
      </c>
      <c r="H3255">
        <f t="shared" si="151"/>
        <v>4.34</v>
      </c>
    </row>
    <row r="3256" spans="1:8">
      <c r="A3256" s="17">
        <v>41192</v>
      </c>
      <c r="B3256">
        <v>4504.25</v>
      </c>
      <c r="C3256">
        <v>4509.8</v>
      </c>
      <c r="D3256">
        <v>4474.6000000000004</v>
      </c>
      <c r="E3256">
        <v>4477.3</v>
      </c>
      <c r="F3256">
        <f t="shared" si="152"/>
        <v>-1.0158624882551259E-2</v>
      </c>
      <c r="G3256">
        <f t="shared" si="150"/>
        <v>8.7799999999999994</v>
      </c>
      <c r="H3256">
        <f t="shared" si="151"/>
        <v>4.3390000000000004</v>
      </c>
    </row>
    <row r="3257" spans="1:8">
      <c r="A3257" s="17">
        <v>41193</v>
      </c>
      <c r="B3257">
        <v>4483.7</v>
      </c>
      <c r="C3257">
        <v>4531.8500000000004</v>
      </c>
      <c r="D3257">
        <v>4465.45</v>
      </c>
      <c r="E3257">
        <v>4523.6000000000004</v>
      </c>
      <c r="F3257">
        <f t="shared" si="152"/>
        <v>1.0341053760078767E-2</v>
      </c>
      <c r="G3257">
        <f t="shared" si="150"/>
        <v>8.6790000000000003</v>
      </c>
      <c r="H3257">
        <f t="shared" si="151"/>
        <v>4.3490000000000002</v>
      </c>
    </row>
    <row r="3258" spans="1:8">
      <c r="A3258" s="17">
        <v>41194</v>
      </c>
      <c r="B3258">
        <v>4509.05</v>
      </c>
      <c r="C3258">
        <v>4544.7</v>
      </c>
      <c r="D3258">
        <v>4500.8500000000004</v>
      </c>
      <c r="E3258">
        <v>4506.1499999999996</v>
      </c>
      <c r="F3258">
        <f t="shared" si="152"/>
        <v>-3.8575470863915218E-3</v>
      </c>
      <c r="G3258">
        <f t="shared" si="150"/>
        <v>8.67</v>
      </c>
      <c r="H3258">
        <f t="shared" si="151"/>
        <v>4.359</v>
      </c>
    </row>
    <row r="3259" spans="1:8">
      <c r="A3259" s="17">
        <v>41197</v>
      </c>
      <c r="B3259">
        <v>4505.1000000000004</v>
      </c>
      <c r="C3259">
        <v>4516.8999999999996</v>
      </c>
      <c r="D3259">
        <v>4490.75</v>
      </c>
      <c r="E3259">
        <v>4511.8500000000004</v>
      </c>
      <c r="F3259">
        <f t="shared" si="152"/>
        <v>1.2649379181786102E-3</v>
      </c>
      <c r="G3259">
        <f t="shared" si="150"/>
        <v>8.718</v>
      </c>
      <c r="H3259">
        <f t="shared" si="151"/>
        <v>4.3490000000000002</v>
      </c>
    </row>
    <row r="3260" spans="1:8">
      <c r="A3260" s="17">
        <v>41198</v>
      </c>
      <c r="B3260">
        <v>4522.25</v>
      </c>
      <c r="C3260">
        <v>4533.3500000000004</v>
      </c>
      <c r="D3260">
        <v>4474</v>
      </c>
      <c r="E3260">
        <v>4480.45</v>
      </c>
      <c r="F3260">
        <f t="shared" si="152"/>
        <v>-6.9594512228909888E-3</v>
      </c>
      <c r="G3260">
        <f t="shared" si="150"/>
        <v>8.6549999999999994</v>
      </c>
      <c r="H3260">
        <f t="shared" si="151"/>
        <v>4.3620000000000001</v>
      </c>
    </row>
    <row r="3261" spans="1:8">
      <c r="A3261" s="17">
        <v>41199</v>
      </c>
      <c r="B3261">
        <v>4499.2</v>
      </c>
      <c r="C3261">
        <v>4505.8999999999996</v>
      </c>
      <c r="D3261">
        <v>4468.05</v>
      </c>
      <c r="E3261">
        <v>4488.5</v>
      </c>
      <c r="F3261">
        <f t="shared" si="152"/>
        <v>1.7966945284513258E-3</v>
      </c>
      <c r="G3261">
        <f t="shared" si="150"/>
        <v>8.6950000000000003</v>
      </c>
      <c r="H3261">
        <f t="shared" si="151"/>
        <v>4.3789999999999996</v>
      </c>
    </row>
    <row r="3262" spans="1:8">
      <c r="A3262" s="17">
        <v>41200</v>
      </c>
      <c r="B3262">
        <v>4497.05</v>
      </c>
      <c r="C3262">
        <v>4536.6000000000004</v>
      </c>
      <c r="D3262">
        <v>4486.25</v>
      </c>
      <c r="E3262">
        <v>4535.2</v>
      </c>
      <c r="F3262">
        <f t="shared" si="152"/>
        <v>1.0404366714938051E-2</v>
      </c>
      <c r="G3262">
        <f t="shared" si="150"/>
        <v>8.7249999999999996</v>
      </c>
      <c r="H3262">
        <f t="shared" si="151"/>
        <v>4.375</v>
      </c>
    </row>
    <row r="3263" spans="1:8">
      <c r="A3263" s="17">
        <v>41201</v>
      </c>
      <c r="B3263">
        <v>4526.3500000000004</v>
      </c>
      <c r="C3263">
        <v>4533.45</v>
      </c>
      <c r="D3263">
        <v>4491.6000000000004</v>
      </c>
      <c r="E3263">
        <v>4509.45</v>
      </c>
      <c r="F3263">
        <f t="shared" si="152"/>
        <v>-5.6778091374140027E-3</v>
      </c>
      <c r="G3263">
        <f t="shared" si="150"/>
        <v>8.6449999999999996</v>
      </c>
      <c r="H3263">
        <f t="shared" si="151"/>
        <v>4.3769999999999998</v>
      </c>
    </row>
    <row r="3264" spans="1:8">
      <c r="A3264" s="17">
        <v>41204</v>
      </c>
      <c r="B3264">
        <v>4499.95</v>
      </c>
      <c r="C3264">
        <v>4530.55</v>
      </c>
      <c r="D3264">
        <v>4489.8</v>
      </c>
      <c r="E3264">
        <v>4528.45</v>
      </c>
      <c r="F3264">
        <f t="shared" si="152"/>
        <v>4.2133741365355526E-3</v>
      </c>
      <c r="G3264">
        <f t="shared" si="150"/>
        <v>8.5519999999999996</v>
      </c>
      <c r="H3264">
        <f t="shared" si="151"/>
        <v>4.3890000000000002</v>
      </c>
    </row>
    <row r="3265" spans="1:8">
      <c r="A3265" s="17">
        <v>41205</v>
      </c>
      <c r="B3265">
        <v>4527.55</v>
      </c>
      <c r="C3265">
        <v>4534.5</v>
      </c>
      <c r="D3265">
        <v>4505.45</v>
      </c>
      <c r="E3265">
        <v>4510</v>
      </c>
      <c r="F3265">
        <f t="shared" si="152"/>
        <v>-4.0742417383431428E-3</v>
      </c>
      <c r="G3265">
        <f t="shared" si="150"/>
        <v>8.4719999999999995</v>
      </c>
      <c r="H3265">
        <f t="shared" si="151"/>
        <v>4.3890000000000002</v>
      </c>
    </row>
    <row r="3266" spans="1:8">
      <c r="A3266" s="17">
        <v>41207</v>
      </c>
      <c r="B3266">
        <v>4508.75</v>
      </c>
      <c r="C3266">
        <v>4524.1499999999996</v>
      </c>
      <c r="D3266">
        <v>4504.8999999999996</v>
      </c>
      <c r="E3266">
        <v>4518.3999999999996</v>
      </c>
      <c r="F3266">
        <f t="shared" si="152"/>
        <v>1.8625277161861131E-3</v>
      </c>
      <c r="G3266">
        <f t="shared" ref="G3266:G3329" si="153">VLOOKUP(A3266,Debtindex,6,FALSE)</f>
        <v>8.6609999999999996</v>
      </c>
      <c r="H3266">
        <f t="shared" ref="H3266:H3329" si="154">VLOOKUP(A3266,Debtindex,7,FALSE)</f>
        <v>4.3769999999999998</v>
      </c>
    </row>
    <row r="3267" spans="1:8">
      <c r="A3267" s="17">
        <v>41211</v>
      </c>
      <c r="B3267">
        <v>4480.8500000000004</v>
      </c>
      <c r="C3267">
        <v>4503.25</v>
      </c>
      <c r="D3267">
        <v>4461.1499999999996</v>
      </c>
      <c r="E3267">
        <v>4475</v>
      </c>
      <c r="F3267">
        <f t="shared" si="152"/>
        <v>-9.605169971671268E-3</v>
      </c>
      <c r="G3267">
        <f t="shared" si="153"/>
        <v>8.73</v>
      </c>
      <c r="H3267">
        <f t="shared" si="154"/>
        <v>4.3639999999999999</v>
      </c>
    </row>
    <row r="3268" spans="1:8">
      <c r="A3268" s="17">
        <v>41212</v>
      </c>
      <c r="B3268">
        <v>4469.8500000000004</v>
      </c>
      <c r="C3268">
        <v>4490.2</v>
      </c>
      <c r="D3268">
        <v>4418.55</v>
      </c>
      <c r="E3268">
        <v>4424.1000000000004</v>
      </c>
      <c r="F3268">
        <f t="shared" ref="F3268:F3331" si="155">E3268/E3267-1</f>
        <v>-1.1374301675977527E-2</v>
      </c>
      <c r="G3268">
        <f t="shared" si="153"/>
        <v>8.5220000000000002</v>
      </c>
      <c r="H3268">
        <f t="shared" si="154"/>
        <v>4.3689999999999998</v>
      </c>
    </row>
    <row r="3269" spans="1:8">
      <c r="A3269" s="17">
        <v>41213</v>
      </c>
      <c r="B3269">
        <v>4423.3999999999996</v>
      </c>
      <c r="C3269">
        <v>4451.8999999999996</v>
      </c>
      <c r="D3269">
        <v>4416.25</v>
      </c>
      <c r="E3269">
        <v>4448.8500000000004</v>
      </c>
      <c r="F3269">
        <f t="shared" si="155"/>
        <v>5.5943581745439008E-3</v>
      </c>
      <c r="G3269">
        <f t="shared" si="153"/>
        <v>8.8030000000000008</v>
      </c>
      <c r="H3269">
        <f t="shared" si="154"/>
        <v>4.3570000000000002</v>
      </c>
    </row>
    <row r="3270" spans="1:8">
      <c r="A3270" s="17">
        <v>41214</v>
      </c>
      <c r="B3270">
        <v>4443.3999999999996</v>
      </c>
      <c r="C3270">
        <v>4476.75</v>
      </c>
      <c r="D3270">
        <v>4440.75</v>
      </c>
      <c r="E3270">
        <v>4473.8500000000004</v>
      </c>
      <c r="F3270">
        <f t="shared" si="155"/>
        <v>5.6194297402698545E-3</v>
      </c>
      <c r="G3270">
        <f t="shared" si="153"/>
        <v>8.7789999999999999</v>
      </c>
      <c r="H3270">
        <f t="shared" si="154"/>
        <v>4.3570000000000002</v>
      </c>
    </row>
    <row r="3271" spans="1:8">
      <c r="A3271" s="17">
        <v>41215</v>
      </c>
      <c r="B3271">
        <v>4502.8</v>
      </c>
      <c r="C3271">
        <v>4521.25</v>
      </c>
      <c r="D3271">
        <v>4502.8</v>
      </c>
      <c r="E3271">
        <v>4510.25</v>
      </c>
      <c r="F3271">
        <f t="shared" si="155"/>
        <v>8.1361690713814827E-3</v>
      </c>
      <c r="G3271">
        <f t="shared" si="153"/>
        <v>8.7710000000000008</v>
      </c>
      <c r="H3271">
        <f t="shared" si="154"/>
        <v>4.3550000000000004</v>
      </c>
    </row>
    <row r="3272" spans="1:8">
      <c r="A3272" s="17">
        <v>41218</v>
      </c>
      <c r="B3272">
        <v>4507.5</v>
      </c>
      <c r="C3272">
        <v>4519.55</v>
      </c>
      <c r="D3272">
        <v>4495.6000000000004</v>
      </c>
      <c r="E3272">
        <v>4511.3</v>
      </c>
      <c r="F3272">
        <f t="shared" si="155"/>
        <v>2.3280305969741732E-4</v>
      </c>
      <c r="G3272">
        <f t="shared" si="153"/>
        <v>8.6460000000000008</v>
      </c>
      <c r="H3272">
        <f t="shared" si="154"/>
        <v>4.3630000000000004</v>
      </c>
    </row>
    <row r="3273" spans="1:8">
      <c r="A3273" s="17">
        <v>41219</v>
      </c>
      <c r="B3273">
        <v>4505.45</v>
      </c>
      <c r="C3273">
        <v>4531.6499999999996</v>
      </c>
      <c r="D3273">
        <v>4505.45</v>
      </c>
      <c r="E3273">
        <v>4528.3</v>
      </c>
      <c r="F3273">
        <f t="shared" si="155"/>
        <v>3.7683151198102394E-3</v>
      </c>
      <c r="G3273">
        <f t="shared" si="153"/>
        <v>8.67</v>
      </c>
      <c r="H3273">
        <f t="shared" si="154"/>
        <v>4.3600000000000003</v>
      </c>
    </row>
    <row r="3274" spans="1:8">
      <c r="A3274" s="17">
        <v>41220</v>
      </c>
      <c r="B3274">
        <v>4525.1499999999996</v>
      </c>
      <c r="C3274">
        <v>4571.25</v>
      </c>
      <c r="D3274">
        <v>4524.1000000000004</v>
      </c>
      <c r="E3274">
        <v>4559.1000000000004</v>
      </c>
      <c r="F3274">
        <f t="shared" si="155"/>
        <v>6.8016695006956063E-3</v>
      </c>
      <c r="G3274">
        <f t="shared" si="153"/>
        <v>8.6639999999999997</v>
      </c>
      <c r="H3274">
        <f t="shared" si="154"/>
        <v>4.3570000000000002</v>
      </c>
    </row>
    <row r="3275" spans="1:8">
      <c r="A3275" s="17">
        <v>41221</v>
      </c>
      <c r="B3275">
        <v>4530.3</v>
      </c>
      <c r="C3275">
        <v>4552.6000000000004</v>
      </c>
      <c r="D3275">
        <v>4519.3</v>
      </c>
      <c r="E3275">
        <v>4548.95</v>
      </c>
      <c r="F3275">
        <f t="shared" si="155"/>
        <v>-2.2263165975742183E-3</v>
      </c>
      <c r="G3275">
        <f t="shared" si="153"/>
        <v>8.7129999999999992</v>
      </c>
      <c r="H3275">
        <f t="shared" si="154"/>
        <v>4.3520000000000003</v>
      </c>
    </row>
    <row r="3276" spans="1:8">
      <c r="A3276" s="17">
        <v>41222</v>
      </c>
      <c r="B3276">
        <v>4544.7</v>
      </c>
      <c r="C3276">
        <v>4563.05</v>
      </c>
      <c r="D3276">
        <v>4505.05</v>
      </c>
      <c r="E3276">
        <v>4508.8</v>
      </c>
      <c r="F3276">
        <f t="shared" si="155"/>
        <v>-8.8262126424778486E-3</v>
      </c>
      <c r="G3276">
        <f t="shared" si="153"/>
        <v>8.64</v>
      </c>
      <c r="H3276">
        <f t="shared" si="154"/>
        <v>4.3520000000000003</v>
      </c>
    </row>
    <row r="3277" spans="1:8">
      <c r="A3277" s="17">
        <v>41225</v>
      </c>
      <c r="B3277">
        <v>4509.95</v>
      </c>
      <c r="C3277">
        <v>4529.55</v>
      </c>
      <c r="D3277">
        <v>4504.1000000000004</v>
      </c>
      <c r="E3277">
        <v>4519.25</v>
      </c>
      <c r="F3277">
        <f t="shared" si="155"/>
        <v>2.3176898509580379E-3</v>
      </c>
      <c r="G3277">
        <f t="shared" si="153"/>
        <v>8.6329999999999991</v>
      </c>
      <c r="H3277">
        <f t="shared" si="154"/>
        <v>4.3440000000000003</v>
      </c>
    </row>
    <row r="3278" spans="1:8">
      <c r="A3278" s="17">
        <v>41228</v>
      </c>
      <c r="B3278">
        <v>4508.6000000000004</v>
      </c>
      <c r="C3278">
        <v>4508.6000000000004</v>
      </c>
      <c r="D3278">
        <v>4474.8</v>
      </c>
      <c r="E3278">
        <v>4497</v>
      </c>
      <c r="F3278">
        <f t="shared" si="155"/>
        <v>-4.9233833047519493E-3</v>
      </c>
      <c r="G3278">
        <f t="shared" si="153"/>
        <v>8.6379999999999999</v>
      </c>
      <c r="H3278">
        <f t="shared" si="154"/>
        <v>4.3360000000000003</v>
      </c>
    </row>
    <row r="3279" spans="1:8">
      <c r="A3279" s="17">
        <v>41229</v>
      </c>
      <c r="B3279">
        <v>4493.45</v>
      </c>
      <c r="C3279">
        <v>4513.45</v>
      </c>
      <c r="D3279">
        <v>4441.95</v>
      </c>
      <c r="E3279">
        <v>4451.1000000000004</v>
      </c>
      <c r="F3279">
        <f t="shared" si="155"/>
        <v>-1.0206804536357472E-2</v>
      </c>
      <c r="G3279">
        <f t="shared" si="153"/>
        <v>8.7219999999999995</v>
      </c>
      <c r="H3279">
        <f t="shared" si="154"/>
        <v>4.33</v>
      </c>
    </row>
    <row r="3280" spans="1:8">
      <c r="A3280" s="17">
        <v>41232</v>
      </c>
      <c r="B3280">
        <v>4453.05</v>
      </c>
      <c r="C3280">
        <v>4466.3999999999996</v>
      </c>
      <c r="D3280">
        <v>4424.5</v>
      </c>
      <c r="E3280">
        <v>4437.25</v>
      </c>
      <c r="F3280">
        <f t="shared" si="155"/>
        <v>-3.1115903933859324E-3</v>
      </c>
      <c r="G3280">
        <f t="shared" si="153"/>
        <v>8.7330000000000005</v>
      </c>
      <c r="H3280">
        <f t="shared" si="154"/>
        <v>4.3209999999999997</v>
      </c>
    </row>
    <row r="3281" spans="1:8">
      <c r="A3281" s="17">
        <v>41233</v>
      </c>
      <c r="B3281">
        <v>4456.2</v>
      </c>
      <c r="C3281">
        <v>4465.8500000000004</v>
      </c>
      <c r="D3281">
        <v>4411.1499999999996</v>
      </c>
      <c r="E3281">
        <v>4428.3999999999996</v>
      </c>
      <c r="F3281">
        <f t="shared" si="155"/>
        <v>-1.994478562172608E-3</v>
      </c>
      <c r="G3281">
        <f t="shared" si="153"/>
        <v>8.5809999999999995</v>
      </c>
      <c r="H3281">
        <f t="shared" si="154"/>
        <v>4.3239999999999998</v>
      </c>
    </row>
    <row r="3282" spans="1:8">
      <c r="A3282" s="17">
        <v>41234</v>
      </c>
      <c r="B3282">
        <v>4434.6499999999996</v>
      </c>
      <c r="C3282">
        <v>4461.45</v>
      </c>
      <c r="D3282">
        <v>4419.5</v>
      </c>
      <c r="E3282">
        <v>4458.45</v>
      </c>
      <c r="F3282">
        <f t="shared" si="155"/>
        <v>6.7857465450276155E-3</v>
      </c>
      <c r="G3282">
        <f t="shared" si="153"/>
        <v>8.74</v>
      </c>
      <c r="H3282">
        <f t="shared" si="154"/>
        <v>4.3150000000000004</v>
      </c>
    </row>
    <row r="3283" spans="1:8">
      <c r="A3283" s="17">
        <v>41235</v>
      </c>
      <c r="B3283">
        <v>4466.3</v>
      </c>
      <c r="C3283">
        <v>4482.2</v>
      </c>
      <c r="D3283">
        <v>4455.7</v>
      </c>
      <c r="E3283">
        <v>4471.8</v>
      </c>
      <c r="F3283">
        <f t="shared" si="155"/>
        <v>2.9943141674797502E-3</v>
      </c>
      <c r="G3283">
        <f t="shared" si="153"/>
        <v>8.8059999999999992</v>
      </c>
      <c r="H3283">
        <f t="shared" si="154"/>
        <v>4.3099999999999996</v>
      </c>
    </row>
    <row r="3284" spans="1:8">
      <c r="A3284" s="17">
        <v>41236</v>
      </c>
      <c r="B3284">
        <v>4476.1000000000004</v>
      </c>
      <c r="C3284">
        <v>4482.1499999999996</v>
      </c>
      <c r="D3284">
        <v>4450.25</v>
      </c>
      <c r="E3284">
        <v>4474.1499999999996</v>
      </c>
      <c r="F3284">
        <f t="shared" si="155"/>
        <v>5.2551545239043485E-4</v>
      </c>
      <c r="G3284">
        <f t="shared" si="153"/>
        <v>8.8019999999999996</v>
      </c>
      <c r="H3284">
        <f t="shared" si="154"/>
        <v>4.3120000000000003</v>
      </c>
    </row>
    <row r="3285" spans="1:8">
      <c r="A3285" s="17">
        <v>41239</v>
      </c>
      <c r="B3285">
        <v>4486.45</v>
      </c>
      <c r="C3285">
        <v>4500.75</v>
      </c>
      <c r="D3285">
        <v>4482.5</v>
      </c>
      <c r="E3285">
        <v>4493.6000000000004</v>
      </c>
      <c r="F3285">
        <f t="shared" si="155"/>
        <v>4.3471944391673123E-3</v>
      </c>
      <c r="G3285">
        <f t="shared" si="153"/>
        <v>8.718</v>
      </c>
      <c r="H3285">
        <f t="shared" si="154"/>
        <v>4.306</v>
      </c>
    </row>
    <row r="3286" spans="1:8">
      <c r="A3286" s="17">
        <v>41240</v>
      </c>
      <c r="B3286">
        <v>4506.3</v>
      </c>
      <c r="C3286">
        <v>4566.45</v>
      </c>
      <c r="D3286">
        <v>4506.3</v>
      </c>
      <c r="E3286">
        <v>4562.3999999999996</v>
      </c>
      <c r="F3286">
        <f t="shared" si="155"/>
        <v>1.5310664055545598E-2</v>
      </c>
      <c r="G3286">
        <f t="shared" si="153"/>
        <v>8.7650000000000006</v>
      </c>
      <c r="H3286">
        <f t="shared" si="154"/>
        <v>4.3019999999999996</v>
      </c>
    </row>
    <row r="3287" spans="1:8">
      <c r="A3287" s="17">
        <v>41242</v>
      </c>
      <c r="B3287">
        <v>4567.8</v>
      </c>
      <c r="C3287">
        <v>4635.6499999999996</v>
      </c>
      <c r="D3287">
        <v>4567.8</v>
      </c>
      <c r="E3287">
        <v>4631.8999999999996</v>
      </c>
      <c r="F3287">
        <f t="shared" si="155"/>
        <v>1.5233210590916979E-2</v>
      </c>
      <c r="G3287">
        <f t="shared" si="153"/>
        <v>8.7989999999999995</v>
      </c>
      <c r="H3287">
        <f t="shared" si="154"/>
        <v>4.2949999999999999</v>
      </c>
    </row>
    <row r="3288" spans="1:8">
      <c r="A3288" s="17">
        <v>41243</v>
      </c>
      <c r="B3288">
        <v>4638.3</v>
      </c>
      <c r="C3288">
        <v>4677.8</v>
      </c>
      <c r="D3288">
        <v>4638.3</v>
      </c>
      <c r="E3288">
        <v>4675.25</v>
      </c>
      <c r="F3288">
        <f t="shared" si="155"/>
        <v>9.3590103413287995E-3</v>
      </c>
      <c r="G3288">
        <f t="shared" si="153"/>
        <v>8.7279999999999998</v>
      </c>
      <c r="H3288">
        <f t="shared" si="154"/>
        <v>4.2949999999999999</v>
      </c>
    </row>
    <row r="3289" spans="1:8">
      <c r="A3289" s="17">
        <v>41246</v>
      </c>
      <c r="B3289">
        <v>4674.55</v>
      </c>
      <c r="C3289">
        <v>4695.1000000000004</v>
      </c>
      <c r="D3289">
        <v>4670.75</v>
      </c>
      <c r="E3289">
        <v>4685.05</v>
      </c>
      <c r="F3289">
        <f t="shared" si="155"/>
        <v>2.0961445911984455E-3</v>
      </c>
      <c r="G3289">
        <f t="shared" si="153"/>
        <v>8.7850000000000001</v>
      </c>
      <c r="H3289">
        <f t="shared" si="154"/>
        <v>4.2850000000000001</v>
      </c>
    </row>
    <row r="3290" spans="1:8">
      <c r="A3290" s="17">
        <v>41247</v>
      </c>
      <c r="B3290">
        <v>4682.8</v>
      </c>
      <c r="C3290">
        <v>4705.75</v>
      </c>
      <c r="D3290">
        <v>4677.3999999999996</v>
      </c>
      <c r="E3290">
        <v>4701.45</v>
      </c>
      <c r="F3290">
        <f t="shared" si="155"/>
        <v>3.5004962593780942E-3</v>
      </c>
      <c r="G3290">
        <f t="shared" si="153"/>
        <v>8.7759999999999998</v>
      </c>
      <c r="H3290">
        <f t="shared" si="154"/>
        <v>4.2830000000000004</v>
      </c>
    </row>
    <row r="3291" spans="1:8">
      <c r="A3291" s="17">
        <v>41248</v>
      </c>
      <c r="B3291">
        <v>4711.3999999999996</v>
      </c>
      <c r="C3291">
        <v>4726.1499999999996</v>
      </c>
      <c r="D3291">
        <v>4707.05</v>
      </c>
      <c r="E3291">
        <v>4712.1000000000004</v>
      </c>
      <c r="F3291">
        <f t="shared" si="155"/>
        <v>2.2652585904350264E-3</v>
      </c>
      <c r="G3291">
        <f t="shared" si="153"/>
        <v>8.7639999999999993</v>
      </c>
      <c r="H3291">
        <f t="shared" si="154"/>
        <v>4.2809999999999997</v>
      </c>
    </row>
    <row r="3292" spans="1:8">
      <c r="A3292" s="17">
        <v>41249</v>
      </c>
      <c r="B3292">
        <v>4726.6499999999996</v>
      </c>
      <c r="C3292">
        <v>4746.8</v>
      </c>
      <c r="D3292">
        <v>4675.1499999999996</v>
      </c>
      <c r="E3292">
        <v>4740.2</v>
      </c>
      <c r="F3292">
        <f t="shared" si="155"/>
        <v>5.9633708962032461E-3</v>
      </c>
      <c r="G3292">
        <f t="shared" si="153"/>
        <v>8.82</v>
      </c>
      <c r="H3292">
        <f t="shared" si="154"/>
        <v>4.2759999999999998</v>
      </c>
    </row>
    <row r="3293" spans="1:8">
      <c r="A3293" s="17">
        <v>41250</v>
      </c>
      <c r="B3293">
        <v>4742.1000000000004</v>
      </c>
      <c r="C3293">
        <v>4758.05</v>
      </c>
      <c r="D3293">
        <v>4712.3</v>
      </c>
      <c r="E3293">
        <v>4724.25</v>
      </c>
      <c r="F3293">
        <f t="shared" si="155"/>
        <v>-3.3648369267119671E-3</v>
      </c>
      <c r="G3293">
        <f t="shared" si="153"/>
        <v>8.7260000000000009</v>
      </c>
      <c r="H3293">
        <f t="shared" si="154"/>
        <v>4.2759999999999998</v>
      </c>
    </row>
    <row r="3294" spans="1:8">
      <c r="A3294" s="17">
        <v>41253</v>
      </c>
      <c r="B3294">
        <v>4729.3</v>
      </c>
      <c r="C3294">
        <v>4737.55</v>
      </c>
      <c r="D3294">
        <v>4715.95</v>
      </c>
      <c r="E3294">
        <v>4731.8999999999996</v>
      </c>
      <c r="F3294">
        <f t="shared" si="155"/>
        <v>1.6193046515318166E-3</v>
      </c>
      <c r="G3294">
        <f t="shared" si="153"/>
        <v>8.7880000000000003</v>
      </c>
      <c r="H3294">
        <f t="shared" si="154"/>
        <v>4.266</v>
      </c>
    </row>
    <row r="3295" spans="1:8">
      <c r="A3295" s="17">
        <v>41254</v>
      </c>
      <c r="B3295">
        <v>4740.3999999999996</v>
      </c>
      <c r="C3295">
        <v>4771.8</v>
      </c>
      <c r="D3295">
        <v>4689.6499999999996</v>
      </c>
      <c r="E3295">
        <v>4716.25</v>
      </c>
      <c r="F3295">
        <f t="shared" si="155"/>
        <v>-3.3073395464823241E-3</v>
      </c>
      <c r="G3295">
        <f t="shared" si="153"/>
        <v>8.7940000000000005</v>
      </c>
      <c r="H3295">
        <f t="shared" si="154"/>
        <v>4.2709999999999999</v>
      </c>
    </row>
    <row r="3296" spans="1:8">
      <c r="A3296" s="17">
        <v>41255</v>
      </c>
      <c r="B3296">
        <v>4727</v>
      </c>
      <c r="C3296">
        <v>4735.25</v>
      </c>
      <c r="D3296">
        <v>4700</v>
      </c>
      <c r="E3296">
        <v>4709.8500000000004</v>
      </c>
      <c r="F3296">
        <f t="shared" si="155"/>
        <v>-1.3570103366020714E-3</v>
      </c>
      <c r="G3296">
        <f t="shared" si="153"/>
        <v>8.85</v>
      </c>
      <c r="H3296">
        <f t="shared" si="154"/>
        <v>4.2679999999999998</v>
      </c>
    </row>
    <row r="3297" spans="1:8">
      <c r="A3297" s="17">
        <v>41256</v>
      </c>
      <c r="B3297">
        <v>4716.8500000000004</v>
      </c>
      <c r="C3297">
        <v>4724.3500000000004</v>
      </c>
      <c r="D3297">
        <v>4667.1499999999996</v>
      </c>
      <c r="E3297">
        <v>4674.05</v>
      </c>
      <c r="F3297">
        <f t="shared" si="155"/>
        <v>-7.6010913298725225E-3</v>
      </c>
      <c r="G3297">
        <f t="shared" si="153"/>
        <v>8.7720000000000002</v>
      </c>
      <c r="H3297">
        <f t="shared" si="154"/>
        <v>4.2679999999999998</v>
      </c>
    </row>
    <row r="3298" spans="1:8">
      <c r="A3298" s="17">
        <v>41257</v>
      </c>
      <c r="B3298">
        <v>4671.55</v>
      </c>
      <c r="C3298">
        <v>4701.75</v>
      </c>
      <c r="D3298">
        <v>4667</v>
      </c>
      <c r="E3298">
        <v>4698.8</v>
      </c>
      <c r="F3298">
        <f t="shared" si="155"/>
        <v>5.2951936757201779E-3</v>
      </c>
      <c r="G3298">
        <f t="shared" si="153"/>
        <v>8.8140000000000001</v>
      </c>
      <c r="H3298">
        <f t="shared" si="154"/>
        <v>4.2640000000000002</v>
      </c>
    </row>
    <row r="3299" spans="1:8">
      <c r="A3299" s="17">
        <v>41260</v>
      </c>
      <c r="B3299">
        <v>4688.2</v>
      </c>
      <c r="C3299">
        <v>4710.6000000000004</v>
      </c>
      <c r="D3299">
        <v>4688.2</v>
      </c>
      <c r="E3299">
        <v>4693.95</v>
      </c>
      <c r="F3299">
        <f t="shared" si="155"/>
        <v>-1.03217842853498E-3</v>
      </c>
      <c r="G3299">
        <f t="shared" si="153"/>
        <v>8.8390000000000004</v>
      </c>
      <c r="H3299">
        <f t="shared" si="154"/>
        <v>4.2539999999999996</v>
      </c>
    </row>
    <row r="3300" spans="1:8">
      <c r="A3300" s="17">
        <v>41261</v>
      </c>
      <c r="B3300">
        <v>4702.7</v>
      </c>
      <c r="C3300">
        <v>4731.8999999999996</v>
      </c>
      <c r="D3300">
        <v>4670.8999999999996</v>
      </c>
      <c r="E3300">
        <v>4727.8500000000004</v>
      </c>
      <c r="F3300">
        <f t="shared" si="155"/>
        <v>7.2220624420797908E-3</v>
      </c>
      <c r="G3300">
        <f t="shared" si="153"/>
        <v>8.8230000000000004</v>
      </c>
      <c r="H3300">
        <f t="shared" si="154"/>
        <v>4.2519999999999998</v>
      </c>
    </row>
    <row r="3301" spans="1:8">
      <c r="A3301" s="17">
        <v>41262</v>
      </c>
      <c r="B3301">
        <v>4739.6499999999996</v>
      </c>
      <c r="C3301">
        <v>4761.3</v>
      </c>
      <c r="D3301">
        <v>4739.6499999999996</v>
      </c>
      <c r="E3301">
        <v>4755.3</v>
      </c>
      <c r="F3301">
        <f t="shared" si="155"/>
        <v>5.806021764649838E-3</v>
      </c>
      <c r="G3301">
        <f t="shared" si="153"/>
        <v>8.7899999999999991</v>
      </c>
      <c r="H3301">
        <f t="shared" si="154"/>
        <v>4.2510000000000003</v>
      </c>
    </row>
    <row r="3302" spans="1:8">
      <c r="A3302" s="17">
        <v>41263</v>
      </c>
      <c r="B3302">
        <v>4757.75</v>
      </c>
      <c r="C3302">
        <v>4757.75</v>
      </c>
      <c r="D3302">
        <v>4720.05</v>
      </c>
      <c r="E3302">
        <v>4746.3999999999996</v>
      </c>
      <c r="F3302">
        <f t="shared" si="155"/>
        <v>-1.8715959035182639E-3</v>
      </c>
      <c r="G3302">
        <f t="shared" si="153"/>
        <v>8.84</v>
      </c>
      <c r="H3302">
        <f t="shared" si="154"/>
        <v>4.2460000000000004</v>
      </c>
    </row>
    <row r="3303" spans="1:8">
      <c r="A3303" s="17">
        <v>41264</v>
      </c>
      <c r="B3303">
        <v>4730.3500000000004</v>
      </c>
      <c r="C3303">
        <v>4730.3500000000004</v>
      </c>
      <c r="D3303">
        <v>4683.1000000000004</v>
      </c>
      <c r="E3303">
        <v>4686.8999999999996</v>
      </c>
      <c r="F3303">
        <f t="shared" si="155"/>
        <v>-1.2535816618911122E-2</v>
      </c>
      <c r="G3303">
        <f t="shared" si="153"/>
        <v>8.8480000000000008</v>
      </c>
      <c r="H3303">
        <f t="shared" si="154"/>
        <v>4.2430000000000003</v>
      </c>
    </row>
    <row r="3304" spans="1:8">
      <c r="A3304" s="17">
        <v>41267</v>
      </c>
      <c r="B3304">
        <v>4698.75</v>
      </c>
      <c r="C3304">
        <v>4705</v>
      </c>
      <c r="D3304">
        <v>4687.6000000000004</v>
      </c>
      <c r="E3304">
        <v>4695</v>
      </c>
      <c r="F3304">
        <f t="shared" si="155"/>
        <v>1.7282212123153062E-3</v>
      </c>
      <c r="G3304">
        <f t="shared" si="153"/>
        <v>8.8279999999999994</v>
      </c>
      <c r="H3304">
        <f t="shared" si="154"/>
        <v>4.2350000000000003</v>
      </c>
    </row>
    <row r="3305" spans="1:8">
      <c r="A3305" s="17">
        <v>41269</v>
      </c>
      <c r="B3305">
        <v>4700.25</v>
      </c>
      <c r="C3305">
        <v>4739.75</v>
      </c>
      <c r="D3305">
        <v>4700.25</v>
      </c>
      <c r="E3305">
        <v>4731.6000000000004</v>
      </c>
      <c r="F3305">
        <f t="shared" si="155"/>
        <v>7.7955271565495199E-3</v>
      </c>
      <c r="G3305">
        <f t="shared" si="153"/>
        <v>8.8460000000000001</v>
      </c>
      <c r="H3305">
        <f t="shared" si="154"/>
        <v>4.2290000000000001</v>
      </c>
    </row>
    <row r="3306" spans="1:8">
      <c r="A3306" s="17">
        <v>41270</v>
      </c>
      <c r="B3306">
        <v>4745.5</v>
      </c>
      <c r="C3306">
        <v>4746.8999999999996</v>
      </c>
      <c r="D3306">
        <v>4702.1499999999996</v>
      </c>
      <c r="E3306">
        <v>4706.3500000000004</v>
      </c>
      <c r="F3306">
        <f t="shared" si="155"/>
        <v>-5.3364612393270727E-3</v>
      </c>
      <c r="G3306">
        <f t="shared" si="153"/>
        <v>8.8659999999999997</v>
      </c>
      <c r="H3306">
        <f t="shared" si="154"/>
        <v>4.226</v>
      </c>
    </row>
    <row r="3307" spans="1:8">
      <c r="A3307" s="17">
        <v>41271</v>
      </c>
      <c r="B3307">
        <v>4716.05</v>
      </c>
      <c r="C3307">
        <v>4742.55</v>
      </c>
      <c r="D3307">
        <v>4715.1000000000004</v>
      </c>
      <c r="E3307">
        <v>4738.3</v>
      </c>
      <c r="F3307">
        <f t="shared" si="155"/>
        <v>6.7887003729003581E-3</v>
      </c>
      <c r="G3307">
        <f t="shared" si="153"/>
        <v>8.859</v>
      </c>
      <c r="H3307">
        <f t="shared" si="154"/>
        <v>4.2329999999999997</v>
      </c>
    </row>
    <row r="3308" spans="1:8">
      <c r="A3308" s="17">
        <v>41274</v>
      </c>
      <c r="B3308">
        <v>4734.3500000000004</v>
      </c>
      <c r="C3308">
        <v>4748.6499999999996</v>
      </c>
      <c r="D3308">
        <v>4734.3500000000004</v>
      </c>
      <c r="E3308">
        <v>4743.45</v>
      </c>
      <c r="F3308">
        <f t="shared" si="155"/>
        <v>1.0868877023404444E-3</v>
      </c>
      <c r="G3308">
        <f t="shared" si="153"/>
        <v>8.8379999999999992</v>
      </c>
      <c r="H3308">
        <f t="shared" si="154"/>
        <v>4.2309999999999999</v>
      </c>
    </row>
    <row r="3309" spans="1:8">
      <c r="A3309" s="17">
        <v>41275</v>
      </c>
      <c r="B3309">
        <v>4761.8</v>
      </c>
      <c r="C3309">
        <v>4792.8999999999996</v>
      </c>
      <c r="D3309">
        <v>4761.8</v>
      </c>
      <c r="E3309">
        <v>4786.2</v>
      </c>
      <c r="F3309">
        <f t="shared" si="155"/>
        <v>9.0124276634095946E-3</v>
      </c>
      <c r="G3309">
        <f t="shared" si="153"/>
        <v>8.7929999999999993</v>
      </c>
      <c r="H3309">
        <f t="shared" si="154"/>
        <v>4.2320000000000002</v>
      </c>
    </row>
    <row r="3310" spans="1:8">
      <c r="A3310" s="17">
        <v>41276</v>
      </c>
      <c r="B3310">
        <v>4804.1499999999996</v>
      </c>
      <c r="C3310">
        <v>4830.8999999999996</v>
      </c>
      <c r="D3310">
        <v>4804.1499999999996</v>
      </c>
      <c r="E3310">
        <v>4818.8999999999996</v>
      </c>
      <c r="F3310">
        <f t="shared" si="155"/>
        <v>6.8321424094270888E-3</v>
      </c>
      <c r="G3310">
        <f t="shared" si="153"/>
        <v>8.69</v>
      </c>
      <c r="H3310">
        <f t="shared" si="154"/>
        <v>4.2489999999999997</v>
      </c>
    </row>
    <row r="3311" spans="1:8">
      <c r="A3311" s="17">
        <v>41277</v>
      </c>
      <c r="B3311">
        <v>4831.6499999999996</v>
      </c>
      <c r="C3311">
        <v>4839.8500000000004</v>
      </c>
      <c r="D3311">
        <v>4814.8</v>
      </c>
      <c r="E3311">
        <v>4835.7</v>
      </c>
      <c r="F3311">
        <f t="shared" si="155"/>
        <v>3.4862728008466792E-3</v>
      </c>
      <c r="G3311">
        <f t="shared" si="153"/>
        <v>8.6460000000000008</v>
      </c>
      <c r="H3311">
        <f t="shared" si="154"/>
        <v>4.2519999999999998</v>
      </c>
    </row>
    <row r="3312" spans="1:8">
      <c r="A3312" s="17">
        <v>41278</v>
      </c>
      <c r="B3312">
        <v>4837.1499999999996</v>
      </c>
      <c r="C3312">
        <v>4846.3500000000004</v>
      </c>
      <c r="D3312">
        <v>4816.55</v>
      </c>
      <c r="E3312">
        <v>4844</v>
      </c>
      <c r="F3312">
        <f t="shared" si="155"/>
        <v>1.7164009347148124E-3</v>
      </c>
      <c r="G3312">
        <f t="shared" si="153"/>
        <v>8.5329999999999995</v>
      </c>
      <c r="H3312">
        <f t="shared" si="154"/>
        <v>4.2530000000000001</v>
      </c>
    </row>
    <row r="3313" spans="1:8">
      <c r="A3313" s="17">
        <v>41281</v>
      </c>
      <c r="B3313">
        <v>4858.6499999999996</v>
      </c>
      <c r="C3313">
        <v>4861.3500000000004</v>
      </c>
      <c r="D3313">
        <v>4823.8999999999996</v>
      </c>
      <c r="E3313">
        <v>4831.45</v>
      </c>
      <c r="F3313">
        <f t="shared" si="155"/>
        <v>-2.5908340214698677E-3</v>
      </c>
      <c r="G3313">
        <f t="shared" si="153"/>
        <v>8.548</v>
      </c>
      <c r="H3313">
        <f t="shared" si="154"/>
        <v>4.2439999999999998</v>
      </c>
    </row>
    <row r="3314" spans="1:8">
      <c r="A3314" s="17">
        <v>41282</v>
      </c>
      <c r="B3314">
        <v>4828.7</v>
      </c>
      <c r="C3314">
        <v>4840.75</v>
      </c>
      <c r="D3314">
        <v>4811.25</v>
      </c>
      <c r="E3314">
        <v>4837.95</v>
      </c>
      <c r="F3314">
        <f t="shared" si="155"/>
        <v>1.3453518094981298E-3</v>
      </c>
      <c r="G3314">
        <f t="shared" si="153"/>
        <v>8.6210000000000004</v>
      </c>
      <c r="H3314">
        <f t="shared" si="154"/>
        <v>4.2389999999999999</v>
      </c>
    </row>
    <row r="3315" spans="1:8">
      <c r="A3315" s="17">
        <v>41283</v>
      </c>
      <c r="B3315">
        <v>4840.6499999999996</v>
      </c>
      <c r="C3315">
        <v>4857.75</v>
      </c>
      <c r="D3315">
        <v>4808.05</v>
      </c>
      <c r="E3315">
        <v>4815.75</v>
      </c>
      <c r="F3315">
        <f t="shared" si="155"/>
        <v>-4.5887204291072958E-3</v>
      </c>
      <c r="G3315">
        <f t="shared" si="153"/>
        <v>8.4619999999999997</v>
      </c>
      <c r="H3315">
        <f t="shared" si="154"/>
        <v>4.2549999999999999</v>
      </c>
    </row>
    <row r="3316" spans="1:8">
      <c r="A3316" s="17">
        <v>41284</v>
      </c>
      <c r="B3316">
        <v>4831.25</v>
      </c>
      <c r="C3316">
        <v>4843.1499999999996</v>
      </c>
      <c r="D3316">
        <v>4792.6499999999996</v>
      </c>
      <c r="E3316">
        <v>4809.2</v>
      </c>
      <c r="F3316">
        <f t="shared" si="155"/>
        <v>-1.3601204381457066E-3</v>
      </c>
      <c r="G3316">
        <f t="shared" si="153"/>
        <v>8.5489999999999995</v>
      </c>
      <c r="H3316">
        <f t="shared" si="154"/>
        <v>4.2489999999999997</v>
      </c>
    </row>
    <row r="3317" spans="1:8">
      <c r="A3317" s="17">
        <v>41285</v>
      </c>
      <c r="B3317">
        <v>4833.6000000000004</v>
      </c>
      <c r="C3317">
        <v>4836</v>
      </c>
      <c r="D3317">
        <v>4770.55</v>
      </c>
      <c r="E3317">
        <v>4778.1499999999996</v>
      </c>
      <c r="F3317">
        <f t="shared" si="155"/>
        <v>-6.4563752807119679E-3</v>
      </c>
      <c r="G3317">
        <f t="shared" si="153"/>
        <v>8.4179999999999993</v>
      </c>
      <c r="H3317">
        <f t="shared" si="154"/>
        <v>4.25</v>
      </c>
    </row>
    <row r="3318" spans="1:8">
      <c r="A3318" s="17">
        <v>41288</v>
      </c>
      <c r="B3318">
        <v>4787</v>
      </c>
      <c r="C3318">
        <v>4843.6000000000004</v>
      </c>
      <c r="D3318">
        <v>4779.8</v>
      </c>
      <c r="E3318">
        <v>4836.7</v>
      </c>
      <c r="F3318">
        <f t="shared" si="155"/>
        <v>1.2253696514341383E-2</v>
      </c>
      <c r="G3318">
        <f t="shared" si="153"/>
        <v>8.3149999999999995</v>
      </c>
      <c r="H3318">
        <f t="shared" si="154"/>
        <v>4.2519999999999998</v>
      </c>
    </row>
    <row r="3319" spans="1:8">
      <c r="A3319" s="17">
        <v>41289</v>
      </c>
      <c r="B3319">
        <v>4844.3500000000004</v>
      </c>
      <c r="C3319">
        <v>4867.8</v>
      </c>
      <c r="D3319">
        <v>4833.6000000000004</v>
      </c>
      <c r="E3319">
        <v>4858.8999999999996</v>
      </c>
      <c r="F3319">
        <f t="shared" si="155"/>
        <v>4.5899063411003471E-3</v>
      </c>
      <c r="G3319">
        <f t="shared" si="153"/>
        <v>8.35</v>
      </c>
      <c r="H3319">
        <f t="shared" si="154"/>
        <v>4.2629999999999999</v>
      </c>
    </row>
    <row r="3320" spans="1:8">
      <c r="A3320" s="17">
        <v>41290</v>
      </c>
      <c r="B3320">
        <v>4854.7</v>
      </c>
      <c r="C3320">
        <v>4860.75</v>
      </c>
      <c r="D3320">
        <v>4801.05</v>
      </c>
      <c r="E3320">
        <v>4807.55</v>
      </c>
      <c r="F3320">
        <f t="shared" si="155"/>
        <v>-1.0568235608882537E-2</v>
      </c>
      <c r="G3320">
        <f t="shared" si="153"/>
        <v>8.2569999999999997</v>
      </c>
      <c r="H3320">
        <f t="shared" si="154"/>
        <v>4.274</v>
      </c>
    </row>
    <row r="3321" spans="1:8">
      <c r="A3321" s="17">
        <v>41291</v>
      </c>
      <c r="B3321">
        <v>4807.3</v>
      </c>
      <c r="C3321">
        <v>4842.1000000000004</v>
      </c>
      <c r="D3321">
        <v>4803.8</v>
      </c>
      <c r="E3321">
        <v>4831.3500000000004</v>
      </c>
      <c r="F3321">
        <f t="shared" si="155"/>
        <v>4.9505465361774359E-3</v>
      </c>
      <c r="G3321">
        <f t="shared" si="153"/>
        <v>8.343</v>
      </c>
      <c r="H3321">
        <f t="shared" si="154"/>
        <v>4.2679999999999998</v>
      </c>
    </row>
    <row r="3322" spans="1:8">
      <c r="A3322" s="17">
        <v>41292</v>
      </c>
      <c r="B3322">
        <v>4842.8500000000004</v>
      </c>
      <c r="C3322">
        <v>4861.7</v>
      </c>
      <c r="D3322">
        <v>4834.3999999999996</v>
      </c>
      <c r="E3322">
        <v>4844.05</v>
      </c>
      <c r="F3322">
        <f t="shared" si="155"/>
        <v>2.6286648659277212E-3</v>
      </c>
      <c r="G3322">
        <f t="shared" si="153"/>
        <v>8.2129999999999992</v>
      </c>
      <c r="H3322">
        <f t="shared" si="154"/>
        <v>4.2699999999999996</v>
      </c>
    </row>
    <row r="3323" spans="1:8">
      <c r="A3323" s="17">
        <v>41295</v>
      </c>
      <c r="B3323">
        <v>4855.8999999999996</v>
      </c>
      <c r="C3323">
        <v>4862.3</v>
      </c>
      <c r="D3323">
        <v>4845.3999999999996</v>
      </c>
      <c r="E3323">
        <v>4856</v>
      </c>
      <c r="F3323">
        <f t="shared" si="155"/>
        <v>2.4669439828242101E-3</v>
      </c>
      <c r="G3323">
        <f t="shared" si="153"/>
        <v>8.4149999999999991</v>
      </c>
      <c r="H3323">
        <f t="shared" si="154"/>
        <v>4.2549999999999999</v>
      </c>
    </row>
    <row r="3324" spans="1:8">
      <c r="A3324" s="17">
        <v>41296</v>
      </c>
      <c r="B3324">
        <v>4854.8999999999996</v>
      </c>
      <c r="C3324">
        <v>4872.7</v>
      </c>
      <c r="D3324">
        <v>4817.6000000000004</v>
      </c>
      <c r="E3324">
        <v>4822.3500000000004</v>
      </c>
      <c r="F3324">
        <f t="shared" si="155"/>
        <v>-6.9295716639208305E-3</v>
      </c>
      <c r="G3324">
        <f t="shared" si="153"/>
        <v>8.3529999999999998</v>
      </c>
      <c r="H3324">
        <f t="shared" si="154"/>
        <v>4.2539999999999996</v>
      </c>
    </row>
    <row r="3325" spans="1:8">
      <c r="A3325" s="17">
        <v>41297</v>
      </c>
      <c r="B3325">
        <v>4824.95</v>
      </c>
      <c r="C3325">
        <v>4841.3500000000004</v>
      </c>
      <c r="D3325">
        <v>4786.8</v>
      </c>
      <c r="E3325">
        <v>4814.8</v>
      </c>
      <c r="F3325">
        <f t="shared" si="155"/>
        <v>-1.5656267172644567E-3</v>
      </c>
      <c r="G3325">
        <f t="shared" si="153"/>
        <v>8.3119999999999994</v>
      </c>
      <c r="H3325">
        <f t="shared" si="154"/>
        <v>4.2530000000000001</v>
      </c>
    </row>
    <row r="3326" spans="1:8">
      <c r="A3326" s="17">
        <v>41298</v>
      </c>
      <c r="B3326">
        <v>4809.95</v>
      </c>
      <c r="C3326">
        <v>4820.95</v>
      </c>
      <c r="D3326">
        <v>4758.25</v>
      </c>
      <c r="E3326">
        <v>4763.8500000000004</v>
      </c>
      <c r="F3326">
        <f t="shared" si="155"/>
        <v>-1.0581955636786544E-2</v>
      </c>
      <c r="G3326">
        <f t="shared" si="153"/>
        <v>8.3680000000000003</v>
      </c>
      <c r="H3326">
        <f t="shared" si="154"/>
        <v>4.2480000000000002</v>
      </c>
    </row>
    <row r="3327" spans="1:8">
      <c r="A3327" s="17">
        <v>41302</v>
      </c>
      <c r="B3327">
        <v>4820.7</v>
      </c>
      <c r="C3327">
        <v>4831.05</v>
      </c>
      <c r="D3327">
        <v>4808.8</v>
      </c>
      <c r="E3327">
        <v>4818.3</v>
      </c>
      <c r="F3327">
        <f t="shared" si="155"/>
        <v>1.1429830914071459E-2</v>
      </c>
      <c r="G3327">
        <f t="shared" si="153"/>
        <v>8.4060000000000006</v>
      </c>
      <c r="H3327">
        <f t="shared" si="154"/>
        <v>4.2359999999999998</v>
      </c>
    </row>
    <row r="3328" spans="1:8">
      <c r="A3328" s="17">
        <v>41303</v>
      </c>
      <c r="B3328">
        <v>4812.7</v>
      </c>
      <c r="C3328">
        <v>4845.7</v>
      </c>
      <c r="D3328">
        <v>4790.8999999999996</v>
      </c>
      <c r="E3328">
        <v>4794.8</v>
      </c>
      <c r="F3328">
        <f t="shared" si="155"/>
        <v>-4.8772388601788785E-3</v>
      </c>
      <c r="G3328">
        <f t="shared" si="153"/>
        <v>8.4359999999999999</v>
      </c>
      <c r="H3328">
        <f t="shared" si="154"/>
        <v>4.2320000000000002</v>
      </c>
    </row>
    <row r="3329" spans="1:8">
      <c r="A3329" s="17">
        <v>41304</v>
      </c>
      <c r="B3329">
        <v>4803.3500000000004</v>
      </c>
      <c r="C3329">
        <v>4814.75</v>
      </c>
      <c r="D3329">
        <v>4788.8500000000004</v>
      </c>
      <c r="E3329">
        <v>4797.1499999999996</v>
      </c>
      <c r="F3329">
        <f t="shared" si="155"/>
        <v>4.901142904811806E-4</v>
      </c>
      <c r="G3329">
        <f t="shared" si="153"/>
        <v>8.4369999999999994</v>
      </c>
      <c r="H3329">
        <f t="shared" si="154"/>
        <v>4.2290000000000001</v>
      </c>
    </row>
    <row r="3330" spans="1:8">
      <c r="A3330" s="17">
        <v>41305</v>
      </c>
      <c r="B3330">
        <v>4791.5</v>
      </c>
      <c r="C3330">
        <v>4803.6499999999996</v>
      </c>
      <c r="D3330">
        <v>4784.2</v>
      </c>
      <c r="E3330">
        <v>4795.3</v>
      </c>
      <c r="F3330">
        <f t="shared" si="155"/>
        <v>-3.856456437675293E-4</v>
      </c>
      <c r="G3330">
        <f t="shared" ref="G3330:G3393" si="156">VLOOKUP(A3330,Debtindex,6,FALSE)</f>
        <v>8.327</v>
      </c>
      <c r="H3330">
        <f t="shared" ref="H3330:H3393" si="157">VLOOKUP(A3330,Debtindex,7,FALSE)</f>
        <v>4.2300000000000004</v>
      </c>
    </row>
    <row r="3331" spans="1:8">
      <c r="A3331" s="17">
        <v>41306</v>
      </c>
      <c r="B3331">
        <v>4798.8999999999996</v>
      </c>
      <c r="C3331">
        <v>4814.5</v>
      </c>
      <c r="D3331">
        <v>4769.1000000000004</v>
      </c>
      <c r="E3331">
        <v>4775.8999999999996</v>
      </c>
      <c r="F3331">
        <f t="shared" si="155"/>
        <v>-4.0456280107606934E-3</v>
      </c>
      <c r="G3331">
        <f t="shared" si="156"/>
        <v>8.4179999999999993</v>
      </c>
      <c r="H3331">
        <f t="shared" si="157"/>
        <v>4.2270000000000003</v>
      </c>
    </row>
    <row r="3332" spans="1:8">
      <c r="A3332" s="17">
        <v>41309</v>
      </c>
      <c r="B3332">
        <v>4790.7</v>
      </c>
      <c r="C3332">
        <v>4802.7</v>
      </c>
      <c r="D3332">
        <v>4755.55</v>
      </c>
      <c r="E3332">
        <v>4759.25</v>
      </c>
      <c r="F3332">
        <f t="shared" ref="F3332:F3395" si="158">E3332/E3331-1</f>
        <v>-3.4862538997884052E-3</v>
      </c>
      <c r="G3332">
        <f t="shared" si="156"/>
        <v>8.4130000000000003</v>
      </c>
      <c r="H3332">
        <f t="shared" si="157"/>
        <v>4.2270000000000003</v>
      </c>
    </row>
    <row r="3333" spans="1:8">
      <c r="A3333" s="17">
        <v>41310</v>
      </c>
      <c r="B3333">
        <v>4737.3999999999996</v>
      </c>
      <c r="C3333">
        <v>4743.5</v>
      </c>
      <c r="D3333">
        <v>4723.1499999999996</v>
      </c>
      <c r="E3333">
        <v>4733.6000000000004</v>
      </c>
      <c r="F3333">
        <f t="shared" si="158"/>
        <v>-5.389504648841692E-3</v>
      </c>
      <c r="G3333">
        <f t="shared" si="156"/>
        <v>8.3689999999999998</v>
      </c>
      <c r="H3333">
        <f t="shared" si="157"/>
        <v>4.2249999999999996</v>
      </c>
    </row>
    <row r="3334" spans="1:8">
      <c r="A3334" s="17">
        <v>41311</v>
      </c>
      <c r="B3334">
        <v>4751.1499999999996</v>
      </c>
      <c r="C3334">
        <v>4761.3999999999996</v>
      </c>
      <c r="D3334">
        <v>4734.55</v>
      </c>
      <c r="E3334">
        <v>4738.1000000000004</v>
      </c>
      <c r="F3334">
        <f t="shared" si="158"/>
        <v>9.5065066756805372E-4</v>
      </c>
      <c r="G3334">
        <f t="shared" si="156"/>
        <v>8.4049999999999994</v>
      </c>
      <c r="H3334">
        <f t="shared" si="157"/>
        <v>4.2210000000000001</v>
      </c>
    </row>
    <row r="3335" spans="1:8">
      <c r="A3335" s="17">
        <v>41312</v>
      </c>
      <c r="B3335">
        <v>4725.2</v>
      </c>
      <c r="C3335">
        <v>4753.8999999999996</v>
      </c>
      <c r="D3335">
        <v>4705.8999999999996</v>
      </c>
      <c r="E3335">
        <v>4713.25</v>
      </c>
      <c r="F3335">
        <f t="shared" si="158"/>
        <v>-5.2447183470167857E-3</v>
      </c>
      <c r="G3335">
        <f t="shared" si="156"/>
        <v>8.3740000000000006</v>
      </c>
      <c r="H3335">
        <f t="shared" si="157"/>
        <v>4.22</v>
      </c>
    </row>
    <row r="3336" spans="1:8">
      <c r="A3336" s="17">
        <v>41313</v>
      </c>
      <c r="B3336">
        <v>4707.8999999999996</v>
      </c>
      <c r="C3336">
        <v>4721</v>
      </c>
      <c r="D3336">
        <v>4668.8999999999996</v>
      </c>
      <c r="E3336">
        <v>4682.55</v>
      </c>
      <c r="F3336">
        <f t="shared" si="158"/>
        <v>-6.5135522198058737E-3</v>
      </c>
      <c r="G3336">
        <f t="shared" si="156"/>
        <v>8.3819999999999997</v>
      </c>
      <c r="H3336">
        <f t="shared" si="157"/>
        <v>4.2160000000000002</v>
      </c>
    </row>
    <row r="3337" spans="1:8">
      <c r="A3337" s="17">
        <v>41316</v>
      </c>
      <c r="B3337">
        <v>4691.8500000000004</v>
      </c>
      <c r="C3337">
        <v>4692.25</v>
      </c>
      <c r="D3337">
        <v>4668.8</v>
      </c>
      <c r="E3337">
        <v>4677.8500000000004</v>
      </c>
      <c r="F3337">
        <f t="shared" si="158"/>
        <v>-1.0037266019582436E-3</v>
      </c>
      <c r="G3337">
        <f t="shared" si="156"/>
        <v>8.452</v>
      </c>
      <c r="H3337">
        <f t="shared" si="157"/>
        <v>4.2069999999999999</v>
      </c>
    </row>
    <row r="3338" spans="1:8">
      <c r="A3338" s="17">
        <v>41317</v>
      </c>
      <c r="B3338">
        <v>4675.8999999999996</v>
      </c>
      <c r="C3338">
        <v>4693.2</v>
      </c>
      <c r="D3338">
        <v>4659.8500000000004</v>
      </c>
      <c r="E3338">
        <v>4690.3</v>
      </c>
      <c r="F3338">
        <f t="shared" si="158"/>
        <v>2.6614790983037206E-3</v>
      </c>
      <c r="G3338">
        <f t="shared" si="156"/>
        <v>8.3829999999999991</v>
      </c>
      <c r="H3338">
        <f t="shared" si="157"/>
        <v>4.2069999999999999</v>
      </c>
    </row>
    <row r="3339" spans="1:8">
      <c r="A3339" s="17">
        <v>41318</v>
      </c>
      <c r="B3339">
        <v>4701.8500000000004</v>
      </c>
      <c r="C3339">
        <v>4726.5</v>
      </c>
      <c r="D3339">
        <v>4682.8999999999996</v>
      </c>
      <c r="E3339">
        <v>4688.45</v>
      </c>
      <c r="F3339">
        <f t="shared" si="158"/>
        <v>-3.9443105984704463E-4</v>
      </c>
      <c r="G3339">
        <f t="shared" si="156"/>
        <v>8.3460000000000001</v>
      </c>
      <c r="H3339">
        <f t="shared" si="157"/>
        <v>4.2050000000000001</v>
      </c>
    </row>
    <row r="3340" spans="1:8">
      <c r="A3340" s="17">
        <v>41319</v>
      </c>
      <c r="B3340">
        <v>4688.5</v>
      </c>
      <c r="C3340">
        <v>4693</v>
      </c>
      <c r="D3340">
        <v>4642.3</v>
      </c>
      <c r="E3340">
        <v>4650.3500000000004</v>
      </c>
      <c r="F3340">
        <f t="shared" si="158"/>
        <v>-8.1263530591132449E-3</v>
      </c>
      <c r="G3340">
        <f t="shared" si="156"/>
        <v>8.4589999999999996</v>
      </c>
      <c r="H3340">
        <f t="shared" si="157"/>
        <v>4.1989999999999998</v>
      </c>
    </row>
    <row r="3341" spans="1:8">
      <c r="A3341" s="17">
        <v>41320</v>
      </c>
      <c r="B3341">
        <v>4634.8</v>
      </c>
      <c r="C3341">
        <v>4653.8500000000004</v>
      </c>
      <c r="D3341">
        <v>4616.8999999999996</v>
      </c>
      <c r="E3341">
        <v>4647.25</v>
      </c>
      <c r="F3341">
        <f t="shared" si="158"/>
        <v>-6.6661649123189726E-4</v>
      </c>
      <c r="G3341">
        <f t="shared" si="156"/>
        <v>8.3729999999999993</v>
      </c>
      <c r="H3341">
        <f t="shared" si="157"/>
        <v>4.1989999999999998</v>
      </c>
    </row>
    <row r="3342" spans="1:8">
      <c r="A3342" s="17">
        <v>41323</v>
      </c>
      <c r="B3342">
        <v>4647.95</v>
      </c>
      <c r="C3342">
        <v>4669</v>
      </c>
      <c r="D3342">
        <v>4646.55</v>
      </c>
      <c r="E3342">
        <v>4659.6000000000004</v>
      </c>
      <c r="F3342">
        <f t="shared" si="158"/>
        <v>2.6574856097691946E-3</v>
      </c>
      <c r="G3342">
        <f t="shared" si="156"/>
        <v>8.423</v>
      </c>
      <c r="H3342">
        <f t="shared" si="157"/>
        <v>4.1950000000000003</v>
      </c>
    </row>
    <row r="3343" spans="1:8">
      <c r="A3343" s="17">
        <v>41325</v>
      </c>
      <c r="B3343">
        <v>4712</v>
      </c>
      <c r="C3343">
        <v>4718.1000000000004</v>
      </c>
      <c r="D3343">
        <v>4696</v>
      </c>
      <c r="E3343">
        <v>4698.3500000000004</v>
      </c>
      <c r="F3343">
        <f t="shared" si="158"/>
        <v>8.3161644776374999E-3</v>
      </c>
      <c r="G3343">
        <f t="shared" si="156"/>
        <v>8.3539999999999992</v>
      </c>
      <c r="H3343">
        <f t="shared" si="157"/>
        <v>4.1920000000000002</v>
      </c>
    </row>
    <row r="3344" spans="1:8">
      <c r="A3344" s="17">
        <v>41326</v>
      </c>
      <c r="B3344">
        <v>4679.3999999999996</v>
      </c>
      <c r="C3344">
        <v>4679.3999999999996</v>
      </c>
      <c r="D3344">
        <v>4617.2</v>
      </c>
      <c r="E3344">
        <v>4621.75</v>
      </c>
      <c r="F3344">
        <f t="shared" si="158"/>
        <v>-1.6303595943256699E-2</v>
      </c>
      <c r="G3344">
        <f t="shared" si="156"/>
        <v>8.3580000000000005</v>
      </c>
      <c r="H3344">
        <f t="shared" si="157"/>
        <v>4.1890000000000001</v>
      </c>
    </row>
    <row r="3345" spans="1:8">
      <c r="A3345" s="17">
        <v>41327</v>
      </c>
      <c r="B3345">
        <v>4613.75</v>
      </c>
      <c r="C3345">
        <v>4640.45</v>
      </c>
      <c r="D3345">
        <v>4607.8999999999996</v>
      </c>
      <c r="E3345">
        <v>4621.8</v>
      </c>
      <c r="F3345">
        <f t="shared" si="158"/>
        <v>1.0818412938817801E-5</v>
      </c>
      <c r="G3345">
        <f t="shared" si="156"/>
        <v>8.4179999999999993</v>
      </c>
      <c r="H3345">
        <f t="shared" si="157"/>
        <v>4.1840000000000002</v>
      </c>
    </row>
    <row r="3346" spans="1:8">
      <c r="A3346" s="17">
        <v>41330</v>
      </c>
      <c r="B3346">
        <v>4633.3999999999996</v>
      </c>
      <c r="C3346">
        <v>4638.25</v>
      </c>
      <c r="D3346">
        <v>4590.5</v>
      </c>
      <c r="E3346">
        <v>4611.6499999999996</v>
      </c>
      <c r="F3346">
        <f t="shared" si="158"/>
        <v>-2.1961140681121538E-3</v>
      </c>
      <c r="G3346">
        <f t="shared" si="156"/>
        <v>8.3360000000000003</v>
      </c>
      <c r="H3346">
        <f t="shared" si="157"/>
        <v>4.1790000000000003</v>
      </c>
    </row>
    <row r="3347" spans="1:8">
      <c r="A3347" s="17">
        <v>41331</v>
      </c>
      <c r="B3347">
        <v>4602.25</v>
      </c>
      <c r="C3347">
        <v>4602.25</v>
      </c>
      <c r="D3347">
        <v>4529.2</v>
      </c>
      <c r="E3347">
        <v>4537.1000000000004</v>
      </c>
      <c r="F3347">
        <f t="shared" si="158"/>
        <v>-1.6165580649008304E-2</v>
      </c>
      <c r="G3347">
        <f t="shared" si="156"/>
        <v>8.3279999999999994</v>
      </c>
      <c r="H3347">
        <f t="shared" si="157"/>
        <v>4.1760000000000002</v>
      </c>
    </row>
    <row r="3348" spans="1:8">
      <c r="A3348" s="17">
        <v>41332</v>
      </c>
      <c r="B3348">
        <v>4550.45</v>
      </c>
      <c r="C3348">
        <v>4583.25</v>
      </c>
      <c r="D3348">
        <v>4527.3</v>
      </c>
      <c r="E3348">
        <v>4568.2</v>
      </c>
      <c r="F3348">
        <f t="shared" si="158"/>
        <v>6.8545987525070462E-3</v>
      </c>
      <c r="G3348">
        <f t="shared" si="156"/>
        <v>8.3640000000000008</v>
      </c>
      <c r="H3348">
        <f t="shared" si="157"/>
        <v>4.1719999999999997</v>
      </c>
    </row>
    <row r="3349" spans="1:8">
      <c r="A3349" s="17">
        <v>41333</v>
      </c>
      <c r="B3349">
        <v>4589.25</v>
      </c>
      <c r="C3349">
        <v>4608.5</v>
      </c>
      <c r="D3349">
        <v>4464.7</v>
      </c>
      <c r="E3349">
        <v>4477.5</v>
      </c>
      <c r="F3349">
        <f t="shared" si="158"/>
        <v>-1.9854647344687115E-2</v>
      </c>
      <c r="G3349">
        <f t="shared" si="156"/>
        <v>8.4019999999999992</v>
      </c>
      <c r="H3349">
        <f t="shared" si="157"/>
        <v>4.1790000000000003</v>
      </c>
    </row>
    <row r="3350" spans="1:8">
      <c r="A3350" s="17">
        <v>41334</v>
      </c>
      <c r="B3350">
        <v>4483</v>
      </c>
      <c r="C3350">
        <v>4515.75</v>
      </c>
      <c r="D3350">
        <v>4475.3</v>
      </c>
      <c r="E3350">
        <v>4499.75</v>
      </c>
      <c r="F3350">
        <f t="shared" si="158"/>
        <v>4.9692908989391604E-3</v>
      </c>
      <c r="G3350">
        <f t="shared" si="156"/>
        <v>8.3249999999999993</v>
      </c>
      <c r="H3350">
        <f t="shared" si="157"/>
        <v>4.173</v>
      </c>
    </row>
    <row r="3351" spans="1:8">
      <c r="A3351" s="17">
        <v>41337</v>
      </c>
      <c r="B3351">
        <v>4491.3500000000004</v>
      </c>
      <c r="C3351">
        <v>4491.3500000000004</v>
      </c>
      <c r="D3351">
        <v>4450.6000000000004</v>
      </c>
      <c r="E3351">
        <v>4470.1499999999996</v>
      </c>
      <c r="F3351">
        <f t="shared" si="158"/>
        <v>-6.5781432301795784E-3</v>
      </c>
      <c r="G3351">
        <f t="shared" si="156"/>
        <v>8.4190000000000005</v>
      </c>
      <c r="H3351">
        <f t="shared" si="157"/>
        <v>4.1619999999999999</v>
      </c>
    </row>
    <row r="3352" spans="1:8">
      <c r="A3352" s="17">
        <v>41338</v>
      </c>
      <c r="B3352">
        <v>4483.6499999999996</v>
      </c>
      <c r="C3352">
        <v>4542.5</v>
      </c>
      <c r="D3352">
        <v>4483.6499999999996</v>
      </c>
      <c r="E3352">
        <v>4539</v>
      </c>
      <c r="F3352">
        <f t="shared" si="158"/>
        <v>1.540216771249292E-2</v>
      </c>
      <c r="G3352">
        <f t="shared" si="156"/>
        <v>8.3170000000000002</v>
      </c>
      <c r="H3352">
        <f t="shared" si="157"/>
        <v>4.1619999999999999</v>
      </c>
    </row>
    <row r="3353" spans="1:8">
      <c r="A3353" s="17">
        <v>41339</v>
      </c>
      <c r="B3353">
        <v>4557.1000000000004</v>
      </c>
      <c r="C3353">
        <v>4581.1000000000004</v>
      </c>
      <c r="D3353">
        <v>4555.25</v>
      </c>
      <c r="E3353">
        <v>4570.45</v>
      </c>
      <c r="F3353">
        <f t="shared" si="158"/>
        <v>6.9288389513109117E-3</v>
      </c>
      <c r="G3353">
        <f t="shared" si="156"/>
        <v>8.4149999999999991</v>
      </c>
      <c r="H3353">
        <f t="shared" si="157"/>
        <v>4.1559999999999997</v>
      </c>
    </row>
    <row r="3354" spans="1:8">
      <c r="A3354" s="17">
        <v>41340</v>
      </c>
      <c r="B3354">
        <v>4560.8</v>
      </c>
      <c r="C3354">
        <v>4608.3500000000004</v>
      </c>
      <c r="D3354">
        <v>4560.8</v>
      </c>
      <c r="E3354">
        <v>4601.55</v>
      </c>
      <c r="F3354">
        <f t="shared" si="158"/>
        <v>6.8045816057500375E-3</v>
      </c>
      <c r="G3354">
        <f t="shared" si="156"/>
        <v>8.3940000000000001</v>
      </c>
      <c r="H3354">
        <f t="shared" si="157"/>
        <v>4.1539999999999999</v>
      </c>
    </row>
    <row r="3355" spans="1:8">
      <c r="A3355" s="17">
        <v>41341</v>
      </c>
      <c r="B3355">
        <v>4613</v>
      </c>
      <c r="C3355">
        <v>4664.3500000000004</v>
      </c>
      <c r="D3355">
        <v>4613</v>
      </c>
      <c r="E3355">
        <v>4660.6499999999996</v>
      </c>
      <c r="F3355">
        <f t="shared" si="158"/>
        <v>1.2843498386413188E-2</v>
      </c>
      <c r="G3355">
        <f t="shared" si="156"/>
        <v>8.2089999999999996</v>
      </c>
      <c r="H3355">
        <f t="shared" si="157"/>
        <v>4.157</v>
      </c>
    </row>
    <row r="3356" spans="1:8">
      <c r="A3356" s="17">
        <v>41344</v>
      </c>
      <c r="B3356">
        <v>4661</v>
      </c>
      <c r="C3356">
        <v>4682.7</v>
      </c>
      <c r="D3356">
        <v>4653.8500000000004</v>
      </c>
      <c r="E3356">
        <v>4661.25</v>
      </c>
      <c r="F3356">
        <f t="shared" si="158"/>
        <v>1.2873740787244792E-4</v>
      </c>
      <c r="G3356">
        <f t="shared" si="156"/>
        <v>8.3849999999999998</v>
      </c>
      <c r="H3356">
        <f t="shared" si="157"/>
        <v>4.1429999999999998</v>
      </c>
    </row>
    <row r="3357" spans="1:8">
      <c r="A3357" s="17">
        <v>41345</v>
      </c>
      <c r="B3357">
        <v>4662.6499999999996</v>
      </c>
      <c r="C3357">
        <v>4669.8500000000004</v>
      </c>
      <c r="D3357">
        <v>4622.5</v>
      </c>
      <c r="E3357">
        <v>4636.8999999999996</v>
      </c>
      <c r="F3357">
        <f t="shared" si="158"/>
        <v>-5.2239206221508239E-3</v>
      </c>
      <c r="G3357">
        <f t="shared" si="156"/>
        <v>8.3770000000000007</v>
      </c>
      <c r="H3357">
        <f t="shared" si="157"/>
        <v>4.141</v>
      </c>
    </row>
    <row r="3358" spans="1:8">
      <c r="A3358" s="17">
        <v>41346</v>
      </c>
      <c r="B3358">
        <v>4620.3999999999996</v>
      </c>
      <c r="C3358">
        <v>4620.3999999999996</v>
      </c>
      <c r="D3358">
        <v>4579.45</v>
      </c>
      <c r="E3358">
        <v>4585</v>
      </c>
      <c r="F3358">
        <f t="shared" si="158"/>
        <v>-1.1192822791088797E-2</v>
      </c>
      <c r="G3358">
        <f t="shared" si="156"/>
        <v>8.3670000000000009</v>
      </c>
      <c r="H3358">
        <f t="shared" si="157"/>
        <v>4.1379999999999999</v>
      </c>
    </row>
    <row r="3359" spans="1:8">
      <c r="A3359" s="17">
        <v>41347</v>
      </c>
      <c r="B3359">
        <v>4582.1499999999996</v>
      </c>
      <c r="C3359">
        <v>4631.45</v>
      </c>
      <c r="D3359">
        <v>4540.3999999999996</v>
      </c>
      <c r="E3359">
        <v>4625.75</v>
      </c>
      <c r="F3359">
        <f t="shared" si="158"/>
        <v>8.8876772082879807E-3</v>
      </c>
      <c r="G3359">
        <f t="shared" si="156"/>
        <v>8.42</v>
      </c>
      <c r="H3359">
        <f t="shared" si="157"/>
        <v>4.1340000000000003</v>
      </c>
    </row>
    <row r="3360" spans="1:8">
      <c r="A3360" s="17">
        <v>41348</v>
      </c>
      <c r="B3360">
        <v>4629.1499999999996</v>
      </c>
      <c r="C3360">
        <v>4655.8500000000004</v>
      </c>
      <c r="D3360">
        <v>4594.55</v>
      </c>
      <c r="E3360">
        <v>4598.2</v>
      </c>
      <c r="F3360">
        <f t="shared" si="158"/>
        <v>-5.9557909528185071E-3</v>
      </c>
      <c r="G3360">
        <f t="shared" si="156"/>
        <v>8.4090000000000007</v>
      </c>
      <c r="H3360">
        <f t="shared" si="157"/>
        <v>4.1310000000000002</v>
      </c>
    </row>
    <row r="3361" spans="1:8">
      <c r="A3361" s="17">
        <v>41351</v>
      </c>
      <c r="B3361">
        <v>4566.95</v>
      </c>
      <c r="C3361">
        <v>4583.2</v>
      </c>
      <c r="D3361">
        <v>4556</v>
      </c>
      <c r="E3361">
        <v>4572.6499999999996</v>
      </c>
      <c r="F3361">
        <f t="shared" si="158"/>
        <v>-5.5565221173503598E-3</v>
      </c>
      <c r="G3361">
        <f t="shared" si="156"/>
        <v>8.452</v>
      </c>
      <c r="H3361">
        <f t="shared" si="157"/>
        <v>4.1219999999999999</v>
      </c>
    </row>
    <row r="3362" spans="1:8">
      <c r="A3362" s="17">
        <v>41352</v>
      </c>
      <c r="B3362">
        <v>4586.1000000000004</v>
      </c>
      <c r="C3362">
        <v>4587.45</v>
      </c>
      <c r="D3362">
        <v>4492.2</v>
      </c>
      <c r="E3362">
        <v>4500.8500000000004</v>
      </c>
      <c r="F3362">
        <f t="shared" si="158"/>
        <v>-1.5702054607284466E-2</v>
      </c>
      <c r="G3362">
        <f t="shared" si="156"/>
        <v>8.5559999999999992</v>
      </c>
      <c r="H3362">
        <f t="shared" si="157"/>
        <v>4.1150000000000002</v>
      </c>
    </row>
    <row r="3363" spans="1:8">
      <c r="A3363" s="17">
        <v>41353</v>
      </c>
      <c r="B3363">
        <v>4497.75</v>
      </c>
      <c r="C3363">
        <v>4500.1499999999996</v>
      </c>
      <c r="D3363">
        <v>4438</v>
      </c>
      <c r="E3363">
        <v>4446.05</v>
      </c>
      <c r="F3363">
        <f t="shared" si="158"/>
        <v>-1.2175477965273296E-2</v>
      </c>
      <c r="G3363">
        <f t="shared" si="156"/>
        <v>8.4540000000000006</v>
      </c>
      <c r="H3363">
        <f t="shared" si="157"/>
        <v>4.1159999999999997</v>
      </c>
    </row>
    <row r="3364" spans="1:8">
      <c r="A3364" s="17">
        <v>41354</v>
      </c>
      <c r="B3364">
        <v>4452.6499999999996</v>
      </c>
      <c r="C3364">
        <v>4489.3</v>
      </c>
      <c r="D3364">
        <v>4407.45</v>
      </c>
      <c r="E3364">
        <v>4413.5</v>
      </c>
      <c r="F3364">
        <f t="shared" si="158"/>
        <v>-7.3211052507282659E-3</v>
      </c>
      <c r="G3364">
        <f t="shared" si="156"/>
        <v>8.4550000000000001</v>
      </c>
      <c r="H3364">
        <f t="shared" si="157"/>
        <v>4.1130000000000004</v>
      </c>
    </row>
    <row r="3365" spans="1:8">
      <c r="A3365" s="17">
        <v>41355</v>
      </c>
      <c r="B3365">
        <v>4413.95</v>
      </c>
      <c r="C3365">
        <v>4431.75</v>
      </c>
      <c r="D3365">
        <v>4386.3</v>
      </c>
      <c r="E3365">
        <v>4404.5</v>
      </c>
      <c r="F3365">
        <f t="shared" si="158"/>
        <v>-2.039197915486568E-3</v>
      </c>
      <c r="G3365">
        <f t="shared" si="156"/>
        <v>8.6110000000000007</v>
      </c>
      <c r="H3365">
        <f t="shared" si="157"/>
        <v>4.1050000000000004</v>
      </c>
    </row>
    <row r="3366" spans="1:8">
      <c r="A3366" s="17">
        <v>41358</v>
      </c>
      <c r="B3366">
        <v>4436.1000000000004</v>
      </c>
      <c r="C3366">
        <v>4453.6499999999996</v>
      </c>
      <c r="D3366">
        <v>4382.5</v>
      </c>
      <c r="E3366">
        <v>4390.3</v>
      </c>
      <c r="F3366">
        <f t="shared" si="158"/>
        <v>-3.2239754796230535E-3</v>
      </c>
      <c r="G3366">
        <f t="shared" si="156"/>
        <v>8.5380000000000003</v>
      </c>
      <c r="H3366">
        <f t="shared" si="157"/>
        <v>4.1020000000000003</v>
      </c>
    </row>
    <row r="3367" spans="1:8">
      <c r="A3367" s="17">
        <v>41359</v>
      </c>
      <c r="B3367">
        <v>4379</v>
      </c>
      <c r="C3367">
        <v>4400.55</v>
      </c>
      <c r="D3367">
        <v>4376.8500000000004</v>
      </c>
      <c r="E3367">
        <v>4394.6000000000004</v>
      </c>
      <c r="F3367">
        <f t="shared" si="158"/>
        <v>9.7943192948091173E-4</v>
      </c>
      <c r="G3367">
        <f t="shared" si="156"/>
        <v>8.4009999999999998</v>
      </c>
      <c r="H3367">
        <f t="shared" si="157"/>
        <v>4.1029999999999998</v>
      </c>
    </row>
    <row r="3368" spans="1:8">
      <c r="A3368" s="17">
        <v>41361</v>
      </c>
      <c r="B3368">
        <v>4397.8500000000004</v>
      </c>
      <c r="C3368">
        <v>4444.1499999999996</v>
      </c>
      <c r="D3368">
        <v>4370.1499999999996</v>
      </c>
      <c r="E3368">
        <v>4438.3500000000004</v>
      </c>
      <c r="F3368">
        <f t="shared" si="158"/>
        <v>9.9553998088564022E-3</v>
      </c>
      <c r="G3368">
        <f t="shared" si="156"/>
        <v>8.5090000000000003</v>
      </c>
      <c r="H3368">
        <f t="shared" si="157"/>
        <v>4.0940000000000003</v>
      </c>
    </row>
    <row r="3369" spans="1:8">
      <c r="A3369" s="17">
        <v>41366</v>
      </c>
      <c r="B3369">
        <v>4460.8999999999996</v>
      </c>
      <c r="C3369">
        <v>4511.2</v>
      </c>
      <c r="D3369">
        <v>4459.3500000000004</v>
      </c>
      <c r="E3369">
        <v>4508.8</v>
      </c>
      <c r="F3369">
        <f t="shared" si="158"/>
        <v>1.5873015873015817E-2</v>
      </c>
      <c r="G3369">
        <f t="shared" si="156"/>
        <v>8.5020000000000007</v>
      </c>
      <c r="H3369">
        <f t="shared" si="157"/>
        <v>4.0839999999999996</v>
      </c>
    </row>
    <row r="3370" spans="1:8">
      <c r="A3370" s="17">
        <v>41367</v>
      </c>
      <c r="B3370">
        <v>4504</v>
      </c>
      <c r="C3370">
        <v>4515.3</v>
      </c>
      <c r="D3370">
        <v>4442.05</v>
      </c>
      <c r="E3370">
        <v>4457.2</v>
      </c>
      <c r="F3370">
        <f t="shared" si="158"/>
        <v>-1.1444286728176101E-2</v>
      </c>
      <c r="G3370">
        <f t="shared" si="156"/>
        <v>8.68</v>
      </c>
      <c r="H3370">
        <f t="shared" si="157"/>
        <v>4.0750000000000002</v>
      </c>
    </row>
    <row r="3371" spans="1:8">
      <c r="A3371" s="17">
        <v>41368</v>
      </c>
      <c r="B3371">
        <v>4433.2</v>
      </c>
      <c r="C3371">
        <v>4433.3999999999996</v>
      </c>
      <c r="D3371">
        <v>4373.25</v>
      </c>
      <c r="E3371">
        <v>4378.6499999999996</v>
      </c>
      <c r="F3371">
        <f t="shared" si="158"/>
        <v>-1.7623171497801349E-2</v>
      </c>
      <c r="G3371">
        <f t="shared" si="156"/>
        <v>8.5109999999999992</v>
      </c>
      <c r="H3371">
        <f t="shared" si="157"/>
        <v>4.0780000000000003</v>
      </c>
    </row>
    <row r="3372" spans="1:8">
      <c r="A3372" s="17">
        <v>41369</v>
      </c>
      <c r="B3372">
        <v>4373.6000000000004</v>
      </c>
      <c r="C3372">
        <v>4386.5</v>
      </c>
      <c r="D3372">
        <v>4353.3500000000004</v>
      </c>
      <c r="E3372">
        <v>4366.6499999999996</v>
      </c>
      <c r="F3372">
        <f t="shared" si="158"/>
        <v>-2.7405707238532528E-3</v>
      </c>
      <c r="G3372">
        <f t="shared" si="156"/>
        <v>8.5869999999999997</v>
      </c>
      <c r="H3372">
        <f t="shared" si="157"/>
        <v>4.0720000000000001</v>
      </c>
    </row>
    <row r="3373" spans="1:8">
      <c r="A3373" s="17">
        <v>41372</v>
      </c>
      <c r="B3373">
        <v>4365.6499999999996</v>
      </c>
      <c r="C3373">
        <v>4381.3</v>
      </c>
      <c r="D3373">
        <v>4358.5</v>
      </c>
      <c r="E3373">
        <v>4361.1499999999996</v>
      </c>
      <c r="F3373">
        <f t="shared" si="158"/>
        <v>-1.2595467921633352E-3</v>
      </c>
      <c r="G3373">
        <f t="shared" si="156"/>
        <v>8.4949999999999992</v>
      </c>
      <c r="H3373">
        <f t="shared" si="157"/>
        <v>4.0670000000000002</v>
      </c>
    </row>
    <row r="3374" spans="1:8">
      <c r="A3374" s="17">
        <v>41373</v>
      </c>
      <c r="B3374">
        <v>4379.1499999999996</v>
      </c>
      <c r="C3374">
        <v>4404</v>
      </c>
      <c r="D3374">
        <v>4319.1499999999996</v>
      </c>
      <c r="E3374">
        <v>4323.3999999999996</v>
      </c>
      <c r="F3374">
        <f t="shared" si="158"/>
        <v>-8.6559737683867821E-3</v>
      </c>
      <c r="G3374">
        <f t="shared" si="156"/>
        <v>8.5830000000000002</v>
      </c>
      <c r="H3374">
        <f t="shared" si="157"/>
        <v>4.0609999999999999</v>
      </c>
    </row>
    <row r="3375" spans="1:8">
      <c r="A3375" s="17">
        <v>41374</v>
      </c>
      <c r="B3375">
        <v>4349.1000000000004</v>
      </c>
      <c r="C3375">
        <v>4370.45</v>
      </c>
      <c r="D3375">
        <v>4305</v>
      </c>
      <c r="E3375">
        <v>4366.45</v>
      </c>
      <c r="F3375">
        <f t="shared" si="158"/>
        <v>9.9574409029929978E-3</v>
      </c>
      <c r="G3375">
        <f t="shared" si="156"/>
        <v>8.5389999999999997</v>
      </c>
      <c r="H3375">
        <f t="shared" si="157"/>
        <v>4.0599999999999996</v>
      </c>
    </row>
    <row r="3376" spans="1:8">
      <c r="A3376" s="17">
        <v>41376</v>
      </c>
      <c r="B3376">
        <v>4343.6499999999996</v>
      </c>
      <c r="C3376">
        <v>4362.8500000000004</v>
      </c>
      <c r="D3376">
        <v>4335.6000000000004</v>
      </c>
      <c r="E3376">
        <v>4352.75</v>
      </c>
      <c r="F3376">
        <f t="shared" si="158"/>
        <v>-3.1375602606236175E-3</v>
      </c>
      <c r="G3376">
        <f t="shared" si="156"/>
        <v>8.2420000000000009</v>
      </c>
      <c r="H3376">
        <f t="shared" si="157"/>
        <v>4.2039999999999997</v>
      </c>
    </row>
    <row r="3377" spans="1:8">
      <c r="A3377" s="17">
        <v>41379</v>
      </c>
      <c r="B3377">
        <v>4338.55</v>
      </c>
      <c r="C3377">
        <v>4395.7</v>
      </c>
      <c r="D3377">
        <v>4335.6499999999996</v>
      </c>
      <c r="E3377">
        <v>4376.05</v>
      </c>
      <c r="F3377">
        <f t="shared" si="158"/>
        <v>5.3529377979437687E-3</v>
      </c>
      <c r="G3377">
        <f t="shared" si="156"/>
        <v>8.2370000000000001</v>
      </c>
      <c r="H3377">
        <f t="shared" si="157"/>
        <v>4.3099999999999996</v>
      </c>
    </row>
    <row r="3378" spans="1:8">
      <c r="A3378" s="17">
        <v>41380</v>
      </c>
      <c r="B3378">
        <v>4368.6499999999996</v>
      </c>
      <c r="C3378">
        <v>4463.6000000000004</v>
      </c>
      <c r="D3378">
        <v>4368.6499999999996</v>
      </c>
      <c r="E3378">
        <v>4457.55</v>
      </c>
      <c r="F3378">
        <f t="shared" si="158"/>
        <v>1.8624101644176827E-2</v>
      </c>
      <c r="G3378">
        <f t="shared" si="156"/>
        <v>8.2349999999999994</v>
      </c>
      <c r="H3378">
        <f t="shared" si="157"/>
        <v>4.3179999999999996</v>
      </c>
    </row>
    <row r="3379" spans="1:8">
      <c r="A3379" s="17">
        <v>41381</v>
      </c>
      <c r="B3379">
        <v>4471.2</v>
      </c>
      <c r="C3379">
        <v>4496.25</v>
      </c>
      <c r="D3379">
        <v>4449.8999999999996</v>
      </c>
      <c r="E3379">
        <v>4461.75</v>
      </c>
      <c r="F3379">
        <f t="shared" si="158"/>
        <v>9.4222162398627241E-4</v>
      </c>
      <c r="G3379">
        <f t="shared" si="156"/>
        <v>8.391</v>
      </c>
      <c r="H3379">
        <f t="shared" si="157"/>
        <v>4.3099999999999996</v>
      </c>
    </row>
    <row r="3380" spans="1:8">
      <c r="A3380" s="17">
        <v>41382</v>
      </c>
      <c r="B3380">
        <v>4457.7</v>
      </c>
      <c r="C3380">
        <v>4532.6499999999996</v>
      </c>
      <c r="D3380">
        <v>4457.7</v>
      </c>
      <c r="E3380">
        <v>4526.8</v>
      </c>
      <c r="F3380">
        <f t="shared" si="158"/>
        <v>1.4579481145290618E-2</v>
      </c>
      <c r="G3380">
        <f t="shared" si="156"/>
        <v>8.0570000000000004</v>
      </c>
      <c r="H3380">
        <f t="shared" si="157"/>
        <v>4.319</v>
      </c>
    </row>
    <row r="3381" spans="1:8">
      <c r="A3381" s="17">
        <v>41386</v>
      </c>
      <c r="B3381">
        <v>4531.75</v>
      </c>
      <c r="C3381">
        <v>4581.05</v>
      </c>
      <c r="D3381">
        <v>4531.75</v>
      </c>
      <c r="E3381">
        <v>4574.3999999999996</v>
      </c>
      <c r="F3381">
        <f t="shared" si="158"/>
        <v>1.0515154192807241E-2</v>
      </c>
      <c r="G3381">
        <f t="shared" si="156"/>
        <v>8.1110000000000007</v>
      </c>
      <c r="H3381">
        <f t="shared" si="157"/>
        <v>4.3440000000000003</v>
      </c>
    </row>
    <row r="3382" spans="1:8">
      <c r="A3382" s="17">
        <v>41387</v>
      </c>
      <c r="B3382">
        <v>4581.05</v>
      </c>
      <c r="C3382">
        <v>4581.05</v>
      </c>
      <c r="D3382">
        <v>4540.6000000000004</v>
      </c>
      <c r="E3382">
        <v>4572.3999999999996</v>
      </c>
      <c r="F3382">
        <f t="shared" si="158"/>
        <v>-4.372158097236678E-4</v>
      </c>
      <c r="G3382">
        <f t="shared" si="156"/>
        <v>8.1969999999999992</v>
      </c>
      <c r="H3382">
        <f t="shared" si="157"/>
        <v>4.3380000000000001</v>
      </c>
    </row>
    <row r="3383" spans="1:8">
      <c r="A3383" s="17">
        <v>41389</v>
      </c>
      <c r="B3383">
        <v>4586.1499999999996</v>
      </c>
      <c r="C3383">
        <v>4628.25</v>
      </c>
      <c r="D3383">
        <v>4586.1499999999996</v>
      </c>
      <c r="E3383">
        <v>4624.3</v>
      </c>
      <c r="F3383">
        <f t="shared" si="158"/>
        <v>1.1350712973493327E-2</v>
      </c>
      <c r="G3383">
        <f t="shared" si="156"/>
        <v>8.18</v>
      </c>
      <c r="H3383">
        <f t="shared" si="157"/>
        <v>4.3330000000000002</v>
      </c>
    </row>
    <row r="3384" spans="1:8">
      <c r="A3384" s="17">
        <v>41390</v>
      </c>
      <c r="B3384">
        <v>4615.95</v>
      </c>
      <c r="C3384">
        <v>4620.6499999999996</v>
      </c>
      <c r="D3384">
        <v>4583.95</v>
      </c>
      <c r="E3384">
        <v>4591.6499999999996</v>
      </c>
      <c r="F3384">
        <f t="shared" si="158"/>
        <v>-7.0605280799257431E-3</v>
      </c>
      <c r="G3384">
        <f t="shared" si="156"/>
        <v>8.141</v>
      </c>
      <c r="H3384">
        <f t="shared" si="157"/>
        <v>4.3319999999999999</v>
      </c>
    </row>
    <row r="3385" spans="1:8">
      <c r="A3385" s="17">
        <v>41393</v>
      </c>
      <c r="B3385">
        <v>4595.55</v>
      </c>
      <c r="C3385">
        <v>4628.1499999999996</v>
      </c>
      <c r="D3385">
        <v>4593</v>
      </c>
      <c r="E3385">
        <v>4620.8999999999996</v>
      </c>
      <c r="F3385">
        <f t="shared" si="158"/>
        <v>6.3702590572016771E-3</v>
      </c>
      <c r="G3385">
        <f t="shared" si="156"/>
        <v>8.19</v>
      </c>
      <c r="H3385">
        <f t="shared" si="157"/>
        <v>4.3220000000000001</v>
      </c>
    </row>
    <row r="3386" spans="1:8">
      <c r="A3386" s="17">
        <v>41394</v>
      </c>
      <c r="B3386">
        <v>4640.05</v>
      </c>
      <c r="C3386">
        <v>4658.3500000000004</v>
      </c>
      <c r="D3386">
        <v>4595.2</v>
      </c>
      <c r="E3386">
        <v>4641.75</v>
      </c>
      <c r="F3386">
        <f t="shared" si="158"/>
        <v>4.5121080309031836E-3</v>
      </c>
      <c r="G3386">
        <f t="shared" si="156"/>
        <v>8.1270000000000007</v>
      </c>
      <c r="H3386">
        <f t="shared" si="157"/>
        <v>4.3220000000000001</v>
      </c>
    </row>
    <row r="3387" spans="1:8">
      <c r="A3387" s="17">
        <v>41396</v>
      </c>
      <c r="B3387">
        <v>4630.3999999999996</v>
      </c>
      <c r="C3387">
        <v>4706.3999999999996</v>
      </c>
      <c r="D3387">
        <v>4630.3999999999996</v>
      </c>
      <c r="E3387">
        <v>4695.05</v>
      </c>
      <c r="F3387">
        <f t="shared" si="158"/>
        <v>1.1482738191414876E-2</v>
      </c>
      <c r="G3387">
        <f t="shared" si="156"/>
        <v>8.1519999999999992</v>
      </c>
      <c r="H3387">
        <f t="shared" si="157"/>
        <v>4.3159999999999998</v>
      </c>
    </row>
    <row r="3388" spans="1:8">
      <c r="A3388" s="17">
        <v>41397</v>
      </c>
      <c r="B3388">
        <v>4692.1000000000004</v>
      </c>
      <c r="C3388">
        <v>4696.6000000000004</v>
      </c>
      <c r="D3388">
        <v>4651.05</v>
      </c>
      <c r="E3388">
        <v>4659.1000000000004</v>
      </c>
      <c r="F3388">
        <f t="shared" si="158"/>
        <v>-7.6570004579290529E-3</v>
      </c>
      <c r="G3388">
        <f t="shared" si="156"/>
        <v>8.0530000000000008</v>
      </c>
      <c r="H3388">
        <f t="shared" si="157"/>
        <v>4.3280000000000003</v>
      </c>
    </row>
    <row r="3389" spans="1:8">
      <c r="A3389" s="17">
        <v>41400</v>
      </c>
      <c r="B3389">
        <v>4659.55</v>
      </c>
      <c r="C3389">
        <v>4688.3</v>
      </c>
      <c r="D3389">
        <v>4652.25</v>
      </c>
      <c r="E3389">
        <v>4685.6000000000004</v>
      </c>
      <c r="F3389">
        <f t="shared" si="158"/>
        <v>5.6877937799146849E-3</v>
      </c>
      <c r="G3389">
        <f t="shared" si="156"/>
        <v>8.0630000000000006</v>
      </c>
      <c r="H3389">
        <f t="shared" si="157"/>
        <v>4.319</v>
      </c>
    </row>
    <row r="3390" spans="1:8">
      <c r="A3390" s="17">
        <v>41401</v>
      </c>
      <c r="B3390">
        <v>4694.7</v>
      </c>
      <c r="C3390">
        <v>4741.6000000000004</v>
      </c>
      <c r="D3390">
        <v>4694.7</v>
      </c>
      <c r="E3390">
        <v>4737.55</v>
      </c>
      <c r="F3390">
        <f t="shared" si="158"/>
        <v>1.1087160662455187E-2</v>
      </c>
      <c r="G3390">
        <f t="shared" si="156"/>
        <v>8.1080000000000005</v>
      </c>
      <c r="H3390">
        <f t="shared" si="157"/>
        <v>4.3150000000000004</v>
      </c>
    </row>
    <row r="3391" spans="1:8">
      <c r="A3391" s="17">
        <v>41402</v>
      </c>
      <c r="B3391">
        <v>4751.7</v>
      </c>
      <c r="C3391">
        <v>4760.8500000000004</v>
      </c>
      <c r="D3391">
        <v>4725.25</v>
      </c>
      <c r="E3391">
        <v>4754.45</v>
      </c>
      <c r="F3391">
        <f t="shared" si="158"/>
        <v>3.5672446728793883E-3</v>
      </c>
      <c r="G3391">
        <f t="shared" si="156"/>
        <v>8.1050000000000004</v>
      </c>
      <c r="H3391">
        <f t="shared" si="157"/>
        <v>4.3120000000000003</v>
      </c>
    </row>
    <row r="3392" spans="1:8">
      <c r="A3392" s="17">
        <v>41403</v>
      </c>
      <c r="B3392">
        <v>4760</v>
      </c>
      <c r="C3392">
        <v>4764</v>
      </c>
      <c r="D3392">
        <v>4731.1000000000004</v>
      </c>
      <c r="E3392">
        <v>4737.7</v>
      </c>
      <c r="F3392">
        <f t="shared" si="158"/>
        <v>-3.5230152804215376E-3</v>
      </c>
      <c r="G3392">
        <f t="shared" si="156"/>
        <v>8.048</v>
      </c>
      <c r="H3392">
        <f t="shared" si="157"/>
        <v>4.3120000000000003</v>
      </c>
    </row>
    <row r="3393" spans="1:8">
      <c r="A3393" s="17">
        <v>41404</v>
      </c>
      <c r="B3393">
        <v>4735.6000000000004</v>
      </c>
      <c r="C3393">
        <v>4774.3999999999996</v>
      </c>
      <c r="D3393">
        <v>4735.6000000000004</v>
      </c>
      <c r="E3393">
        <v>4769.2</v>
      </c>
      <c r="F3393">
        <f t="shared" si="158"/>
        <v>6.6487958291998606E-3</v>
      </c>
      <c r="G3393">
        <f t="shared" si="156"/>
        <v>7.9459999999999997</v>
      </c>
      <c r="H3393">
        <f t="shared" si="157"/>
        <v>4.3120000000000003</v>
      </c>
    </row>
    <row r="3394" spans="1:8">
      <c r="A3394" s="17">
        <v>41407</v>
      </c>
      <c r="B3394">
        <v>4773.8999999999996</v>
      </c>
      <c r="C3394">
        <v>4776.45</v>
      </c>
      <c r="D3394">
        <v>4684.3500000000004</v>
      </c>
      <c r="E3394">
        <v>4689.75</v>
      </c>
      <c r="F3394">
        <f t="shared" si="158"/>
        <v>-1.6658978445022177E-2</v>
      </c>
      <c r="G3394">
        <f t="shared" ref="G3394:G3457" si="159">VLOOKUP(A3394,Debtindex,6,FALSE)</f>
        <v>7.8780000000000001</v>
      </c>
      <c r="H3394">
        <f t="shared" ref="H3394:H3457" si="160">VLOOKUP(A3394,Debtindex,7,FALSE)</f>
        <v>4.3070000000000004</v>
      </c>
    </row>
    <row r="3395" spans="1:8">
      <c r="A3395" s="17">
        <v>41408</v>
      </c>
      <c r="B3395">
        <v>4694.8</v>
      </c>
      <c r="C3395">
        <v>4721.5</v>
      </c>
      <c r="D3395">
        <v>4684.3500000000004</v>
      </c>
      <c r="E3395">
        <v>4702.5</v>
      </c>
      <c r="F3395">
        <f t="shared" si="158"/>
        <v>2.71869502638733E-3</v>
      </c>
      <c r="G3395">
        <f t="shared" si="159"/>
        <v>7.9950000000000001</v>
      </c>
      <c r="H3395">
        <f t="shared" si="160"/>
        <v>4.3040000000000003</v>
      </c>
    </row>
    <row r="3396" spans="1:8">
      <c r="A3396" s="17">
        <v>41409</v>
      </c>
      <c r="B3396">
        <v>4718.55</v>
      </c>
      <c r="C3396">
        <v>4815.05</v>
      </c>
      <c r="D3396">
        <v>4718.55</v>
      </c>
      <c r="E3396">
        <v>4810.95</v>
      </c>
      <c r="F3396">
        <f t="shared" ref="F3396:F3459" si="161">E3396/E3395-1</f>
        <v>2.3062200956937673E-2</v>
      </c>
      <c r="G3396">
        <f t="shared" si="159"/>
        <v>7.875</v>
      </c>
      <c r="H3396">
        <f t="shared" si="160"/>
        <v>4.306</v>
      </c>
    </row>
    <row r="3397" spans="1:8">
      <c r="A3397" s="17">
        <v>41410</v>
      </c>
      <c r="B3397">
        <v>4799.8</v>
      </c>
      <c r="C3397">
        <v>4844.8999999999996</v>
      </c>
      <c r="D3397">
        <v>4799.8</v>
      </c>
      <c r="E3397">
        <v>4830.25</v>
      </c>
      <c r="F3397">
        <f t="shared" si="161"/>
        <v>4.01168168449062E-3</v>
      </c>
      <c r="G3397">
        <f t="shared" si="159"/>
        <v>7.9219999999999997</v>
      </c>
      <c r="H3397">
        <f t="shared" si="160"/>
        <v>4.3010000000000002</v>
      </c>
    </row>
    <row r="3398" spans="1:8">
      <c r="A3398" s="17">
        <v>41411</v>
      </c>
      <c r="B3398">
        <v>4832.75</v>
      </c>
      <c r="C3398">
        <v>4853.55</v>
      </c>
      <c r="D3398">
        <v>4814.55</v>
      </c>
      <c r="E3398">
        <v>4847.1000000000004</v>
      </c>
      <c r="F3398">
        <f t="shared" si="161"/>
        <v>3.4884322757622321E-3</v>
      </c>
      <c r="G3398">
        <f t="shared" si="159"/>
        <v>7.6719999999999997</v>
      </c>
      <c r="H3398">
        <f t="shared" si="160"/>
        <v>4.3079999999999998</v>
      </c>
    </row>
    <row r="3399" spans="1:8">
      <c r="A3399" s="17">
        <v>41414</v>
      </c>
      <c r="B3399">
        <v>4854.95</v>
      </c>
      <c r="C3399">
        <v>4877.6499999999996</v>
      </c>
      <c r="D3399">
        <v>4815</v>
      </c>
      <c r="E3399">
        <v>4821.95</v>
      </c>
      <c r="F3399">
        <f t="shared" si="161"/>
        <v>-5.1886695137299821E-3</v>
      </c>
      <c r="G3399">
        <f t="shared" si="159"/>
        <v>7.78</v>
      </c>
      <c r="H3399">
        <f t="shared" si="160"/>
        <v>4.2949999999999999</v>
      </c>
    </row>
    <row r="3400" spans="1:8">
      <c r="A3400" s="17">
        <v>41415</v>
      </c>
      <c r="B3400">
        <v>4819.05</v>
      </c>
      <c r="C3400">
        <v>4833.75</v>
      </c>
      <c r="D3400">
        <v>4780.3</v>
      </c>
      <c r="E3400">
        <v>4788.2</v>
      </c>
      <c r="F3400">
        <f t="shared" si="161"/>
        <v>-6.9992430448262422E-3</v>
      </c>
      <c r="G3400">
        <f t="shared" si="159"/>
        <v>7.7770000000000001</v>
      </c>
      <c r="H3400">
        <f t="shared" si="160"/>
        <v>4.2930000000000001</v>
      </c>
    </row>
    <row r="3401" spans="1:8">
      <c r="A3401" s="17">
        <v>41416</v>
      </c>
      <c r="B3401">
        <v>4798.3</v>
      </c>
      <c r="C3401">
        <v>4814.05</v>
      </c>
      <c r="D3401">
        <v>4753.1499999999996</v>
      </c>
      <c r="E3401">
        <v>4766.8500000000004</v>
      </c>
      <c r="F3401">
        <f t="shared" si="161"/>
        <v>-4.4588780752682355E-3</v>
      </c>
      <c r="G3401">
        <f t="shared" si="159"/>
        <v>7.6029999999999998</v>
      </c>
      <c r="H3401">
        <f t="shared" si="160"/>
        <v>4.2960000000000003</v>
      </c>
    </row>
    <row r="3402" spans="1:8">
      <c r="A3402" s="17">
        <v>41417</v>
      </c>
      <c r="B3402">
        <v>4737.3</v>
      </c>
      <c r="C3402">
        <v>4751.6000000000004</v>
      </c>
      <c r="D3402">
        <v>4659.8500000000004</v>
      </c>
      <c r="E3402">
        <v>4668.2</v>
      </c>
      <c r="F3402">
        <f t="shared" si="161"/>
        <v>-2.0695008233949208E-2</v>
      </c>
      <c r="G3402">
        <f t="shared" si="159"/>
        <v>7.8719999999999999</v>
      </c>
      <c r="H3402">
        <f t="shared" si="160"/>
        <v>4.2880000000000003</v>
      </c>
    </row>
    <row r="3403" spans="1:8">
      <c r="A3403" s="17">
        <v>41418</v>
      </c>
      <c r="B3403">
        <v>4695.3999999999996</v>
      </c>
      <c r="C3403">
        <v>4699.8999999999996</v>
      </c>
      <c r="D3403">
        <v>4644.6000000000004</v>
      </c>
      <c r="E3403">
        <v>4685.6000000000004</v>
      </c>
      <c r="F3403">
        <f t="shared" si="161"/>
        <v>3.7273467289320461E-3</v>
      </c>
      <c r="G3403">
        <f t="shared" si="159"/>
        <v>7.7770000000000001</v>
      </c>
      <c r="H3403">
        <f t="shared" si="160"/>
        <v>4.2880000000000003</v>
      </c>
    </row>
    <row r="3404" spans="1:8">
      <c r="A3404" s="17">
        <v>41421</v>
      </c>
      <c r="B3404">
        <v>4690.45</v>
      </c>
      <c r="C3404">
        <v>4764.3500000000004</v>
      </c>
      <c r="D3404">
        <v>4684.3999999999996</v>
      </c>
      <c r="E3404">
        <v>4756.3999999999996</v>
      </c>
      <c r="F3404">
        <f t="shared" si="161"/>
        <v>1.5110124637186084E-2</v>
      </c>
      <c r="G3404">
        <f t="shared" si="159"/>
        <v>7.3150000000000004</v>
      </c>
      <c r="H3404">
        <f t="shared" si="160"/>
        <v>4.3869999999999996</v>
      </c>
    </row>
    <row r="3405" spans="1:8">
      <c r="A3405" s="17">
        <v>41422</v>
      </c>
      <c r="B3405">
        <v>4759</v>
      </c>
      <c r="C3405">
        <v>4789.25</v>
      </c>
      <c r="D3405">
        <v>4743.95</v>
      </c>
      <c r="E3405">
        <v>4777.05</v>
      </c>
      <c r="F3405">
        <f t="shared" si="161"/>
        <v>4.3415187957280832E-3</v>
      </c>
      <c r="G3405">
        <f t="shared" si="159"/>
        <v>7.7539999999999996</v>
      </c>
      <c r="H3405">
        <f t="shared" si="160"/>
        <v>4.3680000000000003</v>
      </c>
    </row>
    <row r="3406" spans="1:8">
      <c r="A3406" s="17">
        <v>41423</v>
      </c>
      <c r="B3406">
        <v>4781.75</v>
      </c>
      <c r="C3406">
        <v>4783.8999999999996</v>
      </c>
      <c r="D3406">
        <v>4745</v>
      </c>
      <c r="E3406">
        <v>4766.6499999999996</v>
      </c>
      <c r="F3406">
        <f t="shared" si="161"/>
        <v>-2.1770758103851762E-3</v>
      </c>
      <c r="G3406">
        <f t="shared" si="159"/>
        <v>7.8860000000000001</v>
      </c>
      <c r="H3406">
        <f t="shared" si="160"/>
        <v>4.3600000000000003</v>
      </c>
    </row>
    <row r="3407" spans="1:8">
      <c r="A3407" s="17">
        <v>41424</v>
      </c>
      <c r="B3407">
        <v>4745.1000000000004</v>
      </c>
      <c r="C3407">
        <v>4777.7</v>
      </c>
      <c r="D3407">
        <v>4745.1000000000004</v>
      </c>
      <c r="E3407">
        <v>4774</v>
      </c>
      <c r="F3407">
        <f t="shared" si="161"/>
        <v>1.5419634334385979E-3</v>
      </c>
      <c r="G3407">
        <f t="shared" si="159"/>
        <v>7.8259999999999996</v>
      </c>
      <c r="H3407">
        <f t="shared" si="160"/>
        <v>4.359</v>
      </c>
    </row>
    <row r="3408" spans="1:8">
      <c r="A3408" s="17">
        <v>41425</v>
      </c>
      <c r="B3408">
        <v>4759.2</v>
      </c>
      <c r="C3408">
        <v>4759.2</v>
      </c>
      <c r="D3408">
        <v>4675.8</v>
      </c>
      <c r="E3408">
        <v>4681.45</v>
      </c>
      <c r="F3408">
        <f t="shared" si="161"/>
        <v>-1.9386258902387987E-2</v>
      </c>
      <c r="G3408">
        <f t="shared" si="159"/>
        <v>7.9459999999999997</v>
      </c>
      <c r="H3408">
        <f t="shared" si="160"/>
        <v>4.3979999999999997</v>
      </c>
    </row>
    <row r="3409" spans="1:8">
      <c r="A3409" s="17">
        <v>41428</v>
      </c>
      <c r="B3409">
        <v>4688.6000000000004</v>
      </c>
      <c r="C3409">
        <v>4693.6499999999996</v>
      </c>
      <c r="D3409">
        <v>4640.8500000000004</v>
      </c>
      <c r="E3409">
        <v>4659.3</v>
      </c>
      <c r="F3409">
        <f t="shared" si="161"/>
        <v>-4.7314400452850292E-3</v>
      </c>
      <c r="G3409">
        <f t="shared" si="159"/>
        <v>7.7569999999999997</v>
      </c>
      <c r="H3409">
        <f t="shared" si="160"/>
        <v>4.4000000000000004</v>
      </c>
    </row>
    <row r="3410" spans="1:8">
      <c r="A3410" s="17">
        <v>41429</v>
      </c>
      <c r="B3410">
        <v>4662</v>
      </c>
      <c r="C3410">
        <v>4695.5</v>
      </c>
      <c r="D3410">
        <v>4645.1499999999996</v>
      </c>
      <c r="E3410">
        <v>4652.55</v>
      </c>
      <c r="F3410">
        <f t="shared" si="161"/>
        <v>-1.4487154722812035E-3</v>
      </c>
      <c r="G3410">
        <f t="shared" si="159"/>
        <v>7.6790000000000003</v>
      </c>
      <c r="H3410">
        <f t="shared" si="160"/>
        <v>4.4009999999999998</v>
      </c>
    </row>
    <row r="3411" spans="1:8">
      <c r="A3411" s="17">
        <v>41430</v>
      </c>
      <c r="B3411">
        <v>4644.3500000000004</v>
      </c>
      <c r="C3411">
        <v>4663.25</v>
      </c>
      <c r="D3411">
        <v>4629.95</v>
      </c>
      <c r="E3411">
        <v>4656.5</v>
      </c>
      <c r="F3411">
        <f t="shared" si="161"/>
        <v>8.4899678670824485E-4</v>
      </c>
      <c r="G3411">
        <f t="shared" si="159"/>
        <v>7.7290000000000001</v>
      </c>
      <c r="H3411">
        <f t="shared" si="160"/>
        <v>4.4080000000000004</v>
      </c>
    </row>
    <row r="3412" spans="1:8">
      <c r="A3412" s="17">
        <v>41431</v>
      </c>
      <c r="B3412">
        <v>4634.55</v>
      </c>
      <c r="C3412">
        <v>4676.6000000000004</v>
      </c>
      <c r="D3412">
        <v>4619.05</v>
      </c>
      <c r="E3412">
        <v>4653.3999999999996</v>
      </c>
      <c r="F3412">
        <f t="shared" si="161"/>
        <v>-6.6573606786224371E-4</v>
      </c>
      <c r="G3412">
        <f t="shared" si="159"/>
        <v>7.718</v>
      </c>
      <c r="H3412">
        <f t="shared" si="160"/>
        <v>4.4050000000000002</v>
      </c>
    </row>
    <row r="3413" spans="1:8">
      <c r="A3413" s="17">
        <v>41432</v>
      </c>
      <c r="B3413">
        <v>4640.7</v>
      </c>
      <c r="C3413">
        <v>4687.8</v>
      </c>
      <c r="D3413">
        <v>4615.2</v>
      </c>
      <c r="E3413">
        <v>4621.1000000000004</v>
      </c>
      <c r="F3413">
        <f t="shared" si="161"/>
        <v>-6.9411613014138673E-3</v>
      </c>
      <c r="G3413">
        <f t="shared" si="159"/>
        <v>7.7510000000000003</v>
      </c>
      <c r="H3413">
        <f t="shared" si="160"/>
        <v>4.4009999999999998</v>
      </c>
    </row>
    <row r="3414" spans="1:8">
      <c r="A3414" s="17">
        <v>41435</v>
      </c>
      <c r="B3414">
        <v>4638.75</v>
      </c>
      <c r="C3414">
        <v>4656.7</v>
      </c>
      <c r="D3414">
        <v>4590.55</v>
      </c>
      <c r="E3414">
        <v>4604.3999999999996</v>
      </c>
      <c r="F3414">
        <f t="shared" si="161"/>
        <v>-3.6138581722967578E-3</v>
      </c>
      <c r="G3414">
        <f t="shared" si="159"/>
        <v>7.77</v>
      </c>
      <c r="H3414">
        <f t="shared" si="160"/>
        <v>4.3940000000000001</v>
      </c>
    </row>
    <row r="3415" spans="1:8">
      <c r="A3415" s="17">
        <v>41436</v>
      </c>
      <c r="B3415">
        <v>4582.7</v>
      </c>
      <c r="C3415">
        <v>4593.95</v>
      </c>
      <c r="D3415">
        <v>4523.95</v>
      </c>
      <c r="E3415">
        <v>4529.8500000000004</v>
      </c>
      <c r="F3415">
        <f t="shared" si="161"/>
        <v>-1.6191034662496606E-2</v>
      </c>
      <c r="G3415">
        <f t="shared" si="159"/>
        <v>8.0679999999999996</v>
      </c>
      <c r="H3415">
        <f t="shared" si="160"/>
        <v>4.38</v>
      </c>
    </row>
    <row r="3416" spans="1:8">
      <c r="A3416" s="17">
        <v>41437</v>
      </c>
      <c r="B3416">
        <v>4516</v>
      </c>
      <c r="C3416">
        <v>4526</v>
      </c>
      <c r="D3416">
        <v>4487.8</v>
      </c>
      <c r="E3416">
        <v>4502.2</v>
      </c>
      <c r="F3416">
        <f t="shared" si="161"/>
        <v>-6.1039548770931429E-3</v>
      </c>
      <c r="G3416">
        <f t="shared" si="159"/>
        <v>7.9269999999999996</v>
      </c>
      <c r="H3416">
        <f t="shared" si="160"/>
        <v>4.3840000000000003</v>
      </c>
    </row>
    <row r="3417" spans="1:8">
      <c r="A3417" s="17">
        <v>41438</v>
      </c>
      <c r="B3417">
        <v>4464.05</v>
      </c>
      <c r="C3417">
        <v>4478.05</v>
      </c>
      <c r="D3417">
        <v>4441.75</v>
      </c>
      <c r="E3417">
        <v>4447.3999999999996</v>
      </c>
      <c r="F3417">
        <f t="shared" si="161"/>
        <v>-1.2171827106747801E-2</v>
      </c>
      <c r="G3417">
        <f t="shared" si="159"/>
        <v>7.7910000000000004</v>
      </c>
      <c r="H3417">
        <f t="shared" si="160"/>
        <v>4.3869999999999996</v>
      </c>
    </row>
    <row r="3418" spans="1:8">
      <c r="A3418" s="17">
        <v>41439</v>
      </c>
      <c r="B3418">
        <v>4480.8500000000004</v>
      </c>
      <c r="C3418">
        <v>4533.45</v>
      </c>
      <c r="D3418">
        <v>4480.8500000000004</v>
      </c>
      <c r="E3418">
        <v>4525.95</v>
      </c>
      <c r="F3418">
        <f t="shared" si="161"/>
        <v>1.7662004766830108E-2</v>
      </c>
      <c r="G3418">
        <f t="shared" si="159"/>
        <v>7.8339999999999996</v>
      </c>
      <c r="H3418">
        <f t="shared" si="160"/>
        <v>4.3819999999999997</v>
      </c>
    </row>
    <row r="3419" spans="1:8">
      <c r="A3419" s="17">
        <v>41442</v>
      </c>
      <c r="B3419">
        <v>4533.8999999999996</v>
      </c>
      <c r="C3419">
        <v>4560.25</v>
      </c>
      <c r="D3419">
        <v>4498.7</v>
      </c>
      <c r="E3419">
        <v>4557.5</v>
      </c>
      <c r="F3419">
        <f t="shared" si="161"/>
        <v>6.9709121841823318E-3</v>
      </c>
      <c r="G3419">
        <f t="shared" si="159"/>
        <v>7.9829999999999997</v>
      </c>
      <c r="H3419">
        <f t="shared" si="160"/>
        <v>4.3680000000000003</v>
      </c>
    </row>
    <row r="3420" spans="1:8">
      <c r="A3420" s="17">
        <v>41443</v>
      </c>
      <c r="B3420">
        <v>4553.05</v>
      </c>
      <c r="C3420">
        <v>4574.3999999999996</v>
      </c>
      <c r="D3420">
        <v>4534.45</v>
      </c>
      <c r="E3420">
        <v>4540.7</v>
      </c>
      <c r="F3420">
        <f t="shared" si="161"/>
        <v>-3.6862314865606649E-3</v>
      </c>
      <c r="G3420">
        <f t="shared" si="159"/>
        <v>7.9219999999999997</v>
      </c>
      <c r="H3420">
        <f t="shared" si="160"/>
        <v>4.3680000000000003</v>
      </c>
    </row>
    <row r="3421" spans="1:8">
      <c r="A3421" s="17">
        <v>41444</v>
      </c>
      <c r="B3421">
        <v>4534.95</v>
      </c>
      <c r="C3421">
        <v>4556.45</v>
      </c>
      <c r="D3421">
        <v>4523.45</v>
      </c>
      <c r="E3421">
        <v>4552.7</v>
      </c>
      <c r="F3421">
        <f t="shared" si="161"/>
        <v>2.6427643314907989E-3</v>
      </c>
      <c r="G3421">
        <f t="shared" si="159"/>
        <v>7.9660000000000002</v>
      </c>
      <c r="H3421">
        <f t="shared" si="160"/>
        <v>4.3630000000000004</v>
      </c>
    </row>
    <row r="3422" spans="1:8">
      <c r="A3422" s="17">
        <v>41445</v>
      </c>
      <c r="B3422">
        <v>4504.6499999999996</v>
      </c>
      <c r="C3422">
        <v>4504.6499999999996</v>
      </c>
      <c r="D3422">
        <v>4424.45</v>
      </c>
      <c r="E3422">
        <v>4429.6499999999996</v>
      </c>
      <c r="F3422">
        <f t="shared" si="161"/>
        <v>-2.7027917499505838E-2</v>
      </c>
      <c r="G3422">
        <f t="shared" si="159"/>
        <v>8.141</v>
      </c>
      <c r="H3422">
        <f t="shared" si="160"/>
        <v>4.3529999999999998</v>
      </c>
    </row>
    <row r="3423" spans="1:8">
      <c r="A3423" s="17">
        <v>41446</v>
      </c>
      <c r="B3423">
        <v>4415.25</v>
      </c>
      <c r="C3423">
        <v>4446.8</v>
      </c>
      <c r="D3423">
        <v>4392.1499999999996</v>
      </c>
      <c r="E3423">
        <v>4420.1499999999996</v>
      </c>
      <c r="F3423">
        <f t="shared" si="161"/>
        <v>-2.1446389669612653E-3</v>
      </c>
      <c r="G3423">
        <f t="shared" si="159"/>
        <v>8.2720000000000002</v>
      </c>
      <c r="H3423">
        <f t="shared" si="160"/>
        <v>4.3449999999999998</v>
      </c>
    </row>
    <row r="3424" spans="1:8">
      <c r="A3424" s="17">
        <v>41449</v>
      </c>
      <c r="B3424">
        <v>4400.8</v>
      </c>
      <c r="C3424">
        <v>4400.8</v>
      </c>
      <c r="D3424">
        <v>4331.7</v>
      </c>
      <c r="E3424">
        <v>4345.6000000000004</v>
      </c>
      <c r="F3424">
        <f t="shared" si="161"/>
        <v>-1.6865943463456934E-2</v>
      </c>
      <c r="G3424">
        <f t="shared" si="159"/>
        <v>8.14</v>
      </c>
      <c r="H3424">
        <f t="shared" si="160"/>
        <v>4.3419999999999996</v>
      </c>
    </row>
    <row r="3425" spans="1:8">
      <c r="A3425" s="17">
        <v>41450</v>
      </c>
      <c r="B3425">
        <v>4356.45</v>
      </c>
      <c r="C3425">
        <v>4389.2</v>
      </c>
      <c r="D3425">
        <v>4317.7</v>
      </c>
      <c r="E3425">
        <v>4350.1000000000004</v>
      </c>
      <c r="F3425">
        <f t="shared" si="161"/>
        <v>1.0355301914579673E-3</v>
      </c>
      <c r="G3425">
        <f t="shared" si="159"/>
        <v>8.2629999999999999</v>
      </c>
      <c r="H3425">
        <f t="shared" si="160"/>
        <v>4.335</v>
      </c>
    </row>
    <row r="3426" spans="1:8">
      <c r="A3426" s="17">
        <v>41451</v>
      </c>
      <c r="B3426">
        <v>4365.5</v>
      </c>
      <c r="C3426">
        <v>4371.8500000000004</v>
      </c>
      <c r="D3426">
        <v>4330.1000000000004</v>
      </c>
      <c r="E3426">
        <v>4335.5</v>
      </c>
      <c r="F3426">
        <f t="shared" si="161"/>
        <v>-3.3562446840302851E-3</v>
      </c>
      <c r="G3426">
        <f t="shared" si="159"/>
        <v>8.0299999999999994</v>
      </c>
      <c r="H3426">
        <f t="shared" si="160"/>
        <v>4.3410000000000002</v>
      </c>
    </row>
    <row r="3427" spans="1:8">
      <c r="A3427" s="17">
        <v>41452</v>
      </c>
      <c r="B3427">
        <v>4377</v>
      </c>
      <c r="C3427">
        <v>4400.55</v>
      </c>
      <c r="D3427">
        <v>4360.3</v>
      </c>
      <c r="E3427">
        <v>4393.8999999999996</v>
      </c>
      <c r="F3427">
        <f t="shared" si="161"/>
        <v>1.3470187982931536E-2</v>
      </c>
      <c r="G3427">
        <f t="shared" si="159"/>
        <v>8.1489999999999991</v>
      </c>
      <c r="H3427">
        <f t="shared" si="160"/>
        <v>4.335</v>
      </c>
    </row>
    <row r="3428" spans="1:8">
      <c r="A3428" s="17">
        <v>41453</v>
      </c>
      <c r="B3428">
        <v>4441.3500000000004</v>
      </c>
      <c r="C3428">
        <v>4516.3500000000004</v>
      </c>
      <c r="D3428">
        <v>4441.3500000000004</v>
      </c>
      <c r="E3428">
        <v>4510.8999999999996</v>
      </c>
      <c r="F3428">
        <f t="shared" si="161"/>
        <v>2.6627824939120082E-2</v>
      </c>
      <c r="G3428">
        <f t="shared" si="159"/>
        <v>8.0909999999999993</v>
      </c>
      <c r="H3428">
        <f t="shared" si="160"/>
        <v>4.3339999999999996</v>
      </c>
    </row>
    <row r="3429" spans="1:8">
      <c r="A3429" s="17">
        <v>41456</v>
      </c>
      <c r="B3429">
        <v>4509.3500000000004</v>
      </c>
      <c r="C3429">
        <v>4574.55</v>
      </c>
      <c r="D3429">
        <v>4506.5</v>
      </c>
      <c r="E3429">
        <v>4572.05</v>
      </c>
      <c r="F3429">
        <f t="shared" si="161"/>
        <v>1.3556053115786337E-2</v>
      </c>
      <c r="G3429">
        <f t="shared" si="159"/>
        <v>8.0869999999999997</v>
      </c>
      <c r="H3429">
        <f t="shared" si="160"/>
        <v>4.3259999999999996</v>
      </c>
    </row>
    <row r="3430" spans="1:8">
      <c r="A3430" s="17">
        <v>41457</v>
      </c>
      <c r="B3430">
        <v>4564.6499999999996</v>
      </c>
      <c r="C3430">
        <v>4579.3</v>
      </c>
      <c r="D3430">
        <v>4539.55</v>
      </c>
      <c r="E3430">
        <v>4542.8</v>
      </c>
      <c r="F3430">
        <f t="shared" si="161"/>
        <v>-6.3975678306230632E-3</v>
      </c>
      <c r="G3430">
        <f t="shared" si="159"/>
        <v>8.01</v>
      </c>
      <c r="H3430">
        <f t="shared" si="160"/>
        <v>4.3410000000000002</v>
      </c>
    </row>
    <row r="3431" spans="1:8">
      <c r="A3431" s="17">
        <v>41458</v>
      </c>
      <c r="B3431">
        <v>4511.2</v>
      </c>
      <c r="C3431">
        <v>4511.2</v>
      </c>
      <c r="D3431">
        <v>4467.55</v>
      </c>
      <c r="E3431">
        <v>4473.3500000000004</v>
      </c>
      <c r="F3431">
        <f t="shared" si="161"/>
        <v>-1.5287928150039543E-2</v>
      </c>
      <c r="G3431">
        <f t="shared" si="159"/>
        <v>8.327</v>
      </c>
      <c r="H3431">
        <f t="shared" si="160"/>
        <v>4.3579999999999997</v>
      </c>
    </row>
    <row r="3432" spans="1:8">
      <c r="A3432" s="17">
        <v>41459</v>
      </c>
      <c r="B3432">
        <v>4490.55</v>
      </c>
      <c r="C3432">
        <v>4525.8</v>
      </c>
      <c r="D3432">
        <v>4482.8</v>
      </c>
      <c r="E3432">
        <v>4517.7</v>
      </c>
      <c r="F3432">
        <f t="shared" si="161"/>
        <v>9.9142700660577177E-3</v>
      </c>
      <c r="G3432">
        <f t="shared" si="159"/>
        <v>8.1379999999999999</v>
      </c>
      <c r="H3432">
        <f t="shared" si="160"/>
        <v>4.3620000000000001</v>
      </c>
    </row>
    <row r="3433" spans="1:8">
      <c r="A3433" s="17">
        <v>41460</v>
      </c>
      <c r="B3433">
        <v>4555.45</v>
      </c>
      <c r="C3433">
        <v>4566.6000000000004</v>
      </c>
      <c r="D3433">
        <v>4528.6499999999996</v>
      </c>
      <c r="E3433">
        <v>4535.8</v>
      </c>
      <c r="F3433">
        <f t="shared" si="161"/>
        <v>4.006463465922927E-3</v>
      </c>
      <c r="G3433">
        <f t="shared" si="159"/>
        <v>8.2919999999999998</v>
      </c>
      <c r="H3433">
        <f t="shared" si="160"/>
        <v>4.3529999999999998</v>
      </c>
    </row>
    <row r="3434" spans="1:8">
      <c r="A3434" s="17">
        <v>41463</v>
      </c>
      <c r="B3434">
        <v>4511.1499999999996</v>
      </c>
      <c r="C3434">
        <v>4515.2</v>
      </c>
      <c r="D3434">
        <v>4470.6000000000004</v>
      </c>
      <c r="E3434">
        <v>4501.25</v>
      </c>
      <c r="F3434">
        <f t="shared" si="161"/>
        <v>-7.6171788879580982E-3</v>
      </c>
      <c r="G3434">
        <f t="shared" si="159"/>
        <v>8.3569999999999993</v>
      </c>
      <c r="H3434">
        <f t="shared" si="160"/>
        <v>4.343</v>
      </c>
    </row>
    <row r="3435" spans="1:8">
      <c r="A3435" s="17">
        <v>41464</v>
      </c>
      <c r="B3435">
        <v>4518.8999999999996</v>
      </c>
      <c r="C3435">
        <v>4542</v>
      </c>
      <c r="D3435">
        <v>4518.8999999999996</v>
      </c>
      <c r="E3435">
        <v>4539.95</v>
      </c>
      <c r="F3435">
        <f t="shared" si="161"/>
        <v>8.5976117745070191E-3</v>
      </c>
      <c r="G3435">
        <f t="shared" si="159"/>
        <v>8.2579999999999991</v>
      </c>
      <c r="H3435">
        <f t="shared" si="160"/>
        <v>4.3579999999999997</v>
      </c>
    </row>
    <row r="3436" spans="1:8">
      <c r="A3436" s="17">
        <v>41465</v>
      </c>
      <c r="B3436">
        <v>4548.6000000000004</v>
      </c>
      <c r="C3436">
        <v>4556.8500000000004</v>
      </c>
      <c r="D3436">
        <v>4504.05</v>
      </c>
      <c r="E3436">
        <v>4511.3999999999996</v>
      </c>
      <c r="F3436">
        <f t="shared" si="161"/>
        <v>-6.2886155133867749E-3</v>
      </c>
      <c r="G3436">
        <f t="shared" si="159"/>
        <v>7.97</v>
      </c>
      <c r="H3436">
        <f t="shared" si="160"/>
        <v>4.3659999999999997</v>
      </c>
    </row>
    <row r="3437" spans="1:8">
      <c r="A3437" s="17">
        <v>41466</v>
      </c>
      <c r="B3437">
        <v>4562.3</v>
      </c>
      <c r="C3437">
        <v>4600.1499999999996</v>
      </c>
      <c r="D3437">
        <v>4562.3</v>
      </c>
      <c r="E3437">
        <v>4586.45</v>
      </c>
      <c r="F3437">
        <f t="shared" si="161"/>
        <v>1.6635634171210834E-2</v>
      </c>
      <c r="G3437">
        <f t="shared" si="159"/>
        <v>8.17</v>
      </c>
      <c r="H3437">
        <f t="shared" si="160"/>
        <v>4.3550000000000004</v>
      </c>
    </row>
    <row r="3438" spans="1:8">
      <c r="A3438" s="17">
        <v>41467</v>
      </c>
      <c r="B3438">
        <v>4626.05</v>
      </c>
      <c r="C3438">
        <v>4636.7</v>
      </c>
      <c r="D3438">
        <v>4595.3500000000004</v>
      </c>
      <c r="E3438">
        <v>4630.95</v>
      </c>
      <c r="F3438">
        <f t="shared" si="161"/>
        <v>9.702493213705532E-3</v>
      </c>
      <c r="G3438">
        <f t="shared" si="159"/>
        <v>8.17</v>
      </c>
      <c r="H3438">
        <f t="shared" si="160"/>
        <v>4.3529999999999998</v>
      </c>
    </row>
    <row r="3439" spans="1:8">
      <c r="A3439" s="17">
        <v>41470</v>
      </c>
      <c r="B3439">
        <v>4619.55</v>
      </c>
      <c r="C3439">
        <v>4659.2</v>
      </c>
      <c r="D3439">
        <v>4615.05</v>
      </c>
      <c r="E3439">
        <v>4655.7</v>
      </c>
      <c r="F3439">
        <f t="shared" si="161"/>
        <v>5.344475755514555E-3</v>
      </c>
      <c r="G3439">
        <f t="shared" si="159"/>
        <v>7.8710000000000004</v>
      </c>
      <c r="H3439">
        <f t="shared" si="160"/>
        <v>4.38</v>
      </c>
    </row>
    <row r="3440" spans="1:8">
      <c r="A3440" s="17">
        <v>41471</v>
      </c>
      <c r="B3440">
        <v>4586.1499999999996</v>
      </c>
      <c r="C3440">
        <v>4604.3999999999996</v>
      </c>
      <c r="D3440">
        <v>4573.55</v>
      </c>
      <c r="E3440">
        <v>4596.5</v>
      </c>
      <c r="F3440">
        <f t="shared" si="161"/>
        <v>-1.2715595936164226E-2</v>
      </c>
      <c r="G3440">
        <f t="shared" si="159"/>
        <v>8.6519999999999992</v>
      </c>
      <c r="H3440">
        <f t="shared" si="160"/>
        <v>4.3579999999999997</v>
      </c>
    </row>
    <row r="3441" spans="1:8">
      <c r="A3441" s="17">
        <v>41472</v>
      </c>
      <c r="B3441">
        <v>4609.1000000000004</v>
      </c>
      <c r="C3441">
        <v>4623.55</v>
      </c>
      <c r="D3441">
        <v>4567.45</v>
      </c>
      <c r="E3441">
        <v>4597.7</v>
      </c>
      <c r="F3441">
        <f t="shared" si="161"/>
        <v>2.6106820406823772E-4</v>
      </c>
      <c r="G3441">
        <f t="shared" si="159"/>
        <v>8.8130000000000006</v>
      </c>
      <c r="H3441">
        <f t="shared" si="160"/>
        <v>4.3499999999999996</v>
      </c>
    </row>
    <row r="3442" spans="1:8">
      <c r="A3442" s="17">
        <v>41473</v>
      </c>
      <c r="B3442">
        <v>4606.1499999999996</v>
      </c>
      <c r="C3442">
        <v>4654.6000000000004</v>
      </c>
      <c r="D3442">
        <v>4601.3999999999996</v>
      </c>
      <c r="E3442">
        <v>4647.55</v>
      </c>
      <c r="F3442">
        <f t="shared" si="161"/>
        <v>1.0842377710594597E-2</v>
      </c>
      <c r="G3442">
        <f t="shared" si="159"/>
        <v>8.8209999999999997</v>
      </c>
      <c r="H3442">
        <f t="shared" si="160"/>
        <v>4.3470000000000004</v>
      </c>
    </row>
    <row r="3443" spans="1:8">
      <c r="A3443" s="17">
        <v>41474</v>
      </c>
      <c r="B3443">
        <v>4661.8</v>
      </c>
      <c r="C3443">
        <v>4662.2</v>
      </c>
      <c r="D3443">
        <v>4627.1499999999996</v>
      </c>
      <c r="E3443">
        <v>4632.75</v>
      </c>
      <c r="F3443">
        <f t="shared" si="161"/>
        <v>-3.1844735398220969E-3</v>
      </c>
      <c r="G3443">
        <f t="shared" si="159"/>
        <v>7.6550000000000002</v>
      </c>
      <c r="H3443">
        <f t="shared" si="160"/>
        <v>4.3879999999999999</v>
      </c>
    </row>
    <row r="3444" spans="1:8">
      <c r="A3444" s="17">
        <v>41477</v>
      </c>
      <c r="B3444">
        <v>4618.6499999999996</v>
      </c>
      <c r="C3444">
        <v>4656.55</v>
      </c>
      <c r="D3444">
        <v>4618.6499999999996</v>
      </c>
      <c r="E3444">
        <v>4631.1000000000004</v>
      </c>
      <c r="F3444">
        <f t="shared" si="161"/>
        <v>-3.56159948194823E-4</v>
      </c>
      <c r="G3444">
        <f t="shared" si="159"/>
        <v>8.5489999999999995</v>
      </c>
      <c r="H3444">
        <f t="shared" si="160"/>
        <v>4.3460000000000001</v>
      </c>
    </row>
    <row r="3445" spans="1:8">
      <c r="A3445" s="17">
        <v>41478</v>
      </c>
      <c r="B3445">
        <v>4652.8999999999996</v>
      </c>
      <c r="C3445">
        <v>4673</v>
      </c>
      <c r="D3445">
        <v>4652.8999999999996</v>
      </c>
      <c r="E3445">
        <v>4660.75</v>
      </c>
      <c r="F3445">
        <f t="shared" si="161"/>
        <v>6.4023666083650177E-3</v>
      </c>
      <c r="G3445">
        <f t="shared" si="159"/>
        <v>8.9309999999999992</v>
      </c>
      <c r="H3445">
        <f t="shared" si="160"/>
        <v>4.3289999999999997</v>
      </c>
    </row>
    <row r="3446" spans="1:8">
      <c r="A3446" s="17">
        <v>41479</v>
      </c>
      <c r="B3446">
        <v>4629.3999999999996</v>
      </c>
      <c r="C3446">
        <v>4635.45</v>
      </c>
      <c r="D3446">
        <v>4570.2</v>
      </c>
      <c r="E3446">
        <v>4588.25</v>
      </c>
      <c r="F3446">
        <f t="shared" si="161"/>
        <v>-1.555543635680956E-2</v>
      </c>
      <c r="G3446">
        <f t="shared" si="159"/>
        <v>8.6449999999999996</v>
      </c>
      <c r="H3446">
        <f t="shared" si="160"/>
        <v>4.3369999999999997</v>
      </c>
    </row>
    <row r="3447" spans="1:8">
      <c r="A3447" s="17">
        <v>41480</v>
      </c>
      <c r="B3447">
        <v>4574.1499999999996</v>
      </c>
      <c r="C3447">
        <v>4585.45</v>
      </c>
      <c r="D3447">
        <v>4526.25</v>
      </c>
      <c r="E3447">
        <v>4531.8</v>
      </c>
      <c r="F3447">
        <f t="shared" si="161"/>
        <v>-1.2303165694981688E-2</v>
      </c>
      <c r="G3447">
        <f t="shared" si="159"/>
        <v>9.1649999999999991</v>
      </c>
      <c r="H3447">
        <f t="shared" si="160"/>
        <v>4.3140000000000001</v>
      </c>
    </row>
    <row r="3448" spans="1:8">
      <c r="A3448" s="17">
        <v>41481</v>
      </c>
      <c r="B3448">
        <v>4552.1000000000004</v>
      </c>
      <c r="C3448">
        <v>4557.8500000000004</v>
      </c>
      <c r="D3448">
        <v>4491.6499999999996</v>
      </c>
      <c r="E3448">
        <v>4507.25</v>
      </c>
      <c r="F3448">
        <f t="shared" si="161"/>
        <v>-5.4172734895626684E-3</v>
      </c>
      <c r="G3448">
        <f t="shared" si="159"/>
        <v>8.8309999999999995</v>
      </c>
      <c r="H3448">
        <f t="shared" si="160"/>
        <v>4.3239999999999998</v>
      </c>
    </row>
    <row r="3449" spans="1:8">
      <c r="A3449" s="17">
        <v>41484</v>
      </c>
      <c r="B3449">
        <v>4496.3</v>
      </c>
      <c r="C3449">
        <v>4500.2</v>
      </c>
      <c r="D3449">
        <v>4456.75</v>
      </c>
      <c r="E3449">
        <v>4459.8999999999996</v>
      </c>
      <c r="F3449">
        <f t="shared" si="161"/>
        <v>-1.0505297021465521E-2</v>
      </c>
      <c r="G3449">
        <f t="shared" si="159"/>
        <v>9.1120000000000001</v>
      </c>
      <c r="H3449">
        <f t="shared" si="160"/>
        <v>4.3049999999999997</v>
      </c>
    </row>
    <row r="3450" spans="1:8">
      <c r="A3450" s="17">
        <v>41485</v>
      </c>
      <c r="B3450">
        <v>4462.5</v>
      </c>
      <c r="C3450">
        <v>4471.95</v>
      </c>
      <c r="D3450">
        <v>4386.6499999999996</v>
      </c>
      <c r="E3450">
        <v>4390.3500000000004</v>
      </c>
      <c r="F3450">
        <f t="shared" si="161"/>
        <v>-1.5594520056503303E-2</v>
      </c>
      <c r="G3450">
        <f t="shared" si="159"/>
        <v>8.8919999999999995</v>
      </c>
      <c r="H3450">
        <f t="shared" si="160"/>
        <v>4.3109999999999999</v>
      </c>
    </row>
    <row r="3451" spans="1:8">
      <c r="A3451" s="17">
        <v>41486</v>
      </c>
      <c r="B3451">
        <v>4376.95</v>
      </c>
      <c r="C3451">
        <v>4383.3500000000004</v>
      </c>
      <c r="D3451">
        <v>4319.7</v>
      </c>
      <c r="E3451">
        <v>4379.6499999999996</v>
      </c>
      <c r="F3451">
        <f t="shared" si="161"/>
        <v>-2.4371633241087043E-3</v>
      </c>
      <c r="G3451">
        <f t="shared" si="159"/>
        <v>9.3230000000000004</v>
      </c>
      <c r="H3451">
        <f t="shared" si="160"/>
        <v>4.2919999999999998</v>
      </c>
    </row>
    <row r="3452" spans="1:8">
      <c r="A3452" s="17">
        <v>41487</v>
      </c>
      <c r="B3452">
        <v>4402.7</v>
      </c>
      <c r="C3452">
        <v>4428.3999999999996</v>
      </c>
      <c r="D3452">
        <v>4322.25</v>
      </c>
      <c r="E3452">
        <v>4354</v>
      </c>
      <c r="F3452">
        <f t="shared" si="161"/>
        <v>-5.8566323792996755E-3</v>
      </c>
      <c r="G3452">
        <f t="shared" si="159"/>
        <v>9.0060000000000002</v>
      </c>
      <c r="H3452">
        <f t="shared" si="160"/>
        <v>4.3040000000000003</v>
      </c>
    </row>
    <row r="3453" spans="1:8">
      <c r="A3453" s="17">
        <v>41488</v>
      </c>
      <c r="B3453">
        <v>4369.3500000000004</v>
      </c>
      <c r="C3453">
        <v>4376.8</v>
      </c>
      <c r="D3453">
        <v>4290.1499999999996</v>
      </c>
      <c r="E3453">
        <v>4314.95</v>
      </c>
      <c r="F3453">
        <f t="shared" si="161"/>
        <v>-8.9687643546164653E-3</v>
      </c>
      <c r="G3453">
        <f t="shared" si="159"/>
        <v>8.9420000000000002</v>
      </c>
      <c r="H3453">
        <f t="shared" si="160"/>
        <v>4.3109999999999999</v>
      </c>
    </row>
    <row r="3454" spans="1:8">
      <c r="A3454" s="17">
        <v>41491</v>
      </c>
      <c r="B3454">
        <v>4320.1499999999996</v>
      </c>
      <c r="C3454">
        <v>4339.95</v>
      </c>
      <c r="D3454">
        <v>4299.45</v>
      </c>
      <c r="E3454">
        <v>4323.3500000000004</v>
      </c>
      <c r="F3454">
        <f t="shared" si="161"/>
        <v>1.9467201242193699E-3</v>
      </c>
      <c r="G3454">
        <f t="shared" si="159"/>
        <v>9.2279999999999998</v>
      </c>
      <c r="H3454">
        <f t="shared" si="160"/>
        <v>4.2919999999999998</v>
      </c>
    </row>
    <row r="3455" spans="1:8">
      <c r="A3455" s="17">
        <v>41492</v>
      </c>
      <c r="B3455">
        <v>4305.1499999999996</v>
      </c>
      <c r="C3455">
        <v>4305.1499999999996</v>
      </c>
      <c r="D3455">
        <v>4199.55</v>
      </c>
      <c r="E3455">
        <v>4214.1499999999996</v>
      </c>
      <c r="F3455">
        <f t="shared" si="161"/>
        <v>-2.5258190986156781E-2</v>
      </c>
      <c r="G3455">
        <f t="shared" si="159"/>
        <v>9.0060000000000002</v>
      </c>
      <c r="H3455">
        <f t="shared" si="160"/>
        <v>4.298</v>
      </c>
    </row>
    <row r="3456" spans="1:8">
      <c r="A3456" s="17">
        <v>41493</v>
      </c>
      <c r="B3456">
        <v>4217.8</v>
      </c>
      <c r="C3456">
        <v>4240.5</v>
      </c>
      <c r="D3456">
        <v>4184.8500000000004</v>
      </c>
      <c r="E3456">
        <v>4213.8500000000004</v>
      </c>
      <c r="F3456">
        <f t="shared" si="161"/>
        <v>-7.1188733196336784E-5</v>
      </c>
      <c r="G3456">
        <f t="shared" si="159"/>
        <v>8.9610000000000003</v>
      </c>
      <c r="H3456">
        <f t="shared" si="160"/>
        <v>4.2960000000000003</v>
      </c>
    </row>
    <row r="3457" spans="1:8">
      <c r="A3457" s="17">
        <v>41494</v>
      </c>
      <c r="B3457">
        <v>4208.45</v>
      </c>
      <c r="C3457">
        <v>4255.3</v>
      </c>
      <c r="D3457">
        <v>4208.45</v>
      </c>
      <c r="E3457">
        <v>4250.3500000000004</v>
      </c>
      <c r="F3457">
        <f t="shared" si="161"/>
        <v>8.6619125028180033E-3</v>
      </c>
      <c r="G3457">
        <f t="shared" si="159"/>
        <v>8.593</v>
      </c>
      <c r="H3457">
        <f t="shared" si="160"/>
        <v>4.3070000000000004</v>
      </c>
    </row>
    <row r="3458" spans="1:8">
      <c r="A3458" s="17">
        <v>41498</v>
      </c>
      <c r="B3458">
        <v>4279.1000000000004</v>
      </c>
      <c r="C3458">
        <v>4311.8</v>
      </c>
      <c r="D3458">
        <v>4249.55</v>
      </c>
      <c r="E3458">
        <v>4293.2</v>
      </c>
      <c r="F3458">
        <f t="shared" si="161"/>
        <v>1.0081522698130563E-2</v>
      </c>
      <c r="G3458">
        <f t="shared" ref="G3458:G3521" si="162">VLOOKUP(A3458,Debtindex,6,FALSE)</f>
        <v>9.1240000000000006</v>
      </c>
      <c r="H3458">
        <f t="shared" ref="H3458:H3521" si="163">VLOOKUP(A3458,Debtindex,7,FALSE)</f>
        <v>4.2779999999999996</v>
      </c>
    </row>
    <row r="3459" spans="1:8">
      <c r="A3459" s="17">
        <v>41499</v>
      </c>
      <c r="B3459">
        <v>4286.75</v>
      </c>
      <c r="C3459">
        <v>4363.7</v>
      </c>
      <c r="D3459">
        <v>4276.1000000000004</v>
      </c>
      <c r="E3459">
        <v>4360.6499999999996</v>
      </c>
      <c r="F3459">
        <f t="shared" si="161"/>
        <v>1.5710891642597646E-2</v>
      </c>
      <c r="G3459">
        <f t="shared" si="162"/>
        <v>8.7989999999999995</v>
      </c>
      <c r="H3459">
        <f t="shared" si="163"/>
        <v>4.2869999999999999</v>
      </c>
    </row>
    <row r="3460" spans="1:8">
      <c r="A3460" s="17">
        <v>41500</v>
      </c>
      <c r="B3460">
        <v>4372.5</v>
      </c>
      <c r="C3460">
        <v>4398.05</v>
      </c>
      <c r="D3460">
        <v>4362.45</v>
      </c>
      <c r="E3460">
        <v>4392.05</v>
      </c>
      <c r="F3460">
        <f t="shared" ref="F3460:F3523" si="164">E3460/E3459-1</f>
        <v>7.2007613543854099E-3</v>
      </c>
      <c r="G3460">
        <f t="shared" si="162"/>
        <v>9.1389999999999993</v>
      </c>
      <c r="H3460">
        <f t="shared" si="163"/>
        <v>4.2720000000000002</v>
      </c>
    </row>
    <row r="3461" spans="1:8">
      <c r="A3461" s="17">
        <v>41502</v>
      </c>
      <c r="B3461">
        <v>4365.6000000000004</v>
      </c>
      <c r="C3461">
        <v>4368.25</v>
      </c>
      <c r="D3461">
        <v>4217.1000000000004</v>
      </c>
      <c r="E3461">
        <v>4224.3</v>
      </c>
      <c r="F3461">
        <f t="shared" si="164"/>
        <v>-3.8194009631037917E-2</v>
      </c>
      <c r="G3461">
        <f t="shared" si="162"/>
        <v>9.4580000000000002</v>
      </c>
      <c r="H3461">
        <f t="shared" si="163"/>
        <v>4.2539999999999996</v>
      </c>
    </row>
    <row r="3462" spans="1:8">
      <c r="A3462" s="17">
        <v>41505</v>
      </c>
      <c r="B3462">
        <v>4214.55</v>
      </c>
      <c r="C3462">
        <v>4214.55</v>
      </c>
      <c r="D3462">
        <v>4114.8500000000004</v>
      </c>
      <c r="E3462">
        <v>4151.95</v>
      </c>
      <c r="F3462">
        <f t="shared" si="164"/>
        <v>-1.7127097980730643E-2</v>
      </c>
      <c r="G3462">
        <f t="shared" si="162"/>
        <v>10.106</v>
      </c>
      <c r="H3462">
        <f t="shared" si="163"/>
        <v>4.2949999999999999</v>
      </c>
    </row>
    <row r="3463" spans="1:8">
      <c r="A3463" s="17">
        <v>41506</v>
      </c>
      <c r="B3463">
        <v>4109.75</v>
      </c>
      <c r="C3463">
        <v>4149.05</v>
      </c>
      <c r="D3463">
        <v>4077.85</v>
      </c>
      <c r="E3463">
        <v>4138.3999999999996</v>
      </c>
      <c r="F3463">
        <f t="shared" si="164"/>
        <v>-3.2635267765749321E-3</v>
      </c>
      <c r="G3463">
        <f t="shared" si="162"/>
        <v>9.6590000000000007</v>
      </c>
      <c r="H3463">
        <f t="shared" si="163"/>
        <v>4.3090000000000002</v>
      </c>
    </row>
    <row r="3464" spans="1:8">
      <c r="A3464" s="17">
        <v>41507</v>
      </c>
      <c r="B3464">
        <v>4202.25</v>
      </c>
      <c r="C3464">
        <v>4209.55</v>
      </c>
      <c r="D3464">
        <v>4048.55</v>
      </c>
      <c r="E3464">
        <v>4069.45</v>
      </c>
      <c r="F3464">
        <f t="shared" si="164"/>
        <v>-1.6661028416779411E-2</v>
      </c>
      <c r="G3464">
        <f t="shared" si="162"/>
        <v>9.0890000000000004</v>
      </c>
      <c r="H3464">
        <f t="shared" si="163"/>
        <v>4.327</v>
      </c>
    </row>
    <row r="3465" spans="1:8">
      <c r="A3465" s="17">
        <v>41508</v>
      </c>
      <c r="B3465">
        <v>4052.95</v>
      </c>
      <c r="C3465">
        <v>4142.7</v>
      </c>
      <c r="D3465">
        <v>4032.15</v>
      </c>
      <c r="E3465">
        <v>4136.1000000000004</v>
      </c>
      <c r="F3465">
        <f t="shared" si="164"/>
        <v>1.6378134637359043E-2</v>
      </c>
      <c r="G3465">
        <f t="shared" si="162"/>
        <v>9.1760000000000002</v>
      </c>
      <c r="H3465">
        <f t="shared" si="163"/>
        <v>4.3209999999999997</v>
      </c>
    </row>
    <row r="3466" spans="1:8">
      <c r="A3466" s="17">
        <v>41509</v>
      </c>
      <c r="B3466">
        <v>4152.05</v>
      </c>
      <c r="C3466">
        <v>4187.7</v>
      </c>
      <c r="D3466">
        <v>4124.75</v>
      </c>
      <c r="E3466">
        <v>4183.6499999999996</v>
      </c>
      <c r="F3466">
        <f t="shared" si="164"/>
        <v>1.1496337129179413E-2</v>
      </c>
      <c r="G3466">
        <f t="shared" si="162"/>
        <v>9.202</v>
      </c>
      <c r="H3466">
        <f t="shared" si="163"/>
        <v>4.3179999999999996</v>
      </c>
    </row>
    <row r="3467" spans="1:8">
      <c r="A3467" s="17">
        <v>41512</v>
      </c>
      <c r="B3467">
        <v>4203.95</v>
      </c>
      <c r="C3467">
        <v>4228</v>
      </c>
      <c r="D3467">
        <v>4179.25</v>
      </c>
      <c r="E3467">
        <v>4194.5</v>
      </c>
      <c r="F3467">
        <f t="shared" si="164"/>
        <v>2.5934291826517075E-3</v>
      </c>
      <c r="G3467">
        <f t="shared" si="162"/>
        <v>9.0069999999999997</v>
      </c>
      <c r="H3467">
        <f t="shared" si="163"/>
        <v>4.3170000000000002</v>
      </c>
    </row>
    <row r="3468" spans="1:8">
      <c r="A3468" s="17">
        <v>41513</v>
      </c>
      <c r="B3468">
        <v>4163.3</v>
      </c>
      <c r="C3468">
        <v>4163.3</v>
      </c>
      <c r="D3468">
        <v>4054.7</v>
      </c>
      <c r="E3468">
        <v>4060.7</v>
      </c>
      <c r="F3468">
        <f t="shared" si="164"/>
        <v>-3.1898915246155735E-2</v>
      </c>
      <c r="G3468">
        <f t="shared" si="162"/>
        <v>9.452</v>
      </c>
      <c r="H3468">
        <f t="shared" si="163"/>
        <v>4.2969999999999997</v>
      </c>
    </row>
    <row r="3469" spans="1:8">
      <c r="A3469" s="17">
        <v>41514</v>
      </c>
      <c r="B3469">
        <v>4022.8</v>
      </c>
      <c r="C3469">
        <v>4067.3</v>
      </c>
      <c r="D3469">
        <v>3937.7</v>
      </c>
      <c r="E3469">
        <v>4047.7</v>
      </c>
      <c r="F3469">
        <f t="shared" si="164"/>
        <v>-3.2014184746472774E-3</v>
      </c>
      <c r="G3469">
        <f t="shared" si="162"/>
        <v>9.6669999999999998</v>
      </c>
      <c r="H3469">
        <f t="shared" si="163"/>
        <v>4.2969999999999997</v>
      </c>
    </row>
    <row r="3470" spans="1:8">
      <c r="A3470" s="17">
        <v>41515</v>
      </c>
      <c r="B3470">
        <v>4068.5</v>
      </c>
      <c r="C3470">
        <v>4141.7</v>
      </c>
      <c r="D3470">
        <v>4062.9</v>
      </c>
      <c r="E3470">
        <v>4132.8</v>
      </c>
      <c r="F3470">
        <f t="shared" si="164"/>
        <v>2.1024285396645137E-2</v>
      </c>
      <c r="G3470">
        <f t="shared" si="162"/>
        <v>9.3879999999999999</v>
      </c>
      <c r="H3470">
        <f t="shared" si="163"/>
        <v>4.3049999999999997</v>
      </c>
    </row>
    <row r="3471" spans="1:8">
      <c r="A3471" s="17">
        <v>41516</v>
      </c>
      <c r="B3471">
        <v>4134.7</v>
      </c>
      <c r="C3471">
        <v>4187.3500000000004</v>
      </c>
      <c r="D3471">
        <v>4103.3500000000004</v>
      </c>
      <c r="E3471">
        <v>4175.8500000000004</v>
      </c>
      <c r="F3471">
        <f t="shared" si="164"/>
        <v>1.0416666666666741E-2</v>
      </c>
      <c r="G3471">
        <f t="shared" si="162"/>
        <v>9.3309999999999995</v>
      </c>
      <c r="H3471">
        <f t="shared" si="163"/>
        <v>4.3040000000000003</v>
      </c>
    </row>
    <row r="3472" spans="1:8">
      <c r="A3472" s="17">
        <v>41519</v>
      </c>
      <c r="B3472">
        <v>4182.6499999999996</v>
      </c>
      <c r="C3472">
        <v>4241.75</v>
      </c>
      <c r="D3472">
        <v>4182.6499999999996</v>
      </c>
      <c r="E3472">
        <v>4235.25</v>
      </c>
      <c r="F3472">
        <f t="shared" si="164"/>
        <v>1.4224648873881973E-2</v>
      </c>
      <c r="G3472">
        <f t="shared" si="162"/>
        <v>9.24</v>
      </c>
      <c r="H3472">
        <f t="shared" si="163"/>
        <v>4.3019999999999996</v>
      </c>
    </row>
    <row r="3473" spans="1:8">
      <c r="A3473" s="17">
        <v>41520</v>
      </c>
      <c r="B3473">
        <v>4253.8500000000004</v>
      </c>
      <c r="C3473">
        <v>4256.2</v>
      </c>
      <c r="D3473">
        <v>4082.5</v>
      </c>
      <c r="E3473">
        <v>4092.9</v>
      </c>
      <c r="F3473">
        <f t="shared" si="164"/>
        <v>-3.3610766778820578E-2</v>
      </c>
      <c r="G3473">
        <f t="shared" si="162"/>
        <v>9.1790000000000003</v>
      </c>
      <c r="H3473">
        <f t="shared" si="163"/>
        <v>4.3019999999999996</v>
      </c>
    </row>
    <row r="3474" spans="1:8">
      <c r="A3474" s="17">
        <v>41521</v>
      </c>
      <c r="B3474">
        <v>4104.1000000000004</v>
      </c>
      <c r="C3474">
        <v>4171</v>
      </c>
      <c r="D3474">
        <v>4084.7</v>
      </c>
      <c r="E3474">
        <v>4164.5</v>
      </c>
      <c r="F3474">
        <f t="shared" si="164"/>
        <v>1.7493708617361658E-2</v>
      </c>
      <c r="G3474">
        <f t="shared" si="162"/>
        <v>9.17</v>
      </c>
      <c r="H3474">
        <f t="shared" si="163"/>
        <v>4.2990000000000004</v>
      </c>
    </row>
    <row r="3475" spans="1:8">
      <c r="A3475" s="17">
        <v>41522</v>
      </c>
      <c r="B3475">
        <v>4234.1499999999996</v>
      </c>
      <c r="C3475">
        <v>4282.3500000000004</v>
      </c>
      <c r="D3475">
        <v>4234.1499999999996</v>
      </c>
      <c r="E3475">
        <v>4264.05</v>
      </c>
      <c r="F3475">
        <f t="shared" si="164"/>
        <v>2.3904430303758106E-2</v>
      </c>
      <c r="G3475">
        <f t="shared" si="162"/>
        <v>8.9120000000000008</v>
      </c>
      <c r="H3475">
        <f t="shared" si="163"/>
        <v>4.306</v>
      </c>
    </row>
    <row r="3476" spans="1:8">
      <c r="A3476" s="17">
        <v>41523</v>
      </c>
      <c r="B3476">
        <v>4281.6000000000004</v>
      </c>
      <c r="C3476">
        <v>4323.05</v>
      </c>
      <c r="D3476">
        <v>4248.7</v>
      </c>
      <c r="E3476">
        <v>4319.3999999999996</v>
      </c>
      <c r="F3476">
        <f t="shared" si="164"/>
        <v>1.2980617019030971E-2</v>
      </c>
      <c r="G3476">
        <f t="shared" si="162"/>
        <v>9.1280000000000001</v>
      </c>
      <c r="H3476">
        <f t="shared" si="163"/>
        <v>4.2949999999999999</v>
      </c>
    </row>
    <row r="3477" spans="1:8">
      <c r="A3477" s="17">
        <v>41527</v>
      </c>
      <c r="B3477">
        <v>4361.05</v>
      </c>
      <c r="C3477">
        <v>4467.2</v>
      </c>
      <c r="D3477">
        <v>4361.05</v>
      </c>
      <c r="E3477">
        <v>4463.55</v>
      </c>
      <c r="F3477">
        <f t="shared" si="164"/>
        <v>3.337269065147952E-2</v>
      </c>
      <c r="G3477">
        <f t="shared" si="162"/>
        <v>9.0530000000000008</v>
      </c>
      <c r="H3477">
        <f t="shared" si="163"/>
        <v>4.2869999999999999</v>
      </c>
    </row>
    <row r="3478" spans="1:8">
      <c r="A3478" s="17">
        <v>41528</v>
      </c>
      <c r="B3478">
        <v>4458.8999999999996</v>
      </c>
      <c r="C3478">
        <v>4496.2</v>
      </c>
      <c r="D3478">
        <v>4434</v>
      </c>
      <c r="E3478">
        <v>4489.45</v>
      </c>
      <c r="F3478">
        <f t="shared" si="164"/>
        <v>5.8025562612717962E-3</v>
      </c>
      <c r="G3478">
        <f t="shared" si="162"/>
        <v>9.2070000000000007</v>
      </c>
      <c r="H3478">
        <f t="shared" si="163"/>
        <v>4.2779999999999996</v>
      </c>
    </row>
    <row r="3479" spans="1:8">
      <c r="A3479" s="17">
        <v>41529</v>
      </c>
      <c r="B3479">
        <v>4503.7</v>
      </c>
      <c r="C3479">
        <v>4504.8500000000004</v>
      </c>
      <c r="D3479">
        <v>4423.05</v>
      </c>
      <c r="E3479">
        <v>4445.95</v>
      </c>
      <c r="F3479">
        <f t="shared" si="164"/>
        <v>-9.6893828865450837E-3</v>
      </c>
      <c r="G3479">
        <f t="shared" si="162"/>
        <v>9.1669999999999998</v>
      </c>
      <c r="H3479">
        <f t="shared" si="163"/>
        <v>4.2770000000000001</v>
      </c>
    </row>
    <row r="3480" spans="1:8">
      <c r="A3480" s="17">
        <v>41530</v>
      </c>
      <c r="B3480">
        <v>4433.1000000000004</v>
      </c>
      <c r="C3480">
        <v>4471</v>
      </c>
      <c r="D3480">
        <v>4430.6000000000004</v>
      </c>
      <c r="E3480">
        <v>4450.45</v>
      </c>
      <c r="F3480">
        <f t="shared" si="164"/>
        <v>1.0121571317716072E-3</v>
      </c>
      <c r="G3480">
        <f t="shared" si="162"/>
        <v>9.0830000000000002</v>
      </c>
      <c r="H3480">
        <f t="shared" si="163"/>
        <v>4.2770000000000001</v>
      </c>
    </row>
    <row r="3481" spans="1:8">
      <c r="A3481" s="17">
        <v>41533</v>
      </c>
      <c r="B3481">
        <v>4507.1499999999996</v>
      </c>
      <c r="C3481">
        <v>4517.3</v>
      </c>
      <c r="D3481">
        <v>4412.6000000000004</v>
      </c>
      <c r="E3481">
        <v>4440.8999999999996</v>
      </c>
      <c r="F3481">
        <f t="shared" si="164"/>
        <v>-2.1458504196205652E-3</v>
      </c>
      <c r="G3481">
        <f t="shared" si="162"/>
        <v>9.1379999999999999</v>
      </c>
      <c r="H3481">
        <f t="shared" si="163"/>
        <v>4.2670000000000003</v>
      </c>
    </row>
    <row r="3482" spans="1:8">
      <c r="A3482" s="17">
        <v>41534</v>
      </c>
      <c r="B3482">
        <v>4429.95</v>
      </c>
      <c r="C3482">
        <v>4448.3</v>
      </c>
      <c r="D3482">
        <v>4414.6000000000004</v>
      </c>
      <c r="E3482">
        <v>4444.5</v>
      </c>
      <c r="F3482">
        <f t="shared" si="164"/>
        <v>8.1064649057638327E-4</v>
      </c>
      <c r="G3482">
        <f t="shared" si="162"/>
        <v>8.9320000000000004</v>
      </c>
      <c r="H3482">
        <f t="shared" si="163"/>
        <v>4.2720000000000002</v>
      </c>
    </row>
    <row r="3483" spans="1:8">
      <c r="A3483" s="17">
        <v>41535</v>
      </c>
      <c r="B3483">
        <v>4457.55</v>
      </c>
      <c r="C3483">
        <v>4487.55</v>
      </c>
      <c r="D3483">
        <v>4440.8999999999996</v>
      </c>
      <c r="E3483">
        <v>4478.3500000000004</v>
      </c>
      <c r="F3483">
        <f t="shared" si="164"/>
        <v>7.6161547980651001E-3</v>
      </c>
      <c r="G3483">
        <f t="shared" si="162"/>
        <v>9.298</v>
      </c>
      <c r="H3483">
        <f t="shared" si="163"/>
        <v>4.2560000000000002</v>
      </c>
    </row>
    <row r="3484" spans="1:8">
      <c r="A3484" s="17">
        <v>41536</v>
      </c>
      <c r="B3484">
        <v>4576</v>
      </c>
      <c r="C3484">
        <v>4643</v>
      </c>
      <c r="D3484">
        <v>4576</v>
      </c>
      <c r="E3484">
        <v>4627.8500000000004</v>
      </c>
      <c r="F3484">
        <f t="shared" si="164"/>
        <v>3.3382830730068092E-2</v>
      </c>
      <c r="G3484">
        <f t="shared" si="162"/>
        <v>8.8119999999999994</v>
      </c>
      <c r="H3484">
        <f t="shared" si="163"/>
        <v>4.2709999999999999</v>
      </c>
    </row>
    <row r="3485" spans="1:8">
      <c r="A3485" s="17">
        <v>41537</v>
      </c>
      <c r="B3485">
        <v>4622.3500000000004</v>
      </c>
      <c r="C3485">
        <v>4636.8500000000004</v>
      </c>
      <c r="D3485">
        <v>4503.05</v>
      </c>
      <c r="E3485">
        <v>4560.1000000000004</v>
      </c>
      <c r="F3485">
        <f t="shared" si="164"/>
        <v>-1.4639627472800565E-2</v>
      </c>
      <c r="G3485">
        <f t="shared" si="162"/>
        <v>9.2159999999999993</v>
      </c>
      <c r="H3485">
        <f t="shared" si="163"/>
        <v>4.2530000000000001</v>
      </c>
    </row>
    <row r="3486" spans="1:8">
      <c r="A3486" s="17">
        <v>41540</v>
      </c>
      <c r="B3486">
        <v>4516.3</v>
      </c>
      <c r="C3486">
        <v>4549.1499999999996</v>
      </c>
      <c r="D3486">
        <v>4471.55</v>
      </c>
      <c r="E3486">
        <v>4482</v>
      </c>
      <c r="F3486">
        <f t="shared" si="164"/>
        <v>-1.7126817394355509E-2</v>
      </c>
      <c r="G3486">
        <f t="shared" si="162"/>
        <v>9.2850000000000001</v>
      </c>
      <c r="H3486">
        <f t="shared" si="163"/>
        <v>4.242</v>
      </c>
    </row>
    <row r="3487" spans="1:8">
      <c r="A3487" s="17">
        <v>41541</v>
      </c>
      <c r="B3487">
        <v>4459.8</v>
      </c>
      <c r="C3487">
        <v>4515.3500000000004</v>
      </c>
      <c r="D3487">
        <v>4459.8</v>
      </c>
      <c r="E3487">
        <v>4484.1000000000004</v>
      </c>
      <c r="F3487">
        <f t="shared" si="164"/>
        <v>4.6854082998670776E-4</v>
      </c>
      <c r="G3487">
        <f t="shared" si="162"/>
        <v>9.4550000000000001</v>
      </c>
      <c r="H3487">
        <f t="shared" si="163"/>
        <v>4.2329999999999997</v>
      </c>
    </row>
    <row r="3488" spans="1:8">
      <c r="A3488" s="17">
        <v>41542</v>
      </c>
      <c r="B3488">
        <v>4490.05</v>
      </c>
      <c r="C3488">
        <v>4497.45</v>
      </c>
      <c r="D3488">
        <v>4432.6499999999996</v>
      </c>
      <c r="E3488">
        <v>4477.05</v>
      </c>
      <c r="F3488">
        <f t="shared" si="164"/>
        <v>-1.5722218505386243E-3</v>
      </c>
      <c r="G3488">
        <f t="shared" si="162"/>
        <v>9.1850000000000005</v>
      </c>
      <c r="H3488">
        <f t="shared" si="163"/>
        <v>4.2430000000000003</v>
      </c>
    </row>
    <row r="3489" spans="1:8">
      <c r="A3489" s="17">
        <v>41543</v>
      </c>
      <c r="B3489">
        <v>4476.75</v>
      </c>
      <c r="C3489">
        <v>4503.25</v>
      </c>
      <c r="D3489">
        <v>4472.05</v>
      </c>
      <c r="E3489">
        <v>4482.3</v>
      </c>
      <c r="F3489">
        <f t="shared" si="164"/>
        <v>1.1726471672195427E-3</v>
      </c>
      <c r="G3489">
        <f t="shared" si="162"/>
        <v>9.3119999999999994</v>
      </c>
      <c r="H3489">
        <f t="shared" si="163"/>
        <v>4.2350000000000003</v>
      </c>
    </row>
    <row r="3490" spans="1:8">
      <c r="A3490" s="17">
        <v>41544</v>
      </c>
      <c r="B3490">
        <v>4497.6499999999996</v>
      </c>
      <c r="C3490">
        <v>4502.8</v>
      </c>
      <c r="D3490">
        <v>4448.8</v>
      </c>
      <c r="E3490">
        <v>4455.95</v>
      </c>
      <c r="F3490">
        <f t="shared" si="164"/>
        <v>-5.8786783570935475E-3</v>
      </c>
      <c r="G3490">
        <f t="shared" si="162"/>
        <v>9.3859999999999992</v>
      </c>
      <c r="H3490">
        <f t="shared" si="163"/>
        <v>4.2300000000000004</v>
      </c>
    </row>
    <row r="3491" spans="1:8">
      <c r="A3491" s="17">
        <v>41547</v>
      </c>
      <c r="B3491">
        <v>4433.8500000000004</v>
      </c>
      <c r="C3491">
        <v>4434</v>
      </c>
      <c r="D3491">
        <v>4381.6000000000004</v>
      </c>
      <c r="E3491">
        <v>4392.05</v>
      </c>
      <c r="F3491">
        <f t="shared" si="164"/>
        <v>-1.434037635072194E-2</v>
      </c>
      <c r="G3491">
        <f t="shared" si="162"/>
        <v>9.3439999999999994</v>
      </c>
      <c r="H3491">
        <f t="shared" si="163"/>
        <v>4.2229999999999999</v>
      </c>
    </row>
    <row r="3492" spans="1:8">
      <c r="A3492" s="17">
        <v>41548</v>
      </c>
      <c r="B3492">
        <v>4405</v>
      </c>
      <c r="C3492">
        <v>4425.75</v>
      </c>
      <c r="D3492">
        <v>4367.1499999999996</v>
      </c>
      <c r="E3492">
        <v>4422.8999999999996</v>
      </c>
      <c r="F3492">
        <f t="shared" si="164"/>
        <v>7.0240548263338365E-3</v>
      </c>
      <c r="G3492">
        <f t="shared" si="162"/>
        <v>9.3369999999999997</v>
      </c>
      <c r="H3492">
        <f t="shared" si="163"/>
        <v>4.22</v>
      </c>
    </row>
    <row r="3493" spans="1:8">
      <c r="A3493" s="17">
        <v>41550</v>
      </c>
      <c r="B3493">
        <v>4448</v>
      </c>
      <c r="C3493">
        <v>4517.1499999999996</v>
      </c>
      <c r="D3493">
        <v>4443.25</v>
      </c>
      <c r="E3493">
        <v>4512.6499999999996</v>
      </c>
      <c r="F3493">
        <f t="shared" si="164"/>
        <v>2.0292116032467389E-2</v>
      </c>
      <c r="G3493">
        <f t="shared" si="162"/>
        <v>9.4009999999999998</v>
      </c>
      <c r="H3493">
        <f t="shared" si="163"/>
        <v>4.2119999999999997</v>
      </c>
    </row>
    <row r="3494" spans="1:8">
      <c r="A3494" s="17">
        <v>41551</v>
      </c>
      <c r="B3494">
        <v>4499.3500000000004</v>
      </c>
      <c r="C3494">
        <v>4543.3999999999996</v>
      </c>
      <c r="D3494">
        <v>4499.1000000000004</v>
      </c>
      <c r="E3494">
        <v>4516.1499999999996</v>
      </c>
      <c r="F3494">
        <f t="shared" si="164"/>
        <v>7.7559748706423903E-4</v>
      </c>
      <c r="G3494">
        <f t="shared" si="162"/>
        <v>9.2550000000000008</v>
      </c>
      <c r="H3494">
        <f t="shared" si="163"/>
        <v>4.2149999999999999</v>
      </c>
    </row>
    <row r="3495" spans="1:8">
      <c r="A3495" s="17">
        <v>41554</v>
      </c>
      <c r="B3495">
        <v>4505.8999999999996</v>
      </c>
      <c r="C3495">
        <v>4524.95</v>
      </c>
      <c r="D3495">
        <v>4471.2</v>
      </c>
      <c r="E3495">
        <v>4522.8</v>
      </c>
      <c r="F3495">
        <f t="shared" si="164"/>
        <v>1.4724931634246818E-3</v>
      </c>
      <c r="G3495">
        <f t="shared" si="162"/>
        <v>9.1739999999999995</v>
      </c>
      <c r="H3495">
        <f t="shared" si="163"/>
        <v>4.21</v>
      </c>
    </row>
    <row r="3496" spans="1:8">
      <c r="A3496" s="17">
        <v>41555</v>
      </c>
      <c r="B3496">
        <v>4569.1499999999996</v>
      </c>
      <c r="C3496">
        <v>4573.8500000000004</v>
      </c>
      <c r="D3496">
        <v>4528.25</v>
      </c>
      <c r="E3496">
        <v>4536.45</v>
      </c>
      <c r="F3496">
        <f t="shared" si="164"/>
        <v>3.0180419209338005E-3</v>
      </c>
      <c r="G3496">
        <f t="shared" si="162"/>
        <v>8.9649999999999999</v>
      </c>
      <c r="H3496">
        <f t="shared" si="163"/>
        <v>4.2149999999999999</v>
      </c>
    </row>
    <row r="3497" spans="1:8">
      <c r="A3497" s="17">
        <v>41556</v>
      </c>
      <c r="B3497">
        <v>4512.3</v>
      </c>
      <c r="C3497">
        <v>4596.75</v>
      </c>
      <c r="D3497">
        <v>4505.75</v>
      </c>
      <c r="E3497">
        <v>4592.45</v>
      </c>
      <c r="F3497">
        <f t="shared" si="164"/>
        <v>1.234445436409537E-2</v>
      </c>
      <c r="G3497">
        <f t="shared" si="162"/>
        <v>8.8800000000000008</v>
      </c>
      <c r="H3497">
        <f t="shared" si="163"/>
        <v>4.2149999999999999</v>
      </c>
    </row>
    <row r="3498" spans="1:8">
      <c r="A3498" s="17">
        <v>41557</v>
      </c>
      <c r="B3498">
        <v>4589.8</v>
      </c>
      <c r="C3498">
        <v>4617</v>
      </c>
      <c r="D3498">
        <v>4582.8500000000004</v>
      </c>
      <c r="E3498">
        <v>4607.5</v>
      </c>
      <c r="F3498">
        <f t="shared" si="164"/>
        <v>3.2771178782566857E-3</v>
      </c>
      <c r="G3498">
        <f t="shared" si="162"/>
        <v>9.0359999999999996</v>
      </c>
      <c r="H3498">
        <f t="shared" si="163"/>
        <v>4.2069999999999999</v>
      </c>
    </row>
    <row r="3499" spans="1:8">
      <c r="A3499" s="17">
        <v>41558</v>
      </c>
      <c r="B3499">
        <v>4661.3500000000004</v>
      </c>
      <c r="C3499">
        <v>4661.3500000000004</v>
      </c>
      <c r="D3499">
        <v>4627.75</v>
      </c>
      <c r="E3499">
        <v>4651.8</v>
      </c>
      <c r="F3499">
        <f t="shared" si="164"/>
        <v>9.6147585458492557E-3</v>
      </c>
      <c r="G3499">
        <f t="shared" si="162"/>
        <v>9.0370000000000008</v>
      </c>
      <c r="H3499">
        <f t="shared" si="163"/>
        <v>4.2229999999999999</v>
      </c>
    </row>
    <row r="3500" spans="1:8">
      <c r="A3500" s="17">
        <v>41561</v>
      </c>
      <c r="B3500">
        <v>4651.45</v>
      </c>
      <c r="C3500">
        <v>4675.8</v>
      </c>
      <c r="D3500">
        <v>4649.55</v>
      </c>
      <c r="E3500">
        <v>4665.95</v>
      </c>
      <c r="F3500">
        <f t="shared" si="164"/>
        <v>3.041833268841998E-3</v>
      </c>
      <c r="G3500">
        <f t="shared" si="162"/>
        <v>8.9979999999999993</v>
      </c>
      <c r="H3500">
        <f t="shared" si="163"/>
        <v>4.2160000000000002</v>
      </c>
    </row>
    <row r="3501" spans="1:8">
      <c r="A3501" s="17">
        <v>41562</v>
      </c>
      <c r="B3501">
        <v>4689.8999999999996</v>
      </c>
      <c r="C3501">
        <v>4696.75</v>
      </c>
      <c r="D3501">
        <v>4623.3500000000004</v>
      </c>
      <c r="E3501">
        <v>4639.5</v>
      </c>
      <c r="F3501">
        <f t="shared" si="164"/>
        <v>-5.6687276974677347E-3</v>
      </c>
      <c r="G3501">
        <f t="shared" si="162"/>
        <v>9.1880000000000006</v>
      </c>
      <c r="H3501">
        <f t="shared" si="163"/>
        <v>4.2069999999999999</v>
      </c>
    </row>
    <row r="3502" spans="1:8">
      <c r="A3502" s="17">
        <v>41564</v>
      </c>
      <c r="B3502">
        <v>4646.45</v>
      </c>
      <c r="C3502">
        <v>4659</v>
      </c>
      <c r="D3502">
        <v>4604.8999999999996</v>
      </c>
      <c r="E3502">
        <v>4612.05</v>
      </c>
      <c r="F3502">
        <f t="shared" si="164"/>
        <v>-5.9165858389912396E-3</v>
      </c>
      <c r="G3502">
        <f t="shared" si="162"/>
        <v>9.0860000000000003</v>
      </c>
      <c r="H3502">
        <f t="shared" si="163"/>
        <v>4.2249999999999996</v>
      </c>
    </row>
    <row r="3503" spans="1:8">
      <c r="A3503" s="17">
        <v>41565</v>
      </c>
      <c r="B3503">
        <v>4628.5</v>
      </c>
      <c r="C3503">
        <v>4713.3999999999996</v>
      </c>
      <c r="D3503">
        <v>4628.5</v>
      </c>
      <c r="E3503">
        <v>4706.8999999999996</v>
      </c>
      <c r="F3503">
        <f t="shared" si="164"/>
        <v>2.0565692045836359E-2</v>
      </c>
      <c r="G3503">
        <f t="shared" si="162"/>
        <v>9.0890000000000004</v>
      </c>
      <c r="H3503">
        <f t="shared" si="163"/>
        <v>4.2220000000000004</v>
      </c>
    </row>
    <row r="3504" spans="1:8">
      <c r="A3504" s="17">
        <v>41568</v>
      </c>
      <c r="B3504">
        <v>4715.55</v>
      </c>
      <c r="C3504">
        <v>4737</v>
      </c>
      <c r="D3504">
        <v>4703.1499999999996</v>
      </c>
      <c r="E3504">
        <v>4731</v>
      </c>
      <c r="F3504">
        <f t="shared" si="164"/>
        <v>5.1201427691263124E-3</v>
      </c>
      <c r="G3504">
        <f t="shared" si="162"/>
        <v>9.1379999999999999</v>
      </c>
      <c r="H3504">
        <f t="shared" si="163"/>
        <v>4.2119999999999997</v>
      </c>
    </row>
    <row r="3505" spans="1:8">
      <c r="A3505" s="17">
        <v>41569</v>
      </c>
      <c r="B3505">
        <v>4723.95</v>
      </c>
      <c r="C3505">
        <v>4749.05</v>
      </c>
      <c r="D3505">
        <v>4723.8999999999996</v>
      </c>
      <c r="E3505">
        <v>4738.3500000000004</v>
      </c>
      <c r="F3505">
        <f t="shared" si="164"/>
        <v>1.5535827520609669E-3</v>
      </c>
      <c r="G3505">
        <f t="shared" si="162"/>
        <v>9.0259999999999998</v>
      </c>
      <c r="H3505">
        <f t="shared" si="163"/>
        <v>4.2290000000000001</v>
      </c>
    </row>
    <row r="3506" spans="1:8">
      <c r="A3506" s="17">
        <v>41570</v>
      </c>
      <c r="B3506">
        <v>4746.1000000000004</v>
      </c>
      <c r="C3506">
        <v>4752.1000000000004</v>
      </c>
      <c r="D3506">
        <v>4680.5</v>
      </c>
      <c r="E3506">
        <v>4723.5</v>
      </c>
      <c r="F3506">
        <f t="shared" si="164"/>
        <v>-3.1340023425876495E-3</v>
      </c>
      <c r="G3506">
        <f t="shared" si="162"/>
        <v>8.9280000000000008</v>
      </c>
      <c r="H3506">
        <f t="shared" si="163"/>
        <v>4.2300000000000004</v>
      </c>
    </row>
    <row r="3507" spans="1:8">
      <c r="A3507" s="17">
        <v>41571</v>
      </c>
      <c r="B3507">
        <v>4715.3500000000004</v>
      </c>
      <c r="C3507">
        <v>4773.8</v>
      </c>
      <c r="D3507">
        <v>4700.55</v>
      </c>
      <c r="E3507">
        <v>4713</v>
      </c>
      <c r="F3507">
        <f t="shared" si="164"/>
        <v>-2.2229279136233293E-3</v>
      </c>
      <c r="G3507">
        <f t="shared" si="162"/>
        <v>8.9770000000000003</v>
      </c>
      <c r="H3507">
        <f t="shared" si="163"/>
        <v>4.2249999999999996</v>
      </c>
    </row>
    <row r="3508" spans="1:8">
      <c r="A3508" s="17">
        <v>41572</v>
      </c>
      <c r="B3508">
        <v>4705.3500000000004</v>
      </c>
      <c r="C3508">
        <v>4715.05</v>
      </c>
      <c r="D3508">
        <v>4684.2</v>
      </c>
      <c r="E3508">
        <v>4693.3999999999996</v>
      </c>
      <c r="F3508">
        <f t="shared" si="164"/>
        <v>-4.1587099511989356E-3</v>
      </c>
      <c r="G3508">
        <f t="shared" si="162"/>
        <v>8.9469999999999992</v>
      </c>
      <c r="H3508">
        <f t="shared" si="163"/>
        <v>4.2240000000000002</v>
      </c>
    </row>
    <row r="3509" spans="1:8">
      <c r="A3509" s="17">
        <v>41575</v>
      </c>
      <c r="B3509">
        <v>4699.5</v>
      </c>
      <c r="C3509">
        <v>4710</v>
      </c>
      <c r="D3509">
        <v>4652.3</v>
      </c>
      <c r="E3509">
        <v>4656.8500000000004</v>
      </c>
      <c r="F3509">
        <f t="shared" si="164"/>
        <v>-7.7875314271103058E-3</v>
      </c>
      <c r="G3509">
        <f t="shared" si="162"/>
        <v>9.0820000000000007</v>
      </c>
      <c r="H3509">
        <f t="shared" si="163"/>
        <v>4.21</v>
      </c>
    </row>
    <row r="3510" spans="1:8">
      <c r="A3510" s="17">
        <v>41576</v>
      </c>
      <c r="B3510">
        <v>4660.3999999999996</v>
      </c>
      <c r="C3510">
        <v>4744.95</v>
      </c>
      <c r="D3510">
        <v>4640.05</v>
      </c>
      <c r="E3510">
        <v>4741.1000000000004</v>
      </c>
      <c r="F3510">
        <f t="shared" si="164"/>
        <v>1.8091628461298859E-2</v>
      </c>
      <c r="G3510">
        <f t="shared" si="162"/>
        <v>9.1010000000000009</v>
      </c>
      <c r="H3510">
        <f t="shared" si="163"/>
        <v>4.2069999999999999</v>
      </c>
    </row>
    <row r="3511" spans="1:8">
      <c r="A3511" s="17">
        <v>41577</v>
      </c>
      <c r="B3511">
        <v>4751.05</v>
      </c>
      <c r="C3511">
        <v>4775.8</v>
      </c>
      <c r="D3511">
        <v>4745.6000000000004</v>
      </c>
      <c r="E3511">
        <v>4764.3</v>
      </c>
      <c r="F3511">
        <f t="shared" si="164"/>
        <v>4.8933791736094356E-3</v>
      </c>
      <c r="G3511">
        <f t="shared" si="162"/>
        <v>8.9740000000000002</v>
      </c>
      <c r="H3511">
        <f t="shared" si="163"/>
        <v>4.21</v>
      </c>
    </row>
    <row r="3512" spans="1:8">
      <c r="A3512" s="17">
        <v>41578</v>
      </c>
      <c r="B3512">
        <v>4755.45</v>
      </c>
      <c r="C3512">
        <v>4811.1499999999996</v>
      </c>
      <c r="D3512">
        <v>4755.45</v>
      </c>
      <c r="E3512">
        <v>4804.8500000000004</v>
      </c>
      <c r="F3512">
        <f t="shared" si="164"/>
        <v>8.5112188569149705E-3</v>
      </c>
      <c r="G3512">
        <f t="shared" si="162"/>
        <v>9.0559999999999992</v>
      </c>
      <c r="H3512">
        <f t="shared" si="163"/>
        <v>4.2039999999999997</v>
      </c>
    </row>
    <row r="3513" spans="1:8">
      <c r="A3513" s="17">
        <v>41579</v>
      </c>
      <c r="B3513">
        <v>4798.3999999999996</v>
      </c>
      <c r="C3513">
        <v>4833.95</v>
      </c>
      <c r="D3513">
        <v>4798.3999999999996</v>
      </c>
      <c r="E3513">
        <v>4823</v>
      </c>
      <c r="F3513">
        <f t="shared" si="164"/>
        <v>3.7774332185187554E-3</v>
      </c>
      <c r="G3513">
        <f t="shared" si="162"/>
        <v>9.2579999999999991</v>
      </c>
      <c r="H3513">
        <f t="shared" si="163"/>
        <v>4.1970000000000001</v>
      </c>
    </row>
    <row r="3514" spans="1:8">
      <c r="A3514" s="17">
        <v>41583</v>
      </c>
      <c r="B3514">
        <v>4815.8500000000004</v>
      </c>
      <c r="C3514">
        <v>4836.95</v>
      </c>
      <c r="D3514">
        <v>4790.3500000000004</v>
      </c>
      <c r="E3514">
        <v>4808.2</v>
      </c>
      <c r="F3514">
        <f t="shared" si="164"/>
        <v>-3.0686294837238837E-3</v>
      </c>
      <c r="G3514">
        <f t="shared" si="162"/>
        <v>8.9890000000000008</v>
      </c>
      <c r="H3514">
        <f t="shared" si="163"/>
        <v>4.2119999999999997</v>
      </c>
    </row>
    <row r="3515" spans="1:8">
      <c r="A3515" s="17">
        <v>41584</v>
      </c>
      <c r="B3515">
        <v>4813.1000000000004</v>
      </c>
      <c r="C3515">
        <v>4827.5</v>
      </c>
      <c r="D3515">
        <v>4781.05</v>
      </c>
      <c r="E3515">
        <v>4784.6499999999996</v>
      </c>
      <c r="F3515">
        <f t="shared" si="164"/>
        <v>-4.8978827835780558E-3</v>
      </c>
      <c r="G3515">
        <f t="shared" si="162"/>
        <v>9.1880000000000006</v>
      </c>
      <c r="H3515">
        <f t="shared" si="163"/>
        <v>4.202</v>
      </c>
    </row>
    <row r="3516" spans="1:8">
      <c r="A3516" s="17">
        <v>41585</v>
      </c>
      <c r="B3516">
        <v>4794.2</v>
      </c>
      <c r="C3516">
        <v>4831.95</v>
      </c>
      <c r="D3516">
        <v>4748.3</v>
      </c>
      <c r="E3516">
        <v>4752</v>
      </c>
      <c r="F3516">
        <f t="shared" si="164"/>
        <v>-6.8239056148307053E-3</v>
      </c>
      <c r="G3516">
        <f t="shared" si="162"/>
        <v>9.2360000000000007</v>
      </c>
      <c r="H3516">
        <f t="shared" si="163"/>
        <v>4.1970000000000001</v>
      </c>
    </row>
    <row r="3517" spans="1:8">
      <c r="A3517" s="17">
        <v>41586</v>
      </c>
      <c r="B3517">
        <v>4741.6000000000004</v>
      </c>
      <c r="C3517">
        <v>4754.3500000000004</v>
      </c>
      <c r="D3517">
        <v>4710.1000000000004</v>
      </c>
      <c r="E3517">
        <v>4725.8999999999996</v>
      </c>
      <c r="F3517">
        <f t="shared" si="164"/>
        <v>-5.4924242424243541E-3</v>
      </c>
      <c r="G3517">
        <f t="shared" si="162"/>
        <v>9.2840000000000007</v>
      </c>
      <c r="H3517">
        <f t="shared" si="163"/>
        <v>4.1929999999999996</v>
      </c>
    </row>
    <row r="3518" spans="1:8">
      <c r="A3518" s="17">
        <v>41589</v>
      </c>
      <c r="B3518">
        <v>4710</v>
      </c>
      <c r="C3518">
        <v>4725.8</v>
      </c>
      <c r="D3518">
        <v>4675.55</v>
      </c>
      <c r="E3518">
        <v>4680.3500000000004</v>
      </c>
      <c r="F3518">
        <f t="shared" si="164"/>
        <v>-9.6383757591145258E-3</v>
      </c>
      <c r="G3518">
        <f t="shared" si="162"/>
        <v>9.5500000000000007</v>
      </c>
      <c r="H3518">
        <f t="shared" si="163"/>
        <v>4.2770000000000001</v>
      </c>
    </row>
    <row r="3519" spans="1:8">
      <c r="A3519" s="17">
        <v>41590</v>
      </c>
      <c r="B3519">
        <v>4686.8</v>
      </c>
      <c r="C3519">
        <v>4701.6499999999996</v>
      </c>
      <c r="D3519">
        <v>4634.3</v>
      </c>
      <c r="E3519">
        <v>4637.3500000000004</v>
      </c>
      <c r="F3519">
        <f t="shared" si="164"/>
        <v>-9.1873471001100437E-3</v>
      </c>
      <c r="G3519">
        <f t="shared" si="162"/>
        <v>9.468</v>
      </c>
      <c r="H3519">
        <f t="shared" si="163"/>
        <v>4.2779999999999996</v>
      </c>
    </row>
    <row r="3520" spans="1:8">
      <c r="A3520" s="17">
        <v>41591</v>
      </c>
      <c r="B3520">
        <v>4623.6499999999996</v>
      </c>
      <c r="C3520">
        <v>4654.1499999999996</v>
      </c>
      <c r="D3520">
        <v>4605.1499999999996</v>
      </c>
      <c r="E3520">
        <v>4614.6499999999996</v>
      </c>
      <c r="F3520">
        <f t="shared" si="164"/>
        <v>-4.8950370362385032E-3</v>
      </c>
      <c r="G3520">
        <f t="shared" si="162"/>
        <v>9.359</v>
      </c>
      <c r="H3520">
        <f t="shared" si="163"/>
        <v>4.2789999999999999</v>
      </c>
    </row>
    <row r="3521" spans="1:8">
      <c r="A3521" s="17">
        <v>41592</v>
      </c>
      <c r="B3521">
        <v>4648.3</v>
      </c>
      <c r="C3521">
        <v>4698.2</v>
      </c>
      <c r="D3521">
        <v>4648.3</v>
      </c>
      <c r="E3521">
        <v>4670.1000000000004</v>
      </c>
      <c r="F3521">
        <f t="shared" si="164"/>
        <v>1.201607922594361E-2</v>
      </c>
      <c r="G3521">
        <f t="shared" si="162"/>
        <v>9.3469999999999995</v>
      </c>
      <c r="H3521">
        <f t="shared" si="163"/>
        <v>4.2770000000000001</v>
      </c>
    </row>
    <row r="3522" spans="1:8">
      <c r="A3522" s="17">
        <v>41596</v>
      </c>
      <c r="B3522">
        <v>4706.8999999999996</v>
      </c>
      <c r="C3522">
        <v>4763.3</v>
      </c>
      <c r="D3522">
        <v>4706.8999999999996</v>
      </c>
      <c r="E3522">
        <v>4760.6499999999996</v>
      </c>
      <c r="F3522">
        <f t="shared" si="164"/>
        <v>1.9389306438834186E-2</v>
      </c>
      <c r="G3522">
        <f t="shared" ref="G3522:G3585" si="165">VLOOKUP(A3522,Debtindex,6,FALSE)</f>
        <v>9.69</v>
      </c>
      <c r="H3522">
        <f t="shared" ref="H3522:H3585" si="166">VLOOKUP(A3522,Debtindex,7,FALSE)</f>
        <v>4.2519999999999998</v>
      </c>
    </row>
    <row r="3523" spans="1:8">
      <c r="A3523" s="17">
        <v>41597</v>
      </c>
      <c r="B3523">
        <v>4764.75</v>
      </c>
      <c r="C3523">
        <v>4779.45</v>
      </c>
      <c r="D3523">
        <v>4754.2</v>
      </c>
      <c r="E3523">
        <v>4771.75</v>
      </c>
      <c r="F3523">
        <f t="shared" si="164"/>
        <v>2.331614380389313E-3</v>
      </c>
      <c r="G3523">
        <f t="shared" si="165"/>
        <v>9.5180000000000007</v>
      </c>
      <c r="H3523">
        <f t="shared" si="166"/>
        <v>4.2560000000000002</v>
      </c>
    </row>
    <row r="3524" spans="1:8">
      <c r="A3524" s="17">
        <v>41598</v>
      </c>
      <c r="B3524">
        <v>4762.45</v>
      </c>
      <c r="C3524">
        <v>4778.05</v>
      </c>
      <c r="D3524">
        <v>4709.5</v>
      </c>
      <c r="E3524">
        <v>4720.05</v>
      </c>
      <c r="F3524">
        <f t="shared" ref="F3524:F3587" si="167">E3524/E3523-1</f>
        <v>-1.0834599465604833E-2</v>
      </c>
      <c r="G3524">
        <f t="shared" si="165"/>
        <v>9.3569999999999993</v>
      </c>
      <c r="H3524">
        <f t="shared" si="166"/>
        <v>4.26</v>
      </c>
    </row>
    <row r="3525" spans="1:8">
      <c r="A3525" s="17">
        <v>41599</v>
      </c>
      <c r="B3525">
        <v>4702.6499999999996</v>
      </c>
      <c r="C3525">
        <v>4702.6499999999996</v>
      </c>
      <c r="D3525">
        <v>4623.8500000000004</v>
      </c>
      <c r="E3525">
        <v>4631.8500000000004</v>
      </c>
      <c r="F3525">
        <f t="shared" si="167"/>
        <v>-1.8686242730479474E-2</v>
      </c>
      <c r="G3525">
        <f t="shared" si="165"/>
        <v>9.4130000000000003</v>
      </c>
      <c r="H3525">
        <f t="shared" si="166"/>
        <v>4.2549999999999999</v>
      </c>
    </row>
    <row r="3526" spans="1:8">
      <c r="A3526" s="17">
        <v>41600</v>
      </c>
      <c r="B3526">
        <v>4653.25</v>
      </c>
      <c r="C3526">
        <v>4668.95</v>
      </c>
      <c r="D3526">
        <v>4617.1499999999996</v>
      </c>
      <c r="E3526">
        <v>4632.45</v>
      </c>
      <c r="F3526">
        <f t="shared" si="167"/>
        <v>1.295378736356767E-4</v>
      </c>
      <c r="G3526">
        <f t="shared" si="165"/>
        <v>9.4969999999999999</v>
      </c>
      <c r="H3526">
        <f t="shared" si="166"/>
        <v>4.2489999999999997</v>
      </c>
    </row>
    <row r="3527" spans="1:8">
      <c r="A3527" s="17">
        <v>41603</v>
      </c>
      <c r="B3527">
        <v>4661.3500000000004</v>
      </c>
      <c r="C3527">
        <v>4719.95</v>
      </c>
      <c r="D3527">
        <v>4661.3500000000004</v>
      </c>
      <c r="E3527">
        <v>4716</v>
      </c>
      <c r="F3527">
        <f t="shared" si="167"/>
        <v>1.8035812582974486E-2</v>
      </c>
      <c r="G3527">
        <f t="shared" si="165"/>
        <v>9.2520000000000007</v>
      </c>
      <c r="H3527">
        <f t="shared" si="166"/>
        <v>4.2629999999999999</v>
      </c>
    </row>
    <row r="3528" spans="1:8">
      <c r="A3528" s="17">
        <v>41604</v>
      </c>
      <c r="B3528">
        <v>4706.3500000000004</v>
      </c>
      <c r="C3528">
        <v>4718.75</v>
      </c>
      <c r="D3528">
        <v>4673.1499999999996</v>
      </c>
      <c r="E3528">
        <v>4679.1499999999996</v>
      </c>
      <c r="F3528">
        <f t="shared" si="167"/>
        <v>-7.8138252756574378E-3</v>
      </c>
      <c r="G3528">
        <f t="shared" si="165"/>
        <v>9.3960000000000008</v>
      </c>
      <c r="H3528">
        <f t="shared" si="166"/>
        <v>4.2539999999999996</v>
      </c>
    </row>
    <row r="3529" spans="1:8">
      <c r="A3529" s="17">
        <v>41605</v>
      </c>
      <c r="B3529">
        <v>4683</v>
      </c>
      <c r="C3529">
        <v>4690.1000000000004</v>
      </c>
      <c r="D3529">
        <v>4659.25</v>
      </c>
      <c r="E3529">
        <v>4679.8500000000004</v>
      </c>
      <c r="F3529">
        <f t="shared" si="167"/>
        <v>1.4959982048035059E-4</v>
      </c>
      <c r="G3529">
        <f t="shared" si="165"/>
        <v>9.2469999999999999</v>
      </c>
      <c r="H3529">
        <f t="shared" si="166"/>
        <v>4.2569999999999997</v>
      </c>
    </row>
    <row r="3530" spans="1:8">
      <c r="A3530" s="17">
        <v>41606</v>
      </c>
      <c r="B3530">
        <v>4704.55</v>
      </c>
      <c r="C3530">
        <v>4722.7</v>
      </c>
      <c r="D3530">
        <v>4696.5</v>
      </c>
      <c r="E3530">
        <v>4708.8</v>
      </c>
      <c r="F3530">
        <f t="shared" si="167"/>
        <v>6.1860957081958379E-3</v>
      </c>
      <c r="G3530">
        <f t="shared" si="165"/>
        <v>9.1560000000000006</v>
      </c>
      <c r="H3530">
        <f t="shared" si="166"/>
        <v>4.258</v>
      </c>
    </row>
    <row r="3531" spans="1:8">
      <c r="A3531" s="17">
        <v>41607</v>
      </c>
      <c r="B3531">
        <v>4717.1499999999996</v>
      </c>
      <c r="C3531">
        <v>4773.5</v>
      </c>
      <c r="D3531">
        <v>4717.1499999999996</v>
      </c>
      <c r="E3531">
        <v>4770.1000000000004</v>
      </c>
      <c r="F3531">
        <f t="shared" si="167"/>
        <v>1.3018178729187868E-2</v>
      </c>
      <c r="G3531">
        <f t="shared" si="165"/>
        <v>9.41</v>
      </c>
      <c r="H3531">
        <f t="shared" si="166"/>
        <v>4.2539999999999996</v>
      </c>
    </row>
    <row r="3532" spans="1:8">
      <c r="A3532" s="17">
        <v>41610</v>
      </c>
      <c r="B3532">
        <v>4770.8500000000004</v>
      </c>
      <c r="C3532">
        <v>4812.3999999999996</v>
      </c>
      <c r="D3532">
        <v>4770.8500000000004</v>
      </c>
      <c r="E3532">
        <v>4804.3999999999996</v>
      </c>
      <c r="F3532">
        <f t="shared" si="167"/>
        <v>7.1906249344875217E-3</v>
      </c>
      <c r="G3532">
        <f t="shared" si="165"/>
        <v>9.4629999999999992</v>
      </c>
      <c r="H3532">
        <f t="shared" si="166"/>
        <v>4.2530000000000001</v>
      </c>
    </row>
    <row r="3533" spans="1:8">
      <c r="A3533" s="17">
        <v>41611</v>
      </c>
      <c r="B3533">
        <v>4796.2</v>
      </c>
      <c r="C3533">
        <v>4815.95</v>
      </c>
      <c r="D3533">
        <v>4788.7</v>
      </c>
      <c r="E3533">
        <v>4795.8999999999996</v>
      </c>
      <c r="F3533">
        <f t="shared" si="167"/>
        <v>-1.7692115560735688E-3</v>
      </c>
      <c r="G3533">
        <f t="shared" si="165"/>
        <v>9.1839999999999993</v>
      </c>
      <c r="H3533">
        <f t="shared" si="166"/>
        <v>4.2629999999999999</v>
      </c>
    </row>
    <row r="3534" spans="1:8">
      <c r="A3534" s="17">
        <v>41612</v>
      </c>
      <c r="B3534">
        <v>4787.6499999999996</v>
      </c>
      <c r="C3534">
        <v>4803.75</v>
      </c>
      <c r="D3534">
        <v>4758.8500000000004</v>
      </c>
      <c r="E3534">
        <v>4764.55</v>
      </c>
      <c r="F3534">
        <f t="shared" si="167"/>
        <v>-6.5368335453198645E-3</v>
      </c>
      <c r="G3534">
        <f t="shared" si="165"/>
        <v>9.3810000000000002</v>
      </c>
      <c r="H3534">
        <f t="shared" si="166"/>
        <v>4.2530000000000001</v>
      </c>
    </row>
    <row r="3535" spans="1:8">
      <c r="A3535" s="17">
        <v>41613</v>
      </c>
      <c r="B3535">
        <v>4836.5</v>
      </c>
      <c r="C3535">
        <v>4857.8500000000004</v>
      </c>
      <c r="D3535">
        <v>4809.8500000000004</v>
      </c>
      <c r="E3535">
        <v>4815</v>
      </c>
      <c r="F3535">
        <f t="shared" si="167"/>
        <v>1.0588618022688401E-2</v>
      </c>
      <c r="G3535">
        <f t="shared" si="165"/>
        <v>9.2550000000000008</v>
      </c>
      <c r="H3535">
        <f t="shared" si="166"/>
        <v>4.2549999999999999</v>
      </c>
    </row>
    <row r="3536" spans="1:8">
      <c r="A3536" s="17">
        <v>41614</v>
      </c>
      <c r="B3536">
        <v>4811.8999999999996</v>
      </c>
      <c r="C3536">
        <v>4838.05</v>
      </c>
      <c r="D3536">
        <v>4809.25</v>
      </c>
      <c r="E3536">
        <v>4830.8</v>
      </c>
      <c r="F3536">
        <f t="shared" si="167"/>
        <v>3.2814122533748602E-3</v>
      </c>
      <c r="G3536">
        <f t="shared" si="165"/>
        <v>9.4239999999999995</v>
      </c>
      <c r="H3536">
        <f t="shared" si="166"/>
        <v>4.2460000000000004</v>
      </c>
    </row>
    <row r="3537" spans="1:8">
      <c r="A3537" s="17">
        <v>41617</v>
      </c>
      <c r="B3537">
        <v>4938.75</v>
      </c>
      <c r="C3537">
        <v>4938.75</v>
      </c>
      <c r="D3537">
        <v>4887.7</v>
      </c>
      <c r="E3537">
        <v>4898.1499999999996</v>
      </c>
      <c r="F3537">
        <f t="shared" si="167"/>
        <v>1.3941790179680336E-2</v>
      </c>
      <c r="G3537">
        <f t="shared" si="165"/>
        <v>9.2330000000000005</v>
      </c>
      <c r="H3537">
        <f t="shared" si="166"/>
        <v>4.2450000000000001</v>
      </c>
    </row>
    <row r="3538" spans="1:8">
      <c r="A3538" s="17">
        <v>41618</v>
      </c>
      <c r="B3538">
        <v>4893.3999999999996</v>
      </c>
      <c r="C3538">
        <v>4894.95</v>
      </c>
      <c r="D3538">
        <v>4855.3999999999996</v>
      </c>
      <c r="E3538">
        <v>4873.8</v>
      </c>
      <c r="F3538">
        <f t="shared" si="167"/>
        <v>-4.9712646611475009E-3</v>
      </c>
      <c r="G3538">
        <f t="shared" si="165"/>
        <v>9.4860000000000007</v>
      </c>
      <c r="H3538">
        <f t="shared" si="166"/>
        <v>4.2359999999999998</v>
      </c>
    </row>
    <row r="3539" spans="1:8">
      <c r="A3539" s="17">
        <v>41619</v>
      </c>
      <c r="B3539">
        <v>4857.7</v>
      </c>
      <c r="C3539">
        <v>4865.8500000000004</v>
      </c>
      <c r="D3539">
        <v>4835.6499999999996</v>
      </c>
      <c r="E3539">
        <v>4855.6000000000004</v>
      </c>
      <c r="F3539">
        <f t="shared" si="167"/>
        <v>-3.7342525339570942E-3</v>
      </c>
      <c r="G3539">
        <f t="shared" si="165"/>
        <v>9.2840000000000007</v>
      </c>
      <c r="H3539">
        <f t="shared" si="166"/>
        <v>4.2409999999999997</v>
      </c>
    </row>
    <row r="3540" spans="1:8">
      <c r="A3540" s="17">
        <v>41620</v>
      </c>
      <c r="B3540">
        <v>4834.8</v>
      </c>
      <c r="C3540">
        <v>4840.3500000000004</v>
      </c>
      <c r="D3540">
        <v>4806.3500000000004</v>
      </c>
      <c r="E3540">
        <v>4810.55</v>
      </c>
      <c r="F3540">
        <f t="shared" si="167"/>
        <v>-9.277947112612317E-3</v>
      </c>
      <c r="G3540">
        <f t="shared" si="165"/>
        <v>9.32</v>
      </c>
      <c r="H3540">
        <f t="shared" si="166"/>
        <v>4.2380000000000004</v>
      </c>
    </row>
    <row r="3541" spans="1:8">
      <c r="A3541" s="17">
        <v>41621</v>
      </c>
      <c r="B3541">
        <v>4785.6000000000004</v>
      </c>
      <c r="C3541">
        <v>4791.3</v>
      </c>
      <c r="D3541">
        <v>4752.3</v>
      </c>
      <c r="E3541">
        <v>4756.05</v>
      </c>
      <c r="F3541">
        <f t="shared" si="167"/>
        <v>-1.1329265884358342E-2</v>
      </c>
      <c r="G3541">
        <f t="shared" si="165"/>
        <v>9.593</v>
      </c>
      <c r="H3541">
        <f t="shared" si="166"/>
        <v>4.2249999999999996</v>
      </c>
    </row>
    <row r="3542" spans="1:8">
      <c r="A3542" s="17">
        <v>41624</v>
      </c>
      <c r="B3542">
        <v>4759.05</v>
      </c>
      <c r="C3542">
        <v>4773.55</v>
      </c>
      <c r="D3542">
        <v>4746.25</v>
      </c>
      <c r="E3542">
        <v>4756</v>
      </c>
      <c r="F3542">
        <f t="shared" si="167"/>
        <v>-1.0512925642136572E-5</v>
      </c>
      <c r="G3542">
        <f t="shared" si="165"/>
        <v>9.5850000000000009</v>
      </c>
      <c r="H3542">
        <f t="shared" si="166"/>
        <v>4.2169999999999996</v>
      </c>
    </row>
    <row r="3543" spans="1:8">
      <c r="A3543" s="17">
        <v>41625</v>
      </c>
      <c r="B3543">
        <v>4774.8</v>
      </c>
      <c r="C3543">
        <v>4786.25</v>
      </c>
      <c r="D3543">
        <v>4745.2</v>
      </c>
      <c r="E3543">
        <v>4748.5</v>
      </c>
      <c r="F3543">
        <f t="shared" si="167"/>
        <v>-1.5769554247266893E-3</v>
      </c>
      <c r="G3543">
        <f t="shared" si="165"/>
        <v>9.5129999999999999</v>
      </c>
      <c r="H3543">
        <f t="shared" si="166"/>
        <v>4.2169999999999996</v>
      </c>
    </row>
    <row r="3544" spans="1:8">
      <c r="A3544" s="17">
        <v>41626</v>
      </c>
      <c r="B3544">
        <v>4743.45</v>
      </c>
      <c r="C3544">
        <v>4817.55</v>
      </c>
      <c r="D3544">
        <v>4743.45</v>
      </c>
      <c r="E3544">
        <v>4809.6499999999996</v>
      </c>
      <c r="F3544">
        <f t="shared" si="167"/>
        <v>1.2877750868695248E-2</v>
      </c>
      <c r="G3544">
        <f t="shared" si="165"/>
        <v>9.282</v>
      </c>
      <c r="H3544">
        <f t="shared" si="166"/>
        <v>4.2229999999999999</v>
      </c>
    </row>
    <row r="3545" spans="1:8">
      <c r="A3545" s="17">
        <v>41627</v>
      </c>
      <c r="B3545">
        <v>4834.7</v>
      </c>
      <c r="C3545">
        <v>4841.75</v>
      </c>
      <c r="D3545">
        <v>4769.8</v>
      </c>
      <c r="E3545">
        <v>4780.6000000000004</v>
      </c>
      <c r="F3545">
        <f t="shared" si="167"/>
        <v>-6.0399405362134839E-3</v>
      </c>
      <c r="G3545">
        <f t="shared" si="165"/>
        <v>9.2349999999999994</v>
      </c>
      <c r="H3545">
        <f t="shared" si="166"/>
        <v>4.2220000000000004</v>
      </c>
    </row>
    <row r="3546" spans="1:8">
      <c r="A3546" s="17">
        <v>41628</v>
      </c>
      <c r="B3546">
        <v>4788.6000000000004</v>
      </c>
      <c r="C3546">
        <v>4868.1000000000004</v>
      </c>
      <c r="D3546">
        <v>4787.1000000000004</v>
      </c>
      <c r="E3546">
        <v>4861.6499999999996</v>
      </c>
      <c r="F3546">
        <f t="shared" si="167"/>
        <v>1.6953938836129279E-2</v>
      </c>
      <c r="G3546">
        <f t="shared" si="165"/>
        <v>9.5190000000000001</v>
      </c>
      <c r="H3546">
        <f t="shared" si="166"/>
        <v>4.2130000000000001</v>
      </c>
    </row>
    <row r="3547" spans="1:8">
      <c r="A3547" s="17">
        <v>41631</v>
      </c>
      <c r="B3547">
        <v>4857.75</v>
      </c>
      <c r="C3547">
        <v>4901.1000000000004</v>
      </c>
      <c r="D3547">
        <v>4857.75</v>
      </c>
      <c r="E3547">
        <v>4878.8500000000004</v>
      </c>
      <c r="F3547">
        <f t="shared" si="167"/>
        <v>3.5378935135192968E-3</v>
      </c>
      <c r="G3547">
        <f t="shared" si="165"/>
        <v>9.5869999999999997</v>
      </c>
      <c r="H3547">
        <f t="shared" si="166"/>
        <v>4.202</v>
      </c>
    </row>
    <row r="3548" spans="1:8">
      <c r="A3548" s="17">
        <v>41632</v>
      </c>
      <c r="B3548">
        <v>4888.1499999999996</v>
      </c>
      <c r="C3548">
        <v>4896.6000000000004</v>
      </c>
      <c r="D3548">
        <v>4868.8</v>
      </c>
      <c r="E3548">
        <v>4876.1000000000004</v>
      </c>
      <c r="F3548">
        <f t="shared" si="167"/>
        <v>-5.6365741926889257E-4</v>
      </c>
      <c r="G3548">
        <f t="shared" si="165"/>
        <v>9.1300000000000008</v>
      </c>
      <c r="H3548">
        <f t="shared" si="166"/>
        <v>4.2169999999999996</v>
      </c>
    </row>
    <row r="3549" spans="1:8">
      <c r="A3549" s="17">
        <v>41634</v>
      </c>
      <c r="B3549">
        <v>4880.6000000000004</v>
      </c>
      <c r="C3549">
        <v>4905.6499999999996</v>
      </c>
      <c r="D3549">
        <v>4876.8999999999996</v>
      </c>
      <c r="E3549">
        <v>4887.8500000000004</v>
      </c>
      <c r="F3549">
        <f t="shared" si="167"/>
        <v>2.4097126802158364E-3</v>
      </c>
      <c r="G3549">
        <f t="shared" si="165"/>
        <v>9.6300000000000008</v>
      </c>
      <c r="H3549">
        <f t="shared" si="166"/>
        <v>4.1920000000000002</v>
      </c>
    </row>
    <row r="3550" spans="1:8">
      <c r="A3550" s="17">
        <v>41635</v>
      </c>
      <c r="B3550">
        <v>4900.45</v>
      </c>
      <c r="C3550">
        <v>4922.75</v>
      </c>
      <c r="D3550">
        <v>4900.45</v>
      </c>
      <c r="E3550">
        <v>4914.7</v>
      </c>
      <c r="F3550">
        <f t="shared" si="167"/>
        <v>5.4932127622573379E-3</v>
      </c>
      <c r="G3550">
        <f t="shared" si="165"/>
        <v>9.5459999999999994</v>
      </c>
      <c r="H3550">
        <f t="shared" si="166"/>
        <v>4.194</v>
      </c>
    </row>
    <row r="3551" spans="1:8">
      <c r="A3551" s="17">
        <v>41638</v>
      </c>
      <c r="B3551">
        <v>4931.3</v>
      </c>
      <c r="C3551">
        <v>4937.25</v>
      </c>
      <c r="D3551">
        <v>4887.6499999999996</v>
      </c>
      <c r="E3551">
        <v>4899.95</v>
      </c>
      <c r="F3551">
        <f t="shared" si="167"/>
        <v>-3.0012004801920344E-3</v>
      </c>
      <c r="G3551">
        <f t="shared" si="165"/>
        <v>9.6110000000000007</v>
      </c>
      <c r="H3551">
        <f t="shared" si="166"/>
        <v>4.1829999999999998</v>
      </c>
    </row>
    <row r="3552" spans="1:8">
      <c r="A3552" s="17">
        <v>41639</v>
      </c>
      <c r="B3552">
        <v>4914.2</v>
      </c>
      <c r="C3552">
        <v>4921</v>
      </c>
      <c r="D3552">
        <v>4898.45</v>
      </c>
      <c r="E3552">
        <v>4914.8500000000004</v>
      </c>
      <c r="F3552">
        <f t="shared" si="167"/>
        <v>3.0408473555854076E-3</v>
      </c>
      <c r="G3552">
        <f t="shared" si="165"/>
        <v>9.5449999999999999</v>
      </c>
      <c r="H3552">
        <f t="shared" si="166"/>
        <v>4.1829999999999998</v>
      </c>
    </row>
    <row r="3553" spans="1:8" ht="15.6">
      <c r="A3553" s="34">
        <v>41640</v>
      </c>
      <c r="B3553" s="33">
        <v>4928.8</v>
      </c>
      <c r="C3553" s="33">
        <v>4932</v>
      </c>
      <c r="D3553" s="33">
        <v>4915.95</v>
      </c>
      <c r="E3553" s="33">
        <v>4921.25</v>
      </c>
      <c r="F3553">
        <f t="shared" si="167"/>
        <v>1.3021760582723196E-3</v>
      </c>
      <c r="G3553">
        <f t="shared" si="165"/>
        <v>9.2859999999999996</v>
      </c>
      <c r="H3553">
        <f t="shared" si="166"/>
        <v>4.1929999999999996</v>
      </c>
    </row>
    <row r="3554" spans="1:8" ht="15.6">
      <c r="A3554" s="34">
        <v>41641</v>
      </c>
      <c r="B3554" s="33">
        <v>4922.5</v>
      </c>
      <c r="C3554" s="33">
        <v>4961.45</v>
      </c>
      <c r="D3554" s="33">
        <v>4842.55</v>
      </c>
      <c r="E3554" s="33">
        <v>4848.95</v>
      </c>
      <c r="F3554">
        <f t="shared" si="167"/>
        <v>-1.4691389382778808E-2</v>
      </c>
      <c r="G3554">
        <f t="shared" si="165"/>
        <v>9.2810000000000006</v>
      </c>
      <c r="H3554">
        <f t="shared" si="166"/>
        <v>4.2009999999999996</v>
      </c>
    </row>
    <row r="3555" spans="1:8" ht="15.6">
      <c r="A3555" s="34">
        <v>41642</v>
      </c>
      <c r="B3555" s="33">
        <v>4830.1499999999996</v>
      </c>
      <c r="C3555" s="33">
        <v>4857</v>
      </c>
      <c r="D3555" s="33">
        <v>4814.8500000000004</v>
      </c>
      <c r="E3555" s="33">
        <v>4850.6499999999996</v>
      </c>
      <c r="F3555">
        <f t="shared" si="167"/>
        <v>3.505913651409287E-4</v>
      </c>
      <c r="G3555">
        <f t="shared" si="165"/>
        <v>9.2460000000000004</v>
      </c>
      <c r="H3555">
        <f t="shared" si="166"/>
        <v>4.2030000000000003</v>
      </c>
    </row>
    <row r="3556" spans="1:8" ht="15.6">
      <c r="A3556" s="34">
        <v>41645</v>
      </c>
      <c r="B3556" s="33">
        <v>4858.8500000000004</v>
      </c>
      <c r="C3556" s="33">
        <v>4858.8500000000004</v>
      </c>
      <c r="D3556" s="33">
        <v>4829.6499999999996</v>
      </c>
      <c r="E3556" s="33">
        <v>4845.05</v>
      </c>
      <c r="F3556">
        <f t="shared" si="167"/>
        <v>-1.1544844505374519E-3</v>
      </c>
      <c r="G3556">
        <f t="shared" si="165"/>
        <v>9.34</v>
      </c>
      <c r="H3556">
        <f t="shared" si="166"/>
        <v>4.1920000000000002</v>
      </c>
    </row>
    <row r="3557" spans="1:8" ht="15.6">
      <c r="A3557" s="34">
        <v>41646</v>
      </c>
      <c r="B3557" s="33">
        <v>4854.6499999999996</v>
      </c>
      <c r="C3557" s="33">
        <v>4868.25</v>
      </c>
      <c r="D3557" s="33">
        <v>4811.45</v>
      </c>
      <c r="E3557" s="33">
        <v>4820.25</v>
      </c>
      <c r="F3557">
        <f t="shared" si="167"/>
        <v>-5.1186262267675087E-3</v>
      </c>
      <c r="G3557">
        <f t="shared" si="165"/>
        <v>9.4090000000000007</v>
      </c>
      <c r="H3557">
        <f t="shared" si="166"/>
        <v>4.1859999999999999</v>
      </c>
    </row>
    <row r="3558" spans="1:8" ht="15.6">
      <c r="A3558" s="34">
        <v>41647</v>
      </c>
      <c r="B3558" s="33">
        <v>4832.8999999999996</v>
      </c>
      <c r="C3558" s="33">
        <v>4849</v>
      </c>
      <c r="D3558" s="33">
        <v>4822.3</v>
      </c>
      <c r="E3558" s="33">
        <v>4833.55</v>
      </c>
      <c r="F3558">
        <f t="shared" si="167"/>
        <v>2.7591929879156041E-3</v>
      </c>
      <c r="G3558">
        <f t="shared" si="165"/>
        <v>9.4600000000000009</v>
      </c>
      <c r="H3558">
        <f t="shared" si="166"/>
        <v>4.181</v>
      </c>
    </row>
    <row r="3559" spans="1:8" ht="15.6">
      <c r="A3559" s="34">
        <v>41648</v>
      </c>
      <c r="B3559" s="33">
        <v>4839.3999999999996</v>
      </c>
      <c r="C3559" s="33">
        <v>4844.8999999999996</v>
      </c>
      <c r="D3559" s="33">
        <v>4806.25</v>
      </c>
      <c r="E3559" s="33">
        <v>4820.1499999999996</v>
      </c>
      <c r="F3559">
        <f t="shared" si="167"/>
        <v>-2.7722895180561924E-3</v>
      </c>
      <c r="G3559">
        <f t="shared" si="165"/>
        <v>9.2119999999999997</v>
      </c>
      <c r="H3559">
        <f t="shared" si="166"/>
        <v>4.2</v>
      </c>
    </row>
    <row r="3560" spans="1:8" ht="15.6">
      <c r="A3560" s="34">
        <v>41649</v>
      </c>
      <c r="B3560" s="33">
        <v>4828.3999999999996</v>
      </c>
      <c r="C3560" s="33">
        <v>4868.45</v>
      </c>
      <c r="D3560" s="33">
        <v>4798.05</v>
      </c>
      <c r="E3560" s="33">
        <v>4813.95</v>
      </c>
      <c r="F3560">
        <f t="shared" si="167"/>
        <v>-1.2862670248851016E-3</v>
      </c>
      <c r="G3560">
        <f t="shared" si="165"/>
        <v>9.2769999999999992</v>
      </c>
      <c r="H3560">
        <f t="shared" si="166"/>
        <v>4.1950000000000003</v>
      </c>
    </row>
    <row r="3561" spans="1:8" ht="15.6">
      <c r="A3561" s="34">
        <v>41652</v>
      </c>
      <c r="B3561" s="33">
        <v>4825.1000000000004</v>
      </c>
      <c r="C3561" s="33">
        <v>4877.8</v>
      </c>
      <c r="D3561" s="33">
        <v>4825.1000000000004</v>
      </c>
      <c r="E3561" s="33">
        <v>4869.95</v>
      </c>
      <c r="F3561">
        <f t="shared" si="167"/>
        <v>1.1632858671153601E-2</v>
      </c>
      <c r="G3561">
        <f t="shared" si="165"/>
        <v>9.42</v>
      </c>
      <c r="H3561">
        <f t="shared" si="166"/>
        <v>4.1870000000000003</v>
      </c>
    </row>
    <row r="3562" spans="1:8" ht="15.6">
      <c r="A3562" s="34">
        <v>41653</v>
      </c>
      <c r="B3562" s="33">
        <v>4861.3</v>
      </c>
      <c r="C3562" s="33">
        <v>4875.95</v>
      </c>
      <c r="D3562" s="33">
        <v>4844.95</v>
      </c>
      <c r="E3562" s="33">
        <v>4850.75</v>
      </c>
      <c r="F3562">
        <f t="shared" si="167"/>
        <v>-3.9425456113512114E-3</v>
      </c>
      <c r="G3562">
        <f>G3561</f>
        <v>9.42</v>
      </c>
      <c r="H3562">
        <f>H3561</f>
        <v>4.1870000000000003</v>
      </c>
    </row>
    <row r="3563" spans="1:8" ht="15.6">
      <c r="A3563" s="34">
        <v>41654</v>
      </c>
      <c r="B3563" s="33">
        <v>4867.1499999999996</v>
      </c>
      <c r="C3563" s="33">
        <v>4902.2</v>
      </c>
      <c r="D3563" s="33">
        <v>4867.1499999999996</v>
      </c>
      <c r="E3563" s="33">
        <v>4899.7</v>
      </c>
      <c r="F3563">
        <f t="shared" si="167"/>
        <v>1.0091223006751582E-2</v>
      </c>
      <c r="G3563">
        <f t="shared" si="165"/>
        <v>9.25</v>
      </c>
      <c r="H3563">
        <f t="shared" si="166"/>
        <v>4.2009999999999996</v>
      </c>
    </row>
    <row r="3564" spans="1:8" ht="15.6">
      <c r="A3564" s="34">
        <v>41655</v>
      </c>
      <c r="B3564" s="33">
        <v>4913.2</v>
      </c>
      <c r="C3564" s="33">
        <v>4917.2</v>
      </c>
      <c r="D3564" s="33">
        <v>4882.3500000000004</v>
      </c>
      <c r="E3564" s="33">
        <v>4891.3999999999996</v>
      </c>
      <c r="F3564">
        <f t="shared" si="167"/>
        <v>-1.6939812641590946E-3</v>
      </c>
      <c r="G3564">
        <f t="shared" si="165"/>
        <v>9.2530000000000001</v>
      </c>
      <c r="H3564">
        <f t="shared" si="166"/>
        <v>4.3330000000000002</v>
      </c>
    </row>
    <row r="3565" spans="1:8" ht="15.6">
      <c r="A3565" s="34">
        <v>41656</v>
      </c>
      <c r="B3565" s="33">
        <v>4883.45</v>
      </c>
      <c r="C3565" s="33">
        <v>4896.55</v>
      </c>
      <c r="D3565" s="33">
        <v>4832.95</v>
      </c>
      <c r="E3565" s="33">
        <v>4841.3</v>
      </c>
      <c r="F3565">
        <f t="shared" si="167"/>
        <v>-1.0242466369546399E-2</v>
      </c>
      <c r="G3565">
        <f t="shared" si="165"/>
        <v>9.1059999999999999</v>
      </c>
      <c r="H3565">
        <f t="shared" si="166"/>
        <v>4.335</v>
      </c>
    </row>
    <row r="3566" spans="1:8" ht="15.6">
      <c r="A3566" s="34">
        <v>41659</v>
      </c>
      <c r="B3566" s="33">
        <v>4840.3</v>
      </c>
      <c r="C3566" s="33">
        <v>4880</v>
      </c>
      <c r="D3566" s="33">
        <v>4833</v>
      </c>
      <c r="E3566" s="33">
        <v>4878.25</v>
      </c>
      <c r="F3566">
        <f t="shared" si="167"/>
        <v>7.6322475368186815E-3</v>
      </c>
      <c r="G3566">
        <f t="shared" si="165"/>
        <v>9.0269999999999992</v>
      </c>
      <c r="H3566">
        <f t="shared" si="166"/>
        <v>4.33</v>
      </c>
    </row>
    <row r="3567" spans="1:8" ht="15.6">
      <c r="A3567" s="34">
        <v>41660</v>
      </c>
      <c r="B3567" s="33">
        <v>4889.8999999999996</v>
      </c>
      <c r="C3567" s="33">
        <v>4900.45</v>
      </c>
      <c r="D3567" s="33">
        <v>4876.7</v>
      </c>
      <c r="E3567" s="33">
        <v>4886.7</v>
      </c>
      <c r="F3567">
        <f t="shared" si="167"/>
        <v>1.732178547634966E-3</v>
      </c>
      <c r="G3567">
        <f t="shared" si="165"/>
        <v>8.8330000000000002</v>
      </c>
      <c r="H3567">
        <f t="shared" si="166"/>
        <v>4.335</v>
      </c>
    </row>
    <row r="3568" spans="1:8" ht="15.6">
      <c r="A3568" s="34">
        <v>41661</v>
      </c>
      <c r="B3568" s="33">
        <v>4884.05</v>
      </c>
      <c r="C3568" s="33">
        <v>4911.1499999999996</v>
      </c>
      <c r="D3568" s="33">
        <v>4872.6499999999996</v>
      </c>
      <c r="E3568" s="33">
        <v>4903.95</v>
      </c>
      <c r="F3568">
        <f t="shared" si="167"/>
        <v>3.5299895635090284E-3</v>
      </c>
      <c r="G3568">
        <f t="shared" si="165"/>
        <v>9.1880000000000006</v>
      </c>
      <c r="H3568">
        <f t="shared" si="166"/>
        <v>4.3179999999999996</v>
      </c>
    </row>
    <row r="3569" spans="1:8" ht="15.6">
      <c r="A3569" s="34">
        <v>41662</v>
      </c>
      <c r="B3569" s="33">
        <v>4894.25</v>
      </c>
      <c r="C3569" s="33">
        <v>4909.95</v>
      </c>
      <c r="D3569" s="33">
        <v>4892.55</v>
      </c>
      <c r="E3569" s="33">
        <v>4903.5</v>
      </c>
      <c r="F3569">
        <f t="shared" si="167"/>
        <v>-9.1762762670866138E-5</v>
      </c>
      <c r="G3569">
        <f t="shared" si="165"/>
        <v>9.08</v>
      </c>
      <c r="H3569">
        <f t="shared" si="166"/>
        <v>4.32</v>
      </c>
    </row>
    <row r="3570" spans="1:8" ht="15.6">
      <c r="A3570" s="34">
        <v>41663</v>
      </c>
      <c r="B3570" s="33">
        <v>4875.25</v>
      </c>
      <c r="C3570" s="33">
        <v>4893.2</v>
      </c>
      <c r="D3570" s="33">
        <v>4835.1499999999996</v>
      </c>
      <c r="E3570" s="33">
        <v>4836.7</v>
      </c>
      <c r="F3570">
        <f t="shared" si="167"/>
        <v>-1.3622922402365734E-2</v>
      </c>
      <c r="G3570">
        <f t="shared" si="165"/>
        <v>9.1110000000000007</v>
      </c>
      <c r="H3570">
        <f t="shared" si="166"/>
        <v>4.3159999999999998</v>
      </c>
    </row>
    <row r="3571" spans="1:8" ht="15.6">
      <c r="A3571" s="34">
        <v>41666</v>
      </c>
      <c r="B3571" s="33">
        <v>4780.95</v>
      </c>
      <c r="C3571" s="33">
        <v>4780.95</v>
      </c>
      <c r="D3571" s="33">
        <v>4722.45</v>
      </c>
      <c r="E3571" s="33">
        <v>4725.6000000000004</v>
      </c>
      <c r="F3571">
        <f t="shared" si="167"/>
        <v>-2.2970206959290307E-2</v>
      </c>
      <c r="G3571">
        <f t="shared" si="165"/>
        <v>8.9730000000000008</v>
      </c>
      <c r="H3571">
        <f t="shared" si="166"/>
        <v>4.3129999999999997</v>
      </c>
    </row>
    <row r="3572" spans="1:8" ht="15.6">
      <c r="A3572" s="34">
        <v>41667</v>
      </c>
      <c r="B3572" s="33">
        <v>4723.25</v>
      </c>
      <c r="C3572" s="33">
        <v>4748.3</v>
      </c>
      <c r="D3572" s="33">
        <v>4694</v>
      </c>
      <c r="E3572" s="33">
        <v>4720.6000000000004</v>
      </c>
      <c r="F3572">
        <f t="shared" si="167"/>
        <v>-1.0580667005247735E-3</v>
      </c>
      <c r="G3572">
        <f t="shared" si="165"/>
        <v>9.1999999999999993</v>
      </c>
      <c r="H3572">
        <f t="shared" si="166"/>
        <v>4.3010000000000002</v>
      </c>
    </row>
    <row r="3573" spans="1:8" ht="15.6">
      <c r="A3573" s="34">
        <v>41668</v>
      </c>
      <c r="B3573" s="33">
        <v>4746.05</v>
      </c>
      <c r="C3573" s="33">
        <v>4756.45</v>
      </c>
      <c r="D3573" s="33">
        <v>4714.1000000000004</v>
      </c>
      <c r="E3573" s="33">
        <v>4720.6000000000004</v>
      </c>
      <c r="F3573">
        <f t="shared" si="167"/>
        <v>0</v>
      </c>
      <c r="G3573">
        <f t="shared" si="165"/>
        <v>9.2850000000000001</v>
      </c>
      <c r="H3573">
        <f t="shared" si="166"/>
        <v>4.2949999999999999</v>
      </c>
    </row>
    <row r="3574" spans="1:8" ht="15.6">
      <c r="A3574" s="34">
        <v>41669</v>
      </c>
      <c r="B3574" s="33">
        <v>4680.8999999999996</v>
      </c>
      <c r="C3574" s="33">
        <v>4680.8999999999996</v>
      </c>
      <c r="D3574" s="33">
        <v>4645.25</v>
      </c>
      <c r="E3574" s="33">
        <v>4675.1000000000004</v>
      </c>
      <c r="F3574">
        <f t="shared" si="167"/>
        <v>-9.6386052620429652E-3</v>
      </c>
      <c r="G3574">
        <f t="shared" si="165"/>
        <v>9.2959999999999994</v>
      </c>
      <c r="H3574">
        <f t="shared" si="166"/>
        <v>4.2919999999999998</v>
      </c>
    </row>
    <row r="3575" spans="1:8" ht="15.6">
      <c r="A3575" s="34">
        <v>41670</v>
      </c>
      <c r="B3575" s="33">
        <v>4685.3</v>
      </c>
      <c r="C3575" s="33">
        <v>4714.6499999999996</v>
      </c>
      <c r="D3575" s="33">
        <v>4680.3500000000004</v>
      </c>
      <c r="E3575" s="33">
        <v>4709.1499999999996</v>
      </c>
      <c r="F3575">
        <f t="shared" si="167"/>
        <v>7.2832666680924252E-3</v>
      </c>
      <c r="G3575">
        <f t="shared" si="165"/>
        <v>9.39</v>
      </c>
      <c r="H3575">
        <f t="shared" si="166"/>
        <v>4.2859999999999996</v>
      </c>
    </row>
    <row r="3576" spans="1:8" ht="15.6">
      <c r="A3576" s="34">
        <v>41673</v>
      </c>
      <c r="B3576" s="33">
        <v>4690.1499999999996</v>
      </c>
      <c r="C3576" s="33">
        <v>4702</v>
      </c>
      <c r="D3576" s="33">
        <v>4643.6499999999996</v>
      </c>
      <c r="E3576" s="33">
        <v>4648.55</v>
      </c>
      <c r="F3576">
        <f t="shared" si="167"/>
        <v>-1.2868564390601134E-2</v>
      </c>
      <c r="G3576">
        <f t="shared" si="165"/>
        <v>9.1419999999999995</v>
      </c>
      <c r="H3576">
        <f t="shared" si="166"/>
        <v>4.298</v>
      </c>
    </row>
    <row r="3577" spans="1:8" ht="15.6">
      <c r="A3577" s="34">
        <v>41674</v>
      </c>
      <c r="B3577" s="33">
        <v>4609.8</v>
      </c>
      <c r="C3577" s="33">
        <v>4662.25</v>
      </c>
      <c r="D3577" s="33">
        <v>4596.05</v>
      </c>
      <c r="E3577" s="33">
        <v>4652.5</v>
      </c>
      <c r="F3577">
        <f t="shared" si="167"/>
        <v>8.4972733432997494E-4</v>
      </c>
      <c r="G3577">
        <f t="shared" si="165"/>
        <v>9.2989999999999995</v>
      </c>
      <c r="H3577">
        <f t="shared" si="166"/>
        <v>4.2889999999999997</v>
      </c>
    </row>
    <row r="3578" spans="1:8" ht="15.6">
      <c r="A3578" s="34">
        <v>41675</v>
      </c>
      <c r="B3578" s="33">
        <v>4656.3500000000004</v>
      </c>
      <c r="C3578" s="33">
        <v>4676.25</v>
      </c>
      <c r="D3578" s="33">
        <v>4632.8999999999996</v>
      </c>
      <c r="E3578" s="33">
        <v>4671.8500000000004</v>
      </c>
      <c r="F3578">
        <f t="shared" si="167"/>
        <v>4.1590542718970003E-3</v>
      </c>
      <c r="G3578">
        <f t="shared" si="165"/>
        <v>9.2870000000000008</v>
      </c>
      <c r="H3578">
        <f t="shared" si="166"/>
        <v>4.2869999999999999</v>
      </c>
    </row>
    <row r="3579" spans="1:8" ht="15.6">
      <c r="A3579" s="34">
        <v>41676</v>
      </c>
      <c r="B3579" s="33">
        <v>4680.55</v>
      </c>
      <c r="C3579" s="33">
        <v>4695.75</v>
      </c>
      <c r="D3579" s="33">
        <v>4638.05</v>
      </c>
      <c r="E3579" s="33">
        <v>4681.3500000000004</v>
      </c>
      <c r="F3579">
        <f t="shared" si="167"/>
        <v>2.0334556974217488E-3</v>
      </c>
      <c r="G3579">
        <f t="shared" si="165"/>
        <v>9.1890000000000001</v>
      </c>
      <c r="H3579">
        <f t="shared" si="166"/>
        <v>4.2880000000000003</v>
      </c>
    </row>
    <row r="3580" spans="1:8" ht="15.6">
      <c r="A3580" s="34">
        <v>41677</v>
      </c>
      <c r="B3580" s="33">
        <v>4711.1499999999996</v>
      </c>
      <c r="C3580" s="33">
        <v>4713.05</v>
      </c>
      <c r="D3580" s="33">
        <v>4679.8500000000004</v>
      </c>
      <c r="E3580" s="33">
        <v>4701.7</v>
      </c>
      <c r="F3580">
        <f t="shared" si="167"/>
        <v>4.3470366454119169E-3</v>
      </c>
      <c r="G3580">
        <f t="shared" si="165"/>
        <v>9.2050000000000001</v>
      </c>
      <c r="H3580">
        <f t="shared" si="166"/>
        <v>4.2839999999999998</v>
      </c>
    </row>
    <row r="3581" spans="1:8" ht="15.6">
      <c r="A3581" s="34">
        <v>41680</v>
      </c>
      <c r="B3581" s="33">
        <v>4709.45</v>
      </c>
      <c r="C3581" s="33">
        <v>4714</v>
      </c>
      <c r="D3581" s="33">
        <v>4688.45</v>
      </c>
      <c r="E3581" s="33">
        <v>4692.55</v>
      </c>
      <c r="F3581">
        <f t="shared" si="167"/>
        <v>-1.9461046004636273E-3</v>
      </c>
      <c r="G3581">
        <f t="shared" si="165"/>
        <v>9.1959999999999997</v>
      </c>
      <c r="H3581">
        <f t="shared" si="166"/>
        <v>4.2779999999999996</v>
      </c>
    </row>
    <row r="3582" spans="1:8" ht="15.6">
      <c r="A3582" s="34">
        <v>41681</v>
      </c>
      <c r="B3582" s="33">
        <v>4705</v>
      </c>
      <c r="C3582" s="33">
        <v>4713.75</v>
      </c>
      <c r="D3582" s="33">
        <v>4693.95</v>
      </c>
      <c r="E3582" s="33">
        <v>4699.6000000000004</v>
      </c>
      <c r="F3582">
        <f t="shared" si="167"/>
        <v>1.5023814344012898E-3</v>
      </c>
      <c r="G3582">
        <f t="shared" si="165"/>
        <v>9.4450000000000003</v>
      </c>
      <c r="H3582">
        <f t="shared" si="166"/>
        <v>4.266</v>
      </c>
    </row>
    <row r="3583" spans="1:8" ht="15.6">
      <c r="A3583" s="34">
        <v>41682</v>
      </c>
      <c r="B3583" s="33">
        <v>4717.1499999999996</v>
      </c>
      <c r="C3583" s="33">
        <v>4730.25</v>
      </c>
      <c r="D3583" s="33">
        <v>4706.7</v>
      </c>
      <c r="E3583" s="33">
        <v>4711.95</v>
      </c>
      <c r="F3583">
        <f t="shared" si="167"/>
        <v>2.6278832241040107E-3</v>
      </c>
      <c r="G3583">
        <f t="shared" si="165"/>
        <v>9.3559999999999999</v>
      </c>
      <c r="H3583">
        <f t="shared" si="166"/>
        <v>4.266</v>
      </c>
    </row>
    <row r="3584" spans="1:8" ht="15.6">
      <c r="A3584" s="34">
        <v>41683</v>
      </c>
      <c r="B3584" s="33">
        <v>4715.45</v>
      </c>
      <c r="C3584" s="33">
        <v>4718.55</v>
      </c>
      <c r="D3584" s="33">
        <v>4643.55</v>
      </c>
      <c r="E3584" s="33">
        <v>4650</v>
      </c>
      <c r="F3584">
        <f t="shared" si="167"/>
        <v>-1.3147423041415918E-2</v>
      </c>
      <c r="G3584">
        <f t="shared" si="165"/>
        <v>9.2889999999999997</v>
      </c>
      <c r="H3584">
        <f t="shared" si="166"/>
        <v>4.266</v>
      </c>
    </row>
    <row r="3585" spans="1:8" ht="15.6">
      <c r="A3585" s="34">
        <v>41684</v>
      </c>
      <c r="B3585" s="33">
        <v>4664.3999999999996</v>
      </c>
      <c r="C3585" s="33">
        <v>4682.3999999999996</v>
      </c>
      <c r="D3585" s="33">
        <v>4632.8500000000004</v>
      </c>
      <c r="E3585" s="33">
        <v>4677.8</v>
      </c>
      <c r="F3585">
        <f t="shared" si="167"/>
        <v>5.97849462365585E-3</v>
      </c>
      <c r="G3585">
        <f t="shared" si="165"/>
        <v>9.3089999999999993</v>
      </c>
      <c r="H3585">
        <f t="shared" si="166"/>
        <v>4.2619999999999996</v>
      </c>
    </row>
    <row r="3586" spans="1:8" ht="15.6">
      <c r="A3586" s="34">
        <v>41687</v>
      </c>
      <c r="B3586" s="33">
        <v>4685.1499999999996</v>
      </c>
      <c r="C3586" s="33">
        <v>4695.45</v>
      </c>
      <c r="D3586" s="33">
        <v>4672.1499999999996</v>
      </c>
      <c r="E3586" s="33">
        <v>4690.45</v>
      </c>
      <c r="F3586">
        <f t="shared" si="167"/>
        <v>2.7042626875881659E-3</v>
      </c>
      <c r="G3586">
        <f t="shared" ref="G3586:G3649" si="168">VLOOKUP(A3586,Debtindex,6,FALSE)</f>
        <v>9.1859999999999999</v>
      </c>
      <c r="H3586">
        <f t="shared" ref="H3586:H3649" si="169">VLOOKUP(A3586,Debtindex,7,FALSE)</f>
        <v>4.3360000000000003</v>
      </c>
    </row>
    <row r="3587" spans="1:8" ht="15.6">
      <c r="A3587" s="34">
        <v>41688</v>
      </c>
      <c r="B3587" s="33">
        <v>4689.6499999999996</v>
      </c>
      <c r="C3587" s="33">
        <v>4740.8</v>
      </c>
      <c r="D3587" s="33">
        <v>4688.7</v>
      </c>
      <c r="E3587" s="33">
        <v>4731.5</v>
      </c>
      <c r="F3587">
        <f t="shared" si="167"/>
        <v>8.7518255178073989E-3</v>
      </c>
      <c r="G3587">
        <f t="shared" si="168"/>
        <v>9.5510000000000002</v>
      </c>
      <c r="H3587">
        <f t="shared" si="169"/>
        <v>4.319</v>
      </c>
    </row>
    <row r="3588" spans="1:8" ht="15.6">
      <c r="A3588" s="34">
        <v>41689</v>
      </c>
      <c r="B3588" s="33">
        <v>4735.3</v>
      </c>
      <c r="C3588" s="33">
        <v>4756.6499999999996</v>
      </c>
      <c r="D3588" s="33">
        <v>4733.95</v>
      </c>
      <c r="E3588" s="33">
        <v>4752.8999999999996</v>
      </c>
      <c r="F3588">
        <f t="shared" ref="F3588:F3651" si="170">E3588/E3587-1</f>
        <v>4.5228785797315485E-3</v>
      </c>
      <c r="G3588">
        <f>G3587</f>
        <v>9.5510000000000002</v>
      </c>
      <c r="H3588">
        <f>H3587</f>
        <v>4.319</v>
      </c>
    </row>
    <row r="3589" spans="1:8" ht="15.6">
      <c r="A3589" s="34">
        <v>41690</v>
      </c>
      <c r="B3589" s="33">
        <v>4733.1000000000004</v>
      </c>
      <c r="C3589" s="33">
        <v>4739.7</v>
      </c>
      <c r="D3589" s="33">
        <v>4713.95</v>
      </c>
      <c r="E3589" s="33">
        <v>4716.3500000000004</v>
      </c>
      <c r="F3589">
        <f t="shared" si="170"/>
        <v>-7.6900418691744354E-3</v>
      </c>
      <c r="G3589">
        <f t="shared" si="168"/>
        <v>9.5630000000000006</v>
      </c>
      <c r="H3589">
        <f t="shared" si="169"/>
        <v>4.3129999999999997</v>
      </c>
    </row>
    <row r="3590" spans="1:8" ht="15.6">
      <c r="A3590" s="34">
        <v>41691</v>
      </c>
      <c r="B3590" s="33">
        <v>4728.1499999999996</v>
      </c>
      <c r="C3590" s="33">
        <v>4764.8999999999996</v>
      </c>
      <c r="D3590" s="33">
        <v>4728.1499999999996</v>
      </c>
      <c r="E3590" s="33">
        <v>4762.75</v>
      </c>
      <c r="F3590">
        <f t="shared" si="170"/>
        <v>9.8381163399661187E-3</v>
      </c>
      <c r="G3590">
        <f t="shared" si="168"/>
        <v>9.2780000000000005</v>
      </c>
      <c r="H3590">
        <f t="shared" si="169"/>
        <v>4.3220000000000001</v>
      </c>
    </row>
    <row r="3591" spans="1:8" ht="15.6">
      <c r="A3591" s="34">
        <v>41694</v>
      </c>
      <c r="B3591" s="33">
        <v>4755.3</v>
      </c>
      <c r="C3591" s="33">
        <v>4786.25</v>
      </c>
      <c r="D3591" s="33">
        <v>4752.7</v>
      </c>
      <c r="E3591" s="33">
        <v>4783.1499999999996</v>
      </c>
      <c r="F3591">
        <f t="shared" si="170"/>
        <v>4.2832397249488174E-3</v>
      </c>
      <c r="G3591">
        <f t="shared" si="168"/>
        <v>9.3330000000000002</v>
      </c>
      <c r="H3591">
        <f t="shared" si="169"/>
        <v>4.3109999999999999</v>
      </c>
    </row>
    <row r="3592" spans="1:8" ht="15.6">
      <c r="A3592" s="34">
        <v>41695</v>
      </c>
      <c r="B3592" s="33">
        <v>4797.6000000000004</v>
      </c>
      <c r="C3592" s="33">
        <v>4808.75</v>
      </c>
      <c r="D3592" s="33">
        <v>4780.1000000000004</v>
      </c>
      <c r="E3592" s="33">
        <v>4793.8999999999996</v>
      </c>
      <c r="F3592">
        <f t="shared" si="170"/>
        <v>2.2474728996582094E-3</v>
      </c>
      <c r="G3592">
        <f t="shared" si="168"/>
        <v>9.4420000000000002</v>
      </c>
      <c r="H3592">
        <f t="shared" si="169"/>
        <v>4.3040000000000003</v>
      </c>
    </row>
    <row r="3593" spans="1:8" ht="15.6">
      <c r="A3593" s="34">
        <v>41696</v>
      </c>
      <c r="B3593" s="33">
        <v>4796.8999999999996</v>
      </c>
      <c r="C3593" s="33">
        <v>4819.3999999999996</v>
      </c>
      <c r="D3593" s="33">
        <v>4796.8999999999996</v>
      </c>
      <c r="E3593" s="33">
        <v>4816.3999999999996</v>
      </c>
      <c r="F3593">
        <f t="shared" si="170"/>
        <v>4.693464611276843E-3</v>
      </c>
      <c r="G3593">
        <f t="shared" si="168"/>
        <v>9.6310000000000002</v>
      </c>
      <c r="H3593">
        <f t="shared" si="169"/>
        <v>4.2939999999999996</v>
      </c>
    </row>
    <row r="3594" spans="1:8" ht="15.6">
      <c r="A3594" s="34">
        <v>41698</v>
      </c>
      <c r="B3594" s="33">
        <v>4814.45</v>
      </c>
      <c r="C3594" s="33">
        <v>4852.05</v>
      </c>
      <c r="D3594" s="33">
        <v>4814.45</v>
      </c>
      <c r="E3594" s="33">
        <v>4849.5</v>
      </c>
      <c r="F3594">
        <f t="shared" si="170"/>
        <v>6.8723527946183971E-3</v>
      </c>
      <c r="G3594">
        <f t="shared" si="168"/>
        <v>9.3689999999999998</v>
      </c>
      <c r="H3594">
        <f t="shared" si="169"/>
        <v>4.3090000000000002</v>
      </c>
    </row>
    <row r="3595" spans="1:8" ht="15.6">
      <c r="A3595" s="34">
        <v>41701</v>
      </c>
      <c r="B3595" s="33">
        <v>4842.3</v>
      </c>
      <c r="C3595" s="33">
        <v>4857.8500000000004</v>
      </c>
      <c r="D3595" s="33">
        <v>4809.55</v>
      </c>
      <c r="E3595" s="33">
        <v>4816.3</v>
      </c>
      <c r="F3595">
        <f t="shared" si="170"/>
        <v>-6.8460666048045793E-3</v>
      </c>
      <c r="G3595">
        <f t="shared" si="168"/>
        <v>9.4860000000000007</v>
      </c>
      <c r="H3595">
        <f t="shared" si="169"/>
        <v>4.2910000000000004</v>
      </c>
    </row>
    <row r="3596" spans="1:8" ht="15.6">
      <c r="A3596" s="34">
        <v>41702</v>
      </c>
      <c r="B3596" s="33">
        <v>4815.2</v>
      </c>
      <c r="C3596" s="33">
        <v>4875.2</v>
      </c>
      <c r="D3596" s="33">
        <v>4815.2</v>
      </c>
      <c r="E3596" s="33">
        <v>4873.2</v>
      </c>
      <c r="F3596">
        <f t="shared" si="170"/>
        <v>1.1814048128231169E-2</v>
      </c>
      <c r="G3596">
        <f t="shared" si="168"/>
        <v>9.5169999999999995</v>
      </c>
      <c r="H3596">
        <f t="shared" si="169"/>
        <v>4.2869999999999999</v>
      </c>
    </row>
    <row r="3597" spans="1:8" ht="15.6">
      <c r="A3597" s="34">
        <v>41703</v>
      </c>
      <c r="B3597" s="33">
        <v>4896.2</v>
      </c>
      <c r="C3597" s="33">
        <v>4906.2</v>
      </c>
      <c r="D3597" s="33">
        <v>4871.25</v>
      </c>
      <c r="E3597" s="33">
        <v>4900.8500000000004</v>
      </c>
      <c r="F3597">
        <f t="shared" si="170"/>
        <v>5.6738898465076293E-3</v>
      </c>
      <c r="G3597">
        <f t="shared" si="168"/>
        <v>9.3390000000000004</v>
      </c>
      <c r="H3597">
        <f t="shared" si="169"/>
        <v>4.2910000000000004</v>
      </c>
    </row>
    <row r="3598" spans="1:8" ht="15.6">
      <c r="A3598" s="34">
        <v>41704</v>
      </c>
      <c r="B3598" s="33">
        <v>4913.75</v>
      </c>
      <c r="C3598" s="33">
        <v>4961.95</v>
      </c>
      <c r="D3598" s="33">
        <v>4913.75</v>
      </c>
      <c r="E3598" s="33">
        <v>4959.1000000000004</v>
      </c>
      <c r="F3598">
        <f t="shared" si="170"/>
        <v>1.1885693298101296E-2</v>
      </c>
      <c r="G3598">
        <f t="shared" si="168"/>
        <v>9.5820000000000007</v>
      </c>
      <c r="H3598">
        <f t="shared" si="169"/>
        <v>4.2779999999999996</v>
      </c>
    </row>
    <row r="3599" spans="1:8" ht="15.6">
      <c r="A3599" s="34">
        <v>41705</v>
      </c>
      <c r="B3599" s="33">
        <v>4971.05</v>
      </c>
      <c r="C3599" s="33">
        <v>5040.95</v>
      </c>
      <c r="D3599" s="33">
        <v>4971.05</v>
      </c>
      <c r="E3599" s="33">
        <v>5033.8500000000004</v>
      </c>
      <c r="F3599">
        <f t="shared" si="170"/>
        <v>1.5073299590651512E-2</v>
      </c>
      <c r="G3599">
        <f t="shared" si="168"/>
        <v>9.3360000000000003</v>
      </c>
      <c r="H3599">
        <f t="shared" si="169"/>
        <v>4.2850000000000001</v>
      </c>
    </row>
    <row r="3600" spans="1:8" ht="15.6">
      <c r="A3600" s="34">
        <v>41708</v>
      </c>
      <c r="B3600" s="33">
        <v>5010.3500000000004</v>
      </c>
      <c r="C3600" s="33">
        <v>5060.7</v>
      </c>
      <c r="D3600" s="33">
        <v>5010.3500000000004</v>
      </c>
      <c r="E3600" s="33">
        <v>5046.45</v>
      </c>
      <c r="F3600">
        <f t="shared" si="170"/>
        <v>2.5030543222384072E-3</v>
      </c>
      <c r="G3600">
        <f t="shared" si="168"/>
        <v>9.6449999999999996</v>
      </c>
      <c r="H3600">
        <f t="shared" si="169"/>
        <v>4.2649999999999997</v>
      </c>
    </row>
    <row r="3601" spans="1:8" ht="15.6">
      <c r="A3601" s="34">
        <v>41709</v>
      </c>
      <c r="B3601" s="33">
        <v>5048.6499999999996</v>
      </c>
      <c r="C3601" s="33">
        <v>5069.1000000000004</v>
      </c>
      <c r="D3601" s="33">
        <v>5016.3999999999996</v>
      </c>
      <c r="E3601" s="33">
        <v>5026.95</v>
      </c>
      <c r="F3601">
        <f t="shared" si="170"/>
        <v>-3.8641024878874886E-3</v>
      </c>
      <c r="G3601">
        <f t="shared" si="168"/>
        <v>9.3000000000000007</v>
      </c>
      <c r="H3601">
        <f t="shared" si="169"/>
        <v>4.2759999999999998</v>
      </c>
    </row>
    <row r="3602" spans="1:8" ht="15.6">
      <c r="A3602" s="34">
        <v>41710</v>
      </c>
      <c r="B3602" s="33">
        <v>5017.05</v>
      </c>
      <c r="C3602" s="33">
        <v>5050.1499999999996</v>
      </c>
      <c r="D3602" s="33">
        <v>5011.6000000000004</v>
      </c>
      <c r="E3602" s="33">
        <v>5028.7</v>
      </c>
      <c r="F3602">
        <f t="shared" si="170"/>
        <v>3.4812361372194012E-4</v>
      </c>
      <c r="G3602">
        <f t="shared" si="168"/>
        <v>9.3149999999999995</v>
      </c>
      <c r="H3602">
        <f t="shared" si="169"/>
        <v>4.2720000000000002</v>
      </c>
    </row>
    <row r="3603" spans="1:8" ht="15.6">
      <c r="A3603" s="34">
        <v>41711</v>
      </c>
      <c r="B3603" s="33">
        <v>5016.6000000000004</v>
      </c>
      <c r="C3603" s="33">
        <v>5063.6499999999996</v>
      </c>
      <c r="D3603" s="33">
        <v>4995.8500000000004</v>
      </c>
      <c r="E3603" s="33">
        <v>5007.2</v>
      </c>
      <c r="F3603">
        <f t="shared" si="170"/>
        <v>-4.2754588661085835E-3</v>
      </c>
      <c r="G3603">
        <f t="shared" si="168"/>
        <v>9.52</v>
      </c>
      <c r="H3603">
        <f t="shared" si="169"/>
        <v>4.2610000000000001</v>
      </c>
    </row>
    <row r="3604" spans="1:8" ht="15.6">
      <c r="A3604" s="34">
        <v>41712</v>
      </c>
      <c r="B3604" s="33">
        <v>4977.45</v>
      </c>
      <c r="C3604" s="33">
        <v>5019.6499999999996</v>
      </c>
      <c r="D3604" s="33">
        <v>4962.95</v>
      </c>
      <c r="E3604" s="33">
        <v>5011.55</v>
      </c>
      <c r="F3604">
        <f t="shared" si="170"/>
        <v>8.6874900143807388E-4</v>
      </c>
      <c r="G3604">
        <f t="shared" si="168"/>
        <v>9.5500000000000007</v>
      </c>
      <c r="H3604">
        <f t="shared" si="169"/>
        <v>4.2569999999999997</v>
      </c>
    </row>
    <row r="3605" spans="1:8" ht="15.6">
      <c r="A3605" s="34">
        <v>41716</v>
      </c>
      <c r="B3605" s="33">
        <v>5031.6000000000004</v>
      </c>
      <c r="C3605" s="33">
        <v>5063.8</v>
      </c>
      <c r="D3605" s="33">
        <v>5020.8</v>
      </c>
      <c r="E3605" s="33">
        <v>5035.3999999999996</v>
      </c>
      <c r="F3605">
        <f t="shared" si="170"/>
        <v>4.7590066945355503E-3</v>
      </c>
      <c r="G3605">
        <f t="shared" si="168"/>
        <v>9.5269999999999992</v>
      </c>
      <c r="H3605">
        <f t="shared" si="169"/>
        <v>4.2469999999999999</v>
      </c>
    </row>
    <row r="3606" spans="1:8" ht="15.6">
      <c r="A3606" s="34">
        <v>41717</v>
      </c>
      <c r="B3606" s="33">
        <v>5047.7</v>
      </c>
      <c r="C3606" s="33">
        <v>5055.3999999999996</v>
      </c>
      <c r="D3606" s="33">
        <v>5030.95</v>
      </c>
      <c r="E3606" s="33">
        <v>5044.2</v>
      </c>
      <c r="F3606">
        <f t="shared" si="170"/>
        <v>1.7476268022402763E-3</v>
      </c>
      <c r="G3606">
        <f t="shared" si="168"/>
        <v>9.4580000000000002</v>
      </c>
      <c r="H3606">
        <f t="shared" si="169"/>
        <v>4.2469999999999999</v>
      </c>
    </row>
    <row r="3607" spans="1:8" ht="15.6">
      <c r="A3607" s="34">
        <v>41718</v>
      </c>
      <c r="B3607" s="33">
        <v>5032.8500000000004</v>
      </c>
      <c r="C3607" s="33">
        <v>5045</v>
      </c>
      <c r="D3607" s="33">
        <v>5008.5</v>
      </c>
      <c r="E3607" s="33">
        <v>5014.8</v>
      </c>
      <c r="F3607">
        <f t="shared" si="170"/>
        <v>-5.828476269775118E-3</v>
      </c>
      <c r="G3607">
        <f t="shared" si="168"/>
        <v>9.56</v>
      </c>
      <c r="H3607">
        <f t="shared" si="169"/>
        <v>4.24</v>
      </c>
    </row>
    <row r="3608" spans="1:8" ht="15.6">
      <c r="A3608" s="34">
        <v>41719</v>
      </c>
      <c r="B3608" s="33">
        <v>5037.55</v>
      </c>
      <c r="C3608" s="33">
        <v>5041.7</v>
      </c>
      <c r="D3608" s="33">
        <v>5024.45</v>
      </c>
      <c r="E3608" s="33">
        <v>5031.05</v>
      </c>
      <c r="F3608">
        <f t="shared" si="170"/>
        <v>3.2404083911621306E-3</v>
      </c>
      <c r="G3608">
        <f t="shared" si="168"/>
        <v>9.4359999999999999</v>
      </c>
      <c r="H3608">
        <f t="shared" si="169"/>
        <v>4.2430000000000003</v>
      </c>
    </row>
    <row r="3609" spans="1:8" ht="15.6">
      <c r="A3609" s="34">
        <v>41720</v>
      </c>
      <c r="B3609" s="33">
        <v>5036.8</v>
      </c>
      <c r="C3609" s="33">
        <v>5040.8999999999996</v>
      </c>
      <c r="D3609" s="33">
        <v>5030</v>
      </c>
      <c r="E3609" s="33">
        <v>5037.5</v>
      </c>
      <c r="F3609">
        <f t="shared" si="170"/>
        <v>1.2820385406624446E-3</v>
      </c>
      <c r="G3609">
        <f>G3608</f>
        <v>9.4359999999999999</v>
      </c>
      <c r="H3609">
        <f>H3608</f>
        <v>4.2430000000000003</v>
      </c>
    </row>
    <row r="3610" spans="1:8" ht="15.6">
      <c r="A3610" s="34">
        <v>41722</v>
      </c>
      <c r="B3610" s="33">
        <v>5049.8999999999996</v>
      </c>
      <c r="C3610" s="33">
        <v>5095.1000000000004</v>
      </c>
      <c r="D3610" s="33">
        <v>5049.8999999999996</v>
      </c>
      <c r="E3610" s="33">
        <v>5091.2</v>
      </c>
      <c r="F3610">
        <f t="shared" si="170"/>
        <v>1.0660049627791546E-2</v>
      </c>
      <c r="G3610">
        <f t="shared" si="168"/>
        <v>9.68</v>
      </c>
      <c r="H3610">
        <f t="shared" si="169"/>
        <v>4.2240000000000002</v>
      </c>
    </row>
    <row r="3611" spans="1:8" ht="15.6">
      <c r="A3611" s="34">
        <v>41723</v>
      </c>
      <c r="B3611" s="33">
        <v>5071.05</v>
      </c>
      <c r="C3611" s="33">
        <v>5105.3500000000004</v>
      </c>
      <c r="D3611" s="33">
        <v>5071.05</v>
      </c>
      <c r="E3611" s="33">
        <v>5102.75</v>
      </c>
      <c r="F3611">
        <f t="shared" si="170"/>
        <v>2.2686203645505554E-3</v>
      </c>
      <c r="G3611">
        <f t="shared" si="168"/>
        <v>9.7240000000000002</v>
      </c>
      <c r="H3611">
        <f t="shared" si="169"/>
        <v>4.2220000000000004</v>
      </c>
    </row>
    <row r="3612" spans="1:8" ht="15.6">
      <c r="A3612" s="34">
        <v>41724</v>
      </c>
      <c r="B3612" s="33">
        <v>5121.8999999999996</v>
      </c>
      <c r="C3612" s="33">
        <v>5132.2</v>
      </c>
      <c r="D3612" s="33">
        <v>5097.05</v>
      </c>
      <c r="E3612" s="33">
        <v>5114.7</v>
      </c>
      <c r="F3612">
        <f t="shared" si="170"/>
        <v>2.3418744794472257E-3</v>
      </c>
      <c r="G3612">
        <f t="shared" si="168"/>
        <v>9.69</v>
      </c>
      <c r="H3612">
        <f t="shared" si="169"/>
        <v>4.2210000000000001</v>
      </c>
    </row>
    <row r="3613" spans="1:8" ht="15.6">
      <c r="A3613" s="34">
        <v>41725</v>
      </c>
      <c r="B3613" s="33">
        <v>5121.6499999999996</v>
      </c>
      <c r="C3613" s="33">
        <v>5165.8</v>
      </c>
      <c r="D3613" s="33">
        <v>5117.3999999999996</v>
      </c>
      <c r="E3613" s="33">
        <v>5146.2</v>
      </c>
      <c r="F3613">
        <f t="shared" si="170"/>
        <v>6.1587189864509284E-3</v>
      </c>
      <c r="G3613">
        <f t="shared" si="168"/>
        <v>9.4459999999999997</v>
      </c>
      <c r="H3613">
        <f t="shared" si="169"/>
        <v>4.2279999999999998</v>
      </c>
    </row>
    <row r="3614" spans="1:8" ht="15.6">
      <c r="A3614" s="34">
        <v>41726</v>
      </c>
      <c r="B3614" s="33">
        <v>5170.5</v>
      </c>
      <c r="C3614" s="33">
        <v>5206.6499999999996</v>
      </c>
      <c r="D3614" s="33">
        <v>5161.1000000000004</v>
      </c>
      <c r="E3614" s="33">
        <v>5202.1499999999996</v>
      </c>
      <c r="F3614">
        <f t="shared" si="170"/>
        <v>1.0872099801795487E-2</v>
      </c>
      <c r="G3614">
        <f t="shared" si="168"/>
        <v>9.5299999999999994</v>
      </c>
      <c r="H3614">
        <f t="shared" si="169"/>
        <v>4.2220000000000004</v>
      </c>
    </row>
    <row r="3615" spans="1:8" ht="15.6">
      <c r="A3615" s="34">
        <v>41729</v>
      </c>
      <c r="B3615" s="33">
        <v>5224.45</v>
      </c>
      <c r="C3615" s="33">
        <v>5234.3</v>
      </c>
      <c r="D3615" s="33">
        <v>5188.05</v>
      </c>
      <c r="E3615" s="33">
        <v>5224.8500000000004</v>
      </c>
      <c r="F3615">
        <f t="shared" si="170"/>
        <v>4.3635804427017977E-3</v>
      </c>
      <c r="G3615">
        <f>G3614</f>
        <v>9.5299999999999994</v>
      </c>
      <c r="H3615">
        <f>H3614</f>
        <v>4.2220000000000004</v>
      </c>
    </row>
    <row r="3616" spans="1:8" ht="15.6">
      <c r="A3616" s="34">
        <v>41730</v>
      </c>
      <c r="B3616" s="33">
        <v>5244.15</v>
      </c>
      <c r="C3616" s="33">
        <v>5244.15</v>
      </c>
      <c r="D3616" s="33">
        <v>5199.3999999999996</v>
      </c>
      <c r="E3616" s="33">
        <v>5232.8500000000004</v>
      </c>
      <c r="F3616">
        <f t="shared" si="170"/>
        <v>1.5311444347685388E-3</v>
      </c>
      <c r="G3616">
        <f>G3615</f>
        <v>9.5299999999999994</v>
      </c>
      <c r="H3616">
        <f>H3615</f>
        <v>4.2220000000000004</v>
      </c>
    </row>
    <row r="3617" spans="1:8" ht="15.6">
      <c r="A3617" s="34">
        <v>41731</v>
      </c>
      <c r="B3617" s="33">
        <v>5261.7</v>
      </c>
      <c r="C3617" s="33">
        <v>5276.1</v>
      </c>
      <c r="D3617" s="33">
        <v>5246.25</v>
      </c>
      <c r="E3617" s="33">
        <v>5272.4</v>
      </c>
      <c r="F3617">
        <f t="shared" si="170"/>
        <v>7.5580228747240685E-3</v>
      </c>
      <c r="G3617">
        <f t="shared" si="168"/>
        <v>9.6270000000000007</v>
      </c>
      <c r="H3617">
        <f t="shared" si="169"/>
        <v>4.2069999999999999</v>
      </c>
    </row>
    <row r="3618" spans="1:8" ht="15.6">
      <c r="A3618" s="34">
        <v>41732</v>
      </c>
      <c r="B3618" s="33">
        <v>5281.6</v>
      </c>
      <c r="C3618" s="33">
        <v>5281.6</v>
      </c>
      <c r="D3618" s="33">
        <v>5227.6000000000004</v>
      </c>
      <c r="E3618" s="33">
        <v>5254.35</v>
      </c>
      <c r="F3618">
        <f t="shared" si="170"/>
        <v>-3.4234883544494998E-3</v>
      </c>
      <c r="G3618">
        <f t="shared" si="168"/>
        <v>9.6240000000000006</v>
      </c>
      <c r="H3618">
        <f t="shared" si="169"/>
        <v>4.2039999999999997</v>
      </c>
    </row>
    <row r="3619" spans="1:8" ht="15.6">
      <c r="A3619" s="34">
        <v>41733</v>
      </c>
      <c r="B3619" s="33">
        <v>5257.3</v>
      </c>
      <c r="C3619" s="33">
        <v>5257.3</v>
      </c>
      <c r="D3619" s="33">
        <v>5229.7</v>
      </c>
      <c r="E3619" s="33">
        <v>5234.5</v>
      </c>
      <c r="F3619">
        <f t="shared" si="170"/>
        <v>-3.7778221854273264E-3</v>
      </c>
      <c r="G3619">
        <f t="shared" si="168"/>
        <v>9.6969999999999992</v>
      </c>
      <c r="H3619">
        <f t="shared" si="169"/>
        <v>4.1980000000000004</v>
      </c>
    </row>
    <row r="3620" spans="1:8" ht="15.6">
      <c r="A3620" s="34">
        <v>41736</v>
      </c>
      <c r="B3620" s="33">
        <v>5236.3</v>
      </c>
      <c r="C3620" s="33">
        <v>5256.6</v>
      </c>
      <c r="D3620" s="33">
        <v>5198.5</v>
      </c>
      <c r="E3620" s="33">
        <v>5234.2</v>
      </c>
      <c r="F3620">
        <f t="shared" si="170"/>
        <v>-5.731206418957413E-5</v>
      </c>
      <c r="G3620">
        <f t="shared" si="168"/>
        <v>9.8970000000000002</v>
      </c>
      <c r="H3620">
        <f t="shared" si="169"/>
        <v>4.1820000000000004</v>
      </c>
    </row>
    <row r="3621" spans="1:8" ht="15.6">
      <c r="A3621" s="34">
        <v>41738</v>
      </c>
      <c r="B3621" s="33">
        <v>5254.7</v>
      </c>
      <c r="C3621" s="33">
        <v>5321.3</v>
      </c>
      <c r="D3621" s="33">
        <v>5252.6</v>
      </c>
      <c r="E3621" s="33">
        <v>5315.25</v>
      </c>
      <c r="F3621">
        <f t="shared" si="170"/>
        <v>1.5484696801803643E-2</v>
      </c>
      <c r="G3621">
        <f t="shared" si="168"/>
        <v>10.039</v>
      </c>
      <c r="H3621">
        <f t="shared" si="169"/>
        <v>4.1710000000000003</v>
      </c>
    </row>
    <row r="3622" spans="1:8" ht="15.6">
      <c r="A3622" s="34">
        <v>41739</v>
      </c>
      <c r="B3622" s="33">
        <v>5322.25</v>
      </c>
      <c r="C3622" s="33">
        <v>5345.8</v>
      </c>
      <c r="D3622" s="33">
        <v>5308.8</v>
      </c>
      <c r="E3622" s="33">
        <v>5328.4</v>
      </c>
      <c r="F3622">
        <f t="shared" si="170"/>
        <v>2.4740134518601575E-3</v>
      </c>
      <c r="G3622">
        <f t="shared" si="168"/>
        <v>9.9809999999999999</v>
      </c>
      <c r="H3622">
        <f t="shared" si="169"/>
        <v>4.17</v>
      </c>
    </row>
    <row r="3623" spans="1:8" ht="15.6">
      <c r="A3623" s="34">
        <v>41740</v>
      </c>
      <c r="B3623" s="33">
        <v>5302.4</v>
      </c>
      <c r="C3623" s="33">
        <v>5326.85</v>
      </c>
      <c r="D3623" s="33">
        <v>5294.15</v>
      </c>
      <c r="E3623" s="33">
        <v>5317.7</v>
      </c>
      <c r="F3623">
        <f t="shared" si="170"/>
        <v>-2.0081074994369175E-3</v>
      </c>
      <c r="G3623">
        <f t="shared" si="168"/>
        <v>9.5879999999999992</v>
      </c>
      <c r="H3623">
        <f t="shared" si="169"/>
        <v>4.202</v>
      </c>
    </row>
    <row r="3624" spans="1:8" ht="15.6">
      <c r="A3624" s="34">
        <v>41744</v>
      </c>
      <c r="B3624" s="33">
        <v>5330.25</v>
      </c>
      <c r="C3624" s="33">
        <v>5334.9</v>
      </c>
      <c r="D3624" s="33">
        <v>5267.1</v>
      </c>
      <c r="E3624" s="33">
        <v>5278.15</v>
      </c>
      <c r="F3624">
        <f t="shared" si="170"/>
        <v>-7.4374259548301014E-3</v>
      </c>
      <c r="G3624">
        <f t="shared" si="168"/>
        <v>9.5559999999999992</v>
      </c>
      <c r="H3624">
        <f t="shared" si="169"/>
        <v>4.1920000000000002</v>
      </c>
    </row>
    <row r="3625" spans="1:8" ht="15.6">
      <c r="A3625" s="34">
        <v>41745</v>
      </c>
      <c r="B3625" s="33">
        <v>5275</v>
      </c>
      <c r="C3625" s="33">
        <v>5294.7</v>
      </c>
      <c r="D3625" s="33">
        <v>5222.8500000000004</v>
      </c>
      <c r="E3625" s="33">
        <v>5230.3500000000004</v>
      </c>
      <c r="F3625">
        <f t="shared" si="170"/>
        <v>-9.0562034046018924E-3</v>
      </c>
      <c r="G3625">
        <f t="shared" si="168"/>
        <v>9.5030000000000001</v>
      </c>
      <c r="H3625">
        <f t="shared" si="169"/>
        <v>4.202</v>
      </c>
    </row>
    <row r="3626" spans="1:8" ht="15.6">
      <c r="A3626" s="34">
        <v>41746</v>
      </c>
      <c r="B3626" s="33">
        <v>5246.3</v>
      </c>
      <c r="C3626" s="33">
        <v>5312.65</v>
      </c>
      <c r="D3626" s="33">
        <v>5242.3</v>
      </c>
      <c r="E3626" s="33">
        <v>5310.75</v>
      </c>
      <c r="F3626">
        <f t="shared" si="170"/>
        <v>1.5371820241475209E-2</v>
      </c>
      <c r="G3626">
        <f t="shared" si="168"/>
        <v>9.532</v>
      </c>
      <c r="H3626">
        <f t="shared" si="169"/>
        <v>4.29</v>
      </c>
    </row>
    <row r="3627" spans="1:8" ht="15.6">
      <c r="A3627" s="34">
        <v>41750</v>
      </c>
      <c r="B3627" s="33">
        <v>5321.45</v>
      </c>
      <c r="C3627" s="33">
        <v>5352.55</v>
      </c>
      <c r="D3627" s="33">
        <v>5321.45</v>
      </c>
      <c r="E3627" s="33">
        <v>5347.25</v>
      </c>
      <c r="F3627">
        <f t="shared" si="170"/>
        <v>6.8728522336769515E-3</v>
      </c>
      <c r="G3627">
        <f t="shared" si="168"/>
        <v>9.7029999999999994</v>
      </c>
      <c r="H3627">
        <f t="shared" si="169"/>
        <v>4.2720000000000002</v>
      </c>
    </row>
    <row r="3628" spans="1:8" ht="15.6">
      <c r="A3628" s="34">
        <v>41751</v>
      </c>
      <c r="B3628" s="33">
        <v>5354.3</v>
      </c>
      <c r="C3628" s="33">
        <v>5365.8</v>
      </c>
      <c r="D3628" s="33">
        <v>5341</v>
      </c>
      <c r="E3628" s="33">
        <v>5346.6</v>
      </c>
      <c r="F3628">
        <f t="shared" si="170"/>
        <v>-1.215578100892678E-4</v>
      </c>
      <c r="G3628">
        <f t="shared" si="168"/>
        <v>9.6170000000000009</v>
      </c>
      <c r="H3628">
        <f t="shared" si="169"/>
        <v>4.2889999999999997</v>
      </c>
    </row>
    <row r="3629" spans="1:8" ht="15.6">
      <c r="A3629" s="34">
        <v>41752</v>
      </c>
      <c r="B3629" s="33">
        <v>5352.8</v>
      </c>
      <c r="C3629" s="33">
        <v>5377.95</v>
      </c>
      <c r="D3629" s="33">
        <v>5351.85</v>
      </c>
      <c r="E3629" s="33">
        <v>5362.45</v>
      </c>
      <c r="F3629">
        <f t="shared" si="170"/>
        <v>2.9645008042493703E-3</v>
      </c>
      <c r="G3629">
        <f t="shared" si="168"/>
        <v>9.5830000000000002</v>
      </c>
      <c r="H3629">
        <f t="shared" si="169"/>
        <v>4.2880000000000003</v>
      </c>
    </row>
    <row r="3630" spans="1:8" ht="15.6">
      <c r="A3630" s="34">
        <v>41754</v>
      </c>
      <c r="B3630" s="33">
        <v>5372.8</v>
      </c>
      <c r="C3630" s="33">
        <v>5373.85</v>
      </c>
      <c r="D3630" s="33">
        <v>5320.1</v>
      </c>
      <c r="E3630" s="33">
        <v>5328.6</v>
      </c>
      <c r="F3630">
        <f t="shared" si="170"/>
        <v>-6.3124131693534924E-3</v>
      </c>
      <c r="G3630">
        <f t="shared" si="168"/>
        <v>9.423</v>
      </c>
      <c r="H3630">
        <f t="shared" si="169"/>
        <v>4.2880000000000003</v>
      </c>
    </row>
    <row r="3631" spans="1:8" ht="15.6">
      <c r="A3631" s="34">
        <v>41757</v>
      </c>
      <c r="B3631" s="33">
        <v>5327.55</v>
      </c>
      <c r="C3631" s="33">
        <v>5334.5</v>
      </c>
      <c r="D3631" s="33">
        <v>5307.55</v>
      </c>
      <c r="E3631" s="33">
        <v>5321.5</v>
      </c>
      <c r="F3631">
        <f t="shared" si="170"/>
        <v>-1.3324325338738285E-3</v>
      </c>
      <c r="G3631">
        <f t="shared" si="168"/>
        <v>9.6379999999999999</v>
      </c>
      <c r="H3631">
        <f t="shared" si="169"/>
        <v>4.2720000000000002</v>
      </c>
    </row>
    <row r="3632" spans="1:8" ht="15.6">
      <c r="A3632" s="34">
        <v>41758</v>
      </c>
      <c r="B3632" s="33">
        <v>5330.05</v>
      </c>
      <c r="C3632" s="33">
        <v>5338.3</v>
      </c>
      <c r="D3632" s="33">
        <v>5283.25</v>
      </c>
      <c r="E3632" s="33">
        <v>5286.05</v>
      </c>
      <c r="F3632">
        <f t="shared" si="170"/>
        <v>-6.6616555482476025E-3</v>
      </c>
      <c r="G3632">
        <f t="shared" si="168"/>
        <v>9.4480000000000004</v>
      </c>
      <c r="H3632">
        <f t="shared" si="169"/>
        <v>4.2759999999999998</v>
      </c>
    </row>
    <row r="3633" spans="1:8" ht="15.6">
      <c r="A3633" s="34">
        <v>41759</v>
      </c>
      <c r="B3633" s="33">
        <v>5294.8</v>
      </c>
      <c r="C3633" s="33">
        <v>5334.1</v>
      </c>
      <c r="D3633" s="33">
        <v>5221.95</v>
      </c>
      <c r="E3633" s="33">
        <v>5255.65</v>
      </c>
      <c r="F3633">
        <f t="shared" si="170"/>
        <v>-5.7509860860189832E-3</v>
      </c>
      <c r="G3633">
        <f t="shared" si="168"/>
        <v>9.4149999999999991</v>
      </c>
      <c r="H3633">
        <f t="shared" si="169"/>
        <v>4.2759999999999998</v>
      </c>
    </row>
    <row r="3634" spans="1:8" ht="15.6">
      <c r="A3634" s="34">
        <v>41761</v>
      </c>
      <c r="B3634" s="33">
        <v>5271.05</v>
      </c>
      <c r="C3634" s="33">
        <v>5291.1</v>
      </c>
      <c r="D3634" s="33">
        <v>5256.2</v>
      </c>
      <c r="E3634" s="33">
        <v>5260.95</v>
      </c>
      <c r="F3634">
        <f t="shared" si="170"/>
        <v>1.0084385375739302E-3</v>
      </c>
      <c r="G3634">
        <f t="shared" si="168"/>
        <v>9.3320000000000007</v>
      </c>
      <c r="H3634">
        <f t="shared" si="169"/>
        <v>4.2729999999999997</v>
      </c>
    </row>
    <row r="3635" spans="1:8" ht="15.6">
      <c r="A3635" s="34">
        <v>41764</v>
      </c>
      <c r="B3635" s="33">
        <v>5253.75</v>
      </c>
      <c r="C3635" s="33">
        <v>5289.6</v>
      </c>
      <c r="D3635" s="33">
        <v>5253.75</v>
      </c>
      <c r="E3635" s="33">
        <v>5260.3</v>
      </c>
      <c r="F3635">
        <f t="shared" si="170"/>
        <v>-1.2355182999257419E-4</v>
      </c>
      <c r="G3635">
        <f t="shared" si="168"/>
        <v>9.2970000000000006</v>
      </c>
      <c r="H3635">
        <f t="shared" si="169"/>
        <v>4.2779999999999996</v>
      </c>
    </row>
    <row r="3636" spans="1:8" ht="15.6">
      <c r="A3636" s="34">
        <v>41765</v>
      </c>
      <c r="B3636" s="33">
        <v>5275.4</v>
      </c>
      <c r="C3636" s="33">
        <v>5294.1</v>
      </c>
      <c r="D3636" s="33">
        <v>5262.85</v>
      </c>
      <c r="E3636" s="33">
        <v>5273.1</v>
      </c>
      <c r="F3636">
        <f t="shared" si="170"/>
        <v>2.4333212934624093E-3</v>
      </c>
      <c r="G3636">
        <f t="shared" si="168"/>
        <v>9.5090000000000003</v>
      </c>
      <c r="H3636">
        <f t="shared" si="169"/>
        <v>4.2670000000000003</v>
      </c>
    </row>
    <row r="3637" spans="1:8" ht="15.6">
      <c r="A3637" s="34">
        <v>41766</v>
      </c>
      <c r="B3637" s="33">
        <v>5269.5</v>
      </c>
      <c r="C3637" s="33">
        <v>5278.5</v>
      </c>
      <c r="D3637" s="33">
        <v>5227.45</v>
      </c>
      <c r="E3637" s="33">
        <v>5232.8500000000004</v>
      </c>
      <c r="F3637">
        <f t="shared" si="170"/>
        <v>-7.6330811097836682E-3</v>
      </c>
      <c r="G3637">
        <f t="shared" si="168"/>
        <v>9.3810000000000002</v>
      </c>
      <c r="H3637">
        <f t="shared" si="169"/>
        <v>4.2690000000000001</v>
      </c>
    </row>
    <row r="3638" spans="1:8" ht="15.6">
      <c r="A3638" s="34">
        <v>41767</v>
      </c>
      <c r="B3638" s="33">
        <v>5246.3</v>
      </c>
      <c r="C3638" s="33">
        <v>5261.75</v>
      </c>
      <c r="D3638" s="33">
        <v>5222.3999999999996</v>
      </c>
      <c r="E3638" s="33">
        <v>5236.6000000000004</v>
      </c>
      <c r="F3638">
        <f t="shared" si="170"/>
        <v>7.1662669482219776E-4</v>
      </c>
      <c r="G3638">
        <f t="shared" si="168"/>
        <v>9.2710000000000008</v>
      </c>
      <c r="H3638">
        <f t="shared" si="169"/>
        <v>4.2839999999999998</v>
      </c>
    </row>
    <row r="3639" spans="1:8" ht="15.6">
      <c r="A3639" s="34">
        <v>41768</v>
      </c>
      <c r="B3639" s="33">
        <v>5232.25</v>
      </c>
      <c r="C3639" s="33">
        <v>5382.5</v>
      </c>
      <c r="D3639" s="33">
        <v>5231.8999999999996</v>
      </c>
      <c r="E3639" s="33">
        <v>5375.9</v>
      </c>
      <c r="F3639">
        <f t="shared" si="170"/>
        <v>2.6601229805598869E-2</v>
      </c>
      <c r="G3639">
        <f t="shared" si="168"/>
        <v>9.4320000000000004</v>
      </c>
      <c r="H3639">
        <f t="shared" si="169"/>
        <v>4.2750000000000004</v>
      </c>
    </row>
    <row r="3640" spans="1:8" ht="15.6">
      <c r="A3640" s="34">
        <v>41771</v>
      </c>
      <c r="B3640" s="33">
        <v>5380.25</v>
      </c>
      <c r="C3640" s="33">
        <v>5482.9</v>
      </c>
      <c r="D3640" s="33">
        <v>5380.25</v>
      </c>
      <c r="E3640" s="33">
        <v>5479.7</v>
      </c>
      <c r="F3640">
        <f t="shared" si="170"/>
        <v>1.9308394873416512E-2</v>
      </c>
      <c r="G3640">
        <f t="shared" si="168"/>
        <v>9.23</v>
      </c>
      <c r="H3640">
        <f t="shared" si="169"/>
        <v>4.274</v>
      </c>
    </row>
    <row r="3641" spans="1:8" ht="15.6">
      <c r="A3641" s="34">
        <v>41772</v>
      </c>
      <c r="B3641" s="33">
        <v>5526.8</v>
      </c>
      <c r="C3641" s="33">
        <v>5600.1</v>
      </c>
      <c r="D3641" s="33">
        <v>5524.45</v>
      </c>
      <c r="E3641" s="33">
        <v>5562.55</v>
      </c>
      <c r="F3641">
        <f t="shared" si="170"/>
        <v>1.5119440845301924E-2</v>
      </c>
      <c r="G3641">
        <f t="shared" si="168"/>
        <v>9.4909999999999997</v>
      </c>
      <c r="H3641">
        <f t="shared" si="169"/>
        <v>4.2610000000000001</v>
      </c>
    </row>
    <row r="3642" spans="1:8" ht="15.6">
      <c r="A3642" s="34">
        <v>41773</v>
      </c>
      <c r="B3642" s="33">
        <v>5569.25</v>
      </c>
      <c r="C3642" s="33">
        <v>5593.5</v>
      </c>
      <c r="D3642" s="33">
        <v>5555.45</v>
      </c>
      <c r="E3642" s="33">
        <v>5583.6</v>
      </c>
      <c r="F3642">
        <f t="shared" si="170"/>
        <v>3.7842356473201111E-3</v>
      </c>
      <c r="G3642">
        <f>G3641</f>
        <v>9.4909999999999997</v>
      </c>
      <c r="H3642">
        <f>H3641</f>
        <v>4.2610000000000001</v>
      </c>
    </row>
    <row r="3643" spans="1:8" ht="15.6">
      <c r="A3643" s="34">
        <v>41774</v>
      </c>
      <c r="B3643" s="33">
        <v>5588.9</v>
      </c>
      <c r="C3643" s="33">
        <v>5618.35</v>
      </c>
      <c r="D3643" s="33">
        <v>5554.45</v>
      </c>
      <c r="E3643" s="33">
        <v>5580.3</v>
      </c>
      <c r="F3643">
        <f t="shared" si="170"/>
        <v>-5.9101654846338558E-4</v>
      </c>
      <c r="G3643">
        <f t="shared" si="168"/>
        <v>9.4909999999999997</v>
      </c>
      <c r="H3643">
        <f t="shared" si="169"/>
        <v>4.3339999999999996</v>
      </c>
    </row>
    <row r="3644" spans="1:8" ht="15.6">
      <c r="A3644" s="34">
        <v>41775</v>
      </c>
      <c r="B3644" s="33">
        <v>5689.3</v>
      </c>
      <c r="C3644" s="33">
        <v>5888.15</v>
      </c>
      <c r="D3644" s="33">
        <v>5610.5</v>
      </c>
      <c r="E3644" s="33">
        <v>5656</v>
      </c>
      <c r="F3644">
        <f t="shared" si="170"/>
        <v>1.3565578911528098E-2</v>
      </c>
      <c r="G3644">
        <f t="shared" si="168"/>
        <v>9.4009999999999998</v>
      </c>
      <c r="H3644">
        <f t="shared" si="169"/>
        <v>4.335</v>
      </c>
    </row>
    <row r="3645" spans="1:8" ht="15.6">
      <c r="A3645" s="34">
        <v>41778</v>
      </c>
      <c r="B3645" s="33">
        <v>5711.85</v>
      </c>
      <c r="C3645" s="33">
        <v>5766.85</v>
      </c>
      <c r="D3645" s="33">
        <v>5682.2</v>
      </c>
      <c r="E3645" s="33">
        <v>5762.6</v>
      </c>
      <c r="F3645">
        <f t="shared" si="170"/>
        <v>1.8847241867044007E-2</v>
      </c>
      <c r="G3645">
        <f t="shared" si="168"/>
        <v>9.4420000000000002</v>
      </c>
      <c r="H3645">
        <f t="shared" si="169"/>
        <v>4.3250000000000002</v>
      </c>
    </row>
    <row r="3646" spans="1:8" ht="15.6">
      <c r="A3646" s="34">
        <v>41779</v>
      </c>
      <c r="B3646" s="33">
        <v>5804.9</v>
      </c>
      <c r="C3646" s="33">
        <v>5824.45</v>
      </c>
      <c r="D3646" s="33">
        <v>5762.25</v>
      </c>
      <c r="E3646" s="33">
        <v>5790.95</v>
      </c>
      <c r="F3646">
        <f t="shared" si="170"/>
        <v>4.9196543227014722E-3</v>
      </c>
      <c r="G3646">
        <f t="shared" si="168"/>
        <v>9.359</v>
      </c>
      <c r="H3646">
        <f t="shared" si="169"/>
        <v>4.335</v>
      </c>
    </row>
    <row r="3647" spans="1:8" ht="15.6">
      <c r="A3647" s="34">
        <v>41780</v>
      </c>
      <c r="B3647" s="33">
        <v>5799.9</v>
      </c>
      <c r="C3647" s="33">
        <v>5809.3</v>
      </c>
      <c r="D3647" s="33">
        <v>5748.65</v>
      </c>
      <c r="E3647" s="33">
        <v>5792.3</v>
      </c>
      <c r="F3647">
        <f t="shared" si="170"/>
        <v>2.3312237197692376E-4</v>
      </c>
      <c r="G3647">
        <f t="shared" si="168"/>
        <v>9.4629999999999992</v>
      </c>
      <c r="H3647">
        <f t="shared" si="169"/>
        <v>4.3280000000000003</v>
      </c>
    </row>
    <row r="3648" spans="1:8" ht="15.6">
      <c r="A3648" s="34">
        <v>41781</v>
      </c>
      <c r="B3648" s="33">
        <v>5828.7</v>
      </c>
      <c r="C3648" s="33">
        <v>5872.2</v>
      </c>
      <c r="D3648" s="33">
        <v>5813.05</v>
      </c>
      <c r="E3648" s="33">
        <v>5841.3</v>
      </c>
      <c r="F3648">
        <f t="shared" si="170"/>
        <v>8.4595065863302121E-3</v>
      </c>
      <c r="G3648">
        <f t="shared" si="168"/>
        <v>9.3829999999999991</v>
      </c>
      <c r="H3648">
        <f t="shared" si="169"/>
        <v>4.3289999999999997</v>
      </c>
    </row>
    <row r="3649" spans="1:8" ht="15.6">
      <c r="A3649" s="34">
        <v>41782</v>
      </c>
      <c r="B3649" s="33">
        <v>5872.85</v>
      </c>
      <c r="C3649" s="33">
        <v>5931.6</v>
      </c>
      <c r="D3649" s="33">
        <v>5870</v>
      </c>
      <c r="E3649" s="33">
        <v>5923.65</v>
      </c>
      <c r="F3649">
        <f t="shared" si="170"/>
        <v>1.409788916850685E-2</v>
      </c>
      <c r="G3649">
        <f t="shared" si="168"/>
        <v>9.3369999999999997</v>
      </c>
      <c r="H3649">
        <f t="shared" si="169"/>
        <v>4.3319999999999999</v>
      </c>
    </row>
    <row r="3650" spans="1:8" ht="15.6">
      <c r="A3650" s="34">
        <v>41785</v>
      </c>
      <c r="B3650" s="33">
        <v>5976.85</v>
      </c>
      <c r="C3650" s="33">
        <v>6035.15</v>
      </c>
      <c r="D3650" s="33">
        <v>5804.15</v>
      </c>
      <c r="E3650" s="33">
        <v>5883.75</v>
      </c>
      <c r="F3650">
        <f t="shared" si="170"/>
        <v>-6.7357119343647298E-3</v>
      </c>
      <c r="G3650">
        <f t="shared" ref="G3650:G3713" si="171">VLOOKUP(A3650,Debtindex,6,FALSE)</f>
        <v>9.1270000000000007</v>
      </c>
      <c r="H3650">
        <f t="shared" ref="H3650:H3681" si="172">VLOOKUP(A3650,Debtindex,7,FALSE)</f>
        <v>4.343</v>
      </c>
    </row>
    <row r="3651" spans="1:8" ht="15.6">
      <c r="A3651" s="34">
        <v>41786</v>
      </c>
      <c r="B3651" s="33">
        <v>5888.4</v>
      </c>
      <c r="C3651" s="33">
        <v>5888.4</v>
      </c>
      <c r="D3651" s="33">
        <v>5796.3</v>
      </c>
      <c r="E3651" s="33">
        <v>5844.2</v>
      </c>
      <c r="F3651">
        <f t="shared" si="170"/>
        <v>-6.7219035479073597E-3</v>
      </c>
      <c r="G3651">
        <f t="shared" si="171"/>
        <v>9.1359999999999992</v>
      </c>
      <c r="H3651">
        <f t="shared" si="172"/>
        <v>4.3390000000000004</v>
      </c>
    </row>
    <row r="3652" spans="1:8" ht="15.6">
      <c r="A3652" s="34">
        <v>41787</v>
      </c>
      <c r="B3652" s="33">
        <v>5853.3</v>
      </c>
      <c r="C3652" s="33">
        <v>5870.6</v>
      </c>
      <c r="D3652" s="33">
        <v>5835.75</v>
      </c>
      <c r="E3652" s="33">
        <v>5861.25</v>
      </c>
      <c r="F3652">
        <f t="shared" ref="F3652:F3715" si="173">E3652/E3651-1</f>
        <v>2.9174224016974559E-3</v>
      </c>
      <c r="G3652">
        <f t="shared" si="171"/>
        <v>9.2530000000000001</v>
      </c>
      <c r="H3652">
        <f t="shared" si="172"/>
        <v>4.3330000000000002</v>
      </c>
    </row>
    <row r="3653" spans="1:8" ht="15.6">
      <c r="A3653" s="34">
        <v>41788</v>
      </c>
      <c r="B3653" s="33">
        <v>5855.85</v>
      </c>
      <c r="C3653" s="33">
        <v>5860.85</v>
      </c>
      <c r="D3653" s="33">
        <v>5788.85</v>
      </c>
      <c r="E3653" s="33">
        <v>5796.45</v>
      </c>
      <c r="F3653">
        <f t="shared" si="173"/>
        <v>-1.1055662188099835E-2</v>
      </c>
      <c r="G3653">
        <f t="shared" si="171"/>
        <v>9.2949999999999999</v>
      </c>
      <c r="H3653">
        <f t="shared" si="172"/>
        <v>4.3280000000000003</v>
      </c>
    </row>
    <row r="3654" spans="1:8" ht="15.6">
      <c r="A3654" s="34">
        <v>41789</v>
      </c>
      <c r="B3654" s="33">
        <v>5813.95</v>
      </c>
      <c r="C3654" s="33">
        <v>5831.2</v>
      </c>
      <c r="D3654" s="33">
        <v>5789.25</v>
      </c>
      <c r="E3654" s="33">
        <v>5802.85</v>
      </c>
      <c r="F3654">
        <f t="shared" si="173"/>
        <v>1.1041240759430693E-3</v>
      </c>
      <c r="G3654">
        <f t="shared" si="171"/>
        <v>9.1240000000000006</v>
      </c>
      <c r="H3654">
        <f t="shared" si="172"/>
        <v>4.3390000000000004</v>
      </c>
    </row>
    <row r="3655" spans="1:8" ht="15.6">
      <c r="A3655" s="34">
        <v>41792</v>
      </c>
      <c r="B3655" s="33">
        <v>5829.1</v>
      </c>
      <c r="C3655" s="33">
        <v>5914.05</v>
      </c>
      <c r="D3655" s="33">
        <v>5818.3</v>
      </c>
      <c r="E3655" s="33">
        <v>5911.7</v>
      </c>
      <c r="F3655">
        <f t="shared" si="173"/>
        <v>1.8758024074377211E-2</v>
      </c>
      <c r="G3655">
        <f t="shared" si="171"/>
        <v>9.2590000000000003</v>
      </c>
      <c r="H3655">
        <f t="shared" si="172"/>
        <v>4.335</v>
      </c>
    </row>
    <row r="3656" spans="1:8" ht="15.6">
      <c r="A3656" s="34">
        <v>41793</v>
      </c>
      <c r="B3656" s="33">
        <v>5926.2</v>
      </c>
      <c r="C3656" s="33">
        <v>5963.1</v>
      </c>
      <c r="D3656" s="33">
        <v>5906.45</v>
      </c>
      <c r="E3656" s="33">
        <v>5956.85</v>
      </c>
      <c r="F3656">
        <f t="shared" si="173"/>
        <v>7.6373970262362256E-3</v>
      </c>
      <c r="G3656">
        <f t="shared" si="171"/>
        <v>9.125</v>
      </c>
      <c r="H3656">
        <f t="shared" si="172"/>
        <v>4.34</v>
      </c>
    </row>
    <row r="3657" spans="1:8" ht="15.6">
      <c r="A3657" s="34">
        <v>41794</v>
      </c>
      <c r="B3657" s="33">
        <v>5960.95</v>
      </c>
      <c r="C3657" s="33">
        <v>5982.05</v>
      </c>
      <c r="D3657" s="33">
        <v>5955.1</v>
      </c>
      <c r="E3657" s="33">
        <v>5972.85</v>
      </c>
      <c r="F3657">
        <f t="shared" si="173"/>
        <v>2.685983363690525E-3</v>
      </c>
      <c r="G3657">
        <f t="shared" si="171"/>
        <v>9.0570000000000004</v>
      </c>
      <c r="H3657">
        <f t="shared" si="172"/>
        <v>4.3390000000000004</v>
      </c>
    </row>
    <row r="3658" spans="1:8" ht="15.6">
      <c r="A3658" s="34">
        <v>41795</v>
      </c>
      <c r="B3658" s="33">
        <v>5979.2</v>
      </c>
      <c r="C3658" s="33">
        <v>6043</v>
      </c>
      <c r="D3658" s="33">
        <v>5948.05</v>
      </c>
      <c r="E3658" s="33">
        <v>6037.65</v>
      </c>
      <c r="F3658">
        <f t="shared" si="173"/>
        <v>1.0849092141942185E-2</v>
      </c>
      <c r="G3658">
        <f t="shared" si="171"/>
        <v>9.0090000000000003</v>
      </c>
      <c r="H3658">
        <f t="shared" si="172"/>
        <v>4.3390000000000004</v>
      </c>
    </row>
    <row r="3659" spans="1:8" ht="15.6">
      <c r="A3659" s="34">
        <v>41796</v>
      </c>
      <c r="B3659" s="33">
        <v>6078.05</v>
      </c>
      <c r="C3659" s="33">
        <v>6134.15</v>
      </c>
      <c r="D3659" s="33">
        <v>6067.6</v>
      </c>
      <c r="E3659" s="33">
        <v>6129.95</v>
      </c>
      <c r="F3659">
        <f t="shared" si="173"/>
        <v>1.5287404867788013E-2</v>
      </c>
      <c r="G3659">
        <f t="shared" si="171"/>
        <v>8.9629999999999992</v>
      </c>
      <c r="H3659">
        <f t="shared" si="172"/>
        <v>4.3380000000000001</v>
      </c>
    </row>
    <row r="3660" spans="1:8" ht="15.6">
      <c r="A3660" s="34">
        <v>41799</v>
      </c>
      <c r="B3660" s="33">
        <v>6164.55</v>
      </c>
      <c r="C3660" s="33">
        <v>6209.8</v>
      </c>
      <c r="D3660" s="33">
        <v>6164.3</v>
      </c>
      <c r="E3660" s="33">
        <v>6196.7</v>
      </c>
      <c r="F3660">
        <f t="shared" si="173"/>
        <v>1.0889158965407653E-2</v>
      </c>
      <c r="G3660">
        <f t="shared" si="171"/>
        <v>9.0860000000000003</v>
      </c>
      <c r="H3660">
        <f t="shared" si="172"/>
        <v>4.3239999999999998</v>
      </c>
    </row>
    <row r="3661" spans="1:8" ht="15.6">
      <c r="A3661" s="34">
        <v>41800</v>
      </c>
      <c r="B3661" s="33">
        <v>6218.3</v>
      </c>
      <c r="C3661" s="33">
        <v>6218.3</v>
      </c>
      <c r="D3661" s="33">
        <v>6125.2</v>
      </c>
      <c r="E3661" s="33">
        <v>6192.3</v>
      </c>
      <c r="F3661">
        <f t="shared" si="173"/>
        <v>-7.1005535204216041E-4</v>
      </c>
      <c r="G3661">
        <f t="shared" si="171"/>
        <v>9.093</v>
      </c>
      <c r="H3661">
        <f t="shared" si="172"/>
        <v>4.3259999999999996</v>
      </c>
    </row>
    <row r="3662" spans="1:8" ht="15.6">
      <c r="A3662" s="34">
        <v>41801</v>
      </c>
      <c r="B3662" s="33">
        <v>6207.2</v>
      </c>
      <c r="C3662" s="33">
        <v>6234.25</v>
      </c>
      <c r="D3662" s="33">
        <v>6123.6</v>
      </c>
      <c r="E3662" s="33">
        <v>6152.55</v>
      </c>
      <c r="F3662">
        <f t="shared" si="173"/>
        <v>-6.4192626326243785E-3</v>
      </c>
      <c r="G3662">
        <f t="shared" si="171"/>
        <v>9.0649999999999995</v>
      </c>
      <c r="H3662">
        <f t="shared" si="172"/>
        <v>4.3239999999999998</v>
      </c>
    </row>
    <row r="3663" spans="1:8" ht="15.6">
      <c r="A3663" s="34">
        <v>41802</v>
      </c>
      <c r="B3663" s="33">
        <v>6161.7</v>
      </c>
      <c r="C3663" s="33">
        <v>6178.05</v>
      </c>
      <c r="D3663" s="33">
        <v>6124.05</v>
      </c>
      <c r="E3663" s="33">
        <v>6168.8</v>
      </c>
      <c r="F3663">
        <f t="shared" si="173"/>
        <v>2.6411812988109684E-3</v>
      </c>
      <c r="G3663">
        <f t="shared" si="171"/>
        <v>9.0660000000000007</v>
      </c>
      <c r="H3663">
        <f t="shared" si="172"/>
        <v>4.399</v>
      </c>
    </row>
    <row r="3664" spans="1:8" ht="15.6">
      <c r="A3664" s="34">
        <v>41803</v>
      </c>
      <c r="B3664" s="33">
        <v>6184.45</v>
      </c>
      <c r="C3664" s="33">
        <v>6191</v>
      </c>
      <c r="D3664" s="33">
        <v>6040.45</v>
      </c>
      <c r="E3664" s="33">
        <v>6057.5</v>
      </c>
      <c r="F3664">
        <f t="shared" si="173"/>
        <v>-1.8042406951108814E-2</v>
      </c>
      <c r="G3664">
        <f t="shared" si="171"/>
        <v>8.9179999999999993</v>
      </c>
      <c r="H3664">
        <f t="shared" si="172"/>
        <v>4.4020000000000001</v>
      </c>
    </row>
    <row r="3665" spans="1:11" ht="15.6">
      <c r="A3665" s="34">
        <v>41806</v>
      </c>
      <c r="B3665" s="33">
        <v>6050</v>
      </c>
      <c r="C3665" s="33">
        <v>6064</v>
      </c>
      <c r="D3665" s="33">
        <v>5990.7</v>
      </c>
      <c r="E3665" s="33">
        <v>6056.7</v>
      </c>
      <c r="F3665">
        <f t="shared" si="173"/>
        <v>-1.3206768468843055E-4</v>
      </c>
      <c r="G3665">
        <f t="shared" si="171"/>
        <v>9.0739999999999998</v>
      </c>
      <c r="H3665">
        <f t="shared" si="172"/>
        <v>4.3869999999999996</v>
      </c>
    </row>
    <row r="3666" spans="1:11" ht="15.6">
      <c r="A3666" s="34">
        <v>41807</v>
      </c>
      <c r="B3666" s="33">
        <v>6051.25</v>
      </c>
      <c r="C3666" s="33">
        <v>6142.75</v>
      </c>
      <c r="D3666" s="33">
        <v>6044.2</v>
      </c>
      <c r="E3666" s="33">
        <v>6139.35</v>
      </c>
      <c r="F3666">
        <f t="shared" si="173"/>
        <v>1.3646044875922581E-2</v>
      </c>
      <c r="G3666">
        <f t="shared" si="171"/>
        <v>9.2739999999999991</v>
      </c>
      <c r="H3666">
        <f t="shared" si="172"/>
        <v>4.3760000000000003</v>
      </c>
    </row>
    <row r="3667" spans="1:11" ht="15.6">
      <c r="A3667" s="34">
        <v>41808</v>
      </c>
      <c r="B3667" s="33">
        <v>6146.25</v>
      </c>
      <c r="C3667" s="33">
        <v>6177.7</v>
      </c>
      <c r="D3667" s="33">
        <v>6049.2</v>
      </c>
      <c r="E3667" s="33">
        <v>6084.85</v>
      </c>
      <c r="F3667">
        <f t="shared" si="173"/>
        <v>-8.8771612630001995E-3</v>
      </c>
      <c r="G3667">
        <f t="shared" si="171"/>
        <v>9.2439999999999998</v>
      </c>
      <c r="H3667">
        <f t="shared" si="172"/>
        <v>4.3739999999999997</v>
      </c>
    </row>
    <row r="3668" spans="1:11" ht="15.6">
      <c r="A3668" s="34">
        <v>41809</v>
      </c>
      <c r="B3668" s="33">
        <v>6103.05</v>
      </c>
      <c r="C3668" s="33">
        <v>6127.3</v>
      </c>
      <c r="D3668" s="33">
        <v>6040.95</v>
      </c>
      <c r="E3668" s="33">
        <v>6064.75</v>
      </c>
      <c r="F3668">
        <f t="shared" si="173"/>
        <v>-3.3032860300583611E-3</v>
      </c>
      <c r="G3668">
        <f t="shared" si="171"/>
        <v>9.1890000000000001</v>
      </c>
      <c r="H3668">
        <f t="shared" si="172"/>
        <v>4.3739999999999997</v>
      </c>
    </row>
    <row r="3669" spans="1:11" ht="15.6">
      <c r="A3669" s="34">
        <v>41810</v>
      </c>
      <c r="B3669" s="33">
        <v>6066.45</v>
      </c>
      <c r="C3669" s="33">
        <v>6082.75</v>
      </c>
      <c r="D3669" s="33">
        <v>6026.9</v>
      </c>
      <c r="E3669" s="33">
        <v>6038.6</v>
      </c>
      <c r="F3669">
        <f t="shared" si="173"/>
        <v>-4.3118018055153806E-3</v>
      </c>
      <c r="G3669">
        <f t="shared" si="171"/>
        <v>9.3629999999999995</v>
      </c>
      <c r="H3669">
        <f t="shared" si="172"/>
        <v>4.3639999999999999</v>
      </c>
    </row>
    <row r="3670" spans="1:11" ht="15.6">
      <c r="A3670" s="34">
        <v>41813</v>
      </c>
      <c r="B3670" s="33">
        <v>6044.4</v>
      </c>
      <c r="C3670" s="33">
        <v>6065.7</v>
      </c>
      <c r="D3670" s="33">
        <v>6001.25</v>
      </c>
      <c r="E3670" s="33">
        <v>6037.95</v>
      </c>
      <c r="F3670">
        <f t="shared" si="173"/>
        <v>-1.0764084390435524E-4</v>
      </c>
      <c r="G3670">
        <f t="shared" si="171"/>
        <v>9.2880000000000003</v>
      </c>
      <c r="H3670">
        <f t="shared" si="172"/>
        <v>4.359</v>
      </c>
    </row>
    <row r="3671" spans="1:11" ht="15.6">
      <c r="A3671" s="34">
        <v>41814</v>
      </c>
      <c r="B3671" s="33">
        <v>6054.2</v>
      </c>
      <c r="C3671" s="33">
        <v>6124.4</v>
      </c>
      <c r="D3671" s="33">
        <v>6054.2</v>
      </c>
      <c r="E3671" s="33">
        <v>6113.85</v>
      </c>
      <c r="F3671">
        <f t="shared" si="173"/>
        <v>1.2570491640374826E-2</v>
      </c>
      <c r="G3671">
        <f t="shared" si="171"/>
        <v>9.07</v>
      </c>
      <c r="H3671">
        <f t="shared" si="172"/>
        <v>4.3650000000000002</v>
      </c>
    </row>
    <row r="3672" spans="1:11" ht="15.6">
      <c r="A3672" s="34">
        <v>41815</v>
      </c>
      <c r="B3672" s="33">
        <v>6123.05</v>
      </c>
      <c r="C3672" s="33">
        <v>6127.25</v>
      </c>
      <c r="D3672" s="33">
        <v>6106.65</v>
      </c>
      <c r="E3672" s="33">
        <v>6115.15</v>
      </c>
      <c r="F3672">
        <f t="shared" si="173"/>
        <v>2.1263197494203467E-4</v>
      </c>
      <c r="G3672">
        <f t="shared" si="171"/>
        <v>9.3469999999999995</v>
      </c>
      <c r="H3672">
        <f t="shared" si="172"/>
        <v>4.351</v>
      </c>
    </row>
    <row r="3673" spans="1:11" ht="15.6">
      <c r="A3673" s="34">
        <v>41816</v>
      </c>
      <c r="B3673" s="33">
        <v>6107.8</v>
      </c>
      <c r="C3673" s="33">
        <v>6119.9</v>
      </c>
      <c r="D3673" s="33">
        <v>6058.55</v>
      </c>
      <c r="E3673" s="33">
        <v>6065.8</v>
      </c>
      <c r="F3673">
        <f t="shared" si="173"/>
        <v>-8.0701209291675902E-3</v>
      </c>
      <c r="G3673">
        <f t="shared" si="171"/>
        <v>9.298</v>
      </c>
      <c r="H3673">
        <f t="shared" si="172"/>
        <v>4.3499999999999996</v>
      </c>
    </row>
    <row r="3674" spans="1:11" ht="15.6">
      <c r="A3674" s="34">
        <v>41817</v>
      </c>
      <c r="B3674" s="33">
        <v>6083.3</v>
      </c>
      <c r="C3674" s="33">
        <v>6105.8</v>
      </c>
      <c r="D3674" s="33">
        <v>6055.35</v>
      </c>
      <c r="E3674" s="33">
        <v>6082.1</v>
      </c>
      <c r="F3674">
        <f t="shared" si="173"/>
        <v>2.687197072109182E-3</v>
      </c>
      <c r="G3674">
        <f t="shared" si="171"/>
        <v>9.3190000000000008</v>
      </c>
      <c r="H3674">
        <f t="shared" si="172"/>
        <v>4.3479999999999999</v>
      </c>
    </row>
    <row r="3675" spans="1:11" ht="15.6">
      <c r="A3675" s="34">
        <v>41820</v>
      </c>
      <c r="B3675" s="33">
        <v>6102.4</v>
      </c>
      <c r="C3675" s="33">
        <v>6180.85</v>
      </c>
      <c r="D3675" s="33">
        <v>6102.4</v>
      </c>
      <c r="E3675" s="33">
        <v>6174.2</v>
      </c>
      <c r="F3675">
        <f t="shared" si="173"/>
        <v>1.5142796073724485E-2</v>
      </c>
      <c r="G3675">
        <f t="shared" si="171"/>
        <v>9.391</v>
      </c>
      <c r="H3675">
        <f t="shared" si="172"/>
        <v>4.3360000000000003</v>
      </c>
    </row>
    <row r="3676" spans="1:11" ht="15.6">
      <c r="A3676" s="34">
        <v>41821</v>
      </c>
      <c r="B3676" s="33">
        <v>6192</v>
      </c>
      <c r="C3676" s="33">
        <v>6212</v>
      </c>
      <c r="D3676" s="33">
        <v>6187.2</v>
      </c>
      <c r="E3676" s="33">
        <v>6199.9</v>
      </c>
      <c r="F3676">
        <f t="shared" si="173"/>
        <v>4.1624825888373351E-3</v>
      </c>
      <c r="G3676">
        <f t="shared" si="171"/>
        <v>9.3789999999999996</v>
      </c>
      <c r="H3676">
        <f t="shared" si="172"/>
        <v>4.3339999999999996</v>
      </c>
    </row>
    <row r="3677" spans="1:11" ht="15.6">
      <c r="A3677" s="34">
        <v>41822</v>
      </c>
      <c r="B3677" s="33">
        <v>6240.1</v>
      </c>
      <c r="C3677" s="33">
        <v>6282.2</v>
      </c>
      <c r="D3677" s="33">
        <v>6240.1</v>
      </c>
      <c r="E3677" s="33">
        <v>6276.9</v>
      </c>
      <c r="F3677">
        <f t="shared" si="173"/>
        <v>1.2419555154115303E-2</v>
      </c>
      <c r="G3677">
        <f t="shared" si="171"/>
        <v>9.2379999999999995</v>
      </c>
      <c r="H3677">
        <f t="shared" si="172"/>
        <v>4.3479999999999999</v>
      </c>
    </row>
    <row r="3678" spans="1:11" ht="15.6">
      <c r="A3678" s="34">
        <v>41823</v>
      </c>
      <c r="B3678" s="33">
        <v>6289.9</v>
      </c>
      <c r="C3678" s="33">
        <v>6301.7</v>
      </c>
      <c r="D3678" s="33">
        <v>6260.1</v>
      </c>
      <c r="E3678" s="33">
        <v>6267.2</v>
      </c>
      <c r="F3678">
        <f t="shared" si="173"/>
        <v>-1.5453488186844E-3</v>
      </c>
      <c r="G3678">
        <f t="shared" si="171"/>
        <v>9.1029999999999998</v>
      </c>
      <c r="H3678">
        <f t="shared" si="172"/>
        <v>4.3570000000000002</v>
      </c>
      <c r="K3678" s="19"/>
    </row>
    <row r="3679" spans="1:11" ht="15.6">
      <c r="A3679" s="34">
        <v>41824</v>
      </c>
      <c r="B3679" s="33">
        <v>6273.05</v>
      </c>
      <c r="C3679" s="33">
        <v>6300.85</v>
      </c>
      <c r="D3679" s="33">
        <v>6230</v>
      </c>
      <c r="E3679" s="33">
        <v>6297.6</v>
      </c>
      <c r="F3679">
        <f t="shared" si="173"/>
        <v>4.8506510084249665E-3</v>
      </c>
      <c r="G3679">
        <f t="shared" si="171"/>
        <v>9.0549999999999997</v>
      </c>
      <c r="H3679">
        <f t="shared" si="172"/>
        <v>4.3899999999999997</v>
      </c>
      <c r="J3679" s="17"/>
      <c r="K3679" s="19"/>
    </row>
    <row r="3680" spans="1:11" ht="15.6">
      <c r="A3680" s="34">
        <v>41827</v>
      </c>
      <c r="B3680" s="33">
        <v>6319.8</v>
      </c>
      <c r="C3680" s="33">
        <v>6329.3</v>
      </c>
      <c r="D3680" s="33">
        <v>6300.9</v>
      </c>
      <c r="E3680" s="33">
        <v>6322</v>
      </c>
      <c r="F3680">
        <f t="shared" si="173"/>
        <v>3.8744918699187281E-3</v>
      </c>
      <c r="G3680">
        <f t="shared" si="171"/>
        <v>9.2240000000000002</v>
      </c>
      <c r="H3680">
        <f t="shared" si="172"/>
        <v>4.375</v>
      </c>
      <c r="J3680" s="17"/>
    </row>
    <row r="3681" spans="1:8" ht="15.6">
      <c r="A3681" s="34">
        <v>41828</v>
      </c>
      <c r="B3681" s="33">
        <v>6336.45</v>
      </c>
      <c r="C3681" s="33">
        <v>6336.45</v>
      </c>
      <c r="D3681" s="33">
        <v>6131.55</v>
      </c>
      <c r="E3681" s="33">
        <v>6152.3</v>
      </c>
      <c r="F3681">
        <f t="shared" si="173"/>
        <v>-2.6842771274912969E-2</v>
      </c>
      <c r="G3681">
        <f t="shared" si="171"/>
        <v>9.0190000000000001</v>
      </c>
      <c r="H3681">
        <f t="shared" si="172"/>
        <v>4.3810000000000002</v>
      </c>
    </row>
    <row r="3682" spans="1:8" ht="15.6">
      <c r="A3682" s="34">
        <v>41829</v>
      </c>
      <c r="B3682" s="33">
        <v>6159.2</v>
      </c>
      <c r="C3682" s="33">
        <v>6169.05</v>
      </c>
      <c r="D3682" s="33">
        <v>6076.2</v>
      </c>
      <c r="E3682" s="33">
        <v>6104</v>
      </c>
      <c r="F3682">
        <f t="shared" si="173"/>
        <v>-7.8507224940266296E-3</v>
      </c>
      <c r="G3682">
        <f t="shared" si="171"/>
        <v>9.1280000000000001</v>
      </c>
      <c r="H3682">
        <f>F3680-G3680</f>
        <v>-9.2201255081300815</v>
      </c>
    </row>
    <row r="3683" spans="1:8" ht="15.6">
      <c r="A3683" s="34">
        <v>41830</v>
      </c>
      <c r="B3683" s="33">
        <v>6105.95</v>
      </c>
      <c r="C3683" s="33">
        <v>6233.05</v>
      </c>
      <c r="D3683" s="33">
        <v>6008.2</v>
      </c>
      <c r="E3683" s="33">
        <v>6105.2</v>
      </c>
      <c r="F3683">
        <f t="shared" si="173"/>
        <v>1.965923984272866E-4</v>
      </c>
      <c r="G3683">
        <f t="shared" si="171"/>
        <v>9.0719999999999992</v>
      </c>
      <c r="H3683">
        <f t="shared" ref="H3683:H3746" si="174">F3681-G3681</f>
        <v>-9.0458427712749128</v>
      </c>
    </row>
    <row r="3684" spans="1:8" ht="15.6">
      <c r="A3684" s="34">
        <v>41831</v>
      </c>
      <c r="B3684" s="33">
        <v>6116</v>
      </c>
      <c r="C3684" s="33">
        <v>6153.55</v>
      </c>
      <c r="D3684" s="33">
        <v>5981.45</v>
      </c>
      <c r="E3684" s="33">
        <v>5991.7</v>
      </c>
      <c r="F3684">
        <f t="shared" si="173"/>
        <v>-1.8590709559064389E-2</v>
      </c>
      <c r="G3684">
        <f t="shared" si="171"/>
        <v>9.0730000000000004</v>
      </c>
      <c r="H3684">
        <f t="shared" si="174"/>
        <v>-9.1358507224940269</v>
      </c>
    </row>
    <row r="3685" spans="1:8" ht="15.6">
      <c r="A3685" s="34">
        <v>41834</v>
      </c>
      <c r="B3685" s="33">
        <v>5993.65</v>
      </c>
      <c r="C3685" s="33">
        <v>6008.55</v>
      </c>
      <c r="D3685" s="33">
        <v>5958.9</v>
      </c>
      <c r="E3685" s="33">
        <v>5990.7</v>
      </c>
      <c r="F3685">
        <f t="shared" si="173"/>
        <v>-1.6689754159926462E-4</v>
      </c>
      <c r="G3685">
        <f t="shared" si="171"/>
        <v>9.0709999999999997</v>
      </c>
      <c r="H3685">
        <f t="shared" si="174"/>
        <v>-9.0718034076015712</v>
      </c>
    </row>
    <row r="3686" spans="1:8" ht="15.6">
      <c r="A3686" s="34">
        <v>41835</v>
      </c>
      <c r="B3686" s="33">
        <v>6020.25</v>
      </c>
      <c r="C3686" s="33">
        <v>6071.55</v>
      </c>
      <c r="D3686" s="33">
        <v>6004.65</v>
      </c>
      <c r="E3686" s="33">
        <v>6067.35</v>
      </c>
      <c r="F3686">
        <f t="shared" si="173"/>
        <v>1.2794831989583866E-2</v>
      </c>
      <c r="G3686">
        <f t="shared" si="171"/>
        <v>9.2490000000000006</v>
      </c>
      <c r="H3686">
        <f t="shared" si="174"/>
        <v>-9.091590709559064</v>
      </c>
    </row>
    <row r="3687" spans="1:8" ht="15.6">
      <c r="A3687" s="34">
        <v>41836</v>
      </c>
      <c r="B3687" s="33">
        <v>6096.15</v>
      </c>
      <c r="C3687" s="33">
        <v>6157.6</v>
      </c>
      <c r="D3687" s="33">
        <v>6080</v>
      </c>
      <c r="E3687" s="33">
        <v>6147.9</v>
      </c>
      <c r="F3687">
        <f t="shared" si="173"/>
        <v>1.3275977156419039E-2</v>
      </c>
      <c r="G3687">
        <f t="shared" si="171"/>
        <v>9.1549999999999994</v>
      </c>
      <c r="H3687">
        <f t="shared" si="174"/>
        <v>-9.0711668975415982</v>
      </c>
    </row>
    <row r="3688" spans="1:8" ht="15.6">
      <c r="A3688" s="34">
        <v>41837</v>
      </c>
      <c r="B3688" s="33">
        <v>6140.55</v>
      </c>
      <c r="C3688" s="33">
        <v>6185.95</v>
      </c>
      <c r="D3688" s="33">
        <v>6140.55</v>
      </c>
      <c r="E3688" s="33">
        <v>6179.45</v>
      </c>
      <c r="F3688">
        <f t="shared" si="173"/>
        <v>5.1318336342491833E-3</v>
      </c>
      <c r="G3688">
        <f t="shared" si="171"/>
        <v>9.2249999999999996</v>
      </c>
      <c r="H3688">
        <f t="shared" si="174"/>
        <v>-9.2362051680104162</v>
      </c>
    </row>
    <row r="3689" spans="1:8" ht="15.6">
      <c r="A3689" s="34">
        <v>41838</v>
      </c>
      <c r="B3689" s="33">
        <v>6167.45</v>
      </c>
      <c r="C3689" s="33">
        <v>6199.55</v>
      </c>
      <c r="D3689" s="33">
        <v>6135.25</v>
      </c>
      <c r="E3689" s="33">
        <v>6184.55</v>
      </c>
      <c r="F3689">
        <f t="shared" si="173"/>
        <v>8.253161689146804E-4</v>
      </c>
      <c r="G3689">
        <f t="shared" si="171"/>
        <v>9.0709999999999997</v>
      </c>
      <c r="H3689">
        <f t="shared" si="174"/>
        <v>-9.1417240228435794</v>
      </c>
    </row>
    <row r="3690" spans="1:8" ht="15.6">
      <c r="A3690" s="34">
        <v>41841</v>
      </c>
      <c r="B3690" s="33">
        <v>6213.05</v>
      </c>
      <c r="C3690" s="33">
        <v>6234.8</v>
      </c>
      <c r="D3690" s="33">
        <v>6193.5</v>
      </c>
      <c r="E3690" s="33">
        <v>6200.3</v>
      </c>
      <c r="F3690">
        <f t="shared" si="173"/>
        <v>2.5466687147812639E-3</v>
      </c>
      <c r="G3690">
        <f t="shared" si="171"/>
        <v>9.1549999999999994</v>
      </c>
      <c r="H3690">
        <f t="shared" si="174"/>
        <v>-9.2198681663657496</v>
      </c>
    </row>
    <row r="3691" spans="1:8" ht="15.6">
      <c r="A3691" s="34">
        <v>41842</v>
      </c>
      <c r="B3691" s="33">
        <v>6219.55</v>
      </c>
      <c r="C3691" s="33">
        <v>6254.45</v>
      </c>
      <c r="D3691" s="33">
        <v>6216.4</v>
      </c>
      <c r="E3691" s="33">
        <v>6251.35</v>
      </c>
      <c r="F3691">
        <f t="shared" si="173"/>
        <v>8.2334725739077186E-3</v>
      </c>
      <c r="G3691">
        <f t="shared" si="171"/>
        <v>9.0890000000000004</v>
      </c>
      <c r="H3691">
        <f t="shared" si="174"/>
        <v>-9.0701746838310857</v>
      </c>
    </row>
    <row r="3692" spans="1:8" ht="15.6">
      <c r="A3692" s="34">
        <v>41843</v>
      </c>
      <c r="B3692" s="33">
        <v>6272.95</v>
      </c>
      <c r="C3692" s="33">
        <v>6283.6</v>
      </c>
      <c r="D3692" s="33">
        <v>6226.8</v>
      </c>
      <c r="E3692" s="33">
        <v>6261.1</v>
      </c>
      <c r="F3692">
        <f t="shared" si="173"/>
        <v>1.559663112767673E-3</v>
      </c>
      <c r="G3692">
        <f t="shared" si="171"/>
        <v>9.0489999999999995</v>
      </c>
      <c r="H3692">
        <f t="shared" si="174"/>
        <v>-9.1524533312852174</v>
      </c>
    </row>
    <row r="3693" spans="1:8" ht="15.6">
      <c r="A3693" s="34">
        <v>41844</v>
      </c>
      <c r="B3693" s="33">
        <v>6263.9</v>
      </c>
      <c r="C3693" s="33">
        <v>6283.35</v>
      </c>
      <c r="D3693" s="33">
        <v>6242.95</v>
      </c>
      <c r="E3693" s="33">
        <v>6278.95</v>
      </c>
      <c r="F3693">
        <f t="shared" si="173"/>
        <v>2.8509367363560578E-3</v>
      </c>
      <c r="G3693">
        <f t="shared" si="171"/>
        <v>8.9309999999999992</v>
      </c>
      <c r="H3693">
        <f t="shared" si="174"/>
        <v>-9.0807665274260927</v>
      </c>
    </row>
    <row r="3694" spans="1:8" ht="15.6">
      <c r="A3694" s="34">
        <v>41845</v>
      </c>
      <c r="B3694" s="33">
        <v>6278.75</v>
      </c>
      <c r="C3694" s="33">
        <v>6284.3</v>
      </c>
      <c r="D3694" s="33">
        <v>6192.6</v>
      </c>
      <c r="E3694" s="33">
        <v>6230.45</v>
      </c>
      <c r="F3694">
        <f t="shared" si="173"/>
        <v>-7.7242214064453529E-3</v>
      </c>
      <c r="G3694">
        <f t="shared" si="171"/>
        <v>8.9169999999999998</v>
      </c>
      <c r="H3694">
        <f t="shared" si="174"/>
        <v>-9.0474403368872309</v>
      </c>
    </row>
    <row r="3695" spans="1:8" ht="15.6">
      <c r="A3695" s="34">
        <v>41848</v>
      </c>
      <c r="B3695" s="33">
        <v>6231.55</v>
      </c>
      <c r="C3695" s="33">
        <v>6237.1</v>
      </c>
      <c r="D3695" s="33">
        <v>6182.3</v>
      </c>
      <c r="E3695" s="33">
        <v>6200</v>
      </c>
      <c r="F3695">
        <f t="shared" si="173"/>
        <v>-4.8872874350969209E-3</v>
      </c>
      <c r="G3695">
        <f t="shared" si="171"/>
        <v>8.9629999999999992</v>
      </c>
      <c r="H3695">
        <f t="shared" si="174"/>
        <v>-8.9281490632636427</v>
      </c>
    </row>
    <row r="3696" spans="1:8" ht="15.6">
      <c r="A3696" s="34">
        <v>41850</v>
      </c>
      <c r="B3696" s="33">
        <v>6196.1</v>
      </c>
      <c r="C3696" s="33">
        <v>6237.5</v>
      </c>
      <c r="D3696" s="33">
        <v>6168.45</v>
      </c>
      <c r="E3696" s="33">
        <v>6232.6</v>
      </c>
      <c r="F3696">
        <f t="shared" si="173"/>
        <v>5.2580645161290906E-3</v>
      </c>
      <c r="G3696">
        <f t="shared" si="171"/>
        <v>9.1180000000000003</v>
      </c>
      <c r="H3696">
        <f t="shared" si="174"/>
        <v>-8.9247242214064446</v>
      </c>
    </row>
    <row r="3697" spans="1:8" ht="15.6">
      <c r="A3697" s="34">
        <v>41851</v>
      </c>
      <c r="B3697" s="33">
        <v>6227.4</v>
      </c>
      <c r="C3697" s="33">
        <v>6243.55</v>
      </c>
      <c r="D3697" s="33">
        <v>6189.55</v>
      </c>
      <c r="E3697" s="33">
        <v>6194.45</v>
      </c>
      <c r="F3697">
        <f t="shared" si="173"/>
        <v>-6.121040978083081E-3</v>
      </c>
      <c r="G3697">
        <f t="shared" si="171"/>
        <v>9.0589999999999993</v>
      </c>
      <c r="H3697">
        <f t="shared" si="174"/>
        <v>-8.9678872874350954</v>
      </c>
    </row>
    <row r="3698" spans="1:8" ht="15.6">
      <c r="A3698" s="34">
        <v>41852</v>
      </c>
      <c r="B3698" s="33">
        <v>6146.55</v>
      </c>
      <c r="C3698" s="33">
        <v>6201.1</v>
      </c>
      <c r="D3698" s="33">
        <v>6106.45</v>
      </c>
      <c r="E3698" s="33">
        <v>6111.7</v>
      </c>
      <c r="F3698">
        <f t="shared" si="173"/>
        <v>-1.3358732413692898E-2</v>
      </c>
      <c r="G3698">
        <f t="shared" si="171"/>
        <v>9.1080000000000005</v>
      </c>
      <c r="H3698">
        <f t="shared" si="174"/>
        <v>-9.1127419354838715</v>
      </c>
    </row>
    <row r="3699" spans="1:8" ht="15.6">
      <c r="A3699" s="34">
        <v>41855</v>
      </c>
      <c r="B3699" s="33">
        <v>6138.2</v>
      </c>
      <c r="C3699" s="33">
        <v>6183.6</v>
      </c>
      <c r="D3699" s="33">
        <v>6136.6</v>
      </c>
      <c r="E3699" s="33">
        <v>6175.7</v>
      </c>
      <c r="F3699">
        <f t="shared" si="173"/>
        <v>1.047171817988457E-2</v>
      </c>
      <c r="G3699">
        <f t="shared" si="171"/>
        <v>9.0280000000000005</v>
      </c>
      <c r="H3699">
        <f t="shared" si="174"/>
        <v>-9.0651210409780827</v>
      </c>
    </row>
    <row r="3700" spans="1:8" ht="15.6">
      <c r="A3700" s="34">
        <v>41856</v>
      </c>
      <c r="B3700" s="33">
        <v>6192.3</v>
      </c>
      <c r="C3700" s="33">
        <v>6229.55</v>
      </c>
      <c r="D3700" s="33">
        <v>6150.25</v>
      </c>
      <c r="E3700" s="33">
        <v>6226.45</v>
      </c>
      <c r="F3700">
        <f t="shared" si="173"/>
        <v>8.2176919215635191E-3</v>
      </c>
      <c r="G3700">
        <f t="shared" si="171"/>
        <v>9.2899999999999991</v>
      </c>
      <c r="H3700">
        <f t="shared" si="174"/>
        <v>-9.1213587324136931</v>
      </c>
    </row>
    <row r="3701" spans="1:8" ht="15.6">
      <c r="A3701" s="34">
        <v>41857</v>
      </c>
      <c r="B3701" s="33">
        <v>6210.4</v>
      </c>
      <c r="C3701" s="33">
        <v>6231.8</v>
      </c>
      <c r="D3701" s="33">
        <v>6165.4</v>
      </c>
      <c r="E3701" s="33">
        <v>6173.6</v>
      </c>
      <c r="F3701">
        <f t="shared" si="173"/>
        <v>-8.4879827188846235E-3</v>
      </c>
      <c r="G3701">
        <f t="shared" si="171"/>
        <v>9.1850000000000005</v>
      </c>
      <c r="H3701">
        <f t="shared" si="174"/>
        <v>-9.0175282818201161</v>
      </c>
    </row>
    <row r="3702" spans="1:8" ht="15.6">
      <c r="A3702" s="34">
        <v>41858</v>
      </c>
      <c r="B3702" s="33">
        <v>6160.3</v>
      </c>
      <c r="C3702" s="33">
        <v>6195.7</v>
      </c>
      <c r="D3702" s="33">
        <v>6141.85</v>
      </c>
      <c r="E3702" s="33">
        <v>6153.5</v>
      </c>
      <c r="F3702">
        <f t="shared" si="173"/>
        <v>-3.2557988855773656E-3</v>
      </c>
      <c r="G3702">
        <f t="shared" si="171"/>
        <v>9.2590000000000003</v>
      </c>
      <c r="H3702">
        <f t="shared" si="174"/>
        <v>-9.2817823080784354</v>
      </c>
    </row>
    <row r="3703" spans="1:8" ht="15.6">
      <c r="A3703" s="34">
        <v>41859</v>
      </c>
      <c r="B3703" s="33">
        <v>6104.05</v>
      </c>
      <c r="C3703" s="33">
        <v>6104.05</v>
      </c>
      <c r="D3703" s="33">
        <v>6051.35</v>
      </c>
      <c r="E3703" s="33">
        <v>6072.65</v>
      </c>
      <c r="F3703">
        <f t="shared" si="173"/>
        <v>-1.3138864061103539E-2</v>
      </c>
      <c r="G3703">
        <f t="shared" si="171"/>
        <v>9.3670000000000009</v>
      </c>
      <c r="H3703">
        <f t="shared" si="174"/>
        <v>-9.1934879827188851</v>
      </c>
    </row>
    <row r="3704" spans="1:8" ht="15.6">
      <c r="A3704" s="34">
        <v>41862</v>
      </c>
      <c r="B3704" s="33">
        <v>6113.95</v>
      </c>
      <c r="C3704" s="33">
        <v>6125.85</v>
      </c>
      <c r="D3704" s="33">
        <v>6100.2</v>
      </c>
      <c r="E3704" s="33">
        <v>6117.65</v>
      </c>
      <c r="F3704">
        <f t="shared" si="173"/>
        <v>7.4102739331263212E-3</v>
      </c>
      <c r="G3704">
        <f t="shared" si="171"/>
        <v>9.0559999999999992</v>
      </c>
      <c r="H3704">
        <f t="shared" si="174"/>
        <v>-9.2622557988855778</v>
      </c>
    </row>
    <row r="3705" spans="1:8" ht="15.6">
      <c r="A3705" s="34">
        <v>41863</v>
      </c>
      <c r="B3705" s="33">
        <v>6158.6</v>
      </c>
      <c r="C3705" s="33">
        <v>6190.45</v>
      </c>
      <c r="D3705" s="33">
        <v>6139.85</v>
      </c>
      <c r="E3705" s="33">
        <v>6186.15</v>
      </c>
      <c r="F3705">
        <f t="shared" si="173"/>
        <v>1.1197110001389454E-2</v>
      </c>
      <c r="G3705">
        <f t="shared" si="171"/>
        <v>9.3870000000000005</v>
      </c>
      <c r="H3705">
        <f t="shared" si="174"/>
        <v>-9.3801388640611041</v>
      </c>
    </row>
    <row r="3706" spans="1:8" ht="15.6">
      <c r="A3706" s="34">
        <v>41864</v>
      </c>
      <c r="B3706" s="33">
        <v>6177.7</v>
      </c>
      <c r="C3706" s="33">
        <v>6205.25</v>
      </c>
      <c r="D3706" s="33">
        <v>6130.85</v>
      </c>
      <c r="E3706" s="33">
        <v>6167.2</v>
      </c>
      <c r="F3706">
        <f t="shared" si="173"/>
        <v>-3.0632946178156262E-3</v>
      </c>
      <c r="G3706">
        <f t="shared" si="171"/>
        <v>9.0850000000000009</v>
      </c>
      <c r="H3706">
        <f t="shared" si="174"/>
        <v>-9.0485897260668722</v>
      </c>
    </row>
    <row r="3707" spans="1:8" ht="15.6">
      <c r="A3707" s="34">
        <v>41865</v>
      </c>
      <c r="B3707" s="33">
        <v>6178.25</v>
      </c>
      <c r="C3707" s="33">
        <v>6218</v>
      </c>
      <c r="D3707" s="33">
        <v>6168.55</v>
      </c>
      <c r="E3707" s="33">
        <v>6215.65</v>
      </c>
      <c r="F3707">
        <f t="shared" si="173"/>
        <v>7.856077312232479E-3</v>
      </c>
      <c r="G3707">
        <f t="shared" si="171"/>
        <v>9.0809999999999995</v>
      </c>
      <c r="H3707">
        <f t="shared" si="174"/>
        <v>-9.3758028899986101</v>
      </c>
    </row>
    <row r="3708" spans="1:8" ht="15.6">
      <c r="A3708" s="34">
        <v>41869</v>
      </c>
      <c r="B3708" s="33">
        <v>6208.9</v>
      </c>
      <c r="C3708" s="33">
        <v>6298.35</v>
      </c>
      <c r="D3708" s="33">
        <v>6208.9</v>
      </c>
      <c r="E3708" s="33">
        <v>6294.1</v>
      </c>
      <c r="F3708">
        <f t="shared" si="173"/>
        <v>1.2621367033214703E-2</v>
      </c>
      <c r="G3708">
        <v>9.0809999999999995</v>
      </c>
      <c r="H3708">
        <f t="shared" si="174"/>
        <v>-9.0880632946178164</v>
      </c>
    </row>
    <row r="3709" spans="1:8" ht="15.6">
      <c r="A3709" s="34">
        <v>41870</v>
      </c>
      <c r="B3709" s="33">
        <v>6316.2</v>
      </c>
      <c r="C3709" s="33">
        <v>6335.05</v>
      </c>
      <c r="D3709" s="33">
        <v>6309.1</v>
      </c>
      <c r="E3709" s="33">
        <v>6328.8</v>
      </c>
      <c r="F3709">
        <f t="shared" si="173"/>
        <v>5.513099569437907E-3</v>
      </c>
      <c r="G3709">
        <f t="shared" si="171"/>
        <v>9.2170000000000005</v>
      </c>
      <c r="H3709">
        <f t="shared" si="174"/>
        <v>-9.0731439226877661</v>
      </c>
    </row>
    <row r="3710" spans="1:8" ht="15.6">
      <c r="A3710" s="34">
        <v>41871</v>
      </c>
      <c r="B3710" s="33">
        <v>6342.2</v>
      </c>
      <c r="C3710" s="33">
        <v>6342.2</v>
      </c>
      <c r="D3710" s="33">
        <v>6312.85</v>
      </c>
      <c r="E3710" s="33">
        <v>6321.65</v>
      </c>
      <c r="F3710">
        <f t="shared" si="173"/>
        <v>-1.1297560358994874E-3</v>
      </c>
      <c r="G3710">
        <f t="shared" si="171"/>
        <v>9.1669999999999998</v>
      </c>
      <c r="H3710">
        <f t="shared" si="174"/>
        <v>-9.0683786329667839</v>
      </c>
    </row>
    <row r="3711" spans="1:8" ht="15.6">
      <c r="A3711" s="34">
        <v>41872</v>
      </c>
      <c r="B3711" s="33">
        <v>6324.9</v>
      </c>
      <c r="C3711" s="33">
        <v>6366.35</v>
      </c>
      <c r="D3711" s="33">
        <v>6313.15</v>
      </c>
      <c r="E3711" s="33">
        <v>6339.35</v>
      </c>
      <c r="F3711">
        <f t="shared" si="173"/>
        <v>2.7999019243394319E-3</v>
      </c>
      <c r="G3711">
        <f t="shared" si="171"/>
        <v>9.0869999999999997</v>
      </c>
      <c r="H3711">
        <f t="shared" si="174"/>
        <v>-9.2114869004305628</v>
      </c>
    </row>
    <row r="3712" spans="1:8" ht="15.6">
      <c r="A3712" s="34">
        <v>41873</v>
      </c>
      <c r="B3712" s="33">
        <v>6351.85</v>
      </c>
      <c r="C3712" s="33">
        <v>6367.8</v>
      </c>
      <c r="D3712" s="33">
        <v>6342.2</v>
      </c>
      <c r="E3712" s="33">
        <v>6352.35</v>
      </c>
      <c r="F3712">
        <f t="shared" si="173"/>
        <v>2.0506834296891707E-3</v>
      </c>
      <c r="G3712">
        <f t="shared" si="171"/>
        <v>9.0340000000000007</v>
      </c>
      <c r="H3712">
        <f t="shared" si="174"/>
        <v>-9.1681297560358992</v>
      </c>
    </row>
    <row r="3713" spans="1:8" ht="15.6">
      <c r="A3713" s="34">
        <v>41876</v>
      </c>
      <c r="B3713" s="33">
        <v>6366</v>
      </c>
      <c r="C3713" s="33">
        <v>6391.3</v>
      </c>
      <c r="D3713" s="33">
        <v>6327.1</v>
      </c>
      <c r="E3713" s="33">
        <v>6332.45</v>
      </c>
      <c r="F3713">
        <f t="shared" si="173"/>
        <v>-3.1326989224461643E-3</v>
      </c>
      <c r="G3713">
        <f t="shared" si="171"/>
        <v>9.0969999999999995</v>
      </c>
      <c r="H3713">
        <f t="shared" si="174"/>
        <v>-9.0842000980756605</v>
      </c>
    </row>
    <row r="3714" spans="1:8" ht="15.6">
      <c r="A3714" s="34">
        <v>41877</v>
      </c>
      <c r="B3714" s="33">
        <v>6311.25</v>
      </c>
      <c r="C3714" s="33">
        <v>6340.6</v>
      </c>
      <c r="D3714" s="33">
        <v>6289.9</v>
      </c>
      <c r="E3714" s="33">
        <v>6328.45</v>
      </c>
      <c r="F3714">
        <f t="shared" si="173"/>
        <v>-6.3166704829886733E-4</v>
      </c>
      <c r="G3714">
        <f t="shared" ref="G3714:G3768" si="175">VLOOKUP(A3714,Debtindex,6,FALSE)</f>
        <v>9.2810000000000006</v>
      </c>
      <c r="H3714">
        <f t="shared" si="174"/>
        <v>-9.0319493165703122</v>
      </c>
    </row>
    <row r="3715" spans="1:8" ht="15.6">
      <c r="A3715" s="34">
        <v>41878</v>
      </c>
      <c r="B3715" s="33">
        <v>6352.1</v>
      </c>
      <c r="C3715" s="33">
        <v>6365.5</v>
      </c>
      <c r="D3715" s="33">
        <v>6339.25</v>
      </c>
      <c r="E3715" s="33">
        <v>6355.15</v>
      </c>
      <c r="F3715">
        <f t="shared" si="173"/>
        <v>4.2190425775663343E-3</v>
      </c>
      <c r="G3715">
        <f t="shared" si="175"/>
        <v>9.3059999999999992</v>
      </c>
      <c r="H3715">
        <f t="shared" si="174"/>
        <v>-9.1001326989224456</v>
      </c>
    </row>
    <row r="3716" spans="1:8" ht="15.6">
      <c r="A3716" s="34">
        <v>41879</v>
      </c>
      <c r="B3716" s="33">
        <v>6363.75</v>
      </c>
      <c r="C3716" s="33">
        <v>6378.95</v>
      </c>
      <c r="D3716" s="33">
        <v>6349.65</v>
      </c>
      <c r="E3716" s="33">
        <v>6360.75</v>
      </c>
      <c r="F3716">
        <f t="shared" ref="F3716:F3779" si="176">E3716/E3715-1</f>
        <v>8.8117510995022741E-4</v>
      </c>
      <c r="G3716">
        <f t="shared" si="175"/>
        <v>8.8849999999999998</v>
      </c>
      <c r="H3716">
        <f t="shared" si="174"/>
        <v>-9.2816316670483001</v>
      </c>
    </row>
    <row r="3717" spans="1:8" ht="15.6">
      <c r="A3717" s="34">
        <v>41883</v>
      </c>
      <c r="B3717" s="33">
        <v>6388.1</v>
      </c>
      <c r="C3717" s="33">
        <v>6441.55</v>
      </c>
      <c r="D3717" s="33">
        <v>6388.1</v>
      </c>
      <c r="E3717" s="33">
        <v>6438.45</v>
      </c>
      <c r="F3717">
        <f t="shared" si="176"/>
        <v>1.2215540620209797E-2</v>
      </c>
      <c r="G3717">
        <f t="shared" si="175"/>
        <v>9.0779999999999994</v>
      </c>
      <c r="H3717">
        <f t="shared" si="174"/>
        <v>-9.3017809574224337</v>
      </c>
    </row>
    <row r="3718" spans="1:8" ht="15.6">
      <c r="A3718" s="34">
        <v>41884</v>
      </c>
      <c r="B3718" s="33">
        <v>6447.8</v>
      </c>
      <c r="C3718" s="33">
        <v>6499.8</v>
      </c>
      <c r="D3718" s="33">
        <v>6447.8</v>
      </c>
      <c r="E3718" s="33">
        <v>6484.35</v>
      </c>
      <c r="F3718">
        <f t="shared" si="176"/>
        <v>7.1290450341310319E-3</v>
      </c>
      <c r="G3718">
        <f t="shared" si="175"/>
        <v>9.1869999999999994</v>
      </c>
      <c r="H3718">
        <f t="shared" si="174"/>
        <v>-8.8841188248900487</v>
      </c>
    </row>
    <row r="3719" spans="1:8" ht="15.6">
      <c r="A3719" s="34">
        <v>41885</v>
      </c>
      <c r="B3719" s="33">
        <v>6506.5</v>
      </c>
      <c r="C3719" s="33">
        <v>6536.55</v>
      </c>
      <c r="D3719" s="33">
        <v>6500.5</v>
      </c>
      <c r="E3719" s="33">
        <v>6517.7</v>
      </c>
      <c r="F3719">
        <f t="shared" si="176"/>
        <v>5.143152359141645E-3</v>
      </c>
      <c r="G3719">
        <f t="shared" si="175"/>
        <v>9.1489999999999991</v>
      </c>
      <c r="H3719">
        <f t="shared" si="174"/>
        <v>-9.0657844593797901</v>
      </c>
    </row>
    <row r="3720" spans="1:8" ht="15.6">
      <c r="A3720" s="34">
        <v>41886</v>
      </c>
      <c r="B3720" s="33">
        <v>6515.6</v>
      </c>
      <c r="C3720" s="33">
        <v>6515.6</v>
      </c>
      <c r="D3720" s="33">
        <v>6465.55</v>
      </c>
      <c r="E3720" s="33">
        <v>6501.95</v>
      </c>
      <c r="F3720">
        <f t="shared" si="176"/>
        <v>-2.4164966169046842E-3</v>
      </c>
      <c r="G3720">
        <f t="shared" si="175"/>
        <v>9.2089999999999996</v>
      </c>
      <c r="H3720">
        <f t="shared" si="174"/>
        <v>-9.1798709549658675</v>
      </c>
    </row>
    <row r="3721" spans="1:8" ht="15.6">
      <c r="A3721" s="34">
        <v>41887</v>
      </c>
      <c r="B3721" s="33">
        <v>6506.6</v>
      </c>
      <c r="C3721" s="33">
        <v>6528.4</v>
      </c>
      <c r="D3721" s="33">
        <v>6476.15</v>
      </c>
      <c r="E3721" s="33">
        <v>6502.3</v>
      </c>
      <c r="F3721">
        <f t="shared" si="176"/>
        <v>5.3830004844712676E-5</v>
      </c>
      <c r="G3721">
        <f t="shared" si="175"/>
        <v>9.2319999999999993</v>
      </c>
      <c r="H3721">
        <f t="shared" si="174"/>
        <v>-9.1438568476408584</v>
      </c>
    </row>
    <row r="3722" spans="1:8" ht="15.6">
      <c r="A3722" s="34">
        <v>41890</v>
      </c>
      <c r="B3722" s="33">
        <v>6537.6</v>
      </c>
      <c r="C3722" s="33">
        <v>6580.8</v>
      </c>
      <c r="D3722" s="33">
        <v>6537.05</v>
      </c>
      <c r="E3722" s="33">
        <v>6578</v>
      </c>
      <c r="F3722">
        <f t="shared" si="176"/>
        <v>1.1642034357073561E-2</v>
      </c>
      <c r="G3722">
        <f t="shared" si="175"/>
        <v>9.1039999999999992</v>
      </c>
      <c r="H3722">
        <f t="shared" si="174"/>
        <v>-9.2114164966169039</v>
      </c>
    </row>
    <row r="3723" spans="1:8" ht="15.6">
      <c r="A3723" s="34">
        <v>41891</v>
      </c>
      <c r="B3723" s="33">
        <v>6574.65</v>
      </c>
      <c r="C3723" s="33">
        <v>6584.95</v>
      </c>
      <c r="D3723" s="33">
        <v>6553.65</v>
      </c>
      <c r="E3723" s="33">
        <v>6577.05</v>
      </c>
      <c r="F3723">
        <f t="shared" si="176"/>
        <v>-1.4442079659471307E-4</v>
      </c>
      <c r="G3723">
        <f t="shared" si="175"/>
        <v>9.1660000000000004</v>
      </c>
      <c r="H3723">
        <f t="shared" si="174"/>
        <v>-9.2319461699951546</v>
      </c>
    </row>
    <row r="3724" spans="1:8" ht="15.6">
      <c r="A3724" s="34">
        <v>41892</v>
      </c>
      <c r="B3724" s="33">
        <v>6562.45</v>
      </c>
      <c r="C3724" s="33">
        <v>6563.15</v>
      </c>
      <c r="D3724" s="33">
        <v>6531.85</v>
      </c>
      <c r="E3724" s="33">
        <v>6540.25</v>
      </c>
      <c r="F3724">
        <f t="shared" si="176"/>
        <v>-5.5952136596194579E-3</v>
      </c>
      <c r="G3724">
        <f t="shared" si="175"/>
        <v>9.2560000000000002</v>
      </c>
      <c r="H3724">
        <f t="shared" si="174"/>
        <v>-9.0923579656429254</v>
      </c>
    </row>
    <row r="3725" spans="1:8" ht="15.6">
      <c r="A3725" s="34">
        <v>41893</v>
      </c>
      <c r="B3725" s="33">
        <v>6558.4</v>
      </c>
      <c r="C3725" s="33">
        <v>6572.45</v>
      </c>
      <c r="D3725" s="33">
        <v>6527.95</v>
      </c>
      <c r="E3725" s="33">
        <v>6554.75</v>
      </c>
      <c r="F3725">
        <f t="shared" si="176"/>
        <v>2.2170406330033199E-3</v>
      </c>
      <c r="G3725">
        <f t="shared" si="175"/>
        <v>9.1329999999999991</v>
      </c>
      <c r="H3725">
        <f t="shared" si="174"/>
        <v>-9.166144420796595</v>
      </c>
    </row>
    <row r="3726" spans="1:8" ht="15.6">
      <c r="A3726" s="34">
        <v>41894</v>
      </c>
      <c r="B3726" s="33">
        <v>6559.8</v>
      </c>
      <c r="C3726" s="33">
        <v>6579.3</v>
      </c>
      <c r="D3726" s="33">
        <v>6548.45</v>
      </c>
      <c r="E3726" s="33">
        <v>6572.7</v>
      </c>
      <c r="F3726">
        <f t="shared" si="176"/>
        <v>2.7384721003851364E-3</v>
      </c>
      <c r="G3726">
        <f t="shared" si="175"/>
        <v>9.06</v>
      </c>
      <c r="H3726">
        <f t="shared" si="174"/>
        <v>-9.2615952136596196</v>
      </c>
    </row>
    <row r="3727" spans="1:8" ht="15.6">
      <c r="A3727" s="34">
        <v>41897</v>
      </c>
      <c r="B3727" s="33">
        <v>6547.25</v>
      </c>
      <c r="C3727" s="33">
        <v>6556.45</v>
      </c>
      <c r="D3727" s="33">
        <v>6518.05</v>
      </c>
      <c r="E3727" s="33">
        <v>6540.1</v>
      </c>
      <c r="F3727">
        <f t="shared" si="176"/>
        <v>-4.9599099304699079E-3</v>
      </c>
      <c r="G3727">
        <f t="shared" si="175"/>
        <v>9.0719999999999992</v>
      </c>
      <c r="H3727">
        <f t="shared" si="174"/>
        <v>-9.1307829593669965</v>
      </c>
    </row>
    <row r="3728" spans="1:8" ht="15.6">
      <c r="A3728" s="34">
        <v>41898</v>
      </c>
      <c r="B3728" s="33">
        <v>6538.6</v>
      </c>
      <c r="C3728" s="33">
        <v>6550.25</v>
      </c>
      <c r="D3728" s="33">
        <v>6404.2</v>
      </c>
      <c r="E3728" s="33">
        <v>6411.25</v>
      </c>
      <c r="F3728">
        <f t="shared" si="176"/>
        <v>-1.9701533615694045E-2</v>
      </c>
      <c r="G3728">
        <f t="shared" si="175"/>
        <v>9.1950000000000003</v>
      </c>
      <c r="H3728">
        <f t="shared" si="174"/>
        <v>-9.057261527899616</v>
      </c>
    </row>
    <row r="3729" spans="1:8" ht="15.6">
      <c r="A3729" s="34">
        <v>41899</v>
      </c>
      <c r="B3729" s="33">
        <v>6445.25</v>
      </c>
      <c r="C3729" s="33">
        <v>6457.7</v>
      </c>
      <c r="D3729" s="33">
        <v>6401.55</v>
      </c>
      <c r="E3729" s="33">
        <v>6442.5</v>
      </c>
      <c r="F3729">
        <f t="shared" si="176"/>
        <v>4.8742444921037187E-3</v>
      </c>
      <c r="G3729">
        <f t="shared" si="175"/>
        <v>9.2089999999999996</v>
      </c>
      <c r="H3729">
        <f t="shared" si="174"/>
        <v>-9.0769599099304692</v>
      </c>
    </row>
    <row r="3730" spans="1:8" ht="15.6">
      <c r="A3730" s="34">
        <v>41900</v>
      </c>
      <c r="B3730" s="33">
        <v>6426.8</v>
      </c>
      <c r="C3730" s="33">
        <v>6563.95</v>
      </c>
      <c r="D3730" s="33">
        <v>6423.75</v>
      </c>
      <c r="E3730" s="33">
        <v>6560</v>
      </c>
      <c r="F3730">
        <f t="shared" si="176"/>
        <v>1.8238261544431422E-2</v>
      </c>
      <c r="G3730">
        <f t="shared" si="175"/>
        <v>9.0180000000000007</v>
      </c>
      <c r="H3730">
        <f t="shared" si="174"/>
        <v>-9.2147015336156937</v>
      </c>
    </row>
    <row r="3731" spans="1:8" ht="15.6">
      <c r="A3731" s="34">
        <v>41901</v>
      </c>
      <c r="B3731" s="33">
        <v>6574.45</v>
      </c>
      <c r="C3731" s="33">
        <v>6603.5</v>
      </c>
      <c r="D3731" s="33">
        <v>6551.15</v>
      </c>
      <c r="E3731" s="33">
        <v>6561.65</v>
      </c>
      <c r="F3731">
        <f t="shared" si="176"/>
        <v>2.5152439024389572E-4</v>
      </c>
      <c r="G3731">
        <f t="shared" si="175"/>
        <v>9.1379999999999999</v>
      </c>
      <c r="H3731">
        <f t="shared" si="174"/>
        <v>-9.2041257555078957</v>
      </c>
    </row>
    <row r="3732" spans="1:8" ht="15.6">
      <c r="A3732" s="34">
        <v>41904</v>
      </c>
      <c r="B3732" s="33">
        <v>6532.55</v>
      </c>
      <c r="C3732" s="33">
        <v>6586.8</v>
      </c>
      <c r="D3732" s="33">
        <v>6521</v>
      </c>
      <c r="E3732" s="33">
        <v>6576.6</v>
      </c>
      <c r="F3732">
        <f t="shared" si="176"/>
        <v>2.2783903438923225E-3</v>
      </c>
      <c r="G3732">
        <f t="shared" si="175"/>
        <v>9.0670000000000002</v>
      </c>
      <c r="H3732">
        <f t="shared" si="174"/>
        <v>-8.9997617384555699</v>
      </c>
    </row>
    <row r="3733" spans="1:8" ht="15.6">
      <c r="A3733" s="34">
        <v>41905</v>
      </c>
      <c r="B3733" s="33">
        <v>6577.7</v>
      </c>
      <c r="C3733" s="33">
        <v>6591.5</v>
      </c>
      <c r="D3733" s="33">
        <v>6459.05</v>
      </c>
      <c r="E3733" s="33">
        <v>6464.8</v>
      </c>
      <c r="F3733">
        <f t="shared" si="176"/>
        <v>-1.6999665480643467E-2</v>
      </c>
      <c r="G3733">
        <f t="shared" si="175"/>
        <v>9.0559999999999992</v>
      </c>
      <c r="H3733">
        <f t="shared" si="174"/>
        <v>-9.1377484756097562</v>
      </c>
    </row>
    <row r="3734" spans="1:8" ht="15.6">
      <c r="A3734" s="34">
        <v>41906</v>
      </c>
      <c r="B3734" s="33">
        <v>6463.3</v>
      </c>
      <c r="C3734" s="33">
        <v>6481.3</v>
      </c>
      <c r="D3734" s="33">
        <v>6393.8</v>
      </c>
      <c r="E3734" s="33">
        <v>6437.25</v>
      </c>
      <c r="F3734">
        <f t="shared" si="176"/>
        <v>-4.2615394134389861E-3</v>
      </c>
      <c r="G3734">
        <f t="shared" si="175"/>
        <v>9.0869999999999997</v>
      </c>
      <c r="H3734">
        <f t="shared" si="174"/>
        <v>-9.0647216096561074</v>
      </c>
    </row>
    <row r="3735" spans="1:8" ht="15.6">
      <c r="A3735" s="34">
        <v>41907</v>
      </c>
      <c r="B3735" s="33">
        <v>6438.7</v>
      </c>
      <c r="C3735" s="33">
        <v>6448.9</v>
      </c>
      <c r="D3735" s="33">
        <v>6319.15</v>
      </c>
      <c r="E3735" s="33">
        <v>6343.15</v>
      </c>
      <c r="F3735">
        <f t="shared" si="176"/>
        <v>-1.4618043419161952E-2</v>
      </c>
      <c r="G3735">
        <f t="shared" si="175"/>
        <v>9.0690000000000008</v>
      </c>
      <c r="H3735">
        <f t="shared" si="174"/>
        <v>-9.0729996654806424</v>
      </c>
    </row>
    <row r="3736" spans="1:8" ht="15.6">
      <c r="A3736" s="34">
        <v>41908</v>
      </c>
      <c r="B3736" s="33">
        <v>6319.85</v>
      </c>
      <c r="C3736" s="33">
        <v>6405.3</v>
      </c>
      <c r="D3736" s="33">
        <v>6286.5</v>
      </c>
      <c r="E3736" s="33">
        <v>6396.55</v>
      </c>
      <c r="F3736">
        <f t="shared" si="176"/>
        <v>8.418530225518861E-3</v>
      </c>
      <c r="G3736">
        <f t="shared" si="175"/>
        <v>8.9450000000000003</v>
      </c>
      <c r="H3736">
        <f t="shared" si="174"/>
        <v>-9.0912615394134395</v>
      </c>
    </row>
    <row r="3737" spans="1:8" ht="15.6">
      <c r="A3737" s="34">
        <v>41911</v>
      </c>
      <c r="B3737" s="33">
        <v>6403.95</v>
      </c>
      <c r="C3737" s="33">
        <v>6435.05</v>
      </c>
      <c r="D3737" s="33">
        <v>6383</v>
      </c>
      <c r="E3737" s="33">
        <v>6408.3</v>
      </c>
      <c r="F3737">
        <f t="shared" si="176"/>
        <v>1.8369277188483579E-3</v>
      </c>
      <c r="G3737">
        <f t="shared" si="175"/>
        <v>9.1059999999999999</v>
      </c>
      <c r="H3737">
        <f t="shared" si="174"/>
        <v>-9.0836180434191629</v>
      </c>
    </row>
    <row r="3738" spans="1:8" ht="15.6">
      <c r="A3738" s="34">
        <v>41912</v>
      </c>
      <c r="B3738" s="33">
        <v>6399.05</v>
      </c>
      <c r="C3738" s="33">
        <v>6469.5</v>
      </c>
      <c r="D3738" s="33">
        <v>6384.8</v>
      </c>
      <c r="E3738" s="33">
        <v>6415.7</v>
      </c>
      <c r="F3738">
        <f t="shared" si="176"/>
        <v>1.1547524304416079E-3</v>
      </c>
      <c r="G3738">
        <f t="shared" si="175"/>
        <v>9.1530000000000005</v>
      </c>
      <c r="H3738">
        <f t="shared" si="174"/>
        <v>-8.936581469774481</v>
      </c>
    </row>
    <row r="3739" spans="1:8" ht="15.6">
      <c r="A3739" s="34">
        <v>41913</v>
      </c>
      <c r="B3739" s="33">
        <v>6413.2</v>
      </c>
      <c r="C3739" s="33">
        <v>6431.2</v>
      </c>
      <c r="D3739" s="33">
        <v>6393.8</v>
      </c>
      <c r="E3739" s="33">
        <v>6398.05</v>
      </c>
      <c r="F3739">
        <f t="shared" si="176"/>
        <v>-2.7510637966238205E-3</v>
      </c>
      <c r="G3739">
        <f t="shared" si="175"/>
        <v>9.0359999999999996</v>
      </c>
      <c r="H3739">
        <f t="shared" si="174"/>
        <v>-9.1041630722811515</v>
      </c>
    </row>
    <row r="3740" spans="1:8" ht="15.6">
      <c r="A3740" s="34">
        <v>41919</v>
      </c>
      <c r="B3740" s="33">
        <v>6369.35</v>
      </c>
      <c r="C3740" s="33">
        <v>6404.15</v>
      </c>
      <c r="D3740" s="33">
        <v>6318.75</v>
      </c>
      <c r="E3740" s="33">
        <v>6324.85</v>
      </c>
      <c r="F3740">
        <f t="shared" si="176"/>
        <v>-1.1440985925399105E-2</v>
      </c>
      <c r="G3740">
        <f t="shared" si="175"/>
        <v>9.2609999999999992</v>
      </c>
      <c r="H3740">
        <f t="shared" si="174"/>
        <v>-9.1518452475695593</v>
      </c>
    </row>
    <row r="3741" spans="1:8" ht="15.6">
      <c r="A3741" s="34">
        <v>41920</v>
      </c>
      <c r="B3741" s="33">
        <v>6308.7</v>
      </c>
      <c r="C3741" s="33">
        <v>6341.8</v>
      </c>
      <c r="D3741" s="33">
        <v>6296</v>
      </c>
      <c r="E3741" s="33">
        <v>6316.65</v>
      </c>
      <c r="F3741">
        <f t="shared" si="176"/>
        <v>-1.296473434152734E-3</v>
      </c>
      <c r="G3741">
        <f t="shared" si="175"/>
        <v>9.2360000000000007</v>
      </c>
      <c r="H3741">
        <f t="shared" si="174"/>
        <v>-9.0387510637966226</v>
      </c>
    </row>
    <row r="3742" spans="1:8" ht="15.6">
      <c r="A3742" s="34">
        <v>41921</v>
      </c>
      <c r="B3742" s="33">
        <v>6348.65</v>
      </c>
      <c r="C3742" s="33">
        <v>6424.5</v>
      </c>
      <c r="D3742" s="33">
        <v>6348.65</v>
      </c>
      <c r="E3742" s="33">
        <v>6416.4</v>
      </c>
      <c r="F3742">
        <f t="shared" si="176"/>
        <v>1.5791598394718775E-2</v>
      </c>
      <c r="G3742">
        <f t="shared" si="175"/>
        <v>9.2289999999999992</v>
      </c>
      <c r="H3742">
        <f t="shared" si="174"/>
        <v>-9.2724409859253978</v>
      </c>
    </row>
    <row r="3743" spans="1:8" ht="15.6">
      <c r="A3743" s="34">
        <v>41922</v>
      </c>
      <c r="B3743" s="33">
        <v>6377.95</v>
      </c>
      <c r="C3743" s="33">
        <v>6386.8</v>
      </c>
      <c r="D3743" s="33">
        <v>6323.35</v>
      </c>
      <c r="E3743" s="33">
        <v>6330.35</v>
      </c>
      <c r="F3743">
        <f t="shared" si="176"/>
        <v>-1.3410946948444469E-2</v>
      </c>
      <c r="G3743">
        <f t="shared" si="175"/>
        <v>8.9789999999999992</v>
      </c>
      <c r="H3743">
        <f t="shared" si="174"/>
        <v>-9.2372964734341529</v>
      </c>
    </row>
    <row r="3744" spans="1:8" ht="15.6">
      <c r="A3744" s="34">
        <v>41925</v>
      </c>
      <c r="B3744" s="33">
        <v>6307.7</v>
      </c>
      <c r="C3744" s="33">
        <v>6362.3</v>
      </c>
      <c r="D3744" s="33">
        <v>6284.55</v>
      </c>
      <c r="E3744" s="33">
        <v>6352.4</v>
      </c>
      <c r="F3744">
        <f t="shared" si="176"/>
        <v>3.4832197271872367E-3</v>
      </c>
      <c r="G3744">
        <f t="shared" si="175"/>
        <v>9.0039999999999996</v>
      </c>
      <c r="H3744">
        <f t="shared" si="174"/>
        <v>-9.2132084016052804</v>
      </c>
    </row>
    <row r="3745" spans="1:8" ht="15.6">
      <c r="A3745" s="34">
        <v>41926</v>
      </c>
      <c r="B3745" s="33">
        <v>6380.2</v>
      </c>
      <c r="C3745" s="33">
        <v>6384.55</v>
      </c>
      <c r="D3745" s="33">
        <v>6319.35</v>
      </c>
      <c r="E3745" s="33">
        <v>6339.9</v>
      </c>
      <c r="F3745">
        <f t="shared" si="176"/>
        <v>-1.9677602166110475E-3</v>
      </c>
      <c r="G3745">
        <f t="shared" si="175"/>
        <v>8.9939999999999998</v>
      </c>
      <c r="H3745">
        <f t="shared" si="174"/>
        <v>-8.9924109469484428</v>
      </c>
    </row>
    <row r="3746" spans="1:8" ht="15.6">
      <c r="A3746" s="34">
        <v>41928</v>
      </c>
      <c r="B3746" s="33">
        <v>6317.2</v>
      </c>
      <c r="C3746" s="33">
        <v>6359.45</v>
      </c>
      <c r="D3746" s="33">
        <v>6208.55</v>
      </c>
      <c r="E3746" s="33">
        <v>6225.3</v>
      </c>
      <c r="F3746">
        <f t="shared" si="176"/>
        <v>-1.8075994889509173E-2</v>
      </c>
      <c r="G3746">
        <f t="shared" si="175"/>
        <v>8.9600000000000009</v>
      </c>
      <c r="H3746">
        <f t="shared" si="174"/>
        <v>-9.0005167802728128</v>
      </c>
    </row>
    <row r="3747" spans="1:8" ht="15.6">
      <c r="A3747" s="34">
        <v>41929</v>
      </c>
      <c r="B3747" s="33">
        <v>6221.9</v>
      </c>
      <c r="C3747" s="33">
        <v>6283.5</v>
      </c>
      <c r="D3747" s="33">
        <v>6204</v>
      </c>
      <c r="E3747" s="33">
        <v>6255.15</v>
      </c>
      <c r="F3747">
        <f t="shared" si="176"/>
        <v>4.7949496409811498E-3</v>
      </c>
      <c r="G3747">
        <f t="shared" si="175"/>
        <v>8.9930000000000003</v>
      </c>
      <c r="H3747">
        <f t="shared" ref="H3747:H3768" si="177">F3745-G3745</f>
        <v>-8.9959677602166117</v>
      </c>
    </row>
    <row r="3748" spans="1:8" ht="15.6">
      <c r="A3748" s="34">
        <v>41932</v>
      </c>
      <c r="B3748" s="33">
        <v>6346.95</v>
      </c>
      <c r="C3748" s="33">
        <v>6356.5</v>
      </c>
      <c r="D3748" s="33">
        <v>6317.55</v>
      </c>
      <c r="E3748" s="33">
        <v>6334.8</v>
      </c>
      <c r="F3748">
        <f t="shared" si="176"/>
        <v>1.2733507589746118E-2</v>
      </c>
      <c r="G3748">
        <f t="shared" si="175"/>
        <v>9.2080000000000002</v>
      </c>
      <c r="H3748">
        <f t="shared" si="177"/>
        <v>-8.9780759948895099</v>
      </c>
    </row>
    <row r="3749" spans="1:8" ht="15.6">
      <c r="A3749" s="34">
        <v>41933</v>
      </c>
      <c r="B3749" s="33">
        <v>6355.5</v>
      </c>
      <c r="C3749" s="33">
        <v>6384.7</v>
      </c>
      <c r="D3749" s="33">
        <v>6340.5</v>
      </c>
      <c r="E3749" s="33">
        <v>6378.15</v>
      </c>
      <c r="F3749">
        <f t="shared" si="176"/>
        <v>6.84315211214237E-3</v>
      </c>
      <c r="G3749">
        <f t="shared" si="175"/>
        <v>9.1129999999999995</v>
      </c>
      <c r="H3749">
        <f t="shared" si="177"/>
        <v>-8.988205050359019</v>
      </c>
    </row>
    <row r="3750" spans="1:8" ht="15.6">
      <c r="A3750" s="34">
        <v>41934</v>
      </c>
      <c r="B3750" s="33">
        <v>6431.4</v>
      </c>
      <c r="C3750" s="33">
        <v>6441.7</v>
      </c>
      <c r="D3750" s="33">
        <v>6418.55</v>
      </c>
      <c r="E3750" s="33">
        <v>6436.55</v>
      </c>
      <c r="F3750">
        <f t="shared" si="176"/>
        <v>9.1562600440566744E-3</v>
      </c>
      <c r="G3750">
        <f t="shared" si="175"/>
        <v>8.9559999999999995</v>
      </c>
      <c r="H3750">
        <f t="shared" si="177"/>
        <v>-9.195266492410255</v>
      </c>
    </row>
    <row r="3751" spans="1:8" ht="15.6">
      <c r="A3751" s="34">
        <v>41935</v>
      </c>
      <c r="B3751" s="33">
        <v>6468.25</v>
      </c>
      <c r="C3751" s="33">
        <v>6469.85</v>
      </c>
      <c r="D3751" s="33">
        <v>6457.4</v>
      </c>
      <c r="E3751" s="33">
        <v>6463.25</v>
      </c>
      <c r="F3751">
        <f t="shared" si="176"/>
        <v>4.1481849748701283E-3</v>
      </c>
      <c r="G3751">
        <v>8.9559999999999995</v>
      </c>
      <c r="H3751">
        <f t="shared" si="177"/>
        <v>-9.1061568478878563</v>
      </c>
    </row>
    <row r="3752" spans="1:8" ht="15.6">
      <c r="A3752" s="34">
        <v>41939</v>
      </c>
      <c r="B3752" s="33">
        <v>6498.75</v>
      </c>
      <c r="C3752" s="33">
        <v>6498.75</v>
      </c>
      <c r="D3752" s="33">
        <v>6434.95</v>
      </c>
      <c r="E3752" s="33">
        <v>6438.9</v>
      </c>
      <c r="F3752">
        <f t="shared" si="176"/>
        <v>-3.7674544540285959E-3</v>
      </c>
      <c r="G3752">
        <f t="shared" si="175"/>
        <v>8.9339999999999993</v>
      </c>
      <c r="H3752">
        <f t="shared" si="177"/>
        <v>-8.9468437399559431</v>
      </c>
    </row>
    <row r="3753" spans="1:8" ht="15.6">
      <c r="A3753" s="34">
        <v>41940</v>
      </c>
      <c r="B3753" s="33">
        <v>6444</v>
      </c>
      <c r="C3753" s="33">
        <v>6469.3</v>
      </c>
      <c r="D3753" s="33">
        <v>6439.65</v>
      </c>
      <c r="E3753" s="33">
        <v>6465.15</v>
      </c>
      <c r="F3753">
        <f t="shared" si="176"/>
        <v>4.0767833014956345E-3</v>
      </c>
      <c r="G3753">
        <f t="shared" si="175"/>
        <v>9.0679999999999996</v>
      </c>
      <c r="H3753">
        <f t="shared" si="177"/>
        <v>-8.9518518150251296</v>
      </c>
    </row>
    <row r="3754" spans="1:8" ht="15.6">
      <c r="A3754" s="34">
        <v>41941</v>
      </c>
      <c r="B3754" s="33">
        <v>6500.65</v>
      </c>
      <c r="C3754" s="33">
        <v>6518.05</v>
      </c>
      <c r="D3754" s="33">
        <v>6487.4</v>
      </c>
      <c r="E3754" s="33">
        <v>6513.75</v>
      </c>
      <c r="F3754">
        <f t="shared" si="176"/>
        <v>7.5172269784924417E-3</v>
      </c>
      <c r="G3754">
        <f t="shared" si="175"/>
        <v>9.0440000000000005</v>
      </c>
      <c r="H3754">
        <f t="shared" si="177"/>
        <v>-8.9377674544540273</v>
      </c>
    </row>
    <row r="3755" spans="1:8" ht="15.6">
      <c r="A3755" s="34">
        <v>41942</v>
      </c>
      <c r="B3755" s="33">
        <v>6510.35</v>
      </c>
      <c r="C3755" s="33">
        <v>6575.65</v>
      </c>
      <c r="D3755" s="33">
        <v>6510.35</v>
      </c>
      <c r="E3755" s="33">
        <v>6570.3</v>
      </c>
      <c r="F3755">
        <f t="shared" si="176"/>
        <v>8.6816350028786626E-3</v>
      </c>
      <c r="G3755">
        <f t="shared" si="175"/>
        <v>8.8840000000000003</v>
      </c>
      <c r="H3755">
        <f t="shared" si="177"/>
        <v>-9.0639232166985035</v>
      </c>
    </row>
    <row r="3756" spans="1:8" ht="15.6">
      <c r="A3756" s="34">
        <v>41943</v>
      </c>
      <c r="B3756" s="33">
        <v>6598.05</v>
      </c>
      <c r="C3756" s="33">
        <v>6689.55</v>
      </c>
      <c r="D3756" s="33">
        <v>6598.05</v>
      </c>
      <c r="E3756" s="33">
        <v>6685.75</v>
      </c>
      <c r="F3756">
        <f t="shared" si="176"/>
        <v>1.7571495974308515E-2</v>
      </c>
      <c r="G3756">
        <f t="shared" si="175"/>
        <v>9.0370000000000008</v>
      </c>
      <c r="H3756">
        <f t="shared" si="177"/>
        <v>-9.0364827730215076</v>
      </c>
    </row>
    <row r="3757" spans="1:8" ht="15.6">
      <c r="A3757" s="34">
        <v>41946</v>
      </c>
      <c r="B3757" s="33">
        <v>6705.25</v>
      </c>
      <c r="C3757" s="33">
        <v>6709.15</v>
      </c>
      <c r="D3757" s="33">
        <v>6676.8</v>
      </c>
      <c r="E3757" s="33">
        <v>6704.3</v>
      </c>
      <c r="F3757">
        <f t="shared" si="176"/>
        <v>2.7745578282167838E-3</v>
      </c>
      <c r="G3757">
        <f t="shared" si="175"/>
        <v>8.9339999999999993</v>
      </c>
      <c r="H3757">
        <f t="shared" si="177"/>
        <v>-8.8753183649971223</v>
      </c>
    </row>
    <row r="3758" spans="1:8" ht="15.6">
      <c r="A3758" s="34">
        <v>41948</v>
      </c>
      <c r="B3758" s="33">
        <v>6726.6</v>
      </c>
      <c r="C3758" s="33">
        <v>6742.95</v>
      </c>
      <c r="D3758" s="33">
        <v>6707.55</v>
      </c>
      <c r="E3758" s="33">
        <v>6713.75</v>
      </c>
      <c r="F3758">
        <f t="shared" si="176"/>
        <v>1.4095431290366278E-3</v>
      </c>
      <c r="G3758">
        <f t="shared" si="175"/>
        <v>8.8870000000000005</v>
      </c>
      <c r="H3758">
        <f t="shared" si="177"/>
        <v>-9.0194285040256919</v>
      </c>
    </row>
    <row r="3759" spans="1:8" ht="15.6">
      <c r="A3759" s="34">
        <v>41950</v>
      </c>
      <c r="B3759" s="33">
        <v>6717.45</v>
      </c>
      <c r="C3759" s="33">
        <v>6734.1</v>
      </c>
      <c r="D3759" s="33">
        <v>6680.1</v>
      </c>
      <c r="E3759" s="33">
        <v>6720.95</v>
      </c>
      <c r="F3759">
        <f t="shared" si="176"/>
        <v>1.0724259914354217E-3</v>
      </c>
      <c r="G3759">
        <f t="shared" si="175"/>
        <v>8.8620000000000001</v>
      </c>
      <c r="H3759">
        <f t="shared" si="177"/>
        <v>-8.9312254421717832</v>
      </c>
    </row>
    <row r="3760" spans="1:8" ht="15.6">
      <c r="A3760" s="34">
        <v>41953</v>
      </c>
      <c r="B3760" s="33">
        <v>6728.2</v>
      </c>
      <c r="C3760" s="33">
        <v>6757.4</v>
      </c>
      <c r="D3760" s="33">
        <v>6701.2</v>
      </c>
      <c r="E3760" s="33">
        <v>6727.75</v>
      </c>
      <c r="F3760">
        <f t="shared" si="176"/>
        <v>1.0117617301126369E-3</v>
      </c>
      <c r="G3760">
        <f t="shared" si="175"/>
        <v>8.7629999999999999</v>
      </c>
      <c r="H3760">
        <f t="shared" si="177"/>
        <v>-8.8855904568709647</v>
      </c>
    </row>
    <row r="3761" spans="1:8" ht="15.6">
      <c r="A3761" s="34">
        <v>41954</v>
      </c>
      <c r="B3761" s="33">
        <v>6739.15</v>
      </c>
      <c r="C3761" s="33">
        <v>6761.2</v>
      </c>
      <c r="D3761" s="33">
        <v>6714.9</v>
      </c>
      <c r="E3761" s="33">
        <v>6753.1</v>
      </c>
      <c r="F3761">
        <f t="shared" si="176"/>
        <v>3.7679759206272756E-3</v>
      </c>
      <c r="G3761">
        <f t="shared" si="175"/>
        <v>8.8160000000000007</v>
      </c>
      <c r="H3761">
        <f t="shared" si="177"/>
        <v>-8.8609275740085653</v>
      </c>
    </row>
    <row r="3762" spans="1:8" ht="15.6">
      <c r="A3762" s="34">
        <v>41955</v>
      </c>
      <c r="B3762" s="33">
        <v>6767.8</v>
      </c>
      <c r="C3762" s="33">
        <v>6801.95</v>
      </c>
      <c r="D3762" s="33">
        <v>6767.8</v>
      </c>
      <c r="E3762" s="33">
        <v>6777.6</v>
      </c>
      <c r="F3762">
        <f t="shared" si="176"/>
        <v>3.6279634538212147E-3</v>
      </c>
      <c r="G3762">
        <f t="shared" si="175"/>
        <v>8.8130000000000006</v>
      </c>
      <c r="H3762">
        <f t="shared" si="177"/>
        <v>-8.7619882382698879</v>
      </c>
    </row>
    <row r="3763" spans="1:8" ht="15.6">
      <c r="A3763" s="34">
        <v>41956</v>
      </c>
      <c r="B3763" s="33">
        <v>6797.55</v>
      </c>
      <c r="C3763" s="33">
        <v>6798.55</v>
      </c>
      <c r="D3763" s="33">
        <v>6725.85</v>
      </c>
      <c r="E3763" s="33">
        <v>6753.55</v>
      </c>
      <c r="F3763">
        <f t="shared" si="176"/>
        <v>-3.5484537299339536E-3</v>
      </c>
      <c r="G3763">
        <f t="shared" si="175"/>
        <v>8.766</v>
      </c>
      <c r="H3763">
        <f t="shared" si="177"/>
        <v>-8.812232024079373</v>
      </c>
    </row>
    <row r="3764" spans="1:8" ht="15.6">
      <c r="A3764" s="34">
        <v>41957</v>
      </c>
      <c r="B3764" s="33">
        <v>6758.95</v>
      </c>
      <c r="C3764" s="33">
        <v>6792.45</v>
      </c>
      <c r="D3764" s="33">
        <v>6749.8</v>
      </c>
      <c r="E3764" s="33">
        <v>6785.75</v>
      </c>
      <c r="F3764">
        <f t="shared" si="176"/>
        <v>4.7678628276979218E-3</v>
      </c>
      <c r="G3764">
        <f t="shared" si="175"/>
        <v>8.7639999999999993</v>
      </c>
      <c r="H3764">
        <f t="shared" si="177"/>
        <v>-8.8093720365461792</v>
      </c>
    </row>
    <row r="3765" spans="1:8" ht="15.6">
      <c r="A3765" s="34">
        <v>41960</v>
      </c>
      <c r="B3765" s="33">
        <v>6781.55</v>
      </c>
      <c r="C3765" s="33">
        <v>6829.3</v>
      </c>
      <c r="D3765" s="33">
        <v>6766.8</v>
      </c>
      <c r="E3765" s="33">
        <v>6825.75</v>
      </c>
      <c r="F3765">
        <f t="shared" si="176"/>
        <v>5.8947058173377531E-3</v>
      </c>
      <c r="G3765">
        <f t="shared" si="175"/>
        <v>8.8469999999999995</v>
      </c>
      <c r="H3765">
        <f t="shared" si="177"/>
        <v>-8.769548453729934</v>
      </c>
    </row>
    <row r="3766" spans="1:8" ht="15.6">
      <c r="A3766" s="34">
        <v>41961</v>
      </c>
      <c r="B3766" s="33">
        <v>6835.8</v>
      </c>
      <c r="C3766" s="33">
        <v>6859.35</v>
      </c>
      <c r="D3766" s="33">
        <v>6822.7</v>
      </c>
      <c r="E3766" s="33">
        <v>6837.35</v>
      </c>
      <c r="F3766">
        <f t="shared" si="176"/>
        <v>1.6994469472220164E-3</v>
      </c>
      <c r="G3766">
        <f t="shared" si="175"/>
        <v>8.84</v>
      </c>
      <c r="H3766">
        <f t="shared" si="177"/>
        <v>-8.759232137172301</v>
      </c>
    </row>
    <row r="3767" spans="1:8" ht="15.6">
      <c r="A3767" s="34">
        <v>41962</v>
      </c>
      <c r="B3767" s="33">
        <v>6850.85</v>
      </c>
      <c r="C3767" s="33">
        <v>6860.7</v>
      </c>
      <c r="D3767" s="33">
        <v>6777.75</v>
      </c>
      <c r="E3767" s="33">
        <v>6797.7</v>
      </c>
      <c r="F3767">
        <f t="shared" si="176"/>
        <v>-5.7990303260766485E-3</v>
      </c>
      <c r="G3767">
        <f t="shared" si="175"/>
        <v>8.8260000000000005</v>
      </c>
      <c r="H3767">
        <f t="shared" si="177"/>
        <v>-8.8411052941826611</v>
      </c>
    </row>
    <row r="3768" spans="1:8" ht="15.6">
      <c r="A3768" s="34">
        <v>41963</v>
      </c>
      <c r="B3768" s="33">
        <v>6815.15</v>
      </c>
      <c r="C3768" s="33">
        <v>6817.55</v>
      </c>
      <c r="D3768" s="33">
        <v>6767.6</v>
      </c>
      <c r="E3768" s="33">
        <v>6806.3</v>
      </c>
      <c r="F3768">
        <f t="shared" si="176"/>
        <v>1.2651337952542807E-3</v>
      </c>
      <c r="G3768">
        <f t="shared" si="175"/>
        <v>8.7240000000000002</v>
      </c>
      <c r="H3768">
        <f t="shared" si="177"/>
        <v>-8.8383005530527772</v>
      </c>
    </row>
    <row r="3769" spans="1:8" ht="15.6">
      <c r="A3769" s="34">
        <v>41964</v>
      </c>
      <c r="B3769" s="33">
        <v>6813.05</v>
      </c>
      <c r="C3769" s="33">
        <v>6864.45</v>
      </c>
      <c r="D3769" s="33">
        <v>6808.85</v>
      </c>
      <c r="E3769" s="33">
        <v>6847.3</v>
      </c>
      <c r="F3769">
        <f t="shared" si="176"/>
        <v>6.0238308625832904E-3</v>
      </c>
      <c r="G3769">
        <f t="shared" ref="G3769:G3789" si="178">VLOOKUP(A3769,Debtindex,6,FALSE)</f>
        <v>8.7889999999999997</v>
      </c>
      <c r="H3769">
        <f t="shared" ref="H3769:H3789" si="179">F3767-G3767</f>
        <v>-8.8317990303260778</v>
      </c>
    </row>
    <row r="3770" spans="1:8" ht="15.6">
      <c r="A3770" s="34">
        <v>41967</v>
      </c>
      <c r="B3770" s="33">
        <v>6863.6</v>
      </c>
      <c r="C3770" s="33">
        <v>6890.3</v>
      </c>
      <c r="D3770" s="33">
        <v>6858.1</v>
      </c>
      <c r="E3770" s="33">
        <v>6880.8</v>
      </c>
      <c r="F3770">
        <f t="shared" si="176"/>
        <v>4.8924393556584178E-3</v>
      </c>
      <c r="G3770">
        <f t="shared" si="178"/>
        <v>8.7129999999999992</v>
      </c>
      <c r="H3770">
        <f t="shared" si="179"/>
        <v>-8.7227348662047461</v>
      </c>
    </row>
    <row r="3771" spans="1:8" ht="15.6">
      <c r="A3771" s="34">
        <v>41968</v>
      </c>
      <c r="B3771" s="33">
        <v>6882.85</v>
      </c>
      <c r="C3771" s="33">
        <v>6882.85</v>
      </c>
      <c r="D3771" s="33">
        <v>6776.3</v>
      </c>
      <c r="E3771" s="33">
        <v>6810.45</v>
      </c>
      <c r="F3771">
        <f t="shared" si="176"/>
        <v>-1.0224101848622325E-2</v>
      </c>
      <c r="G3771">
        <f t="shared" si="178"/>
        <v>8.6669999999999998</v>
      </c>
      <c r="H3771">
        <f t="shared" si="179"/>
        <v>-8.7829761691374166</v>
      </c>
    </row>
    <row r="3772" spans="1:8" ht="15.6">
      <c r="A3772" s="34">
        <v>41969</v>
      </c>
      <c r="B3772" s="33">
        <v>6799.4</v>
      </c>
      <c r="C3772" s="33">
        <v>6843.2</v>
      </c>
      <c r="D3772" s="33">
        <v>6792.75</v>
      </c>
      <c r="E3772" s="33">
        <v>6825.45</v>
      </c>
      <c r="F3772">
        <f t="shared" si="176"/>
        <v>2.2024976323149481E-3</v>
      </c>
      <c r="G3772">
        <f t="shared" si="178"/>
        <v>8.7509999999999994</v>
      </c>
      <c r="H3772">
        <f t="shared" si="179"/>
        <v>-8.7081075606443399</v>
      </c>
    </row>
    <row r="3773" spans="1:8" ht="15.6">
      <c r="A3773" s="36">
        <v>41970</v>
      </c>
      <c r="B3773" s="35">
        <v>6825.95</v>
      </c>
      <c r="C3773" s="35">
        <v>6852</v>
      </c>
      <c r="D3773" s="35">
        <v>6819.85</v>
      </c>
      <c r="E3773" s="35">
        <v>6845.3</v>
      </c>
      <c r="F3773">
        <f t="shared" si="176"/>
        <v>2.9082331567882314E-3</v>
      </c>
      <c r="G3773">
        <f t="shared" si="178"/>
        <v>8.7799999999999994</v>
      </c>
      <c r="H3773">
        <f t="shared" si="179"/>
        <v>-8.6772241018486227</v>
      </c>
    </row>
    <row r="3774" spans="1:8" ht="15.6">
      <c r="A3774" s="36">
        <v>41971</v>
      </c>
      <c r="B3774" s="35">
        <v>6864.15</v>
      </c>
      <c r="C3774" s="35">
        <v>6944.05</v>
      </c>
      <c r="D3774" s="35">
        <v>6864.15</v>
      </c>
      <c r="E3774" s="35">
        <v>6918.05</v>
      </c>
      <c r="F3774">
        <f t="shared" si="176"/>
        <v>1.0627729975311473E-2</v>
      </c>
      <c r="G3774">
        <f t="shared" si="178"/>
        <v>8.7080000000000002</v>
      </c>
      <c r="H3774">
        <f t="shared" si="179"/>
        <v>-8.7487975023676849</v>
      </c>
    </row>
    <row r="3775" spans="1:8" ht="15.6">
      <c r="A3775" s="36">
        <v>41974</v>
      </c>
      <c r="B3775" s="35">
        <v>6931.5</v>
      </c>
      <c r="C3775" s="35">
        <v>6943.5</v>
      </c>
      <c r="D3775" s="35">
        <v>6894.05</v>
      </c>
      <c r="E3775" s="35">
        <v>6898.05</v>
      </c>
      <c r="F3775">
        <f t="shared" si="176"/>
        <v>-2.8909880674466981E-3</v>
      </c>
      <c r="G3775">
        <f t="shared" si="178"/>
        <v>8.3119999999999994</v>
      </c>
      <c r="H3775">
        <f t="shared" si="179"/>
        <v>-8.7770917668432116</v>
      </c>
    </row>
    <row r="3776" spans="1:8" ht="15.6">
      <c r="A3776" s="36">
        <v>41975</v>
      </c>
      <c r="B3776" s="35">
        <v>6882.75</v>
      </c>
      <c r="C3776" s="35">
        <v>6909.45</v>
      </c>
      <c r="D3776" s="35">
        <v>6863.25</v>
      </c>
      <c r="E3776" s="35">
        <v>6895.7</v>
      </c>
      <c r="F3776">
        <f t="shared" si="176"/>
        <v>-3.4067598814158107E-4</v>
      </c>
      <c r="G3776">
        <f t="shared" si="178"/>
        <v>8.57</v>
      </c>
      <c r="H3776">
        <f t="shared" si="179"/>
        <v>-8.6973722700246885</v>
      </c>
    </row>
    <row r="3777" spans="1:8" ht="15.6">
      <c r="A3777" s="36">
        <v>41976</v>
      </c>
      <c r="B3777" s="35">
        <v>6903.25</v>
      </c>
      <c r="C3777" s="35">
        <v>6942.95</v>
      </c>
      <c r="D3777" s="35">
        <v>6901.75</v>
      </c>
      <c r="E3777" s="35">
        <v>6935.55</v>
      </c>
      <c r="F3777">
        <f t="shared" si="176"/>
        <v>5.778963702017359E-3</v>
      </c>
      <c r="G3777">
        <f t="shared" si="178"/>
        <v>8.4809999999999999</v>
      </c>
      <c r="H3777">
        <f t="shared" si="179"/>
        <v>-8.3148909880674466</v>
      </c>
    </row>
    <row r="3778" spans="1:8" ht="15.6">
      <c r="A3778" s="36">
        <v>41977</v>
      </c>
      <c r="B3778" s="35">
        <v>6968</v>
      </c>
      <c r="C3778" s="35">
        <v>6995.7</v>
      </c>
      <c r="D3778" s="35">
        <v>6928.15</v>
      </c>
      <c r="E3778" s="35">
        <v>6960.75</v>
      </c>
      <c r="F3778">
        <f t="shared" si="176"/>
        <v>3.6334537275342083E-3</v>
      </c>
      <c r="G3778">
        <f t="shared" si="178"/>
        <v>8.4949999999999992</v>
      </c>
      <c r="H3778">
        <f t="shared" si="179"/>
        <v>-8.5703406759881418</v>
      </c>
    </row>
    <row r="3779" spans="1:8" ht="15.6">
      <c r="A3779" s="36">
        <v>41978</v>
      </c>
      <c r="B3779" s="35">
        <v>6975.75</v>
      </c>
      <c r="C3779" s="35">
        <v>6984.1</v>
      </c>
      <c r="D3779" s="35">
        <v>6927.35</v>
      </c>
      <c r="E3779" s="35">
        <v>6937.55</v>
      </c>
      <c r="F3779">
        <f t="shared" si="176"/>
        <v>-3.3329741766332521E-3</v>
      </c>
      <c r="G3779">
        <f t="shared" si="178"/>
        <v>8.5519999999999996</v>
      </c>
      <c r="H3779">
        <f t="shared" si="179"/>
        <v>-8.4752210362979827</v>
      </c>
    </row>
    <row r="3780" spans="1:8" ht="15.6">
      <c r="A3780" s="36">
        <v>41981</v>
      </c>
      <c r="B3780" s="35">
        <v>6941.9</v>
      </c>
      <c r="C3780" s="35">
        <v>6948.8</v>
      </c>
      <c r="D3780" s="35">
        <v>6852.85</v>
      </c>
      <c r="E3780" s="35">
        <v>6857.15</v>
      </c>
      <c r="F3780">
        <f t="shared" ref="F3780:F3789" si="180">E3780/E3779-1</f>
        <v>-1.1589105664103427E-2</v>
      </c>
      <c r="G3780">
        <f t="shared" si="178"/>
        <v>8.4480000000000004</v>
      </c>
      <c r="H3780">
        <f t="shared" si="179"/>
        <v>-8.4913665462724648</v>
      </c>
    </row>
    <row r="3781" spans="1:8" ht="15.6">
      <c r="A3781" s="36">
        <v>41982</v>
      </c>
      <c r="B3781" s="35">
        <v>6855.2</v>
      </c>
      <c r="C3781" s="35">
        <v>6864.7</v>
      </c>
      <c r="D3781" s="35">
        <v>6761</v>
      </c>
      <c r="E3781" s="35">
        <v>6767.6</v>
      </c>
      <c r="F3781">
        <f t="shared" si="180"/>
        <v>-1.3059361396498437E-2</v>
      </c>
      <c r="G3781">
        <f t="shared" si="178"/>
        <v>8.5589999999999993</v>
      </c>
      <c r="H3781">
        <f t="shared" si="179"/>
        <v>-8.5553329741766326</v>
      </c>
    </row>
    <row r="3782" spans="1:8" ht="15.6">
      <c r="A3782" s="36">
        <v>41983</v>
      </c>
      <c r="B3782" s="35">
        <v>6751.6</v>
      </c>
      <c r="C3782" s="35">
        <v>6809.85</v>
      </c>
      <c r="D3782" s="35">
        <v>6751.6</v>
      </c>
      <c r="E3782" s="35">
        <v>6796.25</v>
      </c>
      <c r="F3782">
        <f t="shared" si="180"/>
        <v>4.2334062296824904E-3</v>
      </c>
      <c r="G3782">
        <f t="shared" si="178"/>
        <v>8.3810000000000002</v>
      </c>
      <c r="H3782">
        <f t="shared" si="179"/>
        <v>-8.4595891056641044</v>
      </c>
    </row>
    <row r="3783" spans="1:8" ht="15.6">
      <c r="A3783" s="36">
        <v>41984</v>
      </c>
      <c r="B3783" s="35">
        <v>6784.4</v>
      </c>
      <c r="C3783" s="35">
        <v>6793</v>
      </c>
      <c r="D3783" s="35">
        <v>6725.9</v>
      </c>
      <c r="E3783" s="35">
        <v>6744.95</v>
      </c>
      <c r="F3783">
        <f t="shared" si="180"/>
        <v>-7.5482803016370115E-3</v>
      </c>
      <c r="G3783">
        <f t="shared" si="178"/>
        <v>8.3829999999999991</v>
      </c>
      <c r="H3783">
        <f t="shared" si="179"/>
        <v>-8.5720593613964979</v>
      </c>
    </row>
    <row r="3784" spans="1:8" ht="15.6">
      <c r="A3784" s="36">
        <v>41985</v>
      </c>
      <c r="B3784" s="35">
        <v>6756.1</v>
      </c>
      <c r="C3784" s="35">
        <v>6774.7</v>
      </c>
      <c r="D3784" s="35">
        <v>6675.6</v>
      </c>
      <c r="E3784" s="35">
        <v>6680.55</v>
      </c>
      <c r="F3784">
        <f t="shared" si="180"/>
        <v>-9.5478839724534303E-3</v>
      </c>
      <c r="G3784">
        <f t="shared" si="178"/>
        <v>8.3859999999999992</v>
      </c>
      <c r="H3784">
        <f t="shared" si="179"/>
        <v>-8.3767665937703182</v>
      </c>
    </row>
    <row r="3785" spans="1:8" ht="15.6">
      <c r="A3785" s="36">
        <v>41988</v>
      </c>
      <c r="B3785" s="35">
        <v>6632.4</v>
      </c>
      <c r="C3785" s="35">
        <v>6687.8</v>
      </c>
      <c r="D3785" s="35">
        <v>6632.4</v>
      </c>
      <c r="E3785" s="35">
        <v>6667.55</v>
      </c>
      <c r="F3785">
        <f t="shared" si="180"/>
        <v>-1.9459475641975255E-3</v>
      </c>
      <c r="G3785">
        <f t="shared" si="178"/>
        <v>8.3740000000000006</v>
      </c>
      <c r="H3785">
        <f t="shared" si="179"/>
        <v>-8.3905482803016369</v>
      </c>
    </row>
    <row r="3786" spans="1:8" ht="15.6">
      <c r="A3786" s="36">
        <v>41989</v>
      </c>
      <c r="B3786" s="35">
        <v>6630.25</v>
      </c>
      <c r="C3786" s="35">
        <v>6643.75</v>
      </c>
      <c r="D3786" s="35">
        <v>6513.1</v>
      </c>
      <c r="E3786" s="35">
        <v>6525.2</v>
      </c>
      <c r="F3786">
        <f t="shared" si="180"/>
        <v>-2.1349671168570228E-2</v>
      </c>
      <c r="G3786">
        <f t="shared" si="178"/>
        <v>8.5289999999999999</v>
      </c>
      <c r="H3786">
        <f t="shared" si="179"/>
        <v>-8.3955478839724531</v>
      </c>
    </row>
    <row r="3787" spans="1:8" ht="15.6">
      <c r="A3787" s="36">
        <v>41990</v>
      </c>
      <c r="B3787" s="35">
        <v>6501.8</v>
      </c>
      <c r="C3787" s="35">
        <v>6535.7</v>
      </c>
      <c r="D3787" s="35">
        <v>6410.35</v>
      </c>
      <c r="E3787" s="35">
        <v>6492.9</v>
      </c>
      <c r="F3787">
        <f t="shared" si="180"/>
        <v>-4.9500398455220029E-3</v>
      </c>
      <c r="G3787">
        <f t="shared" si="178"/>
        <v>8.6240000000000006</v>
      </c>
      <c r="H3787">
        <f t="shared" si="179"/>
        <v>-8.3759459475641975</v>
      </c>
    </row>
    <row r="3788" spans="1:8" ht="15.6">
      <c r="A3788" s="36">
        <v>41991</v>
      </c>
      <c r="B3788" s="35">
        <v>6579.1</v>
      </c>
      <c r="C3788" s="35">
        <v>6633.45</v>
      </c>
      <c r="D3788" s="35">
        <v>6561.8</v>
      </c>
      <c r="E3788" s="35">
        <v>6625.6</v>
      </c>
      <c r="F3788">
        <f t="shared" si="180"/>
        <v>2.0437708882009797E-2</v>
      </c>
      <c r="G3788">
        <f t="shared" si="178"/>
        <v>8.5530000000000008</v>
      </c>
      <c r="H3788">
        <f t="shared" si="179"/>
        <v>-8.5503496711685703</v>
      </c>
    </row>
    <row r="3789" spans="1:8" ht="15.6">
      <c r="A3789" s="36">
        <v>41992</v>
      </c>
      <c r="B3789" s="35">
        <v>6684.15</v>
      </c>
      <c r="C3789" s="35">
        <v>6709</v>
      </c>
      <c r="D3789" s="35">
        <v>6661</v>
      </c>
      <c r="E3789" s="35">
        <v>6670.15</v>
      </c>
      <c r="F3789">
        <f t="shared" si="180"/>
        <v>6.7239193431536393E-3</v>
      </c>
      <c r="G3789">
        <f t="shared" si="178"/>
        <v>8.58</v>
      </c>
      <c r="H3789">
        <f t="shared" si="179"/>
        <v>-8.6289500398455221</v>
      </c>
    </row>
    <row r="3790" spans="1:8">
      <c r="A3790" s="17"/>
    </row>
    <row r="3791" spans="1:8">
      <c r="A3791" s="17"/>
      <c r="E3791" t="s">
        <v>219</v>
      </c>
      <c r="F3791">
        <f>AVERAGE(F3:F3789)</f>
        <v>6.9284043064330651E-4</v>
      </c>
      <c r="G3791">
        <f>AVERAGE(G3:G3789)</f>
        <v>8.2740712965407681</v>
      </c>
      <c r="H3791">
        <f>AVERAGE(H3:H3789)</f>
        <v>3.9270516110958336</v>
      </c>
    </row>
    <row r="3792" spans="1:8">
      <c r="A3792" s="17"/>
      <c r="E3792" t="s">
        <v>220</v>
      </c>
      <c r="F3792">
        <f>F3791*252</f>
        <v>0.17459578852211324</v>
      </c>
      <c r="G3792">
        <f>G3791/100</f>
        <v>8.2740712965407678E-2</v>
      </c>
    </row>
    <row r="3793" spans="1:6">
      <c r="A3793" s="17"/>
    </row>
    <row r="3794" spans="1:6">
      <c r="A3794" s="17"/>
      <c r="E3794" t="s">
        <v>221</v>
      </c>
      <c r="F3794">
        <f>F3792-G3792</f>
        <v>9.1855075556705565E-2</v>
      </c>
    </row>
    <row r="3795" spans="1:6">
      <c r="A3795" s="17"/>
    </row>
    <row r="3796" spans="1:6">
      <c r="A3796" s="17"/>
    </row>
    <row r="3797" spans="1:6">
      <c r="A3797" s="17"/>
    </row>
    <row r="3798" spans="1:6">
      <c r="A3798" s="17"/>
    </row>
    <row r="3799" spans="1:6">
      <c r="A3799" s="17"/>
    </row>
    <row r="3800" spans="1:6">
      <c r="A3800" s="17"/>
    </row>
    <row r="3801" spans="1:6">
      <c r="A3801" s="17"/>
    </row>
    <row r="3802" spans="1:6">
      <c r="A3802" s="17"/>
    </row>
    <row r="3803" spans="1:6">
      <c r="A3803" s="17"/>
    </row>
    <row r="3804" spans="1:6">
      <c r="A3804" s="17"/>
    </row>
    <row r="3805" spans="1:6">
      <c r="A3805" s="17"/>
    </row>
    <row r="3806" spans="1:6">
      <c r="A3806" s="17"/>
    </row>
    <row r="3807" spans="1:6">
      <c r="A3807" s="17"/>
    </row>
    <row r="3808" spans="1:6">
      <c r="A3808" s="17"/>
    </row>
    <row r="3809" spans="1:1">
      <c r="A3809" s="17"/>
    </row>
    <row r="3810" spans="1:1">
      <c r="A3810" s="17"/>
    </row>
    <row r="3811" spans="1:1">
      <c r="A3811" s="17"/>
    </row>
    <row r="3812" spans="1:1">
      <c r="A3812" s="17"/>
    </row>
    <row r="3813" spans="1:1">
      <c r="A3813" s="17"/>
    </row>
    <row r="3814" spans="1:1">
      <c r="A3814" s="17"/>
    </row>
    <row r="3815" spans="1:1">
      <c r="A3815" s="17"/>
    </row>
    <row r="3816" spans="1:1">
      <c r="A3816" s="17"/>
    </row>
    <row r="3817" spans="1:1">
      <c r="A3817" s="17"/>
    </row>
    <row r="3818" spans="1:1">
      <c r="A3818" s="17"/>
    </row>
    <row r="3819" spans="1:1">
      <c r="A3819" s="17"/>
    </row>
    <row r="3820" spans="1:1">
      <c r="A3820" s="17"/>
    </row>
    <row r="3821" spans="1:1">
      <c r="A3821" s="17"/>
    </row>
    <row r="3822" spans="1:1">
      <c r="A3822" s="17"/>
    </row>
    <row r="3823" spans="1:1">
      <c r="A3823" s="17"/>
    </row>
    <row r="3824" spans="1:1">
      <c r="A3824" s="17"/>
    </row>
    <row r="3825" spans="1:1">
      <c r="A3825" s="17"/>
    </row>
    <row r="3826" spans="1:1">
      <c r="A3826" s="17"/>
    </row>
    <row r="3827" spans="1:1">
      <c r="A3827" s="17"/>
    </row>
    <row r="3828" spans="1:1">
      <c r="A3828" s="17"/>
    </row>
    <row r="3829" spans="1:1">
      <c r="A3829" s="17"/>
    </row>
    <row r="3830" spans="1:1">
      <c r="A3830" s="17"/>
    </row>
    <row r="3831" spans="1:1">
      <c r="A3831" s="17"/>
    </row>
    <row r="3832" spans="1:1">
      <c r="A3832" s="17"/>
    </row>
    <row r="3833" spans="1:1">
      <c r="A3833" s="17"/>
    </row>
    <row r="3834" spans="1:1">
      <c r="A3834" s="17"/>
    </row>
    <row r="3835" spans="1:1">
      <c r="A3835" s="17"/>
    </row>
    <row r="3836" spans="1:1">
      <c r="A3836" s="17"/>
    </row>
    <row r="3837" spans="1:1">
      <c r="A3837" s="17"/>
    </row>
    <row r="3838" spans="1:1">
      <c r="A3838" s="17"/>
    </row>
    <row r="3839" spans="1:1">
      <c r="A3839" s="17"/>
    </row>
    <row r="3840" spans="1:1">
      <c r="A3840" s="17"/>
    </row>
    <row r="3841" spans="1:1">
      <c r="A3841" s="17"/>
    </row>
    <row r="3842" spans="1:1">
      <c r="A3842" s="17"/>
    </row>
    <row r="3843" spans="1:1">
      <c r="A3843" s="17"/>
    </row>
    <row r="3844" spans="1:1">
      <c r="A3844" s="17"/>
    </row>
    <row r="3845" spans="1:1">
      <c r="A3845" s="17"/>
    </row>
    <row r="3846" spans="1:1">
      <c r="A3846" s="17"/>
    </row>
    <row r="3847" spans="1:1">
      <c r="A3847" s="17"/>
    </row>
    <row r="3848" spans="1:1">
      <c r="A3848" s="17"/>
    </row>
    <row r="3849" spans="1:1">
      <c r="A3849" s="17"/>
    </row>
    <row r="3850" spans="1:1">
      <c r="A3850" s="17"/>
    </row>
    <row r="3851" spans="1:1">
      <c r="A3851" s="17"/>
    </row>
  </sheetData>
  <autoFilter ref="A1:H3629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86"/>
  <sheetViews>
    <sheetView topLeftCell="F1" workbookViewId="0">
      <selection activeCell="I2" sqref="I2"/>
    </sheetView>
  </sheetViews>
  <sheetFormatPr defaultRowHeight="15"/>
  <cols>
    <col min="4" max="4" width="9.54296875" bestFit="1" customWidth="1"/>
    <col min="9" max="9" width="12.453125" bestFit="1" customWidth="1"/>
  </cols>
  <sheetData>
    <row r="1" spans="1:12" ht="45">
      <c r="A1" t="s">
        <v>182</v>
      </c>
      <c r="E1" t="s">
        <v>194</v>
      </c>
      <c r="F1" t="s">
        <v>195</v>
      </c>
      <c r="G1" s="29" t="s">
        <v>196</v>
      </c>
      <c r="H1" s="29" t="s">
        <v>197</v>
      </c>
      <c r="I1" s="29" t="s">
        <v>198</v>
      </c>
      <c r="J1" s="29" t="s">
        <v>199</v>
      </c>
      <c r="K1" s="29" t="s">
        <v>200</v>
      </c>
      <c r="L1" s="29" t="s">
        <v>201</v>
      </c>
    </row>
    <row r="2" spans="1:12">
      <c r="A2">
        <v>1997</v>
      </c>
      <c r="B2">
        <v>1</v>
      </c>
      <c r="C2">
        <v>1</v>
      </c>
      <c r="D2" s="30">
        <f>DATE(A2,B2,C2)</f>
        <v>35431</v>
      </c>
      <c r="E2">
        <v>100</v>
      </c>
      <c r="F2">
        <v>100</v>
      </c>
      <c r="G2">
        <v>13.02</v>
      </c>
      <c r="H2">
        <v>4.4089999999999998</v>
      </c>
      <c r="I2">
        <v>13.65</v>
      </c>
      <c r="J2">
        <v>3.54</v>
      </c>
      <c r="K2">
        <v>3.31</v>
      </c>
      <c r="L2">
        <v>14.92</v>
      </c>
    </row>
    <row r="3" spans="1:12">
      <c r="A3">
        <v>1997</v>
      </c>
      <c r="B3">
        <v>1</v>
      </c>
      <c r="C3">
        <v>2</v>
      </c>
      <c r="D3" s="30">
        <f t="shared" ref="D3:D65" si="0">DATE(A3,B3,C3)</f>
        <v>35432</v>
      </c>
      <c r="E3">
        <v>100.33</v>
      </c>
      <c r="F3">
        <v>100.3</v>
      </c>
      <c r="G3">
        <v>13.02</v>
      </c>
      <c r="H3">
        <v>4.407</v>
      </c>
      <c r="I3">
        <v>13.57</v>
      </c>
      <c r="J3">
        <v>3.54</v>
      </c>
      <c r="K3">
        <v>3.31</v>
      </c>
      <c r="L3">
        <v>14.91</v>
      </c>
    </row>
    <row r="4" spans="1:12">
      <c r="A4">
        <v>1997</v>
      </c>
      <c r="B4">
        <v>1</v>
      </c>
      <c r="C4">
        <v>3</v>
      </c>
      <c r="D4" s="30">
        <f t="shared" si="0"/>
        <v>35433</v>
      </c>
      <c r="E4">
        <v>100.05</v>
      </c>
      <c r="F4">
        <v>99.99</v>
      </c>
      <c r="G4">
        <v>13.02</v>
      </c>
      <c r="H4">
        <v>4.4039999999999999</v>
      </c>
      <c r="I4">
        <v>13.67</v>
      </c>
      <c r="J4">
        <v>3.53</v>
      </c>
      <c r="K4">
        <v>3.31</v>
      </c>
      <c r="L4">
        <v>14.87</v>
      </c>
    </row>
    <row r="5" spans="1:12">
      <c r="A5">
        <v>1997</v>
      </c>
      <c r="B5">
        <v>1</v>
      </c>
      <c r="C5">
        <v>4</v>
      </c>
      <c r="D5" s="30">
        <f t="shared" si="0"/>
        <v>35434</v>
      </c>
      <c r="E5">
        <v>100.52</v>
      </c>
      <c r="F5">
        <v>100.44</v>
      </c>
      <c r="G5">
        <v>13.02</v>
      </c>
      <c r="H5">
        <v>4.4009999999999998</v>
      </c>
      <c r="I5">
        <v>13.55</v>
      </c>
      <c r="J5">
        <v>3.53</v>
      </c>
      <c r="K5">
        <v>3.31</v>
      </c>
      <c r="L5">
        <v>14.87</v>
      </c>
    </row>
    <row r="6" spans="1:12">
      <c r="A6">
        <v>1997</v>
      </c>
      <c r="B6">
        <v>1</v>
      </c>
      <c r="C6">
        <v>6</v>
      </c>
      <c r="D6" s="30">
        <f t="shared" si="0"/>
        <v>35436</v>
      </c>
      <c r="E6">
        <v>101.11</v>
      </c>
      <c r="F6">
        <v>100.98</v>
      </c>
      <c r="G6">
        <v>13.02</v>
      </c>
      <c r="H6">
        <v>4.3949999999999996</v>
      </c>
      <c r="I6">
        <v>13.41</v>
      </c>
      <c r="J6">
        <v>3.53</v>
      </c>
      <c r="K6">
        <v>3.31</v>
      </c>
      <c r="L6">
        <v>14.85</v>
      </c>
    </row>
    <row r="7" spans="1:12">
      <c r="A7">
        <v>1997</v>
      </c>
      <c r="B7">
        <v>1</v>
      </c>
      <c r="C7">
        <v>7</v>
      </c>
      <c r="D7" s="30">
        <f t="shared" si="0"/>
        <v>35437</v>
      </c>
      <c r="E7">
        <v>100.53</v>
      </c>
      <c r="F7">
        <v>100.36</v>
      </c>
      <c r="G7">
        <v>13.02</v>
      </c>
      <c r="H7">
        <v>4.3929999999999998</v>
      </c>
      <c r="I7">
        <v>13.61</v>
      </c>
      <c r="J7">
        <v>3.52</v>
      </c>
      <c r="K7">
        <v>3.3</v>
      </c>
      <c r="L7">
        <v>14.8</v>
      </c>
    </row>
    <row r="8" spans="1:12">
      <c r="A8">
        <v>1997</v>
      </c>
      <c r="B8">
        <v>1</v>
      </c>
      <c r="C8">
        <v>8</v>
      </c>
      <c r="D8" s="30">
        <f t="shared" si="0"/>
        <v>35438</v>
      </c>
      <c r="E8">
        <v>102.01</v>
      </c>
      <c r="F8">
        <v>101.84</v>
      </c>
      <c r="G8">
        <v>13.02</v>
      </c>
      <c r="H8">
        <v>4.3899999999999997</v>
      </c>
      <c r="I8">
        <v>13.17</v>
      </c>
      <c r="J8">
        <v>3.53</v>
      </c>
      <c r="K8">
        <v>3.31</v>
      </c>
      <c r="L8">
        <v>14.85</v>
      </c>
    </row>
    <row r="9" spans="1:12">
      <c r="A9">
        <v>1997</v>
      </c>
      <c r="B9">
        <v>1</v>
      </c>
      <c r="C9">
        <v>9</v>
      </c>
      <c r="D9" s="30">
        <f t="shared" si="0"/>
        <v>35439</v>
      </c>
      <c r="E9">
        <v>100.87</v>
      </c>
      <c r="F9">
        <v>100.65</v>
      </c>
      <c r="G9">
        <v>13.02</v>
      </c>
      <c r="H9">
        <v>4.3869999999999996</v>
      </c>
      <c r="I9">
        <v>13.54</v>
      </c>
      <c r="J9">
        <v>3.52</v>
      </c>
      <c r="K9">
        <v>3.29</v>
      </c>
      <c r="L9">
        <v>14.78</v>
      </c>
    </row>
    <row r="10" spans="1:12">
      <c r="A10">
        <v>1997</v>
      </c>
      <c r="B10">
        <v>1</v>
      </c>
      <c r="C10">
        <v>10</v>
      </c>
      <c r="D10" s="30">
        <f t="shared" si="0"/>
        <v>35440</v>
      </c>
      <c r="E10">
        <v>100.85</v>
      </c>
      <c r="F10">
        <v>100.6</v>
      </c>
      <c r="G10">
        <v>13.02</v>
      </c>
      <c r="H10">
        <v>4.3840000000000003</v>
      </c>
      <c r="I10">
        <v>13.56</v>
      </c>
      <c r="J10">
        <v>3.51</v>
      </c>
      <c r="K10">
        <v>3.29</v>
      </c>
      <c r="L10">
        <v>14.75</v>
      </c>
    </row>
    <row r="11" spans="1:12">
      <c r="A11">
        <v>1997</v>
      </c>
      <c r="B11">
        <v>1</v>
      </c>
      <c r="C11">
        <v>11</v>
      </c>
      <c r="D11" s="30">
        <f t="shared" si="0"/>
        <v>35441</v>
      </c>
      <c r="E11">
        <v>101.31</v>
      </c>
      <c r="F11">
        <v>101.04</v>
      </c>
      <c r="G11">
        <v>13.02</v>
      </c>
      <c r="H11">
        <v>4.3819999999999997</v>
      </c>
      <c r="I11">
        <v>13.44</v>
      </c>
      <c r="J11">
        <v>3.51</v>
      </c>
      <c r="K11">
        <v>3.29</v>
      </c>
      <c r="L11">
        <v>14.75</v>
      </c>
    </row>
    <row r="12" spans="1:12">
      <c r="A12">
        <v>1997</v>
      </c>
      <c r="B12">
        <v>1</v>
      </c>
      <c r="C12">
        <v>13</v>
      </c>
      <c r="D12" s="30">
        <f t="shared" si="0"/>
        <v>35443</v>
      </c>
      <c r="E12">
        <v>101.37</v>
      </c>
      <c r="F12">
        <v>101.04</v>
      </c>
      <c r="G12">
        <v>13.02</v>
      </c>
      <c r="H12">
        <v>4.3760000000000003</v>
      </c>
      <c r="I12">
        <v>13.46</v>
      </c>
      <c r="J12">
        <v>3.51</v>
      </c>
      <c r="K12">
        <v>3.29</v>
      </c>
      <c r="L12">
        <v>14.71</v>
      </c>
    </row>
    <row r="13" spans="1:12">
      <c r="A13">
        <v>1997</v>
      </c>
      <c r="B13">
        <v>1</v>
      </c>
      <c r="C13">
        <v>14</v>
      </c>
      <c r="D13" s="30">
        <f t="shared" si="0"/>
        <v>35444</v>
      </c>
      <c r="E13">
        <v>100.94</v>
      </c>
      <c r="F13">
        <v>100.57</v>
      </c>
      <c r="G13">
        <v>13.02</v>
      </c>
      <c r="H13">
        <v>4.3730000000000002</v>
      </c>
      <c r="I13">
        <v>13.62</v>
      </c>
      <c r="J13">
        <v>3.5</v>
      </c>
      <c r="K13">
        <v>3.28</v>
      </c>
      <c r="L13">
        <v>14.67</v>
      </c>
    </row>
    <row r="14" spans="1:12">
      <c r="A14">
        <v>1997</v>
      </c>
      <c r="B14">
        <v>1</v>
      </c>
      <c r="C14">
        <v>15</v>
      </c>
      <c r="D14" s="30">
        <f t="shared" si="0"/>
        <v>35445</v>
      </c>
      <c r="E14">
        <v>101.11</v>
      </c>
      <c r="F14">
        <v>100.72</v>
      </c>
      <c r="G14">
        <v>13.02</v>
      </c>
      <c r="H14">
        <v>4.37</v>
      </c>
      <c r="I14">
        <v>13.58</v>
      </c>
      <c r="J14">
        <v>3.5</v>
      </c>
      <c r="K14">
        <v>3.28</v>
      </c>
      <c r="L14">
        <v>14.65</v>
      </c>
    </row>
    <row r="15" spans="1:12">
      <c r="A15">
        <v>1997</v>
      </c>
      <c r="B15">
        <v>1</v>
      </c>
      <c r="C15">
        <v>16</v>
      </c>
      <c r="D15" s="30">
        <f t="shared" si="0"/>
        <v>35446</v>
      </c>
      <c r="E15">
        <v>101.41</v>
      </c>
      <c r="F15">
        <v>101</v>
      </c>
      <c r="G15">
        <v>13.02</v>
      </c>
      <c r="H15">
        <v>4.3680000000000003</v>
      </c>
      <c r="I15">
        <v>13.51</v>
      </c>
      <c r="J15">
        <v>3.5</v>
      </c>
      <c r="K15">
        <v>3.28</v>
      </c>
      <c r="L15">
        <v>14.64</v>
      </c>
    </row>
    <row r="16" spans="1:12">
      <c r="A16">
        <v>1997</v>
      </c>
      <c r="B16">
        <v>1</v>
      </c>
      <c r="C16">
        <v>17</v>
      </c>
      <c r="D16" s="30">
        <f t="shared" si="0"/>
        <v>35447</v>
      </c>
      <c r="E16">
        <v>100.36</v>
      </c>
      <c r="F16">
        <v>99.9</v>
      </c>
      <c r="G16">
        <v>13.02</v>
      </c>
      <c r="H16">
        <v>4.3650000000000002</v>
      </c>
      <c r="I16">
        <v>13.86</v>
      </c>
      <c r="J16">
        <v>3.49</v>
      </c>
      <c r="K16">
        <v>3.26</v>
      </c>
      <c r="L16">
        <v>14.57</v>
      </c>
    </row>
    <row r="17" spans="1:12">
      <c r="A17">
        <v>1997</v>
      </c>
      <c r="B17">
        <v>1</v>
      </c>
      <c r="C17">
        <v>18</v>
      </c>
      <c r="D17" s="30">
        <f t="shared" si="0"/>
        <v>35448</v>
      </c>
      <c r="E17">
        <v>100.49</v>
      </c>
      <c r="F17">
        <v>100</v>
      </c>
      <c r="G17">
        <v>13.02</v>
      </c>
      <c r="H17">
        <v>4.3620000000000001</v>
      </c>
      <c r="I17">
        <v>13.84</v>
      </c>
      <c r="J17">
        <v>3.49</v>
      </c>
      <c r="K17">
        <v>3.26</v>
      </c>
      <c r="L17">
        <v>14.56</v>
      </c>
    </row>
    <row r="18" spans="1:12">
      <c r="A18">
        <v>1997</v>
      </c>
      <c r="B18">
        <v>1</v>
      </c>
      <c r="C18">
        <v>20</v>
      </c>
      <c r="D18" s="30">
        <f t="shared" si="0"/>
        <v>35450</v>
      </c>
      <c r="E18">
        <v>102.19</v>
      </c>
      <c r="F18">
        <v>101.68</v>
      </c>
      <c r="G18">
        <v>13.02</v>
      </c>
      <c r="H18">
        <v>4.3570000000000002</v>
      </c>
      <c r="I18">
        <v>13.35</v>
      </c>
      <c r="J18">
        <v>3.49</v>
      </c>
      <c r="K18">
        <v>3.27</v>
      </c>
      <c r="L18">
        <v>14.59</v>
      </c>
    </row>
    <row r="19" spans="1:12">
      <c r="A19">
        <v>1997</v>
      </c>
      <c r="B19">
        <v>1</v>
      </c>
      <c r="C19">
        <v>21</v>
      </c>
      <c r="D19" s="30">
        <f t="shared" si="0"/>
        <v>35451</v>
      </c>
      <c r="E19">
        <v>102.27</v>
      </c>
      <c r="F19">
        <v>101.74</v>
      </c>
      <c r="G19">
        <v>13.02</v>
      </c>
      <c r="H19">
        <v>4.3540000000000001</v>
      </c>
      <c r="I19">
        <v>13.34</v>
      </c>
      <c r="J19">
        <v>3.49</v>
      </c>
      <c r="K19">
        <v>3.27</v>
      </c>
      <c r="L19">
        <v>14.57</v>
      </c>
    </row>
    <row r="20" spans="1:12">
      <c r="A20">
        <v>1997</v>
      </c>
      <c r="B20">
        <v>1</v>
      </c>
      <c r="C20">
        <v>22</v>
      </c>
      <c r="D20" s="30">
        <f t="shared" si="0"/>
        <v>35452</v>
      </c>
      <c r="E20">
        <v>101.55</v>
      </c>
      <c r="F20">
        <v>100.98</v>
      </c>
      <c r="G20">
        <v>13.02</v>
      </c>
      <c r="H20">
        <v>4.351</v>
      </c>
      <c r="I20">
        <v>13.58</v>
      </c>
      <c r="J20">
        <v>3.48</v>
      </c>
      <c r="K20">
        <v>3.26</v>
      </c>
      <c r="L20">
        <v>14.52</v>
      </c>
    </row>
    <row r="21" spans="1:12">
      <c r="A21">
        <v>1997</v>
      </c>
      <c r="B21">
        <v>1</v>
      </c>
      <c r="C21">
        <v>24</v>
      </c>
      <c r="D21" s="30">
        <f t="shared" si="0"/>
        <v>35454</v>
      </c>
      <c r="E21">
        <v>101.67</v>
      </c>
      <c r="F21">
        <v>101.05</v>
      </c>
      <c r="G21">
        <v>13.02</v>
      </c>
      <c r="H21">
        <v>4.3449999999999998</v>
      </c>
      <c r="I21">
        <v>13.59</v>
      </c>
      <c r="J21">
        <v>3.48</v>
      </c>
      <c r="K21">
        <v>3.25</v>
      </c>
      <c r="L21">
        <v>14.48</v>
      </c>
    </row>
    <row r="22" spans="1:12">
      <c r="A22">
        <v>1997</v>
      </c>
      <c r="B22">
        <v>1</v>
      </c>
      <c r="C22">
        <v>25</v>
      </c>
      <c r="D22" s="30">
        <f t="shared" si="0"/>
        <v>35455</v>
      </c>
      <c r="E22">
        <v>102.76</v>
      </c>
      <c r="F22">
        <v>102.13</v>
      </c>
      <c r="G22">
        <v>13.02</v>
      </c>
      <c r="H22">
        <v>4.343</v>
      </c>
      <c r="I22">
        <v>13.27</v>
      </c>
      <c r="J22">
        <v>3.48</v>
      </c>
      <c r="K22">
        <v>3.26</v>
      </c>
      <c r="L22">
        <v>14.5</v>
      </c>
    </row>
    <row r="23" spans="1:12">
      <c r="A23">
        <v>1997</v>
      </c>
      <c r="B23">
        <v>1</v>
      </c>
      <c r="C23">
        <v>27</v>
      </c>
      <c r="D23" s="30">
        <f t="shared" si="0"/>
        <v>35457</v>
      </c>
      <c r="E23">
        <v>101.39</v>
      </c>
      <c r="F23">
        <v>101.19</v>
      </c>
      <c r="G23">
        <v>13.02</v>
      </c>
      <c r="H23">
        <v>4.3369999999999997</v>
      </c>
      <c r="I23">
        <v>13.42</v>
      </c>
      <c r="J23">
        <v>3.49</v>
      </c>
      <c r="K23">
        <v>3.27</v>
      </c>
      <c r="L23">
        <v>14.52</v>
      </c>
    </row>
    <row r="24" spans="1:12">
      <c r="A24">
        <v>1997</v>
      </c>
      <c r="B24">
        <v>1</v>
      </c>
      <c r="C24">
        <v>28</v>
      </c>
      <c r="D24" s="30">
        <f t="shared" si="0"/>
        <v>35458</v>
      </c>
      <c r="E24">
        <v>101.18</v>
      </c>
      <c r="F24">
        <v>100.95</v>
      </c>
      <c r="G24">
        <v>13.02</v>
      </c>
      <c r="H24">
        <v>4.3339999999999996</v>
      </c>
      <c r="I24">
        <v>13.44</v>
      </c>
      <c r="J24">
        <v>3.49</v>
      </c>
      <c r="K24">
        <v>3.27</v>
      </c>
      <c r="L24">
        <v>14.53</v>
      </c>
    </row>
    <row r="25" spans="1:12">
      <c r="A25">
        <v>1997</v>
      </c>
      <c r="B25">
        <v>1</v>
      </c>
      <c r="C25">
        <v>29</v>
      </c>
      <c r="D25" s="30">
        <f t="shared" si="0"/>
        <v>35459</v>
      </c>
      <c r="E25">
        <v>101.19</v>
      </c>
      <c r="F25">
        <v>100.93</v>
      </c>
      <c r="G25">
        <v>13.02</v>
      </c>
      <c r="H25">
        <v>4.3319999999999999</v>
      </c>
      <c r="I25">
        <v>13.46</v>
      </c>
      <c r="J25">
        <v>3.49</v>
      </c>
      <c r="K25">
        <v>3.27</v>
      </c>
      <c r="L25">
        <v>14.5</v>
      </c>
    </row>
    <row r="26" spans="1:12">
      <c r="A26">
        <v>1997</v>
      </c>
      <c r="B26">
        <v>1</v>
      </c>
      <c r="C26">
        <v>30</v>
      </c>
      <c r="D26" s="30">
        <f t="shared" si="0"/>
        <v>35460</v>
      </c>
      <c r="E26">
        <v>101.58</v>
      </c>
      <c r="F26">
        <v>101.3</v>
      </c>
      <c r="G26">
        <v>13.02</v>
      </c>
      <c r="H26">
        <v>4.3289999999999997</v>
      </c>
      <c r="I26">
        <v>13.35</v>
      </c>
      <c r="J26">
        <v>3.49</v>
      </c>
      <c r="K26">
        <v>3.27</v>
      </c>
      <c r="L26">
        <v>14.5</v>
      </c>
    </row>
    <row r="27" spans="1:12">
      <c r="A27">
        <v>1997</v>
      </c>
      <c r="B27">
        <v>1</v>
      </c>
      <c r="C27">
        <v>31</v>
      </c>
      <c r="D27" s="30">
        <f t="shared" si="0"/>
        <v>35461</v>
      </c>
      <c r="E27">
        <v>101.41</v>
      </c>
      <c r="F27">
        <v>101.1</v>
      </c>
      <c r="G27">
        <v>13.02</v>
      </c>
      <c r="H27">
        <v>4.3289999999999997</v>
      </c>
      <c r="I27">
        <v>13.41</v>
      </c>
      <c r="J27">
        <v>3.49</v>
      </c>
      <c r="K27">
        <v>3.27</v>
      </c>
      <c r="L27">
        <v>14.49</v>
      </c>
    </row>
    <row r="28" spans="1:12">
      <c r="A28">
        <v>1997</v>
      </c>
      <c r="B28">
        <v>2</v>
      </c>
      <c r="C28">
        <v>1</v>
      </c>
      <c r="D28" s="30">
        <f t="shared" si="0"/>
        <v>35462</v>
      </c>
      <c r="E28">
        <v>103.36</v>
      </c>
      <c r="F28">
        <v>103.09</v>
      </c>
      <c r="G28">
        <v>13.02</v>
      </c>
      <c r="H28">
        <v>4.3259999999999996</v>
      </c>
      <c r="I28">
        <v>12.83</v>
      </c>
      <c r="J28">
        <v>3.5</v>
      </c>
      <c r="K28">
        <v>3.29</v>
      </c>
      <c r="L28">
        <v>14.56</v>
      </c>
    </row>
    <row r="29" spans="1:12">
      <c r="A29">
        <v>1997</v>
      </c>
      <c r="B29">
        <v>2</v>
      </c>
      <c r="C29">
        <v>3</v>
      </c>
      <c r="D29" s="30">
        <f t="shared" si="0"/>
        <v>35464</v>
      </c>
      <c r="E29">
        <v>103.85</v>
      </c>
      <c r="F29">
        <v>103.53</v>
      </c>
      <c r="G29">
        <v>13.02</v>
      </c>
      <c r="H29">
        <v>4.32</v>
      </c>
      <c r="I29">
        <v>12.66</v>
      </c>
      <c r="J29">
        <v>3.5</v>
      </c>
      <c r="K29">
        <v>3.29</v>
      </c>
      <c r="L29">
        <v>14.57</v>
      </c>
    </row>
    <row r="30" spans="1:12">
      <c r="A30">
        <v>1997</v>
      </c>
      <c r="B30">
        <v>2</v>
      </c>
      <c r="C30">
        <v>4</v>
      </c>
      <c r="D30" s="30">
        <f t="shared" si="0"/>
        <v>35465</v>
      </c>
      <c r="E30">
        <v>102.9</v>
      </c>
      <c r="F30">
        <v>102.53</v>
      </c>
      <c r="G30">
        <v>13.04</v>
      </c>
      <c r="H30">
        <v>4.4530000000000003</v>
      </c>
      <c r="I30">
        <v>13.03</v>
      </c>
      <c r="J30">
        <v>3.55</v>
      </c>
      <c r="K30">
        <v>3.33</v>
      </c>
      <c r="L30">
        <v>15.04</v>
      </c>
    </row>
    <row r="31" spans="1:12">
      <c r="A31">
        <v>1997</v>
      </c>
      <c r="B31">
        <v>2</v>
      </c>
      <c r="C31">
        <v>5</v>
      </c>
      <c r="D31" s="30">
        <f t="shared" si="0"/>
        <v>35466</v>
      </c>
      <c r="E31">
        <v>100.94</v>
      </c>
      <c r="F31">
        <v>100.5</v>
      </c>
      <c r="G31">
        <v>13.04</v>
      </c>
      <c r="H31">
        <v>4.45</v>
      </c>
      <c r="I31">
        <v>13.58</v>
      </c>
      <c r="J31">
        <v>3.54</v>
      </c>
      <c r="K31">
        <v>3.32</v>
      </c>
      <c r="L31">
        <v>14.97</v>
      </c>
    </row>
    <row r="32" spans="1:12">
      <c r="A32">
        <v>1997</v>
      </c>
      <c r="B32">
        <v>2</v>
      </c>
      <c r="C32">
        <v>6</v>
      </c>
      <c r="D32" s="30">
        <f t="shared" si="0"/>
        <v>35467</v>
      </c>
      <c r="E32">
        <v>101.45</v>
      </c>
      <c r="F32">
        <v>100.99</v>
      </c>
      <c r="G32">
        <v>13.04</v>
      </c>
      <c r="H32">
        <v>4.4470000000000001</v>
      </c>
      <c r="I32">
        <v>13.44</v>
      </c>
      <c r="J32">
        <v>3.54</v>
      </c>
      <c r="K32">
        <v>3.32</v>
      </c>
      <c r="L32">
        <v>14.97</v>
      </c>
    </row>
    <row r="33" spans="1:12">
      <c r="A33">
        <v>1997</v>
      </c>
      <c r="B33">
        <v>2</v>
      </c>
      <c r="C33">
        <v>7</v>
      </c>
      <c r="D33" s="30">
        <f t="shared" si="0"/>
        <v>35468</v>
      </c>
      <c r="E33">
        <v>101.72</v>
      </c>
      <c r="F33">
        <v>101.23</v>
      </c>
      <c r="G33">
        <v>13.04</v>
      </c>
      <c r="H33">
        <v>4.444</v>
      </c>
      <c r="I33">
        <v>13.38</v>
      </c>
      <c r="J33">
        <v>3.54</v>
      </c>
      <c r="K33">
        <v>3.32</v>
      </c>
      <c r="L33">
        <v>14.96</v>
      </c>
    </row>
    <row r="34" spans="1:12">
      <c r="A34">
        <v>1997</v>
      </c>
      <c r="B34">
        <v>2</v>
      </c>
      <c r="C34">
        <v>8</v>
      </c>
      <c r="D34" s="30">
        <f t="shared" si="0"/>
        <v>35469</v>
      </c>
      <c r="E34">
        <v>102.31</v>
      </c>
      <c r="F34">
        <v>101.8</v>
      </c>
      <c r="G34">
        <v>13.04</v>
      </c>
      <c r="H34">
        <v>4.4420000000000002</v>
      </c>
      <c r="I34">
        <v>13.22</v>
      </c>
      <c r="J34">
        <v>3.54</v>
      </c>
      <c r="K34">
        <v>3.32</v>
      </c>
      <c r="L34">
        <v>14.96</v>
      </c>
    </row>
    <row r="35" spans="1:12">
      <c r="A35">
        <v>1997</v>
      </c>
      <c r="B35">
        <v>2</v>
      </c>
      <c r="C35">
        <v>11</v>
      </c>
      <c r="D35" s="30">
        <f t="shared" si="0"/>
        <v>35472</v>
      </c>
      <c r="E35">
        <v>101.69</v>
      </c>
      <c r="F35">
        <v>101.08</v>
      </c>
      <c r="G35">
        <v>13.04</v>
      </c>
      <c r="H35">
        <v>4.4329999999999998</v>
      </c>
      <c r="I35">
        <v>13.47</v>
      </c>
      <c r="J35">
        <v>3.53</v>
      </c>
      <c r="K35">
        <v>3.31</v>
      </c>
      <c r="L35">
        <v>14.87</v>
      </c>
    </row>
    <row r="36" spans="1:12">
      <c r="A36">
        <v>1997</v>
      </c>
      <c r="B36">
        <v>2</v>
      </c>
      <c r="C36">
        <v>12</v>
      </c>
      <c r="D36" s="30">
        <f t="shared" si="0"/>
        <v>35473</v>
      </c>
      <c r="E36">
        <v>101.66</v>
      </c>
      <c r="F36">
        <v>101.02</v>
      </c>
      <c r="G36">
        <v>13.04</v>
      </c>
      <c r="H36">
        <v>4.43</v>
      </c>
      <c r="I36">
        <v>13.5</v>
      </c>
      <c r="J36">
        <v>3.53</v>
      </c>
      <c r="K36">
        <v>3.3</v>
      </c>
      <c r="L36">
        <v>14.84</v>
      </c>
    </row>
    <row r="37" spans="1:12">
      <c r="A37">
        <v>1997</v>
      </c>
      <c r="B37">
        <v>2</v>
      </c>
      <c r="C37">
        <v>13</v>
      </c>
      <c r="D37" s="30">
        <f t="shared" si="0"/>
        <v>35474</v>
      </c>
      <c r="E37">
        <v>101.66</v>
      </c>
      <c r="F37">
        <v>100.99</v>
      </c>
      <c r="G37">
        <v>13.04</v>
      </c>
      <c r="H37">
        <v>4.4279999999999999</v>
      </c>
      <c r="I37">
        <v>13.52</v>
      </c>
      <c r="J37">
        <v>3.52</v>
      </c>
      <c r="K37">
        <v>3.3</v>
      </c>
      <c r="L37">
        <v>14.82</v>
      </c>
    </row>
    <row r="38" spans="1:12">
      <c r="A38">
        <v>1997</v>
      </c>
      <c r="B38">
        <v>2</v>
      </c>
      <c r="C38">
        <v>14</v>
      </c>
      <c r="D38" s="30">
        <f t="shared" si="0"/>
        <v>35475</v>
      </c>
      <c r="E38">
        <v>101.54</v>
      </c>
      <c r="F38">
        <v>100.84</v>
      </c>
      <c r="G38">
        <v>13.04</v>
      </c>
      <c r="H38">
        <v>4.4249999999999998</v>
      </c>
      <c r="I38">
        <v>13.57</v>
      </c>
      <c r="J38">
        <v>3.52</v>
      </c>
      <c r="K38">
        <v>3.29</v>
      </c>
      <c r="L38">
        <v>14.79</v>
      </c>
    </row>
    <row r="39" spans="1:12">
      <c r="A39">
        <v>1997</v>
      </c>
      <c r="B39">
        <v>2</v>
      </c>
      <c r="C39">
        <v>15</v>
      </c>
      <c r="D39" s="30">
        <f t="shared" si="0"/>
        <v>35476</v>
      </c>
      <c r="E39">
        <v>102.47</v>
      </c>
      <c r="F39">
        <v>101.75</v>
      </c>
      <c r="G39">
        <v>13.04</v>
      </c>
      <c r="H39">
        <v>4.4219999999999997</v>
      </c>
      <c r="I39">
        <v>13.31</v>
      </c>
      <c r="J39">
        <v>3.52</v>
      </c>
      <c r="K39">
        <v>3.3</v>
      </c>
      <c r="L39">
        <v>14.81</v>
      </c>
    </row>
    <row r="40" spans="1:12">
      <c r="A40">
        <v>1997</v>
      </c>
      <c r="B40">
        <v>2</v>
      </c>
      <c r="C40">
        <v>17</v>
      </c>
      <c r="D40" s="30">
        <f t="shared" si="0"/>
        <v>35478</v>
      </c>
      <c r="E40">
        <v>101.48</v>
      </c>
      <c r="F40">
        <v>100.68</v>
      </c>
      <c r="G40">
        <v>13.04</v>
      </c>
      <c r="H40">
        <v>4.4169999999999998</v>
      </c>
      <c r="I40">
        <v>13.65</v>
      </c>
      <c r="J40">
        <v>3.51</v>
      </c>
      <c r="K40">
        <v>3.28</v>
      </c>
      <c r="L40">
        <v>14.72</v>
      </c>
    </row>
    <row r="41" spans="1:12">
      <c r="A41">
        <v>1997</v>
      </c>
      <c r="B41">
        <v>2</v>
      </c>
      <c r="C41">
        <v>18</v>
      </c>
      <c r="D41" s="30">
        <f t="shared" si="0"/>
        <v>35479</v>
      </c>
      <c r="E41">
        <v>101.58</v>
      </c>
      <c r="F41">
        <v>100.75</v>
      </c>
      <c r="G41">
        <v>13.04</v>
      </c>
      <c r="H41">
        <v>4.4139999999999997</v>
      </c>
      <c r="I41">
        <v>13.64</v>
      </c>
      <c r="J41">
        <v>3.51</v>
      </c>
      <c r="K41">
        <v>3.28</v>
      </c>
      <c r="L41">
        <v>14.7</v>
      </c>
    </row>
    <row r="42" spans="1:12">
      <c r="A42">
        <v>1997</v>
      </c>
      <c r="B42">
        <v>2</v>
      </c>
      <c r="C42">
        <v>19</v>
      </c>
      <c r="D42" s="30">
        <f t="shared" si="0"/>
        <v>35480</v>
      </c>
      <c r="E42">
        <v>101.83</v>
      </c>
      <c r="F42">
        <v>100.97</v>
      </c>
      <c r="G42">
        <v>13.04</v>
      </c>
      <c r="H42">
        <v>4.4109999999999996</v>
      </c>
      <c r="I42">
        <v>13.59</v>
      </c>
      <c r="J42">
        <v>3.5</v>
      </c>
      <c r="K42">
        <v>3.28</v>
      </c>
      <c r="L42">
        <v>14.69</v>
      </c>
    </row>
    <row r="43" spans="1:12">
      <c r="A43">
        <v>1997</v>
      </c>
      <c r="B43">
        <v>2</v>
      </c>
      <c r="C43">
        <v>20</v>
      </c>
      <c r="D43" s="30">
        <f t="shared" si="0"/>
        <v>35481</v>
      </c>
      <c r="E43">
        <v>102.17</v>
      </c>
      <c r="F43">
        <v>101.28</v>
      </c>
      <c r="G43">
        <v>13.04</v>
      </c>
      <c r="H43">
        <v>4.4080000000000004</v>
      </c>
      <c r="I43">
        <v>13.5</v>
      </c>
      <c r="J43">
        <v>3.5</v>
      </c>
      <c r="K43">
        <v>3.28</v>
      </c>
      <c r="L43">
        <v>14.69</v>
      </c>
    </row>
    <row r="44" spans="1:12">
      <c r="A44">
        <v>1997</v>
      </c>
      <c r="B44">
        <v>2</v>
      </c>
      <c r="C44">
        <v>21</v>
      </c>
      <c r="D44" s="30">
        <f t="shared" si="0"/>
        <v>35482</v>
      </c>
      <c r="E44">
        <v>101.8</v>
      </c>
      <c r="F44">
        <v>100.88</v>
      </c>
      <c r="G44">
        <v>13.04</v>
      </c>
      <c r="H44">
        <v>4.4050000000000002</v>
      </c>
      <c r="I44">
        <v>13.64</v>
      </c>
      <c r="J44">
        <v>3.5</v>
      </c>
      <c r="K44">
        <v>3.27</v>
      </c>
      <c r="L44">
        <v>14.65</v>
      </c>
    </row>
    <row r="45" spans="1:12">
      <c r="A45">
        <v>1997</v>
      </c>
      <c r="B45">
        <v>2</v>
      </c>
      <c r="C45">
        <v>22</v>
      </c>
      <c r="D45" s="30">
        <f t="shared" si="0"/>
        <v>35483</v>
      </c>
      <c r="E45">
        <v>102.06</v>
      </c>
      <c r="F45">
        <v>101.11</v>
      </c>
      <c r="G45">
        <v>13.04</v>
      </c>
      <c r="H45">
        <v>4.4029999999999996</v>
      </c>
      <c r="I45">
        <v>13.58</v>
      </c>
      <c r="J45">
        <v>3.5</v>
      </c>
      <c r="K45">
        <v>3.27</v>
      </c>
      <c r="L45">
        <v>14.64</v>
      </c>
    </row>
    <row r="46" spans="1:12">
      <c r="A46">
        <v>1997</v>
      </c>
      <c r="B46">
        <v>2</v>
      </c>
      <c r="C46">
        <v>24</v>
      </c>
      <c r="D46" s="30">
        <f t="shared" si="0"/>
        <v>35485</v>
      </c>
      <c r="E46">
        <v>102.63</v>
      </c>
      <c r="F46">
        <v>101.63</v>
      </c>
      <c r="G46">
        <v>13.04</v>
      </c>
      <c r="H46">
        <v>4.3970000000000002</v>
      </c>
      <c r="I46">
        <v>13.44</v>
      </c>
      <c r="J46">
        <v>3.49</v>
      </c>
      <c r="K46">
        <v>3.27</v>
      </c>
      <c r="L46">
        <v>14.62</v>
      </c>
    </row>
    <row r="47" spans="1:12">
      <c r="A47">
        <v>1997</v>
      </c>
      <c r="B47">
        <v>2</v>
      </c>
      <c r="C47">
        <v>25</v>
      </c>
      <c r="D47" s="30">
        <f t="shared" si="0"/>
        <v>35486</v>
      </c>
      <c r="E47">
        <v>103.59</v>
      </c>
      <c r="F47">
        <v>102.58</v>
      </c>
      <c r="G47">
        <v>13.04</v>
      </c>
      <c r="H47">
        <v>4.3940000000000001</v>
      </c>
      <c r="I47">
        <v>13.17</v>
      </c>
      <c r="J47">
        <v>3.5</v>
      </c>
      <c r="K47">
        <v>3.28</v>
      </c>
      <c r="L47">
        <v>14.64</v>
      </c>
    </row>
    <row r="48" spans="1:12">
      <c r="A48">
        <v>1997</v>
      </c>
      <c r="B48">
        <v>2</v>
      </c>
      <c r="C48">
        <v>26</v>
      </c>
      <c r="D48" s="30">
        <f t="shared" si="0"/>
        <v>35487</v>
      </c>
      <c r="E48">
        <v>103.63</v>
      </c>
      <c r="F48">
        <v>102.59</v>
      </c>
      <c r="G48">
        <v>13.04</v>
      </c>
      <c r="H48">
        <v>4.3920000000000003</v>
      </c>
      <c r="I48">
        <v>13.18</v>
      </c>
      <c r="J48">
        <v>3.49</v>
      </c>
      <c r="K48">
        <v>3.28</v>
      </c>
      <c r="L48">
        <v>14.62</v>
      </c>
    </row>
    <row r="49" spans="1:12">
      <c r="A49">
        <v>1997</v>
      </c>
      <c r="B49">
        <v>2</v>
      </c>
      <c r="C49">
        <v>27</v>
      </c>
      <c r="D49" s="30">
        <f t="shared" si="0"/>
        <v>35488</v>
      </c>
      <c r="E49">
        <v>101.79</v>
      </c>
      <c r="F49">
        <v>100.69</v>
      </c>
      <c r="G49">
        <v>13.04</v>
      </c>
      <c r="H49">
        <v>4.3890000000000002</v>
      </c>
      <c r="I49">
        <v>13.7</v>
      </c>
      <c r="J49">
        <v>3.49</v>
      </c>
      <c r="K49">
        <v>3.26</v>
      </c>
      <c r="L49">
        <v>14.55</v>
      </c>
    </row>
    <row r="50" spans="1:12">
      <c r="A50">
        <v>1997</v>
      </c>
      <c r="B50">
        <v>2</v>
      </c>
      <c r="C50">
        <v>28</v>
      </c>
      <c r="D50" s="30">
        <f t="shared" si="0"/>
        <v>35489</v>
      </c>
      <c r="E50">
        <v>102.85</v>
      </c>
      <c r="F50">
        <v>101.73</v>
      </c>
      <c r="G50">
        <v>13.04</v>
      </c>
      <c r="H50">
        <v>4.3860000000000001</v>
      </c>
      <c r="I50">
        <v>13.4</v>
      </c>
      <c r="J50">
        <v>3.49</v>
      </c>
      <c r="K50">
        <v>3.27</v>
      </c>
      <c r="L50">
        <v>14.57</v>
      </c>
    </row>
    <row r="51" spans="1:12">
      <c r="A51">
        <v>1997</v>
      </c>
      <c r="B51">
        <v>3</v>
      </c>
      <c r="C51">
        <v>1</v>
      </c>
      <c r="D51" s="30">
        <f t="shared" si="0"/>
        <v>35490</v>
      </c>
      <c r="E51">
        <v>103.47</v>
      </c>
      <c r="F51">
        <v>102.27</v>
      </c>
      <c r="G51">
        <v>13.04</v>
      </c>
      <c r="H51">
        <v>4.3780000000000001</v>
      </c>
      <c r="I51">
        <v>13.27</v>
      </c>
      <c r="J51">
        <v>3.48</v>
      </c>
      <c r="K51">
        <v>3.27</v>
      </c>
      <c r="L51">
        <v>14.54</v>
      </c>
    </row>
    <row r="52" spans="1:12">
      <c r="A52">
        <v>1997</v>
      </c>
      <c r="B52">
        <v>3</v>
      </c>
      <c r="C52">
        <v>3</v>
      </c>
      <c r="D52" s="30">
        <f t="shared" si="0"/>
        <v>35492</v>
      </c>
      <c r="E52">
        <v>102.49</v>
      </c>
      <c r="F52">
        <v>101.22</v>
      </c>
      <c r="G52">
        <v>13.04</v>
      </c>
      <c r="H52">
        <v>4.3719999999999999</v>
      </c>
      <c r="I52">
        <v>13.61</v>
      </c>
      <c r="J52">
        <v>3.47</v>
      </c>
      <c r="K52">
        <v>3.25</v>
      </c>
      <c r="L52">
        <v>14.45</v>
      </c>
    </row>
    <row r="53" spans="1:12">
      <c r="A53">
        <v>1997</v>
      </c>
      <c r="B53">
        <v>3</v>
      </c>
      <c r="C53">
        <v>4</v>
      </c>
      <c r="D53" s="30">
        <f t="shared" si="0"/>
        <v>35493</v>
      </c>
      <c r="E53">
        <v>102.42</v>
      </c>
      <c r="F53">
        <v>101.12</v>
      </c>
      <c r="G53">
        <v>13.04</v>
      </c>
      <c r="H53">
        <v>4.3689999999999998</v>
      </c>
      <c r="I53">
        <v>13.65</v>
      </c>
      <c r="J53">
        <v>3.47</v>
      </c>
      <c r="K53">
        <v>3.25</v>
      </c>
      <c r="L53">
        <v>14.42</v>
      </c>
    </row>
    <row r="54" spans="1:12">
      <c r="A54">
        <v>1997</v>
      </c>
      <c r="B54">
        <v>3</v>
      </c>
      <c r="C54">
        <v>5</v>
      </c>
      <c r="D54" s="30">
        <f t="shared" si="0"/>
        <v>35494</v>
      </c>
      <c r="E54">
        <v>102.49</v>
      </c>
      <c r="F54">
        <v>101.16</v>
      </c>
      <c r="G54">
        <v>13.04</v>
      </c>
      <c r="H54">
        <v>4.367</v>
      </c>
      <c r="I54">
        <v>13.65</v>
      </c>
      <c r="J54">
        <v>3.46</v>
      </c>
      <c r="K54">
        <v>3.24</v>
      </c>
      <c r="L54">
        <v>14.4</v>
      </c>
    </row>
    <row r="55" spans="1:12">
      <c r="A55">
        <v>1997</v>
      </c>
      <c r="B55">
        <v>3</v>
      </c>
      <c r="C55">
        <v>6</v>
      </c>
      <c r="D55" s="30">
        <f t="shared" si="0"/>
        <v>35495</v>
      </c>
      <c r="E55">
        <v>102.65</v>
      </c>
      <c r="F55">
        <v>101.29</v>
      </c>
      <c r="G55">
        <v>13.04</v>
      </c>
      <c r="H55">
        <v>4.3639999999999999</v>
      </c>
      <c r="I55">
        <v>13.62</v>
      </c>
      <c r="J55">
        <v>3.46</v>
      </c>
      <c r="K55">
        <v>3.24</v>
      </c>
      <c r="L55">
        <v>14.39</v>
      </c>
    </row>
    <row r="56" spans="1:12">
      <c r="A56">
        <v>1997</v>
      </c>
      <c r="B56">
        <v>3</v>
      </c>
      <c r="C56">
        <v>8</v>
      </c>
      <c r="D56" s="30">
        <f t="shared" si="0"/>
        <v>35497</v>
      </c>
      <c r="E56">
        <v>102.85</v>
      </c>
      <c r="F56">
        <v>101.44</v>
      </c>
      <c r="G56">
        <v>13.04</v>
      </c>
      <c r="H56">
        <v>4.3579999999999997</v>
      </c>
      <c r="I56">
        <v>13.6</v>
      </c>
      <c r="J56">
        <v>3.46</v>
      </c>
      <c r="K56">
        <v>3.24</v>
      </c>
      <c r="L56">
        <v>14.35</v>
      </c>
    </row>
    <row r="57" spans="1:12">
      <c r="A57">
        <v>1997</v>
      </c>
      <c r="B57">
        <v>3</v>
      </c>
      <c r="C57">
        <v>10</v>
      </c>
      <c r="D57" s="30">
        <f t="shared" si="0"/>
        <v>35499</v>
      </c>
      <c r="E57">
        <v>102.71</v>
      </c>
      <c r="F57">
        <v>101.23</v>
      </c>
      <c r="G57">
        <v>13.04</v>
      </c>
      <c r="H57">
        <v>4.3529999999999998</v>
      </c>
      <c r="I57">
        <v>13.68</v>
      </c>
      <c r="J57">
        <v>3.45</v>
      </c>
      <c r="K57">
        <v>3.23</v>
      </c>
      <c r="L57">
        <v>14.3</v>
      </c>
    </row>
    <row r="58" spans="1:12">
      <c r="A58">
        <v>1997</v>
      </c>
      <c r="B58">
        <v>3</v>
      </c>
      <c r="C58">
        <v>11</v>
      </c>
      <c r="D58" s="30">
        <f t="shared" si="0"/>
        <v>35500</v>
      </c>
      <c r="E58">
        <v>102.97</v>
      </c>
      <c r="F58">
        <v>101.47</v>
      </c>
      <c r="G58">
        <v>13.04</v>
      </c>
      <c r="H58">
        <v>4.3499999999999996</v>
      </c>
      <c r="I58">
        <v>13.62</v>
      </c>
      <c r="J58">
        <v>3.45</v>
      </c>
      <c r="K58">
        <v>3.23</v>
      </c>
      <c r="L58">
        <v>14.29</v>
      </c>
    </row>
    <row r="59" spans="1:12">
      <c r="A59">
        <v>1997</v>
      </c>
      <c r="B59">
        <v>3</v>
      </c>
      <c r="C59">
        <v>12</v>
      </c>
      <c r="D59" s="30">
        <f t="shared" si="0"/>
        <v>35501</v>
      </c>
      <c r="E59">
        <v>102.34</v>
      </c>
      <c r="F59">
        <v>100.8</v>
      </c>
      <c r="G59">
        <v>13.04</v>
      </c>
      <c r="H59">
        <v>4.3470000000000004</v>
      </c>
      <c r="I59">
        <v>13.84</v>
      </c>
      <c r="J59">
        <v>3.44</v>
      </c>
      <c r="K59">
        <v>3.22</v>
      </c>
      <c r="L59">
        <v>14.24</v>
      </c>
    </row>
    <row r="60" spans="1:12">
      <c r="A60">
        <v>1997</v>
      </c>
      <c r="B60">
        <v>3</v>
      </c>
      <c r="C60">
        <v>13</v>
      </c>
      <c r="D60" s="30">
        <f t="shared" si="0"/>
        <v>35502</v>
      </c>
      <c r="E60">
        <v>103.71</v>
      </c>
      <c r="F60">
        <v>102.16</v>
      </c>
      <c r="G60">
        <v>13.04</v>
      </c>
      <c r="H60">
        <v>4.3440000000000003</v>
      </c>
      <c r="I60">
        <v>13.44</v>
      </c>
      <c r="J60">
        <v>3.45</v>
      </c>
      <c r="K60">
        <v>3.23</v>
      </c>
      <c r="L60">
        <v>14.28</v>
      </c>
    </row>
    <row r="61" spans="1:12">
      <c r="A61">
        <v>1997</v>
      </c>
      <c r="B61">
        <v>3</v>
      </c>
      <c r="C61">
        <v>14</v>
      </c>
      <c r="D61" s="30">
        <f t="shared" si="0"/>
        <v>35503</v>
      </c>
      <c r="E61">
        <v>102.58</v>
      </c>
      <c r="F61">
        <v>100.98</v>
      </c>
      <c r="G61">
        <v>13.04</v>
      </c>
      <c r="H61">
        <v>4.3419999999999996</v>
      </c>
      <c r="I61">
        <v>13.81</v>
      </c>
      <c r="J61">
        <v>3.44</v>
      </c>
      <c r="K61">
        <v>3.21</v>
      </c>
      <c r="L61">
        <v>14.21</v>
      </c>
    </row>
    <row r="62" spans="1:12">
      <c r="A62">
        <v>1997</v>
      </c>
      <c r="B62">
        <v>3</v>
      </c>
      <c r="C62">
        <v>15</v>
      </c>
      <c r="D62" s="30">
        <f t="shared" si="0"/>
        <v>35504</v>
      </c>
      <c r="E62">
        <v>102.78</v>
      </c>
      <c r="F62">
        <v>101.15</v>
      </c>
      <c r="G62">
        <v>13.04</v>
      </c>
      <c r="H62">
        <v>4.3390000000000004</v>
      </c>
      <c r="I62">
        <v>13.77</v>
      </c>
      <c r="J62">
        <v>3.43</v>
      </c>
      <c r="K62">
        <v>3.21</v>
      </c>
      <c r="L62">
        <v>14.19</v>
      </c>
    </row>
    <row r="63" spans="1:12">
      <c r="A63">
        <v>1997</v>
      </c>
      <c r="B63">
        <v>3</v>
      </c>
      <c r="C63">
        <v>17</v>
      </c>
      <c r="D63" s="30">
        <f t="shared" si="0"/>
        <v>35506</v>
      </c>
      <c r="E63">
        <v>103.21</v>
      </c>
      <c r="F63">
        <v>101.53</v>
      </c>
      <c r="G63">
        <v>13.04</v>
      </c>
      <c r="H63">
        <v>4.3330000000000002</v>
      </c>
      <c r="I63">
        <v>13.67</v>
      </c>
      <c r="J63">
        <v>3.43</v>
      </c>
      <c r="K63">
        <v>3.21</v>
      </c>
      <c r="L63">
        <v>14.17</v>
      </c>
    </row>
    <row r="64" spans="1:12">
      <c r="A64">
        <v>1997</v>
      </c>
      <c r="B64">
        <v>3</v>
      </c>
      <c r="C64">
        <v>18</v>
      </c>
      <c r="D64" s="30">
        <f t="shared" si="0"/>
        <v>35507</v>
      </c>
      <c r="E64">
        <v>103.65</v>
      </c>
      <c r="F64">
        <v>101.95</v>
      </c>
      <c r="G64">
        <v>13.04</v>
      </c>
      <c r="H64">
        <v>4.33</v>
      </c>
      <c r="I64">
        <v>13.4</v>
      </c>
      <c r="J64">
        <v>3.45</v>
      </c>
      <c r="K64">
        <v>3.23</v>
      </c>
      <c r="L64">
        <v>14.26</v>
      </c>
    </row>
    <row r="65" spans="1:12">
      <c r="A65">
        <v>1997</v>
      </c>
      <c r="B65">
        <v>3</v>
      </c>
      <c r="C65">
        <v>19</v>
      </c>
      <c r="D65" s="30">
        <f t="shared" si="0"/>
        <v>35508</v>
      </c>
      <c r="E65">
        <v>103.81</v>
      </c>
      <c r="F65">
        <v>102.08</v>
      </c>
      <c r="G65">
        <v>13.04</v>
      </c>
      <c r="H65">
        <v>4.3280000000000003</v>
      </c>
      <c r="I65">
        <v>13.37</v>
      </c>
      <c r="J65">
        <v>3.45</v>
      </c>
      <c r="K65">
        <v>3.23</v>
      </c>
      <c r="L65">
        <v>14.25</v>
      </c>
    </row>
    <row r="66" spans="1:12">
      <c r="A66">
        <v>1997</v>
      </c>
      <c r="B66">
        <v>3</v>
      </c>
      <c r="C66">
        <v>20</v>
      </c>
      <c r="D66" s="30">
        <f t="shared" ref="D66:D129" si="1">DATE(A66,B66,C66)</f>
        <v>35509</v>
      </c>
      <c r="E66">
        <v>103.58</v>
      </c>
      <c r="F66">
        <v>101.82</v>
      </c>
      <c r="G66">
        <v>13.04</v>
      </c>
      <c r="H66">
        <v>4.3250000000000002</v>
      </c>
      <c r="I66">
        <v>13.46</v>
      </c>
      <c r="J66">
        <v>3.44</v>
      </c>
      <c r="K66">
        <v>3.23</v>
      </c>
      <c r="L66">
        <v>14.21</v>
      </c>
    </row>
    <row r="67" spans="1:12">
      <c r="A67">
        <v>1997</v>
      </c>
      <c r="B67">
        <v>3</v>
      </c>
      <c r="C67">
        <v>21</v>
      </c>
      <c r="D67" s="30">
        <f t="shared" si="1"/>
        <v>35510</v>
      </c>
      <c r="E67">
        <v>102.81</v>
      </c>
      <c r="F67">
        <v>101.01</v>
      </c>
      <c r="G67">
        <v>13.04</v>
      </c>
      <c r="H67">
        <v>4.3220000000000001</v>
      </c>
      <c r="I67">
        <v>13.72</v>
      </c>
      <c r="J67">
        <v>3.44</v>
      </c>
      <c r="K67">
        <v>3.22</v>
      </c>
      <c r="L67">
        <v>14.16</v>
      </c>
    </row>
    <row r="68" spans="1:12">
      <c r="A68">
        <v>1997</v>
      </c>
      <c r="B68">
        <v>3</v>
      </c>
      <c r="C68">
        <v>22</v>
      </c>
      <c r="D68" s="30">
        <f t="shared" si="1"/>
        <v>35511</v>
      </c>
      <c r="E68">
        <v>103.29</v>
      </c>
      <c r="F68">
        <v>101.47</v>
      </c>
      <c r="G68">
        <v>13.04</v>
      </c>
      <c r="H68">
        <v>4.319</v>
      </c>
      <c r="I68">
        <v>13.59</v>
      </c>
      <c r="J68">
        <v>3.44</v>
      </c>
      <c r="K68">
        <v>3.22</v>
      </c>
      <c r="L68">
        <v>14.16</v>
      </c>
    </row>
    <row r="69" spans="1:12">
      <c r="A69">
        <v>1997</v>
      </c>
      <c r="B69">
        <v>3</v>
      </c>
      <c r="C69">
        <v>25</v>
      </c>
      <c r="D69" s="30">
        <f t="shared" si="1"/>
        <v>35514</v>
      </c>
      <c r="E69">
        <v>103.51</v>
      </c>
      <c r="F69">
        <v>101.6</v>
      </c>
      <c r="G69">
        <v>13.04</v>
      </c>
      <c r="H69">
        <v>4.3109999999999999</v>
      </c>
      <c r="I69">
        <v>13.47</v>
      </c>
      <c r="J69">
        <v>3.44</v>
      </c>
      <c r="K69">
        <v>3.23</v>
      </c>
      <c r="L69">
        <v>14.17</v>
      </c>
    </row>
    <row r="70" spans="1:12">
      <c r="A70">
        <v>1997</v>
      </c>
      <c r="B70">
        <v>3</v>
      </c>
      <c r="C70">
        <v>26</v>
      </c>
      <c r="D70" s="30">
        <f t="shared" si="1"/>
        <v>35515</v>
      </c>
      <c r="E70">
        <v>103.72</v>
      </c>
      <c r="F70">
        <v>101.78</v>
      </c>
      <c r="G70">
        <v>13.04</v>
      </c>
      <c r="H70">
        <v>4.3079999999999998</v>
      </c>
      <c r="I70">
        <v>13.42</v>
      </c>
      <c r="J70">
        <v>3.44</v>
      </c>
      <c r="K70">
        <v>3.23</v>
      </c>
      <c r="L70">
        <v>14.16</v>
      </c>
    </row>
    <row r="71" spans="1:12">
      <c r="A71">
        <v>1997</v>
      </c>
      <c r="B71">
        <v>3</v>
      </c>
      <c r="C71">
        <v>27</v>
      </c>
      <c r="D71" s="30">
        <f t="shared" si="1"/>
        <v>35516</v>
      </c>
      <c r="E71">
        <v>103.33</v>
      </c>
      <c r="F71">
        <v>101.35</v>
      </c>
      <c r="G71">
        <v>13.04</v>
      </c>
      <c r="H71">
        <v>4.3049999999999997</v>
      </c>
      <c r="I71">
        <v>13.56</v>
      </c>
      <c r="J71">
        <v>3.44</v>
      </c>
      <c r="K71">
        <v>3.22</v>
      </c>
      <c r="L71">
        <v>14.12</v>
      </c>
    </row>
    <row r="72" spans="1:12">
      <c r="A72">
        <v>1997</v>
      </c>
      <c r="B72">
        <v>3</v>
      </c>
      <c r="C72">
        <v>29</v>
      </c>
      <c r="D72" s="30">
        <f t="shared" si="1"/>
        <v>35518</v>
      </c>
      <c r="E72">
        <v>105.3</v>
      </c>
      <c r="F72">
        <v>103.27</v>
      </c>
      <c r="G72">
        <v>13.04</v>
      </c>
      <c r="H72">
        <v>4.3</v>
      </c>
      <c r="I72">
        <v>13.01</v>
      </c>
      <c r="J72">
        <v>3.44</v>
      </c>
      <c r="K72">
        <v>3.23</v>
      </c>
      <c r="L72">
        <v>14.16</v>
      </c>
    </row>
    <row r="73" spans="1:12">
      <c r="A73">
        <v>1997</v>
      </c>
      <c r="B73">
        <v>3</v>
      </c>
      <c r="C73">
        <v>31</v>
      </c>
      <c r="D73" s="30">
        <f t="shared" si="1"/>
        <v>35520</v>
      </c>
      <c r="E73">
        <v>103.49</v>
      </c>
      <c r="F73">
        <v>101.39</v>
      </c>
      <c r="G73">
        <v>13.04</v>
      </c>
      <c r="H73">
        <v>4.2969999999999997</v>
      </c>
      <c r="I73">
        <v>13.59</v>
      </c>
      <c r="J73">
        <v>3.43</v>
      </c>
      <c r="K73">
        <v>3.21</v>
      </c>
      <c r="L73">
        <v>14.06</v>
      </c>
    </row>
    <row r="74" spans="1:12">
      <c r="A74">
        <v>1997</v>
      </c>
      <c r="B74">
        <v>4</v>
      </c>
      <c r="C74">
        <v>1</v>
      </c>
      <c r="D74" s="30">
        <f t="shared" si="1"/>
        <v>35521</v>
      </c>
      <c r="E74">
        <v>104.27</v>
      </c>
      <c r="F74">
        <v>102.18</v>
      </c>
      <c r="G74">
        <v>13.04</v>
      </c>
      <c r="H74">
        <v>4.2939999999999996</v>
      </c>
      <c r="I74">
        <v>13.36</v>
      </c>
      <c r="J74">
        <v>3.43</v>
      </c>
      <c r="K74">
        <v>3.21</v>
      </c>
      <c r="L74">
        <v>14.07</v>
      </c>
    </row>
    <row r="75" spans="1:12">
      <c r="A75">
        <v>1997</v>
      </c>
      <c r="B75">
        <v>4</v>
      </c>
      <c r="C75">
        <v>2</v>
      </c>
      <c r="D75" s="30">
        <f t="shared" si="1"/>
        <v>35522</v>
      </c>
      <c r="E75">
        <v>103.61</v>
      </c>
      <c r="F75">
        <v>101.49</v>
      </c>
      <c r="G75">
        <v>13.04</v>
      </c>
      <c r="H75">
        <v>4.2919999999999998</v>
      </c>
      <c r="I75">
        <v>13.58</v>
      </c>
      <c r="J75">
        <v>3.42</v>
      </c>
      <c r="K75">
        <v>3.2</v>
      </c>
      <c r="L75">
        <v>14.02</v>
      </c>
    </row>
    <row r="76" spans="1:12">
      <c r="A76">
        <v>1997</v>
      </c>
      <c r="B76">
        <v>4</v>
      </c>
      <c r="C76">
        <v>3</v>
      </c>
      <c r="D76" s="30">
        <f t="shared" si="1"/>
        <v>35523</v>
      </c>
      <c r="E76">
        <v>104.45</v>
      </c>
      <c r="F76">
        <v>102.31</v>
      </c>
      <c r="G76">
        <v>13.04</v>
      </c>
      <c r="H76">
        <v>4.2889999999999997</v>
      </c>
      <c r="I76">
        <v>13.34</v>
      </c>
      <c r="J76">
        <v>3.42</v>
      </c>
      <c r="K76">
        <v>3.21</v>
      </c>
      <c r="L76">
        <v>14.04</v>
      </c>
    </row>
    <row r="77" spans="1:12">
      <c r="A77">
        <v>1997</v>
      </c>
      <c r="B77">
        <v>4</v>
      </c>
      <c r="C77">
        <v>4</v>
      </c>
      <c r="D77" s="30">
        <f t="shared" si="1"/>
        <v>35524</v>
      </c>
      <c r="E77">
        <v>104.44</v>
      </c>
      <c r="F77">
        <v>102.27</v>
      </c>
      <c r="G77">
        <v>13.04</v>
      </c>
      <c r="H77">
        <v>4.2859999999999996</v>
      </c>
      <c r="I77">
        <v>13.36</v>
      </c>
      <c r="J77">
        <v>3.42</v>
      </c>
      <c r="K77">
        <v>3.21</v>
      </c>
      <c r="L77">
        <v>14.01</v>
      </c>
    </row>
    <row r="78" spans="1:12">
      <c r="A78">
        <v>1997</v>
      </c>
      <c r="B78">
        <v>4</v>
      </c>
      <c r="C78">
        <v>5</v>
      </c>
      <c r="D78" s="30">
        <f t="shared" si="1"/>
        <v>35525</v>
      </c>
      <c r="E78">
        <v>105.45</v>
      </c>
      <c r="F78">
        <v>103.26</v>
      </c>
      <c r="G78">
        <v>13.04</v>
      </c>
      <c r="H78">
        <v>4.2830000000000004</v>
      </c>
      <c r="I78">
        <v>13.08</v>
      </c>
      <c r="J78">
        <v>3.42</v>
      </c>
      <c r="K78">
        <v>3.21</v>
      </c>
      <c r="L78">
        <v>14.04</v>
      </c>
    </row>
    <row r="79" spans="1:12">
      <c r="A79">
        <v>1997</v>
      </c>
      <c r="B79">
        <v>4</v>
      </c>
      <c r="C79">
        <v>7</v>
      </c>
      <c r="D79" s="30">
        <f t="shared" si="1"/>
        <v>35527</v>
      </c>
      <c r="E79">
        <v>105.64</v>
      </c>
      <c r="F79">
        <v>103.39</v>
      </c>
      <c r="G79">
        <v>13.04</v>
      </c>
      <c r="H79">
        <v>4.2779999999999996</v>
      </c>
      <c r="I79">
        <v>13.06</v>
      </c>
      <c r="J79">
        <v>3.42</v>
      </c>
      <c r="K79">
        <v>3.21</v>
      </c>
      <c r="L79">
        <v>14</v>
      </c>
    </row>
    <row r="80" spans="1:12">
      <c r="A80">
        <v>1997</v>
      </c>
      <c r="B80">
        <v>4</v>
      </c>
      <c r="C80">
        <v>9</v>
      </c>
      <c r="D80" s="30">
        <f t="shared" si="1"/>
        <v>35529</v>
      </c>
      <c r="E80">
        <v>106.53</v>
      </c>
      <c r="F80">
        <v>104.22</v>
      </c>
      <c r="G80">
        <v>13.04</v>
      </c>
      <c r="H80">
        <v>4.2720000000000002</v>
      </c>
      <c r="I80">
        <v>12.83</v>
      </c>
      <c r="J80">
        <v>3.42</v>
      </c>
      <c r="K80">
        <v>3.21</v>
      </c>
      <c r="L80">
        <v>13.99</v>
      </c>
    </row>
    <row r="81" spans="1:12">
      <c r="A81">
        <v>1997</v>
      </c>
      <c r="B81">
        <v>4</v>
      </c>
      <c r="C81">
        <v>10</v>
      </c>
      <c r="D81" s="30">
        <f t="shared" si="1"/>
        <v>35530</v>
      </c>
      <c r="E81">
        <v>106.1</v>
      </c>
      <c r="F81">
        <v>103.76</v>
      </c>
      <c r="G81">
        <v>13.04</v>
      </c>
      <c r="H81">
        <v>4.2690000000000001</v>
      </c>
      <c r="I81">
        <v>12.98</v>
      </c>
      <c r="J81">
        <v>3.41</v>
      </c>
      <c r="K81">
        <v>3.2</v>
      </c>
      <c r="L81">
        <v>13.95</v>
      </c>
    </row>
    <row r="82" spans="1:12">
      <c r="A82">
        <v>1997</v>
      </c>
      <c r="B82">
        <v>4</v>
      </c>
      <c r="C82">
        <v>11</v>
      </c>
      <c r="D82" s="30">
        <f t="shared" si="1"/>
        <v>35531</v>
      </c>
      <c r="E82">
        <v>106.47</v>
      </c>
      <c r="F82">
        <v>104.1</v>
      </c>
      <c r="G82">
        <v>13.04</v>
      </c>
      <c r="H82">
        <v>4.2670000000000003</v>
      </c>
      <c r="I82">
        <v>12.89</v>
      </c>
      <c r="J82">
        <v>3.41</v>
      </c>
      <c r="K82">
        <v>3.21</v>
      </c>
      <c r="L82">
        <v>13.95</v>
      </c>
    </row>
    <row r="83" spans="1:12">
      <c r="A83">
        <v>1997</v>
      </c>
      <c r="B83">
        <v>4</v>
      </c>
      <c r="C83">
        <v>12</v>
      </c>
      <c r="D83" s="30">
        <f t="shared" si="1"/>
        <v>35532</v>
      </c>
      <c r="E83">
        <v>107.15</v>
      </c>
      <c r="F83">
        <v>104.76</v>
      </c>
      <c r="G83">
        <v>13.04</v>
      </c>
      <c r="H83">
        <v>4.2640000000000002</v>
      </c>
      <c r="I83">
        <v>12.7</v>
      </c>
      <c r="J83">
        <v>3.41</v>
      </c>
      <c r="K83">
        <v>3.21</v>
      </c>
      <c r="L83">
        <v>13.95</v>
      </c>
    </row>
    <row r="84" spans="1:12">
      <c r="A84">
        <v>1997</v>
      </c>
      <c r="B84">
        <v>4</v>
      </c>
      <c r="C84">
        <v>15</v>
      </c>
      <c r="D84" s="30">
        <f t="shared" si="1"/>
        <v>35535</v>
      </c>
      <c r="E84">
        <v>107.7</v>
      </c>
      <c r="F84">
        <v>105.22</v>
      </c>
      <c r="G84">
        <v>13.04</v>
      </c>
      <c r="H84">
        <v>4.2549999999999999</v>
      </c>
      <c r="I84">
        <v>12.6</v>
      </c>
      <c r="J84">
        <v>3.41</v>
      </c>
      <c r="K84">
        <v>3.21</v>
      </c>
      <c r="L84">
        <v>13.91</v>
      </c>
    </row>
    <row r="85" spans="1:12">
      <c r="A85">
        <v>1997</v>
      </c>
      <c r="B85">
        <v>4</v>
      </c>
      <c r="C85">
        <v>17</v>
      </c>
      <c r="D85" s="30">
        <f t="shared" si="1"/>
        <v>35537</v>
      </c>
      <c r="E85">
        <v>107.56</v>
      </c>
      <c r="F85">
        <v>105.01</v>
      </c>
      <c r="G85">
        <v>13.04</v>
      </c>
      <c r="H85">
        <v>4.25</v>
      </c>
      <c r="I85">
        <v>12.68</v>
      </c>
      <c r="J85">
        <v>3.4</v>
      </c>
      <c r="K85">
        <v>3.2</v>
      </c>
      <c r="L85">
        <v>13.86</v>
      </c>
    </row>
    <row r="86" spans="1:12">
      <c r="A86">
        <v>1997</v>
      </c>
      <c r="B86">
        <v>4</v>
      </c>
      <c r="C86">
        <v>19</v>
      </c>
      <c r="D86" s="30">
        <f t="shared" si="1"/>
        <v>35539</v>
      </c>
      <c r="E86">
        <v>108.18</v>
      </c>
      <c r="F86">
        <v>105.58</v>
      </c>
      <c r="G86">
        <v>13.04</v>
      </c>
      <c r="H86">
        <v>4.2439999999999998</v>
      </c>
      <c r="I86">
        <v>12.53</v>
      </c>
      <c r="J86">
        <v>3.4</v>
      </c>
      <c r="K86">
        <v>3.2</v>
      </c>
      <c r="L86">
        <v>13.85</v>
      </c>
    </row>
    <row r="87" spans="1:12">
      <c r="A87">
        <v>1997</v>
      </c>
      <c r="B87">
        <v>4</v>
      </c>
      <c r="C87">
        <v>21</v>
      </c>
      <c r="D87" s="30">
        <f t="shared" si="1"/>
        <v>35541</v>
      </c>
      <c r="E87">
        <v>108.4</v>
      </c>
      <c r="F87">
        <v>105.74</v>
      </c>
      <c r="G87">
        <v>13.04</v>
      </c>
      <c r="H87">
        <v>4.2389999999999999</v>
      </c>
      <c r="I87">
        <v>12.51</v>
      </c>
      <c r="J87">
        <v>3.39</v>
      </c>
      <c r="K87">
        <v>3.19</v>
      </c>
      <c r="L87">
        <v>13.81</v>
      </c>
    </row>
    <row r="88" spans="1:12">
      <c r="A88">
        <v>1997</v>
      </c>
      <c r="B88">
        <v>4</v>
      </c>
      <c r="C88">
        <v>22</v>
      </c>
      <c r="D88" s="30">
        <f t="shared" si="1"/>
        <v>35542</v>
      </c>
      <c r="E88">
        <v>109.22</v>
      </c>
      <c r="F88">
        <v>106.54</v>
      </c>
      <c r="G88">
        <v>13.04</v>
      </c>
      <c r="H88">
        <v>4.2359999999999998</v>
      </c>
      <c r="I88">
        <v>12.28</v>
      </c>
      <c r="J88">
        <v>3.39</v>
      </c>
      <c r="K88">
        <v>3.2</v>
      </c>
      <c r="L88">
        <v>13.82</v>
      </c>
    </row>
    <row r="89" spans="1:12">
      <c r="A89">
        <v>1997</v>
      </c>
      <c r="B89">
        <v>4</v>
      </c>
      <c r="C89">
        <v>23</v>
      </c>
      <c r="D89" s="30">
        <f t="shared" si="1"/>
        <v>35543</v>
      </c>
      <c r="E89">
        <v>110.26</v>
      </c>
      <c r="F89">
        <v>107.56</v>
      </c>
      <c r="G89">
        <v>13.04</v>
      </c>
      <c r="H89">
        <v>4.2329999999999997</v>
      </c>
      <c r="I89">
        <v>11.99</v>
      </c>
      <c r="J89">
        <v>3.4</v>
      </c>
      <c r="K89">
        <v>3.21</v>
      </c>
      <c r="L89">
        <v>13.84</v>
      </c>
    </row>
    <row r="90" spans="1:12">
      <c r="A90">
        <v>1997</v>
      </c>
      <c r="B90">
        <v>4</v>
      </c>
      <c r="C90">
        <v>24</v>
      </c>
      <c r="D90" s="30">
        <f t="shared" si="1"/>
        <v>35544</v>
      </c>
      <c r="E90">
        <v>110.46</v>
      </c>
      <c r="F90">
        <v>107.73</v>
      </c>
      <c r="G90">
        <v>13.04</v>
      </c>
      <c r="H90">
        <v>4.2300000000000004</v>
      </c>
      <c r="I90">
        <v>11.95</v>
      </c>
      <c r="J90">
        <v>3.4</v>
      </c>
      <c r="K90">
        <v>3.2</v>
      </c>
      <c r="L90">
        <v>13.83</v>
      </c>
    </row>
    <row r="91" spans="1:12">
      <c r="A91">
        <v>1997</v>
      </c>
      <c r="B91">
        <v>4</v>
      </c>
      <c r="C91">
        <v>25</v>
      </c>
      <c r="D91" s="30">
        <f t="shared" si="1"/>
        <v>35545</v>
      </c>
      <c r="E91">
        <v>110.17</v>
      </c>
      <c r="F91">
        <v>107.4</v>
      </c>
      <c r="G91">
        <v>13.04</v>
      </c>
      <c r="H91">
        <v>4.2279999999999998</v>
      </c>
      <c r="I91">
        <v>12.06</v>
      </c>
      <c r="J91">
        <v>3.39</v>
      </c>
      <c r="K91">
        <v>3.2</v>
      </c>
      <c r="L91">
        <v>13.8</v>
      </c>
    </row>
    <row r="92" spans="1:12">
      <c r="A92">
        <v>1997</v>
      </c>
      <c r="B92">
        <v>4</v>
      </c>
      <c r="C92">
        <v>26</v>
      </c>
      <c r="D92" s="30">
        <f t="shared" si="1"/>
        <v>35546</v>
      </c>
      <c r="E92">
        <v>108.66</v>
      </c>
      <c r="F92">
        <v>105.85</v>
      </c>
      <c r="G92">
        <v>13.04</v>
      </c>
      <c r="H92">
        <v>4.2249999999999996</v>
      </c>
      <c r="I92">
        <v>12.52</v>
      </c>
      <c r="J92">
        <v>3.38</v>
      </c>
      <c r="K92">
        <v>3.18</v>
      </c>
      <c r="L92">
        <v>13.72</v>
      </c>
    </row>
    <row r="93" spans="1:12">
      <c r="A93">
        <v>1997</v>
      </c>
      <c r="B93">
        <v>4</v>
      </c>
      <c r="C93">
        <v>28</v>
      </c>
      <c r="D93" s="30">
        <f t="shared" si="1"/>
        <v>35548</v>
      </c>
      <c r="E93">
        <v>109.87</v>
      </c>
      <c r="F93">
        <v>107.01</v>
      </c>
      <c r="G93">
        <v>13.04</v>
      </c>
      <c r="H93">
        <v>4.2190000000000003</v>
      </c>
      <c r="I93">
        <v>12.2</v>
      </c>
      <c r="J93">
        <v>3.38</v>
      </c>
      <c r="K93">
        <v>3.19</v>
      </c>
      <c r="L93">
        <v>13.72</v>
      </c>
    </row>
    <row r="94" spans="1:12">
      <c r="A94">
        <v>1997</v>
      </c>
      <c r="B94">
        <v>4</v>
      </c>
      <c r="C94">
        <v>29</v>
      </c>
      <c r="D94" s="30">
        <f t="shared" si="1"/>
        <v>35549</v>
      </c>
      <c r="E94">
        <v>109.62</v>
      </c>
      <c r="F94">
        <v>106.73</v>
      </c>
      <c r="G94">
        <v>13.04</v>
      </c>
      <c r="H94">
        <v>4.2169999999999996</v>
      </c>
      <c r="I94">
        <v>12.3</v>
      </c>
      <c r="J94">
        <v>3.37</v>
      </c>
      <c r="K94">
        <v>3.18</v>
      </c>
      <c r="L94">
        <v>13.69</v>
      </c>
    </row>
    <row r="95" spans="1:12">
      <c r="A95">
        <v>1997</v>
      </c>
      <c r="B95">
        <v>4</v>
      </c>
      <c r="C95">
        <v>30</v>
      </c>
      <c r="D95" s="30">
        <f t="shared" si="1"/>
        <v>35550</v>
      </c>
      <c r="E95">
        <v>109.95</v>
      </c>
      <c r="F95">
        <v>107.04</v>
      </c>
      <c r="G95">
        <v>13.04</v>
      </c>
      <c r="H95">
        <v>4.2140000000000004</v>
      </c>
      <c r="I95">
        <v>12.22</v>
      </c>
      <c r="J95">
        <v>3.37</v>
      </c>
      <c r="K95">
        <v>3.18</v>
      </c>
      <c r="L95">
        <v>13.68</v>
      </c>
    </row>
    <row r="96" spans="1:12">
      <c r="A96">
        <v>1997</v>
      </c>
      <c r="B96">
        <v>5</v>
      </c>
      <c r="C96">
        <v>2</v>
      </c>
      <c r="D96" s="30">
        <f t="shared" si="1"/>
        <v>35552</v>
      </c>
      <c r="E96">
        <v>107.33</v>
      </c>
      <c r="F96">
        <v>104.35</v>
      </c>
      <c r="G96">
        <v>13.04</v>
      </c>
      <c r="H96">
        <v>4.2080000000000002</v>
      </c>
      <c r="I96">
        <v>13.04</v>
      </c>
      <c r="J96">
        <v>3.35</v>
      </c>
      <c r="K96">
        <v>3.15</v>
      </c>
      <c r="L96">
        <v>13.53</v>
      </c>
    </row>
    <row r="97" spans="1:12">
      <c r="A97">
        <v>1997</v>
      </c>
      <c r="B97">
        <v>5</v>
      </c>
      <c r="C97">
        <v>3</v>
      </c>
      <c r="D97" s="30">
        <f t="shared" si="1"/>
        <v>35553</v>
      </c>
      <c r="E97">
        <v>107.11</v>
      </c>
      <c r="F97">
        <v>104.1</v>
      </c>
      <c r="G97">
        <v>13.04</v>
      </c>
      <c r="H97">
        <v>4.2050000000000001</v>
      </c>
      <c r="I97">
        <v>13.13</v>
      </c>
      <c r="J97">
        <v>3.35</v>
      </c>
      <c r="K97">
        <v>3.14</v>
      </c>
      <c r="L97">
        <v>13.5</v>
      </c>
    </row>
    <row r="98" spans="1:12">
      <c r="A98">
        <v>1997</v>
      </c>
      <c r="B98">
        <v>5</v>
      </c>
      <c r="C98">
        <v>5</v>
      </c>
      <c r="D98" s="30">
        <f t="shared" si="1"/>
        <v>35555</v>
      </c>
      <c r="E98">
        <v>107.03</v>
      </c>
      <c r="F98">
        <v>103.96</v>
      </c>
      <c r="G98">
        <v>13.04</v>
      </c>
      <c r="H98">
        <v>4.2</v>
      </c>
      <c r="I98">
        <v>13.2</v>
      </c>
      <c r="J98">
        <v>3.34</v>
      </c>
      <c r="K98">
        <v>3.13</v>
      </c>
      <c r="L98">
        <v>13.46</v>
      </c>
    </row>
    <row r="99" spans="1:12">
      <c r="A99">
        <v>1997</v>
      </c>
      <c r="B99">
        <v>5</v>
      </c>
      <c r="C99">
        <v>6</v>
      </c>
      <c r="D99" s="30">
        <f t="shared" si="1"/>
        <v>35556</v>
      </c>
      <c r="E99">
        <v>106.71</v>
      </c>
      <c r="F99">
        <v>103.61</v>
      </c>
      <c r="G99">
        <v>13.07</v>
      </c>
      <c r="H99">
        <v>4.3220000000000001</v>
      </c>
      <c r="I99">
        <v>13.29</v>
      </c>
      <c r="J99">
        <v>3.4</v>
      </c>
      <c r="K99">
        <v>3.19</v>
      </c>
      <c r="L99">
        <v>14.15</v>
      </c>
    </row>
    <row r="100" spans="1:12">
      <c r="A100">
        <v>1997</v>
      </c>
      <c r="B100">
        <v>5</v>
      </c>
      <c r="C100">
        <v>7</v>
      </c>
      <c r="D100" s="30">
        <f t="shared" si="1"/>
        <v>35557</v>
      </c>
      <c r="E100">
        <v>107.13</v>
      </c>
      <c r="F100">
        <v>104</v>
      </c>
      <c r="G100">
        <v>13.07</v>
      </c>
      <c r="H100">
        <v>4.32</v>
      </c>
      <c r="I100">
        <v>13.18</v>
      </c>
      <c r="J100">
        <v>3.4</v>
      </c>
      <c r="K100">
        <v>3.19</v>
      </c>
      <c r="L100">
        <v>14.15</v>
      </c>
    </row>
    <row r="101" spans="1:12">
      <c r="A101">
        <v>1997</v>
      </c>
      <c r="B101">
        <v>5</v>
      </c>
      <c r="C101">
        <v>9</v>
      </c>
      <c r="D101" s="30">
        <f t="shared" si="1"/>
        <v>35559</v>
      </c>
      <c r="E101">
        <v>107.49</v>
      </c>
      <c r="F101">
        <v>104.31</v>
      </c>
      <c r="G101">
        <v>13.07</v>
      </c>
      <c r="H101">
        <v>4.3140000000000001</v>
      </c>
      <c r="I101">
        <v>13.11</v>
      </c>
      <c r="J101">
        <v>3.39</v>
      </c>
      <c r="K101">
        <v>3.18</v>
      </c>
      <c r="L101">
        <v>14.13</v>
      </c>
    </row>
    <row r="102" spans="1:12">
      <c r="A102">
        <v>1997</v>
      </c>
      <c r="B102">
        <v>5</v>
      </c>
      <c r="C102">
        <v>10</v>
      </c>
      <c r="D102" s="30">
        <f t="shared" si="1"/>
        <v>35560</v>
      </c>
      <c r="E102">
        <v>106.83</v>
      </c>
      <c r="F102">
        <v>103.61</v>
      </c>
      <c r="G102">
        <v>13.07</v>
      </c>
      <c r="H102">
        <v>4.3109999999999999</v>
      </c>
      <c r="I102">
        <v>13.33</v>
      </c>
      <c r="J102">
        <v>3.39</v>
      </c>
      <c r="K102">
        <v>3.17</v>
      </c>
      <c r="L102">
        <v>14.07</v>
      </c>
    </row>
    <row r="103" spans="1:12">
      <c r="A103">
        <v>1997</v>
      </c>
      <c r="B103">
        <v>5</v>
      </c>
      <c r="C103">
        <v>12</v>
      </c>
      <c r="D103" s="30">
        <f t="shared" si="1"/>
        <v>35562</v>
      </c>
      <c r="E103">
        <v>107.3</v>
      </c>
      <c r="F103">
        <v>104.02</v>
      </c>
      <c r="G103">
        <v>13.03</v>
      </c>
      <c r="H103">
        <v>4.3680000000000003</v>
      </c>
      <c r="I103">
        <v>13.13</v>
      </c>
      <c r="J103">
        <v>3.43</v>
      </c>
      <c r="K103">
        <v>3.22</v>
      </c>
      <c r="L103">
        <v>14.36</v>
      </c>
    </row>
    <row r="104" spans="1:12">
      <c r="A104">
        <v>1997</v>
      </c>
      <c r="B104">
        <v>5</v>
      </c>
      <c r="C104">
        <v>13</v>
      </c>
      <c r="D104" s="30">
        <f t="shared" si="1"/>
        <v>35563</v>
      </c>
      <c r="E104">
        <v>107.47</v>
      </c>
      <c r="F104">
        <v>104.16</v>
      </c>
      <c r="G104">
        <v>13.03</v>
      </c>
      <c r="H104">
        <v>4.3650000000000002</v>
      </c>
      <c r="I104">
        <v>13.09</v>
      </c>
      <c r="J104">
        <v>3.42</v>
      </c>
      <c r="K104">
        <v>3.21</v>
      </c>
      <c r="L104">
        <v>14.34</v>
      </c>
    </row>
    <row r="105" spans="1:12">
      <c r="A105">
        <v>1997</v>
      </c>
      <c r="B105">
        <v>5</v>
      </c>
      <c r="C105">
        <v>14</v>
      </c>
      <c r="D105" s="30">
        <f t="shared" si="1"/>
        <v>35564</v>
      </c>
      <c r="E105">
        <v>107.84</v>
      </c>
      <c r="F105">
        <v>104.5</v>
      </c>
      <c r="G105">
        <v>13.03</v>
      </c>
      <c r="H105">
        <v>4.3620000000000001</v>
      </c>
      <c r="I105">
        <v>13</v>
      </c>
      <c r="J105">
        <v>3.42</v>
      </c>
      <c r="K105">
        <v>3.21</v>
      </c>
      <c r="L105">
        <v>14.34</v>
      </c>
    </row>
    <row r="106" spans="1:12">
      <c r="A106">
        <v>1997</v>
      </c>
      <c r="B106">
        <v>5</v>
      </c>
      <c r="C106">
        <v>15</v>
      </c>
      <c r="D106" s="30">
        <f t="shared" si="1"/>
        <v>35565</v>
      </c>
      <c r="E106">
        <v>107.05</v>
      </c>
      <c r="F106">
        <v>103.68</v>
      </c>
      <c r="G106">
        <v>13.03</v>
      </c>
      <c r="H106">
        <v>4.359</v>
      </c>
      <c r="I106">
        <v>13.15</v>
      </c>
      <c r="J106">
        <v>3.43</v>
      </c>
      <c r="K106">
        <v>3.22</v>
      </c>
      <c r="L106">
        <v>14.35</v>
      </c>
    </row>
    <row r="107" spans="1:12">
      <c r="A107">
        <v>1997</v>
      </c>
      <c r="B107">
        <v>5</v>
      </c>
      <c r="C107">
        <v>16</v>
      </c>
      <c r="D107" s="30">
        <f t="shared" si="1"/>
        <v>35566</v>
      </c>
      <c r="E107">
        <v>107.51</v>
      </c>
      <c r="F107">
        <v>104.11</v>
      </c>
      <c r="G107">
        <v>13.03</v>
      </c>
      <c r="H107">
        <v>4.3570000000000002</v>
      </c>
      <c r="I107">
        <v>13.03</v>
      </c>
      <c r="J107">
        <v>3.43</v>
      </c>
      <c r="K107">
        <v>3.22</v>
      </c>
      <c r="L107">
        <v>14.35</v>
      </c>
    </row>
    <row r="108" spans="1:12">
      <c r="A108">
        <v>1997</v>
      </c>
      <c r="B108">
        <v>5</v>
      </c>
      <c r="C108">
        <v>17</v>
      </c>
      <c r="D108" s="30">
        <f t="shared" si="1"/>
        <v>35567</v>
      </c>
      <c r="E108">
        <v>107.67</v>
      </c>
      <c r="F108">
        <v>104.24</v>
      </c>
      <c r="G108">
        <v>13.03</v>
      </c>
      <c r="H108">
        <v>4.3540000000000001</v>
      </c>
      <c r="I108">
        <v>12.95</v>
      </c>
      <c r="J108">
        <v>3.44</v>
      </c>
      <c r="K108">
        <v>3.23</v>
      </c>
      <c r="L108">
        <v>14.37</v>
      </c>
    </row>
    <row r="109" spans="1:12">
      <c r="A109">
        <v>1997</v>
      </c>
      <c r="B109">
        <v>5</v>
      </c>
      <c r="C109">
        <v>19</v>
      </c>
      <c r="D109" s="30">
        <f t="shared" si="1"/>
        <v>35569</v>
      </c>
      <c r="E109">
        <v>107.82</v>
      </c>
      <c r="F109">
        <v>104.33</v>
      </c>
      <c r="G109">
        <v>13.03</v>
      </c>
      <c r="H109">
        <v>4.3479999999999999</v>
      </c>
      <c r="I109">
        <v>12.94</v>
      </c>
      <c r="J109">
        <v>3.43</v>
      </c>
      <c r="K109">
        <v>3.22</v>
      </c>
      <c r="L109">
        <v>14.33</v>
      </c>
    </row>
    <row r="110" spans="1:12">
      <c r="A110">
        <v>1997</v>
      </c>
      <c r="B110">
        <v>5</v>
      </c>
      <c r="C110">
        <v>20</v>
      </c>
      <c r="D110" s="30">
        <f t="shared" si="1"/>
        <v>35570</v>
      </c>
      <c r="E110">
        <v>107.98</v>
      </c>
      <c r="F110">
        <v>104.46</v>
      </c>
      <c r="G110">
        <v>13.03</v>
      </c>
      <c r="H110">
        <v>4.3460000000000001</v>
      </c>
      <c r="I110">
        <v>12.92</v>
      </c>
      <c r="J110">
        <v>3.43</v>
      </c>
      <c r="K110">
        <v>3.22</v>
      </c>
      <c r="L110">
        <v>14.32</v>
      </c>
    </row>
    <row r="111" spans="1:12">
      <c r="A111">
        <v>1997</v>
      </c>
      <c r="B111">
        <v>5</v>
      </c>
      <c r="C111">
        <v>21</v>
      </c>
      <c r="D111" s="30">
        <f t="shared" si="1"/>
        <v>35571</v>
      </c>
      <c r="E111">
        <v>108.5</v>
      </c>
      <c r="F111">
        <v>104.95</v>
      </c>
      <c r="G111">
        <v>13.03</v>
      </c>
      <c r="H111">
        <v>4.343</v>
      </c>
      <c r="I111">
        <v>12.78</v>
      </c>
      <c r="J111">
        <v>3.43</v>
      </c>
      <c r="K111">
        <v>3.22</v>
      </c>
      <c r="L111">
        <v>14.32</v>
      </c>
    </row>
    <row r="112" spans="1:12">
      <c r="A112">
        <v>1997</v>
      </c>
      <c r="B112">
        <v>5</v>
      </c>
      <c r="C112">
        <v>23</v>
      </c>
      <c r="D112" s="30">
        <f t="shared" si="1"/>
        <v>35573</v>
      </c>
      <c r="E112">
        <v>113.61</v>
      </c>
      <c r="F112">
        <v>109.97</v>
      </c>
      <c r="G112">
        <v>13.03</v>
      </c>
      <c r="H112">
        <v>4.3369999999999997</v>
      </c>
      <c r="I112">
        <v>11.36</v>
      </c>
      <c r="J112">
        <v>3.46</v>
      </c>
      <c r="K112">
        <v>3.27</v>
      </c>
      <c r="L112">
        <v>14.51</v>
      </c>
    </row>
    <row r="113" spans="1:12">
      <c r="A113">
        <v>1997</v>
      </c>
      <c r="B113">
        <v>5</v>
      </c>
      <c r="C113">
        <v>24</v>
      </c>
      <c r="D113" s="30">
        <f t="shared" si="1"/>
        <v>35574</v>
      </c>
      <c r="E113">
        <v>107.65</v>
      </c>
      <c r="F113">
        <v>104</v>
      </c>
      <c r="G113">
        <v>13.03</v>
      </c>
      <c r="H113">
        <v>4.3339999999999996</v>
      </c>
      <c r="I113">
        <v>13.02</v>
      </c>
      <c r="J113">
        <v>3.42</v>
      </c>
      <c r="K113">
        <v>3.21</v>
      </c>
      <c r="L113">
        <v>14.26</v>
      </c>
    </row>
    <row r="114" spans="1:12">
      <c r="A114">
        <v>1997</v>
      </c>
      <c r="B114">
        <v>5</v>
      </c>
      <c r="C114">
        <v>26</v>
      </c>
      <c r="D114" s="30">
        <f t="shared" si="1"/>
        <v>35576</v>
      </c>
      <c r="E114">
        <v>107.81</v>
      </c>
      <c r="F114">
        <v>104.54</v>
      </c>
      <c r="G114">
        <v>13.03</v>
      </c>
      <c r="H114">
        <v>4.3289999999999997</v>
      </c>
      <c r="I114">
        <v>12.75</v>
      </c>
      <c r="J114">
        <v>3.44</v>
      </c>
      <c r="K114">
        <v>3.23</v>
      </c>
      <c r="L114">
        <v>14.32</v>
      </c>
    </row>
    <row r="115" spans="1:12">
      <c r="A115">
        <v>1997</v>
      </c>
      <c r="B115">
        <v>5</v>
      </c>
      <c r="C115">
        <v>27</v>
      </c>
      <c r="D115" s="30">
        <f t="shared" si="1"/>
        <v>35577</v>
      </c>
      <c r="E115">
        <v>108.06</v>
      </c>
      <c r="F115">
        <v>104.76</v>
      </c>
      <c r="G115">
        <v>13.03</v>
      </c>
      <c r="H115">
        <v>4.3259999999999996</v>
      </c>
      <c r="I115">
        <v>12.57</v>
      </c>
      <c r="J115">
        <v>3.45</v>
      </c>
      <c r="K115">
        <v>3.25</v>
      </c>
      <c r="L115">
        <v>14.39</v>
      </c>
    </row>
    <row r="116" spans="1:12">
      <c r="A116">
        <v>1997</v>
      </c>
      <c r="B116">
        <v>5</v>
      </c>
      <c r="C116">
        <v>28</v>
      </c>
      <c r="D116" s="30">
        <f t="shared" si="1"/>
        <v>35578</v>
      </c>
      <c r="E116">
        <v>107.85</v>
      </c>
      <c r="F116">
        <v>104.52</v>
      </c>
      <c r="G116">
        <v>13.03</v>
      </c>
      <c r="H116">
        <v>4.3230000000000004</v>
      </c>
      <c r="I116">
        <v>12.65</v>
      </c>
      <c r="J116">
        <v>3.45</v>
      </c>
      <c r="K116">
        <v>3.24</v>
      </c>
      <c r="L116">
        <v>14.36</v>
      </c>
    </row>
    <row r="117" spans="1:12">
      <c r="A117">
        <v>1997</v>
      </c>
      <c r="B117">
        <v>5</v>
      </c>
      <c r="C117">
        <v>29</v>
      </c>
      <c r="D117" s="30">
        <f t="shared" si="1"/>
        <v>35579</v>
      </c>
      <c r="E117">
        <v>107.61</v>
      </c>
      <c r="F117">
        <v>104.26</v>
      </c>
      <c r="G117">
        <v>13.03</v>
      </c>
      <c r="H117">
        <v>4.3209999999999997</v>
      </c>
      <c r="I117">
        <v>12.74</v>
      </c>
      <c r="J117">
        <v>3.44</v>
      </c>
      <c r="K117">
        <v>3.24</v>
      </c>
      <c r="L117">
        <v>14.33</v>
      </c>
    </row>
    <row r="118" spans="1:12">
      <c r="A118">
        <v>1997</v>
      </c>
      <c r="B118">
        <v>5</v>
      </c>
      <c r="C118">
        <v>30</v>
      </c>
      <c r="D118" s="30">
        <f t="shared" si="1"/>
        <v>35580</v>
      </c>
      <c r="E118">
        <v>107.77</v>
      </c>
      <c r="F118">
        <v>104.39</v>
      </c>
      <c r="G118">
        <v>13.03</v>
      </c>
      <c r="H118">
        <v>4.3179999999999996</v>
      </c>
      <c r="I118">
        <v>12.61</v>
      </c>
      <c r="J118">
        <v>3.46</v>
      </c>
      <c r="K118">
        <v>3.25</v>
      </c>
      <c r="L118">
        <v>14.38</v>
      </c>
    </row>
    <row r="119" spans="1:12">
      <c r="A119">
        <v>1997</v>
      </c>
      <c r="B119">
        <v>5</v>
      </c>
      <c r="C119">
        <v>31</v>
      </c>
      <c r="D119" s="30">
        <f t="shared" si="1"/>
        <v>35581</v>
      </c>
      <c r="E119">
        <v>107.5</v>
      </c>
      <c r="F119">
        <v>103.76</v>
      </c>
      <c r="G119">
        <v>13.03</v>
      </c>
      <c r="H119">
        <v>4.3179999999999996</v>
      </c>
      <c r="I119">
        <v>12.79</v>
      </c>
      <c r="J119">
        <v>3.45</v>
      </c>
      <c r="K119">
        <v>3.24</v>
      </c>
      <c r="L119">
        <v>14.35</v>
      </c>
    </row>
    <row r="120" spans="1:12">
      <c r="A120">
        <v>1997</v>
      </c>
      <c r="B120">
        <v>6</v>
      </c>
      <c r="C120">
        <v>2</v>
      </c>
      <c r="D120" s="30">
        <f t="shared" si="1"/>
        <v>35583</v>
      </c>
      <c r="E120">
        <v>107.07</v>
      </c>
      <c r="F120">
        <v>103.3</v>
      </c>
      <c r="G120">
        <v>13.03</v>
      </c>
      <c r="H120">
        <v>4.3120000000000003</v>
      </c>
      <c r="I120">
        <v>12.95</v>
      </c>
      <c r="J120">
        <v>3.44</v>
      </c>
      <c r="K120">
        <v>3.23</v>
      </c>
      <c r="L120">
        <v>14.28</v>
      </c>
    </row>
    <row r="121" spans="1:12">
      <c r="A121">
        <v>1997</v>
      </c>
      <c r="B121">
        <v>6</v>
      </c>
      <c r="C121">
        <v>3</v>
      </c>
      <c r="D121" s="30">
        <f t="shared" si="1"/>
        <v>35584</v>
      </c>
      <c r="E121">
        <v>107.4</v>
      </c>
      <c r="F121">
        <v>103.59</v>
      </c>
      <c r="G121">
        <v>13.03</v>
      </c>
      <c r="H121">
        <v>4.3090000000000002</v>
      </c>
      <c r="I121">
        <v>12.88</v>
      </c>
      <c r="J121">
        <v>3.44</v>
      </c>
      <c r="K121">
        <v>3.23</v>
      </c>
      <c r="L121">
        <v>14.28</v>
      </c>
    </row>
    <row r="122" spans="1:12">
      <c r="A122">
        <v>1997</v>
      </c>
      <c r="B122">
        <v>6</v>
      </c>
      <c r="C122">
        <v>4</v>
      </c>
      <c r="D122" s="30">
        <f t="shared" si="1"/>
        <v>35585</v>
      </c>
      <c r="E122">
        <v>107.92</v>
      </c>
      <c r="F122">
        <v>104.07</v>
      </c>
      <c r="G122">
        <v>13.03</v>
      </c>
      <c r="H122">
        <v>4.3070000000000004</v>
      </c>
      <c r="I122">
        <v>12.74</v>
      </c>
      <c r="J122">
        <v>3.44</v>
      </c>
      <c r="K122">
        <v>3.23</v>
      </c>
      <c r="L122">
        <v>14.28</v>
      </c>
    </row>
    <row r="123" spans="1:12">
      <c r="A123">
        <v>1997</v>
      </c>
      <c r="B123">
        <v>6</v>
      </c>
      <c r="C123">
        <v>5</v>
      </c>
      <c r="D123" s="30">
        <f t="shared" si="1"/>
        <v>35586</v>
      </c>
      <c r="E123">
        <v>108.17</v>
      </c>
      <c r="F123">
        <v>104.28</v>
      </c>
      <c r="G123">
        <v>13.03</v>
      </c>
      <c r="H123">
        <v>4.3040000000000003</v>
      </c>
      <c r="I123">
        <v>12.69</v>
      </c>
      <c r="J123">
        <v>3.44</v>
      </c>
      <c r="K123">
        <v>3.23</v>
      </c>
      <c r="L123">
        <v>14.27</v>
      </c>
    </row>
    <row r="124" spans="1:12">
      <c r="A124">
        <v>1997</v>
      </c>
      <c r="B124">
        <v>6</v>
      </c>
      <c r="C124">
        <v>6</v>
      </c>
      <c r="D124" s="30">
        <f t="shared" si="1"/>
        <v>35587</v>
      </c>
      <c r="E124">
        <v>108.46</v>
      </c>
      <c r="F124">
        <v>104.53</v>
      </c>
      <c r="G124">
        <v>13.03</v>
      </c>
      <c r="H124">
        <v>4.3010000000000002</v>
      </c>
      <c r="I124">
        <v>12.63</v>
      </c>
      <c r="J124">
        <v>3.44</v>
      </c>
      <c r="K124">
        <v>3.23</v>
      </c>
      <c r="L124">
        <v>14.26</v>
      </c>
    </row>
    <row r="125" spans="1:12">
      <c r="A125">
        <v>1997</v>
      </c>
      <c r="B125">
        <v>6</v>
      </c>
      <c r="C125">
        <v>7</v>
      </c>
      <c r="D125" s="30">
        <f t="shared" si="1"/>
        <v>35588</v>
      </c>
      <c r="E125">
        <v>108.41</v>
      </c>
      <c r="F125">
        <v>104.45</v>
      </c>
      <c r="G125">
        <v>13.03</v>
      </c>
      <c r="H125">
        <v>4.298</v>
      </c>
      <c r="I125">
        <v>12.66</v>
      </c>
      <c r="J125">
        <v>3.43</v>
      </c>
      <c r="K125">
        <v>3.23</v>
      </c>
      <c r="L125">
        <v>14.23</v>
      </c>
    </row>
    <row r="126" spans="1:12">
      <c r="A126">
        <v>1997</v>
      </c>
      <c r="B126">
        <v>6</v>
      </c>
      <c r="C126">
        <v>9</v>
      </c>
      <c r="D126" s="30">
        <f t="shared" si="1"/>
        <v>35590</v>
      </c>
      <c r="E126">
        <v>108.33</v>
      </c>
      <c r="F126">
        <v>105.14</v>
      </c>
      <c r="G126">
        <v>13.16</v>
      </c>
      <c r="H126">
        <v>4.7080000000000002</v>
      </c>
      <c r="I126">
        <v>12.48</v>
      </c>
      <c r="J126">
        <v>3.65</v>
      </c>
      <c r="K126">
        <v>3.43</v>
      </c>
      <c r="L126">
        <v>16.7</v>
      </c>
    </row>
    <row r="127" spans="1:12">
      <c r="A127">
        <v>1997</v>
      </c>
      <c r="B127">
        <v>6</v>
      </c>
      <c r="C127">
        <v>10</v>
      </c>
      <c r="D127" s="30">
        <f t="shared" si="1"/>
        <v>35591</v>
      </c>
      <c r="E127">
        <v>107.69</v>
      </c>
      <c r="F127">
        <v>104.47</v>
      </c>
      <c r="G127">
        <v>13.16</v>
      </c>
      <c r="H127">
        <v>4.7050000000000001</v>
      </c>
      <c r="I127">
        <v>12.67</v>
      </c>
      <c r="J127">
        <v>3.64</v>
      </c>
      <c r="K127">
        <v>3.42</v>
      </c>
      <c r="L127">
        <v>16.63</v>
      </c>
    </row>
    <row r="128" spans="1:12">
      <c r="A128">
        <v>1997</v>
      </c>
      <c r="B128">
        <v>6</v>
      </c>
      <c r="C128">
        <v>11</v>
      </c>
      <c r="D128" s="30">
        <f t="shared" si="1"/>
        <v>35592</v>
      </c>
      <c r="E128">
        <v>107.66</v>
      </c>
      <c r="F128">
        <v>104.41</v>
      </c>
      <c r="G128">
        <v>13.16</v>
      </c>
      <c r="H128">
        <v>4.7030000000000003</v>
      </c>
      <c r="I128">
        <v>12.7</v>
      </c>
      <c r="J128">
        <v>3.63</v>
      </c>
      <c r="K128">
        <v>3.42</v>
      </c>
      <c r="L128">
        <v>16.600000000000001</v>
      </c>
    </row>
    <row r="129" spans="1:12">
      <c r="A129">
        <v>1997</v>
      </c>
      <c r="B129">
        <v>6</v>
      </c>
      <c r="C129">
        <v>12</v>
      </c>
      <c r="D129" s="30">
        <f t="shared" si="1"/>
        <v>35593</v>
      </c>
      <c r="E129">
        <v>107.86</v>
      </c>
      <c r="F129">
        <v>104.57</v>
      </c>
      <c r="G129">
        <v>13.16</v>
      </c>
      <c r="H129">
        <v>4.7</v>
      </c>
      <c r="I129">
        <v>12.66</v>
      </c>
      <c r="J129">
        <v>3.63</v>
      </c>
      <c r="K129">
        <v>3.42</v>
      </c>
      <c r="L129">
        <v>16.59</v>
      </c>
    </row>
    <row r="130" spans="1:12">
      <c r="A130">
        <v>1997</v>
      </c>
      <c r="B130">
        <v>6</v>
      </c>
      <c r="C130">
        <v>13</v>
      </c>
      <c r="D130" s="30">
        <f t="shared" ref="D130:D193" si="2">DATE(A130,B130,C130)</f>
        <v>35594</v>
      </c>
      <c r="E130">
        <v>108.2</v>
      </c>
      <c r="F130">
        <v>104.88</v>
      </c>
      <c r="G130">
        <v>13.16</v>
      </c>
      <c r="H130">
        <v>4.6970000000000001</v>
      </c>
      <c r="I130">
        <v>12.58</v>
      </c>
      <c r="J130">
        <v>3.63</v>
      </c>
      <c r="K130">
        <v>3.42</v>
      </c>
      <c r="L130">
        <v>16.59</v>
      </c>
    </row>
    <row r="131" spans="1:12">
      <c r="A131">
        <v>1997</v>
      </c>
      <c r="B131">
        <v>6</v>
      </c>
      <c r="C131">
        <v>14</v>
      </c>
      <c r="D131" s="30">
        <f t="shared" si="2"/>
        <v>35595</v>
      </c>
      <c r="E131">
        <v>107.47</v>
      </c>
      <c r="F131">
        <v>104.13</v>
      </c>
      <c r="G131">
        <v>13.16</v>
      </c>
      <c r="H131">
        <v>4.694</v>
      </c>
      <c r="I131">
        <v>12.81</v>
      </c>
      <c r="J131">
        <v>3.62</v>
      </c>
      <c r="K131">
        <v>3.4</v>
      </c>
      <c r="L131">
        <v>16.510000000000002</v>
      </c>
    </row>
    <row r="132" spans="1:12">
      <c r="A132">
        <v>1997</v>
      </c>
      <c r="B132">
        <v>6</v>
      </c>
      <c r="C132">
        <v>16</v>
      </c>
      <c r="D132" s="30">
        <f t="shared" si="2"/>
        <v>35597</v>
      </c>
      <c r="E132">
        <v>107.56</v>
      </c>
      <c r="F132">
        <v>104.16</v>
      </c>
      <c r="G132">
        <v>13.16</v>
      </c>
      <c r="H132">
        <v>4.6890000000000001</v>
      </c>
      <c r="I132">
        <v>12.76</v>
      </c>
      <c r="J132">
        <v>3.62</v>
      </c>
      <c r="K132">
        <v>3.41</v>
      </c>
      <c r="L132">
        <v>16.510000000000002</v>
      </c>
    </row>
    <row r="133" spans="1:12">
      <c r="A133">
        <v>1997</v>
      </c>
      <c r="B133">
        <v>6</v>
      </c>
      <c r="C133">
        <v>17</v>
      </c>
      <c r="D133" s="30">
        <f t="shared" si="2"/>
        <v>35598</v>
      </c>
      <c r="E133">
        <v>108.45</v>
      </c>
      <c r="F133">
        <v>105</v>
      </c>
      <c r="G133">
        <v>13.16</v>
      </c>
      <c r="H133">
        <v>4.6859999999999999</v>
      </c>
      <c r="I133">
        <v>12.54</v>
      </c>
      <c r="J133">
        <v>3.63</v>
      </c>
      <c r="K133">
        <v>3.41</v>
      </c>
      <c r="L133">
        <v>16.55</v>
      </c>
    </row>
    <row r="134" spans="1:12">
      <c r="A134">
        <v>1997</v>
      </c>
      <c r="B134">
        <v>6</v>
      </c>
      <c r="C134">
        <v>18</v>
      </c>
      <c r="D134" s="30">
        <f t="shared" si="2"/>
        <v>35599</v>
      </c>
      <c r="E134">
        <v>108.58</v>
      </c>
      <c r="F134">
        <v>105.1</v>
      </c>
      <c r="G134">
        <v>13.16</v>
      </c>
      <c r="H134">
        <v>4.6829999999999998</v>
      </c>
      <c r="I134">
        <v>12.52</v>
      </c>
      <c r="J134">
        <v>3.63</v>
      </c>
      <c r="K134">
        <v>3.41</v>
      </c>
      <c r="L134">
        <v>16.53</v>
      </c>
    </row>
    <row r="135" spans="1:12">
      <c r="A135">
        <v>1997</v>
      </c>
      <c r="B135">
        <v>6</v>
      </c>
      <c r="C135">
        <v>19</v>
      </c>
      <c r="D135" s="30">
        <f t="shared" si="2"/>
        <v>35600</v>
      </c>
      <c r="E135">
        <v>109.27</v>
      </c>
      <c r="F135">
        <v>105.74</v>
      </c>
      <c r="G135">
        <v>13.12</v>
      </c>
      <c r="H135">
        <v>4.798</v>
      </c>
      <c r="I135">
        <v>12.34</v>
      </c>
      <c r="J135">
        <v>3.69</v>
      </c>
      <c r="K135">
        <v>3.48</v>
      </c>
      <c r="L135">
        <v>17.22</v>
      </c>
    </row>
    <row r="136" spans="1:12">
      <c r="A136">
        <v>1997</v>
      </c>
      <c r="B136">
        <v>6</v>
      </c>
      <c r="C136">
        <v>20</v>
      </c>
      <c r="D136" s="30">
        <f t="shared" si="2"/>
        <v>35601</v>
      </c>
      <c r="E136">
        <v>108.92</v>
      </c>
      <c r="F136">
        <v>105.36</v>
      </c>
      <c r="G136">
        <v>13.12</v>
      </c>
      <c r="H136">
        <v>4.7949999999999999</v>
      </c>
      <c r="I136">
        <v>12.46</v>
      </c>
      <c r="J136">
        <v>3.69</v>
      </c>
      <c r="K136">
        <v>3.47</v>
      </c>
      <c r="L136">
        <v>17.170000000000002</v>
      </c>
    </row>
    <row r="137" spans="1:12">
      <c r="A137">
        <v>1997</v>
      </c>
      <c r="B137">
        <v>6</v>
      </c>
      <c r="C137">
        <v>21</v>
      </c>
      <c r="D137" s="30">
        <f t="shared" si="2"/>
        <v>35602</v>
      </c>
      <c r="E137">
        <v>108.52</v>
      </c>
      <c r="F137">
        <v>104.93</v>
      </c>
      <c r="G137">
        <v>13.12</v>
      </c>
      <c r="H137">
        <v>4.7919999999999998</v>
      </c>
      <c r="I137">
        <v>12.58</v>
      </c>
      <c r="J137">
        <v>3.68</v>
      </c>
      <c r="K137">
        <v>3.46</v>
      </c>
      <c r="L137">
        <v>17.11</v>
      </c>
    </row>
    <row r="138" spans="1:12">
      <c r="A138">
        <v>1997</v>
      </c>
      <c r="B138">
        <v>6</v>
      </c>
      <c r="C138">
        <v>23</v>
      </c>
      <c r="D138" s="30">
        <f t="shared" si="2"/>
        <v>35604</v>
      </c>
      <c r="E138">
        <v>109.41</v>
      </c>
      <c r="F138">
        <v>105.74</v>
      </c>
      <c r="G138">
        <v>13.12</v>
      </c>
      <c r="H138">
        <v>4.7869999999999999</v>
      </c>
      <c r="I138">
        <v>12.38</v>
      </c>
      <c r="J138">
        <v>3.68</v>
      </c>
      <c r="K138">
        <v>3.47</v>
      </c>
      <c r="L138">
        <v>17.13</v>
      </c>
    </row>
    <row r="139" spans="1:12">
      <c r="A139">
        <v>1997</v>
      </c>
      <c r="B139">
        <v>6</v>
      </c>
      <c r="C139">
        <v>24</v>
      </c>
      <c r="D139" s="30">
        <f t="shared" si="2"/>
        <v>35605</v>
      </c>
      <c r="E139">
        <v>109.22</v>
      </c>
      <c r="F139">
        <v>105.52</v>
      </c>
      <c r="G139">
        <v>13.12</v>
      </c>
      <c r="H139">
        <v>4.7839999999999998</v>
      </c>
      <c r="I139">
        <v>12.45</v>
      </c>
      <c r="J139">
        <v>3.68</v>
      </c>
      <c r="K139">
        <v>3.46</v>
      </c>
      <c r="L139">
        <v>17.09</v>
      </c>
    </row>
    <row r="140" spans="1:12">
      <c r="A140">
        <v>1997</v>
      </c>
      <c r="B140">
        <v>6</v>
      </c>
      <c r="C140">
        <v>25</v>
      </c>
      <c r="D140" s="30">
        <f t="shared" si="2"/>
        <v>35606</v>
      </c>
      <c r="E140">
        <v>108.89</v>
      </c>
      <c r="F140">
        <v>105.17</v>
      </c>
      <c r="G140">
        <v>13.12</v>
      </c>
      <c r="H140">
        <v>4.7809999999999997</v>
      </c>
      <c r="I140">
        <v>12.56</v>
      </c>
      <c r="J140">
        <v>3.67</v>
      </c>
      <c r="K140">
        <v>3.45</v>
      </c>
      <c r="L140">
        <v>17.04</v>
      </c>
    </row>
    <row r="141" spans="1:12">
      <c r="A141">
        <v>1997</v>
      </c>
      <c r="B141">
        <v>6</v>
      </c>
      <c r="C141">
        <v>26</v>
      </c>
      <c r="D141" s="30">
        <f t="shared" si="2"/>
        <v>35607</v>
      </c>
      <c r="E141">
        <v>108.94</v>
      </c>
      <c r="F141">
        <v>105.19</v>
      </c>
      <c r="G141">
        <v>13.12</v>
      </c>
      <c r="H141">
        <v>4.7779999999999996</v>
      </c>
      <c r="I141">
        <v>12.56</v>
      </c>
      <c r="J141">
        <v>3.67</v>
      </c>
      <c r="K141">
        <v>3.45</v>
      </c>
      <c r="L141">
        <v>17.010000000000002</v>
      </c>
    </row>
    <row r="142" spans="1:12">
      <c r="A142">
        <v>1997</v>
      </c>
      <c r="B142">
        <v>6</v>
      </c>
      <c r="C142">
        <v>27</v>
      </c>
      <c r="D142" s="30">
        <f t="shared" si="2"/>
        <v>35608</v>
      </c>
      <c r="E142">
        <v>109.71</v>
      </c>
      <c r="F142">
        <v>105.91</v>
      </c>
      <c r="G142">
        <v>13.12</v>
      </c>
      <c r="H142">
        <v>4.7750000000000004</v>
      </c>
      <c r="I142">
        <v>12.27</v>
      </c>
      <c r="J142">
        <v>3.69</v>
      </c>
      <c r="K142">
        <v>3.47</v>
      </c>
      <c r="L142">
        <v>17.13</v>
      </c>
    </row>
    <row r="143" spans="1:12">
      <c r="A143">
        <v>1997</v>
      </c>
      <c r="B143">
        <v>6</v>
      </c>
      <c r="C143">
        <v>28</v>
      </c>
      <c r="D143" s="30">
        <f t="shared" si="2"/>
        <v>35609</v>
      </c>
      <c r="E143">
        <v>109.8</v>
      </c>
      <c r="F143">
        <v>105.97</v>
      </c>
      <c r="G143">
        <v>13.12</v>
      </c>
      <c r="H143">
        <v>4.7729999999999997</v>
      </c>
      <c r="I143">
        <v>12.23</v>
      </c>
      <c r="J143">
        <v>3.69</v>
      </c>
      <c r="K143">
        <v>3.48</v>
      </c>
      <c r="L143">
        <v>17.149999999999999</v>
      </c>
    </row>
    <row r="144" spans="1:12">
      <c r="A144">
        <v>1997</v>
      </c>
      <c r="B144">
        <v>6</v>
      </c>
      <c r="C144">
        <v>30</v>
      </c>
      <c r="D144" s="30">
        <f t="shared" si="2"/>
        <v>35611</v>
      </c>
      <c r="E144">
        <v>110.2</v>
      </c>
      <c r="F144">
        <v>106.3</v>
      </c>
      <c r="G144">
        <v>13.12</v>
      </c>
      <c r="H144">
        <v>4.7670000000000003</v>
      </c>
      <c r="I144">
        <v>12.16</v>
      </c>
      <c r="J144">
        <v>3.69</v>
      </c>
      <c r="K144">
        <v>3.48</v>
      </c>
      <c r="L144">
        <v>17.13</v>
      </c>
    </row>
    <row r="145" spans="1:12">
      <c r="A145">
        <v>1997</v>
      </c>
      <c r="B145">
        <v>7</v>
      </c>
      <c r="C145">
        <v>1</v>
      </c>
      <c r="D145" s="30">
        <f t="shared" si="2"/>
        <v>35612</v>
      </c>
      <c r="E145">
        <v>109.48</v>
      </c>
      <c r="F145">
        <v>105.56</v>
      </c>
      <c r="G145">
        <v>13.12</v>
      </c>
      <c r="H145">
        <v>4.7640000000000002</v>
      </c>
      <c r="I145">
        <v>12.37</v>
      </c>
      <c r="J145">
        <v>3.68</v>
      </c>
      <c r="K145">
        <v>3.46</v>
      </c>
      <c r="L145">
        <v>17.05</v>
      </c>
    </row>
    <row r="146" spans="1:12">
      <c r="A146">
        <v>1997</v>
      </c>
      <c r="B146">
        <v>7</v>
      </c>
      <c r="C146">
        <v>2</v>
      </c>
      <c r="D146" s="30">
        <f t="shared" si="2"/>
        <v>35613</v>
      </c>
      <c r="E146">
        <v>109.68</v>
      </c>
      <c r="F146">
        <v>105.72</v>
      </c>
      <c r="G146">
        <v>13.12</v>
      </c>
      <c r="H146">
        <v>4.7619999999999996</v>
      </c>
      <c r="I146">
        <v>12.33</v>
      </c>
      <c r="J146">
        <v>3.68</v>
      </c>
      <c r="K146">
        <v>3.46</v>
      </c>
      <c r="L146">
        <v>17.04</v>
      </c>
    </row>
    <row r="147" spans="1:12">
      <c r="A147">
        <v>1997</v>
      </c>
      <c r="B147">
        <v>7</v>
      </c>
      <c r="C147">
        <v>3</v>
      </c>
      <c r="D147" s="30">
        <f t="shared" si="2"/>
        <v>35614</v>
      </c>
      <c r="E147">
        <v>109.64</v>
      </c>
      <c r="F147">
        <v>105.65</v>
      </c>
      <c r="G147">
        <v>13.12</v>
      </c>
      <c r="H147">
        <v>4.7590000000000003</v>
      </c>
      <c r="I147">
        <v>12.36</v>
      </c>
      <c r="J147">
        <v>3.67</v>
      </c>
      <c r="K147">
        <v>3.46</v>
      </c>
      <c r="L147">
        <v>17.010000000000002</v>
      </c>
    </row>
    <row r="148" spans="1:12">
      <c r="A148">
        <v>1997</v>
      </c>
      <c r="B148">
        <v>7</v>
      </c>
      <c r="C148">
        <v>4</v>
      </c>
      <c r="D148" s="30">
        <f t="shared" si="2"/>
        <v>35615</v>
      </c>
      <c r="E148">
        <v>109.46</v>
      </c>
      <c r="F148">
        <v>105.44</v>
      </c>
      <c r="G148">
        <v>13.12</v>
      </c>
      <c r="H148">
        <v>4.7560000000000002</v>
      </c>
      <c r="I148">
        <v>12.43</v>
      </c>
      <c r="J148">
        <v>3.67</v>
      </c>
      <c r="K148">
        <v>3.45</v>
      </c>
      <c r="L148">
        <v>16.97</v>
      </c>
    </row>
    <row r="149" spans="1:12">
      <c r="A149">
        <v>1997</v>
      </c>
      <c r="B149">
        <v>7</v>
      </c>
      <c r="C149">
        <v>5</v>
      </c>
      <c r="D149" s="30">
        <f t="shared" si="2"/>
        <v>35616</v>
      </c>
      <c r="E149">
        <v>109.89</v>
      </c>
      <c r="F149">
        <v>105.83</v>
      </c>
      <c r="G149">
        <v>13.12</v>
      </c>
      <c r="H149">
        <v>4.7530000000000001</v>
      </c>
      <c r="I149">
        <v>12.33</v>
      </c>
      <c r="J149">
        <v>3.67</v>
      </c>
      <c r="K149">
        <v>3.45</v>
      </c>
      <c r="L149">
        <v>16.98</v>
      </c>
    </row>
    <row r="150" spans="1:12">
      <c r="A150">
        <v>1997</v>
      </c>
      <c r="B150">
        <v>7</v>
      </c>
      <c r="C150">
        <v>7</v>
      </c>
      <c r="D150" s="30">
        <f t="shared" si="2"/>
        <v>35618</v>
      </c>
      <c r="E150">
        <v>110.1</v>
      </c>
      <c r="F150">
        <v>105.97</v>
      </c>
      <c r="G150">
        <v>13.12</v>
      </c>
      <c r="H150">
        <v>4.7480000000000002</v>
      </c>
      <c r="I150">
        <v>12.31</v>
      </c>
      <c r="J150">
        <v>3.66</v>
      </c>
      <c r="K150">
        <v>3.45</v>
      </c>
      <c r="L150">
        <v>16.940000000000001</v>
      </c>
    </row>
    <row r="151" spans="1:12">
      <c r="A151">
        <v>1997</v>
      </c>
      <c r="B151">
        <v>7</v>
      </c>
      <c r="C151">
        <v>8</v>
      </c>
      <c r="D151" s="30">
        <f t="shared" si="2"/>
        <v>35619</v>
      </c>
      <c r="E151">
        <v>110.25</v>
      </c>
      <c r="F151">
        <v>106.08</v>
      </c>
      <c r="G151">
        <v>13.12</v>
      </c>
      <c r="H151">
        <v>4.7450000000000001</v>
      </c>
      <c r="I151">
        <v>12.29</v>
      </c>
      <c r="J151">
        <v>3.66</v>
      </c>
      <c r="K151">
        <v>3.45</v>
      </c>
      <c r="L151">
        <v>16.93</v>
      </c>
    </row>
    <row r="152" spans="1:12">
      <c r="A152">
        <v>1997</v>
      </c>
      <c r="B152">
        <v>7</v>
      </c>
      <c r="C152">
        <v>9</v>
      </c>
      <c r="D152" s="30">
        <f t="shared" si="2"/>
        <v>35620</v>
      </c>
      <c r="E152">
        <v>110.16</v>
      </c>
      <c r="F152">
        <v>105.96</v>
      </c>
      <c r="G152">
        <v>13.12</v>
      </c>
      <c r="H152">
        <v>4.742</v>
      </c>
      <c r="I152">
        <v>12.33</v>
      </c>
      <c r="J152">
        <v>3.66</v>
      </c>
      <c r="K152">
        <v>3.44</v>
      </c>
      <c r="L152">
        <v>16.899999999999999</v>
      </c>
    </row>
    <row r="153" spans="1:12">
      <c r="A153">
        <v>1997</v>
      </c>
      <c r="B153">
        <v>7</v>
      </c>
      <c r="C153">
        <v>10</v>
      </c>
      <c r="D153" s="30">
        <f t="shared" si="2"/>
        <v>35621</v>
      </c>
      <c r="E153">
        <v>110.44</v>
      </c>
      <c r="F153">
        <v>106.2</v>
      </c>
      <c r="G153">
        <v>13.12</v>
      </c>
      <c r="H153">
        <v>4.7389999999999999</v>
      </c>
      <c r="I153">
        <v>12.28</v>
      </c>
      <c r="J153">
        <v>3.65</v>
      </c>
      <c r="K153">
        <v>3.44</v>
      </c>
      <c r="L153">
        <v>16.89</v>
      </c>
    </row>
    <row r="154" spans="1:12">
      <c r="A154">
        <v>1997</v>
      </c>
      <c r="B154">
        <v>7</v>
      </c>
      <c r="C154">
        <v>11</v>
      </c>
      <c r="D154" s="30">
        <f t="shared" si="2"/>
        <v>35622</v>
      </c>
      <c r="E154">
        <v>110.9</v>
      </c>
      <c r="F154">
        <v>106.62</v>
      </c>
      <c r="G154">
        <v>13.12</v>
      </c>
      <c r="H154">
        <v>4.7370000000000001</v>
      </c>
      <c r="I154">
        <v>12.17</v>
      </c>
      <c r="J154">
        <v>3.66</v>
      </c>
      <c r="K154">
        <v>3.45</v>
      </c>
      <c r="L154">
        <v>16.899999999999999</v>
      </c>
    </row>
    <row r="155" spans="1:12">
      <c r="A155">
        <v>1997</v>
      </c>
      <c r="B155">
        <v>7</v>
      </c>
      <c r="C155">
        <v>12</v>
      </c>
      <c r="D155" s="30">
        <f t="shared" si="2"/>
        <v>35623</v>
      </c>
      <c r="E155">
        <v>110.81</v>
      </c>
      <c r="F155">
        <v>106.5</v>
      </c>
      <c r="G155">
        <v>13.12</v>
      </c>
      <c r="H155">
        <v>4.734</v>
      </c>
      <c r="I155">
        <v>12.22</v>
      </c>
      <c r="J155">
        <v>3.65</v>
      </c>
      <c r="K155">
        <v>3.44</v>
      </c>
      <c r="L155">
        <v>16.87</v>
      </c>
    </row>
    <row r="156" spans="1:12">
      <c r="A156">
        <v>1997</v>
      </c>
      <c r="B156">
        <v>7</v>
      </c>
      <c r="C156">
        <v>14</v>
      </c>
      <c r="D156" s="30">
        <f t="shared" si="2"/>
        <v>35625</v>
      </c>
      <c r="E156">
        <v>111.16</v>
      </c>
      <c r="F156">
        <v>106.78</v>
      </c>
      <c r="G156">
        <v>13.12</v>
      </c>
      <c r="H156">
        <v>4.9790000000000001</v>
      </c>
      <c r="I156">
        <v>12.25</v>
      </c>
      <c r="J156">
        <v>3.71</v>
      </c>
      <c r="K156">
        <v>3.49</v>
      </c>
      <c r="L156">
        <v>17.579999999999998</v>
      </c>
    </row>
    <row r="157" spans="1:12">
      <c r="A157">
        <v>1997</v>
      </c>
      <c r="B157">
        <v>7</v>
      </c>
      <c r="C157">
        <v>15</v>
      </c>
      <c r="D157" s="30">
        <f t="shared" si="2"/>
        <v>35626</v>
      </c>
      <c r="E157">
        <v>111.31</v>
      </c>
      <c r="F157">
        <v>106.89</v>
      </c>
      <c r="G157">
        <v>13.12</v>
      </c>
      <c r="H157">
        <v>4.976</v>
      </c>
      <c r="I157">
        <v>12.23</v>
      </c>
      <c r="J157">
        <v>3.71</v>
      </c>
      <c r="K157">
        <v>3.49</v>
      </c>
      <c r="L157">
        <v>17.57</v>
      </c>
    </row>
    <row r="158" spans="1:12">
      <c r="A158">
        <v>1997</v>
      </c>
      <c r="B158">
        <v>7</v>
      </c>
      <c r="C158">
        <v>16</v>
      </c>
      <c r="D158" s="30">
        <f t="shared" si="2"/>
        <v>35627</v>
      </c>
      <c r="E158">
        <v>111.53</v>
      </c>
      <c r="F158">
        <v>107.08</v>
      </c>
      <c r="G158">
        <v>13.12</v>
      </c>
      <c r="H158">
        <v>4.9729999999999999</v>
      </c>
      <c r="I158">
        <v>12.19</v>
      </c>
      <c r="J158">
        <v>3.7</v>
      </c>
      <c r="K158">
        <v>3.49</v>
      </c>
      <c r="L158">
        <v>17.559999999999999</v>
      </c>
    </row>
    <row r="159" spans="1:12">
      <c r="A159">
        <v>1997</v>
      </c>
      <c r="B159">
        <v>7</v>
      </c>
      <c r="C159">
        <v>17</v>
      </c>
      <c r="D159" s="30">
        <f t="shared" si="2"/>
        <v>35628</v>
      </c>
      <c r="E159">
        <v>111.57</v>
      </c>
      <c r="F159">
        <v>107.08</v>
      </c>
      <c r="G159">
        <v>13.12</v>
      </c>
      <c r="H159">
        <v>4.9710000000000001</v>
      </c>
      <c r="I159">
        <v>12.2</v>
      </c>
      <c r="J159">
        <v>3.7</v>
      </c>
      <c r="K159">
        <v>3.49</v>
      </c>
      <c r="L159">
        <v>17.54</v>
      </c>
    </row>
    <row r="160" spans="1:12">
      <c r="A160">
        <v>1997</v>
      </c>
      <c r="B160">
        <v>7</v>
      </c>
      <c r="C160">
        <v>19</v>
      </c>
      <c r="D160" s="30">
        <f t="shared" si="2"/>
        <v>35630</v>
      </c>
      <c r="E160">
        <v>114</v>
      </c>
      <c r="F160">
        <v>109.4</v>
      </c>
      <c r="G160">
        <v>13.02</v>
      </c>
      <c r="H160">
        <v>5.0469999999999997</v>
      </c>
      <c r="I160">
        <v>11.58</v>
      </c>
      <c r="J160">
        <v>3.78</v>
      </c>
      <c r="K160">
        <v>3.57</v>
      </c>
      <c r="L160">
        <v>18.14</v>
      </c>
    </row>
    <row r="161" spans="1:12">
      <c r="A161">
        <v>1997</v>
      </c>
      <c r="B161">
        <v>7</v>
      </c>
      <c r="C161">
        <v>21</v>
      </c>
      <c r="D161" s="30">
        <f t="shared" si="2"/>
        <v>35632</v>
      </c>
      <c r="E161">
        <v>113.16</v>
      </c>
      <c r="F161">
        <v>108.51</v>
      </c>
      <c r="G161">
        <v>13.02</v>
      </c>
      <c r="H161">
        <v>5.0419999999999998</v>
      </c>
      <c r="I161">
        <v>11.83</v>
      </c>
      <c r="J161">
        <v>3.76</v>
      </c>
      <c r="K161">
        <v>3.55</v>
      </c>
      <c r="L161">
        <v>18.02</v>
      </c>
    </row>
    <row r="162" spans="1:12">
      <c r="A162">
        <v>1997</v>
      </c>
      <c r="B162">
        <v>7</v>
      </c>
      <c r="C162">
        <v>22</v>
      </c>
      <c r="D162" s="30">
        <f t="shared" si="2"/>
        <v>35633</v>
      </c>
      <c r="E162">
        <v>113.38</v>
      </c>
      <c r="F162">
        <v>108.69</v>
      </c>
      <c r="G162">
        <v>13.02</v>
      </c>
      <c r="H162">
        <v>5.0389999999999997</v>
      </c>
      <c r="I162">
        <v>11.79</v>
      </c>
      <c r="J162">
        <v>3.76</v>
      </c>
      <c r="K162">
        <v>3.55</v>
      </c>
      <c r="L162">
        <v>18.010000000000002</v>
      </c>
    </row>
    <row r="163" spans="1:12">
      <c r="A163">
        <v>1997</v>
      </c>
      <c r="B163">
        <v>7</v>
      </c>
      <c r="C163">
        <v>23</v>
      </c>
      <c r="D163" s="30">
        <f t="shared" si="2"/>
        <v>35634</v>
      </c>
      <c r="E163">
        <v>113.61</v>
      </c>
      <c r="F163">
        <v>108.88</v>
      </c>
      <c r="G163">
        <v>13.02</v>
      </c>
      <c r="H163">
        <v>5.0359999999999996</v>
      </c>
      <c r="I163">
        <v>11.75</v>
      </c>
      <c r="J163">
        <v>3.76</v>
      </c>
      <c r="K163">
        <v>3.55</v>
      </c>
      <c r="L163">
        <v>18</v>
      </c>
    </row>
    <row r="164" spans="1:12">
      <c r="A164">
        <v>1997</v>
      </c>
      <c r="B164">
        <v>7</v>
      </c>
      <c r="C164">
        <v>24</v>
      </c>
      <c r="D164" s="30">
        <f t="shared" si="2"/>
        <v>35635</v>
      </c>
      <c r="E164">
        <v>114.34</v>
      </c>
      <c r="F164">
        <v>109.56</v>
      </c>
      <c r="G164">
        <v>13.02</v>
      </c>
      <c r="H164">
        <v>5.0330000000000004</v>
      </c>
      <c r="I164">
        <v>11.58</v>
      </c>
      <c r="J164">
        <v>3.76</v>
      </c>
      <c r="K164">
        <v>3.56</v>
      </c>
      <c r="L164">
        <v>18.03</v>
      </c>
    </row>
    <row r="165" spans="1:12">
      <c r="A165">
        <v>1997</v>
      </c>
      <c r="B165">
        <v>7</v>
      </c>
      <c r="C165">
        <v>25</v>
      </c>
      <c r="D165" s="30">
        <f t="shared" si="2"/>
        <v>35636</v>
      </c>
      <c r="E165">
        <v>114.53</v>
      </c>
      <c r="F165">
        <v>109.71</v>
      </c>
      <c r="G165">
        <v>13.02</v>
      </c>
      <c r="H165">
        <v>5.0309999999999997</v>
      </c>
      <c r="I165">
        <v>11.55</v>
      </c>
      <c r="J165">
        <v>3.76</v>
      </c>
      <c r="K165">
        <v>3.55</v>
      </c>
      <c r="L165">
        <v>18.02</v>
      </c>
    </row>
    <row r="166" spans="1:12">
      <c r="A166">
        <v>1997</v>
      </c>
      <c r="B166">
        <v>7</v>
      </c>
      <c r="C166">
        <v>26</v>
      </c>
      <c r="D166" s="30">
        <f t="shared" si="2"/>
        <v>35637</v>
      </c>
      <c r="E166">
        <v>113.79</v>
      </c>
      <c r="F166">
        <v>108.94</v>
      </c>
      <c r="G166">
        <v>13.02</v>
      </c>
      <c r="H166">
        <v>5.0279999999999996</v>
      </c>
      <c r="I166">
        <v>11.65</v>
      </c>
      <c r="J166">
        <v>3.77</v>
      </c>
      <c r="K166">
        <v>3.56</v>
      </c>
      <c r="L166">
        <v>18.04</v>
      </c>
    </row>
    <row r="167" spans="1:12">
      <c r="A167">
        <v>1997</v>
      </c>
      <c r="B167">
        <v>7</v>
      </c>
      <c r="C167">
        <v>28</v>
      </c>
      <c r="D167" s="30">
        <f t="shared" si="2"/>
        <v>35639</v>
      </c>
      <c r="E167">
        <v>114</v>
      </c>
      <c r="F167">
        <v>109.07</v>
      </c>
      <c r="G167">
        <v>13.12</v>
      </c>
      <c r="H167">
        <v>5.3739999999999997</v>
      </c>
      <c r="I167">
        <v>11.71</v>
      </c>
      <c r="J167">
        <v>3.92</v>
      </c>
      <c r="K167">
        <v>3.7</v>
      </c>
      <c r="L167">
        <v>19.489999999999998</v>
      </c>
    </row>
    <row r="168" spans="1:12">
      <c r="A168">
        <v>1997</v>
      </c>
      <c r="B168">
        <v>7</v>
      </c>
      <c r="C168">
        <v>29</v>
      </c>
      <c r="D168" s="30">
        <f t="shared" si="2"/>
        <v>35640</v>
      </c>
      <c r="E168">
        <v>114.26</v>
      </c>
      <c r="F168">
        <v>109.28</v>
      </c>
      <c r="G168">
        <v>13.12</v>
      </c>
      <c r="H168">
        <v>5.3710000000000004</v>
      </c>
      <c r="I168">
        <v>11.67</v>
      </c>
      <c r="J168">
        <v>3.92</v>
      </c>
      <c r="K168">
        <v>3.7</v>
      </c>
      <c r="L168">
        <v>19.48</v>
      </c>
    </row>
    <row r="169" spans="1:12">
      <c r="A169">
        <v>1997</v>
      </c>
      <c r="B169">
        <v>7</v>
      </c>
      <c r="C169">
        <v>30</v>
      </c>
      <c r="D169" s="30">
        <f t="shared" si="2"/>
        <v>35641</v>
      </c>
      <c r="E169">
        <v>114.66</v>
      </c>
      <c r="F169">
        <v>109.64</v>
      </c>
      <c r="G169">
        <v>12.81</v>
      </c>
      <c r="H169">
        <v>5.1829999999999998</v>
      </c>
      <c r="I169">
        <v>11.49</v>
      </c>
      <c r="J169">
        <v>3.85</v>
      </c>
      <c r="K169">
        <v>3.64</v>
      </c>
      <c r="L169">
        <v>18.64</v>
      </c>
    </row>
    <row r="170" spans="1:12">
      <c r="A170">
        <v>1997</v>
      </c>
      <c r="B170">
        <v>7</v>
      </c>
      <c r="C170">
        <v>31</v>
      </c>
      <c r="D170" s="30">
        <f t="shared" si="2"/>
        <v>35642</v>
      </c>
      <c r="E170">
        <v>114.7</v>
      </c>
      <c r="F170">
        <v>109.64</v>
      </c>
      <c r="G170">
        <v>12.81</v>
      </c>
      <c r="H170">
        <v>5.1829999999999998</v>
      </c>
      <c r="I170">
        <v>11.49</v>
      </c>
      <c r="J170">
        <v>3.85</v>
      </c>
      <c r="K170">
        <v>3.64</v>
      </c>
      <c r="L170">
        <v>18.64</v>
      </c>
    </row>
    <row r="171" spans="1:12">
      <c r="A171">
        <v>1997</v>
      </c>
      <c r="B171">
        <v>8</v>
      </c>
      <c r="C171">
        <v>1</v>
      </c>
      <c r="D171" s="30">
        <f t="shared" si="2"/>
        <v>35643</v>
      </c>
      <c r="E171">
        <v>114.78</v>
      </c>
      <c r="F171">
        <v>109.72</v>
      </c>
      <c r="G171">
        <v>12.81</v>
      </c>
      <c r="H171">
        <v>5.18</v>
      </c>
      <c r="I171">
        <v>11.47</v>
      </c>
      <c r="J171">
        <v>3.85</v>
      </c>
      <c r="K171">
        <v>3.64</v>
      </c>
      <c r="L171">
        <v>18.62</v>
      </c>
    </row>
    <row r="172" spans="1:12">
      <c r="A172">
        <v>1997</v>
      </c>
      <c r="B172">
        <v>8</v>
      </c>
      <c r="C172">
        <v>2</v>
      </c>
      <c r="D172" s="30">
        <f t="shared" si="2"/>
        <v>35644</v>
      </c>
      <c r="E172">
        <v>114.78</v>
      </c>
      <c r="F172">
        <v>109.68</v>
      </c>
      <c r="G172">
        <v>12.81</v>
      </c>
      <c r="H172">
        <v>5.1779999999999999</v>
      </c>
      <c r="I172">
        <v>11.49</v>
      </c>
      <c r="J172">
        <v>3.84</v>
      </c>
      <c r="K172">
        <v>3.64</v>
      </c>
      <c r="L172">
        <v>18.59</v>
      </c>
    </row>
    <row r="173" spans="1:12">
      <c r="A173">
        <v>1997</v>
      </c>
      <c r="B173">
        <v>8</v>
      </c>
      <c r="C173">
        <v>4</v>
      </c>
      <c r="D173" s="30">
        <f t="shared" si="2"/>
        <v>35646</v>
      </c>
      <c r="E173">
        <v>115.02</v>
      </c>
      <c r="F173">
        <v>109.84</v>
      </c>
      <c r="G173">
        <v>12.81</v>
      </c>
      <c r="H173">
        <v>5.1719999999999997</v>
      </c>
      <c r="I173">
        <v>11.47</v>
      </c>
      <c r="J173">
        <v>3.84</v>
      </c>
      <c r="K173">
        <v>3.63</v>
      </c>
      <c r="L173">
        <v>18.559999999999999</v>
      </c>
    </row>
    <row r="174" spans="1:12">
      <c r="A174">
        <v>1997</v>
      </c>
      <c r="B174">
        <v>8</v>
      </c>
      <c r="C174">
        <v>5</v>
      </c>
      <c r="D174" s="30">
        <f t="shared" si="2"/>
        <v>35647</v>
      </c>
      <c r="E174">
        <v>115</v>
      </c>
      <c r="F174">
        <v>109.78</v>
      </c>
      <c r="G174">
        <v>12.81</v>
      </c>
      <c r="H174">
        <v>5.1689999999999996</v>
      </c>
      <c r="I174">
        <v>11.45</v>
      </c>
      <c r="J174">
        <v>3.84</v>
      </c>
      <c r="K174">
        <v>3.64</v>
      </c>
      <c r="L174">
        <v>18.57</v>
      </c>
    </row>
    <row r="175" spans="1:12">
      <c r="A175">
        <v>1997</v>
      </c>
      <c r="B175">
        <v>8</v>
      </c>
      <c r="C175">
        <v>6</v>
      </c>
      <c r="D175" s="30">
        <f t="shared" si="2"/>
        <v>35648</v>
      </c>
      <c r="E175">
        <v>115.11</v>
      </c>
      <c r="F175">
        <v>109.85</v>
      </c>
      <c r="G175">
        <v>12.81</v>
      </c>
      <c r="H175">
        <v>5.1660000000000004</v>
      </c>
      <c r="I175">
        <v>11.44</v>
      </c>
      <c r="J175">
        <v>3.84</v>
      </c>
      <c r="K175">
        <v>3.63</v>
      </c>
      <c r="L175">
        <v>18.55</v>
      </c>
    </row>
    <row r="176" spans="1:12">
      <c r="A176">
        <v>1997</v>
      </c>
      <c r="B176">
        <v>8</v>
      </c>
      <c r="C176">
        <v>7</v>
      </c>
      <c r="D176" s="30">
        <f t="shared" si="2"/>
        <v>35649</v>
      </c>
      <c r="E176">
        <v>115.01</v>
      </c>
      <c r="F176">
        <v>109.72</v>
      </c>
      <c r="G176">
        <v>12.81</v>
      </c>
      <c r="H176">
        <v>5.1639999999999997</v>
      </c>
      <c r="I176">
        <v>11.48</v>
      </c>
      <c r="J176">
        <v>3.84</v>
      </c>
      <c r="K176">
        <v>3.63</v>
      </c>
      <c r="L176">
        <v>18.52</v>
      </c>
    </row>
    <row r="177" spans="1:12">
      <c r="A177">
        <v>1997</v>
      </c>
      <c r="B177">
        <v>8</v>
      </c>
      <c r="C177">
        <v>8</v>
      </c>
      <c r="D177" s="30">
        <f t="shared" si="2"/>
        <v>35650</v>
      </c>
      <c r="E177">
        <v>115.14</v>
      </c>
      <c r="F177">
        <v>109.81</v>
      </c>
      <c r="G177">
        <v>12.81</v>
      </c>
      <c r="H177">
        <v>5.1609999999999996</v>
      </c>
      <c r="I177">
        <v>11.47</v>
      </c>
      <c r="J177">
        <v>3.83</v>
      </c>
      <c r="K177">
        <v>3.63</v>
      </c>
      <c r="L177">
        <v>18.5</v>
      </c>
    </row>
    <row r="178" spans="1:12">
      <c r="A178">
        <v>1997</v>
      </c>
      <c r="B178">
        <v>8</v>
      </c>
      <c r="C178">
        <v>11</v>
      </c>
      <c r="D178" s="30">
        <f t="shared" si="2"/>
        <v>35653</v>
      </c>
      <c r="E178">
        <v>115.23</v>
      </c>
      <c r="F178">
        <v>109.79</v>
      </c>
      <c r="G178">
        <v>12.81</v>
      </c>
      <c r="H178">
        <v>5.1529999999999996</v>
      </c>
      <c r="I178">
        <v>11.5</v>
      </c>
      <c r="J178">
        <v>3.83</v>
      </c>
      <c r="K178">
        <v>3.62</v>
      </c>
      <c r="L178">
        <v>18.43</v>
      </c>
    </row>
    <row r="179" spans="1:12">
      <c r="A179">
        <v>1997</v>
      </c>
      <c r="B179">
        <v>8</v>
      </c>
      <c r="C179">
        <v>12</v>
      </c>
      <c r="D179" s="30">
        <f t="shared" si="2"/>
        <v>35654</v>
      </c>
      <c r="E179">
        <v>115.7</v>
      </c>
      <c r="F179">
        <v>110.21</v>
      </c>
      <c r="G179">
        <v>12.81</v>
      </c>
      <c r="H179">
        <v>5.15</v>
      </c>
      <c r="I179">
        <v>11.4</v>
      </c>
      <c r="J179">
        <v>3.83</v>
      </c>
      <c r="K179">
        <v>3.62</v>
      </c>
      <c r="L179">
        <v>18.440000000000001</v>
      </c>
    </row>
    <row r="180" spans="1:12">
      <c r="A180">
        <v>1997</v>
      </c>
      <c r="B180">
        <v>8</v>
      </c>
      <c r="C180">
        <v>13</v>
      </c>
      <c r="D180" s="30">
        <f t="shared" si="2"/>
        <v>35655</v>
      </c>
      <c r="E180">
        <v>116.07</v>
      </c>
      <c r="F180">
        <v>110.53</v>
      </c>
      <c r="G180">
        <v>12.69</v>
      </c>
      <c r="H180">
        <v>5.3609999999999998</v>
      </c>
      <c r="I180">
        <v>11.31</v>
      </c>
      <c r="J180">
        <v>3.94</v>
      </c>
      <c r="K180">
        <v>3.73</v>
      </c>
      <c r="L180">
        <v>19.760000000000002</v>
      </c>
    </row>
    <row r="181" spans="1:12">
      <c r="A181">
        <v>1997</v>
      </c>
      <c r="B181">
        <v>8</v>
      </c>
      <c r="C181">
        <v>14</v>
      </c>
      <c r="D181" s="30">
        <f t="shared" si="2"/>
        <v>35656</v>
      </c>
      <c r="E181">
        <v>115.85</v>
      </c>
      <c r="F181">
        <v>110.28</v>
      </c>
      <c r="G181">
        <v>12.69</v>
      </c>
      <c r="H181">
        <v>5.3579999999999997</v>
      </c>
      <c r="I181">
        <v>11.38</v>
      </c>
      <c r="J181">
        <v>3.94</v>
      </c>
      <c r="K181">
        <v>3.72</v>
      </c>
      <c r="L181">
        <v>19.72</v>
      </c>
    </row>
    <row r="182" spans="1:12">
      <c r="A182">
        <v>1997</v>
      </c>
      <c r="B182">
        <v>8</v>
      </c>
      <c r="C182">
        <v>16</v>
      </c>
      <c r="D182" s="30">
        <f t="shared" si="2"/>
        <v>35658</v>
      </c>
      <c r="E182">
        <v>115.98</v>
      </c>
      <c r="F182">
        <v>110.33</v>
      </c>
      <c r="G182">
        <v>12.69</v>
      </c>
      <c r="H182">
        <v>5.3529999999999998</v>
      </c>
      <c r="I182">
        <v>11.38</v>
      </c>
      <c r="J182">
        <v>3.93</v>
      </c>
      <c r="K182">
        <v>3.72</v>
      </c>
      <c r="L182">
        <v>19.670000000000002</v>
      </c>
    </row>
    <row r="183" spans="1:12">
      <c r="A183">
        <v>1997</v>
      </c>
      <c r="B183">
        <v>8</v>
      </c>
      <c r="C183">
        <v>18</v>
      </c>
      <c r="D183" s="30">
        <f t="shared" si="2"/>
        <v>35660</v>
      </c>
      <c r="E183">
        <v>115.86</v>
      </c>
      <c r="F183">
        <v>110.14</v>
      </c>
      <c r="G183">
        <v>12.69</v>
      </c>
      <c r="H183">
        <v>5.3470000000000004</v>
      </c>
      <c r="I183">
        <v>11.44</v>
      </c>
      <c r="J183">
        <v>3.92</v>
      </c>
      <c r="K183">
        <v>3.71</v>
      </c>
      <c r="L183">
        <v>19.61</v>
      </c>
    </row>
    <row r="184" spans="1:12">
      <c r="A184">
        <v>1997</v>
      </c>
      <c r="B184">
        <v>8</v>
      </c>
      <c r="C184">
        <v>19</v>
      </c>
      <c r="D184" s="30">
        <f t="shared" si="2"/>
        <v>35661</v>
      </c>
      <c r="E184">
        <v>115.74</v>
      </c>
      <c r="F184">
        <v>109.99</v>
      </c>
      <c r="G184">
        <v>12.69</v>
      </c>
      <c r="H184">
        <v>5.3440000000000003</v>
      </c>
      <c r="I184">
        <v>11.49</v>
      </c>
      <c r="J184">
        <v>3.92</v>
      </c>
      <c r="K184">
        <v>3.7</v>
      </c>
      <c r="L184">
        <v>19.57</v>
      </c>
    </row>
    <row r="185" spans="1:12">
      <c r="A185">
        <v>1997</v>
      </c>
      <c r="B185">
        <v>8</v>
      </c>
      <c r="C185">
        <v>20</v>
      </c>
      <c r="D185" s="30">
        <f t="shared" si="2"/>
        <v>35662</v>
      </c>
      <c r="E185">
        <v>115.95</v>
      </c>
      <c r="F185">
        <v>110.16</v>
      </c>
      <c r="G185">
        <v>12.69</v>
      </c>
      <c r="H185">
        <v>5.3410000000000002</v>
      </c>
      <c r="I185">
        <v>11.45</v>
      </c>
      <c r="J185">
        <v>3.92</v>
      </c>
      <c r="K185">
        <v>3.7</v>
      </c>
      <c r="L185">
        <v>19.559999999999999</v>
      </c>
    </row>
    <row r="186" spans="1:12">
      <c r="A186">
        <v>1997</v>
      </c>
      <c r="B186">
        <v>8</v>
      </c>
      <c r="C186">
        <v>21</v>
      </c>
      <c r="D186" s="30">
        <f t="shared" si="2"/>
        <v>35663</v>
      </c>
      <c r="E186">
        <v>115.8</v>
      </c>
      <c r="F186">
        <v>109.97</v>
      </c>
      <c r="G186">
        <v>12.69</v>
      </c>
      <c r="H186">
        <v>5.3390000000000004</v>
      </c>
      <c r="I186">
        <v>11.51</v>
      </c>
      <c r="J186">
        <v>3.91</v>
      </c>
      <c r="K186">
        <v>3.7</v>
      </c>
      <c r="L186">
        <v>19.52</v>
      </c>
    </row>
    <row r="187" spans="1:12">
      <c r="A187">
        <v>1997</v>
      </c>
      <c r="B187">
        <v>8</v>
      </c>
      <c r="C187">
        <v>23</v>
      </c>
      <c r="D187" s="30">
        <f t="shared" si="2"/>
        <v>35665</v>
      </c>
      <c r="E187">
        <v>113.61</v>
      </c>
      <c r="F187">
        <v>107.76</v>
      </c>
      <c r="G187">
        <v>12.69</v>
      </c>
      <c r="H187">
        <v>5.3330000000000002</v>
      </c>
      <c r="I187">
        <v>12.08</v>
      </c>
      <c r="J187">
        <v>3.88</v>
      </c>
      <c r="K187">
        <v>3.66</v>
      </c>
      <c r="L187">
        <v>19.3</v>
      </c>
    </row>
    <row r="188" spans="1:12">
      <c r="A188">
        <v>1997</v>
      </c>
      <c r="B188">
        <v>8</v>
      </c>
      <c r="C188">
        <v>25</v>
      </c>
      <c r="D188" s="30">
        <f t="shared" si="2"/>
        <v>35667</v>
      </c>
      <c r="E188">
        <v>114.17</v>
      </c>
      <c r="F188">
        <v>108.23</v>
      </c>
      <c r="G188">
        <v>12.69</v>
      </c>
      <c r="H188">
        <v>5.3280000000000003</v>
      </c>
      <c r="I188">
        <v>11.97</v>
      </c>
      <c r="J188">
        <v>3.88</v>
      </c>
      <c r="K188">
        <v>3.66</v>
      </c>
      <c r="L188">
        <v>19.29</v>
      </c>
    </row>
    <row r="189" spans="1:12">
      <c r="A189">
        <v>1997</v>
      </c>
      <c r="B189">
        <v>8</v>
      </c>
      <c r="C189">
        <v>26</v>
      </c>
      <c r="D189" s="30">
        <f t="shared" si="2"/>
        <v>35668</v>
      </c>
      <c r="E189">
        <v>114.25</v>
      </c>
      <c r="F189">
        <v>108.27</v>
      </c>
      <c r="G189">
        <v>12.69</v>
      </c>
      <c r="H189">
        <v>5.3250000000000002</v>
      </c>
      <c r="I189">
        <v>11.97</v>
      </c>
      <c r="J189">
        <v>3.88</v>
      </c>
      <c r="K189">
        <v>3.66</v>
      </c>
      <c r="L189">
        <v>19.27</v>
      </c>
    </row>
    <row r="190" spans="1:12">
      <c r="A190">
        <v>1997</v>
      </c>
      <c r="B190">
        <v>8</v>
      </c>
      <c r="C190">
        <v>27</v>
      </c>
      <c r="D190" s="30">
        <f t="shared" si="2"/>
        <v>35669</v>
      </c>
      <c r="E190">
        <v>115.81</v>
      </c>
      <c r="F190">
        <v>109.75</v>
      </c>
      <c r="G190">
        <v>12.69</v>
      </c>
      <c r="H190">
        <v>5.3220000000000001</v>
      </c>
      <c r="I190">
        <v>11.58</v>
      </c>
      <c r="J190">
        <v>3.9</v>
      </c>
      <c r="K190">
        <v>3.68</v>
      </c>
      <c r="L190">
        <v>19.39</v>
      </c>
    </row>
    <row r="191" spans="1:12">
      <c r="A191">
        <v>1997</v>
      </c>
      <c r="B191">
        <v>8</v>
      </c>
      <c r="C191">
        <v>28</v>
      </c>
      <c r="D191" s="30">
        <f t="shared" si="2"/>
        <v>35670</v>
      </c>
      <c r="E191">
        <v>117.43</v>
      </c>
      <c r="F191">
        <v>111.29</v>
      </c>
      <c r="G191">
        <v>12.69</v>
      </c>
      <c r="H191">
        <v>5.319</v>
      </c>
      <c r="I191">
        <v>11.21</v>
      </c>
      <c r="J191">
        <v>3.91</v>
      </c>
      <c r="K191">
        <v>3.7</v>
      </c>
      <c r="L191">
        <v>19.489999999999998</v>
      </c>
    </row>
    <row r="192" spans="1:12">
      <c r="A192">
        <v>1997</v>
      </c>
      <c r="B192">
        <v>8</v>
      </c>
      <c r="C192">
        <v>29</v>
      </c>
      <c r="D192" s="30">
        <f t="shared" si="2"/>
        <v>35671</v>
      </c>
      <c r="E192">
        <v>115.8</v>
      </c>
      <c r="F192">
        <v>109.67</v>
      </c>
      <c r="G192">
        <v>12.69</v>
      </c>
      <c r="H192">
        <v>5.3159999999999998</v>
      </c>
      <c r="I192">
        <v>11.62</v>
      </c>
      <c r="J192">
        <v>3.89</v>
      </c>
      <c r="K192">
        <v>3.68</v>
      </c>
      <c r="L192">
        <v>19.34</v>
      </c>
    </row>
    <row r="193" spans="1:12">
      <c r="A193">
        <v>1997</v>
      </c>
      <c r="B193">
        <v>8</v>
      </c>
      <c r="C193">
        <v>30</v>
      </c>
      <c r="D193" s="30">
        <f t="shared" si="2"/>
        <v>35672</v>
      </c>
      <c r="E193">
        <v>115.09</v>
      </c>
      <c r="F193">
        <v>108.95</v>
      </c>
      <c r="G193">
        <v>12.69</v>
      </c>
      <c r="H193">
        <v>5.3140000000000001</v>
      </c>
      <c r="I193">
        <v>11.81</v>
      </c>
      <c r="J193">
        <v>3.88</v>
      </c>
      <c r="K193">
        <v>3.66</v>
      </c>
      <c r="L193">
        <v>19.260000000000002</v>
      </c>
    </row>
    <row r="194" spans="1:12">
      <c r="A194">
        <v>1997</v>
      </c>
      <c r="B194">
        <v>9</v>
      </c>
      <c r="C194">
        <v>2</v>
      </c>
      <c r="D194" s="30">
        <f t="shared" ref="D194:D257" si="3">DATE(A194,B194,C194)</f>
        <v>35675</v>
      </c>
      <c r="E194">
        <v>114.94</v>
      </c>
      <c r="F194">
        <v>108.77</v>
      </c>
      <c r="G194">
        <v>12.52</v>
      </c>
      <c r="H194">
        <v>5.274</v>
      </c>
      <c r="I194">
        <v>11.66</v>
      </c>
      <c r="J194">
        <v>3.89</v>
      </c>
      <c r="K194">
        <v>3.67</v>
      </c>
      <c r="L194">
        <v>19.13</v>
      </c>
    </row>
    <row r="195" spans="1:12">
      <c r="A195">
        <v>1997</v>
      </c>
      <c r="B195">
        <v>9</v>
      </c>
      <c r="C195">
        <v>3</v>
      </c>
      <c r="D195" s="30">
        <f t="shared" si="3"/>
        <v>35676</v>
      </c>
      <c r="E195">
        <v>116.57</v>
      </c>
      <c r="F195">
        <v>110.32</v>
      </c>
      <c r="G195">
        <v>12.52</v>
      </c>
      <c r="H195">
        <v>5.2709999999999999</v>
      </c>
      <c r="I195">
        <v>11.29</v>
      </c>
      <c r="J195">
        <v>3.9</v>
      </c>
      <c r="K195">
        <v>3.69</v>
      </c>
      <c r="L195">
        <v>19.22</v>
      </c>
    </row>
    <row r="196" spans="1:12">
      <c r="A196">
        <v>1997</v>
      </c>
      <c r="B196">
        <v>9</v>
      </c>
      <c r="C196">
        <v>4</v>
      </c>
      <c r="D196" s="30">
        <f t="shared" si="3"/>
        <v>35677</v>
      </c>
      <c r="E196">
        <v>115.7</v>
      </c>
      <c r="F196">
        <v>109.44</v>
      </c>
      <c r="G196">
        <v>12.52</v>
      </c>
      <c r="H196">
        <v>5.2679999999999998</v>
      </c>
      <c r="I196">
        <v>11.51</v>
      </c>
      <c r="J196">
        <v>3.89</v>
      </c>
      <c r="K196">
        <v>3.67</v>
      </c>
      <c r="L196">
        <v>19.13</v>
      </c>
    </row>
    <row r="197" spans="1:12">
      <c r="A197">
        <v>1997</v>
      </c>
      <c r="B197">
        <v>9</v>
      </c>
      <c r="C197">
        <v>5</v>
      </c>
      <c r="D197" s="30">
        <f t="shared" si="3"/>
        <v>35678</v>
      </c>
      <c r="E197">
        <v>115.4</v>
      </c>
      <c r="F197">
        <v>109.12</v>
      </c>
      <c r="G197">
        <v>12.52</v>
      </c>
      <c r="H197">
        <v>5.2649999999999997</v>
      </c>
      <c r="I197">
        <v>11.6</v>
      </c>
      <c r="J197">
        <v>3.88</v>
      </c>
      <c r="K197">
        <v>3.67</v>
      </c>
      <c r="L197">
        <v>19.079999999999998</v>
      </c>
    </row>
    <row r="198" spans="1:12">
      <c r="A198">
        <v>1997</v>
      </c>
      <c r="B198">
        <v>9</v>
      </c>
      <c r="C198">
        <v>8</v>
      </c>
      <c r="D198" s="30">
        <f t="shared" si="3"/>
        <v>35681</v>
      </c>
      <c r="E198">
        <v>114.71</v>
      </c>
      <c r="F198">
        <v>108.34</v>
      </c>
      <c r="G198">
        <v>12.52</v>
      </c>
      <c r="H198">
        <v>5.2569999999999997</v>
      </c>
      <c r="I198">
        <v>11.82</v>
      </c>
      <c r="J198">
        <v>3.86</v>
      </c>
      <c r="K198">
        <v>3.65</v>
      </c>
      <c r="L198">
        <v>18.95</v>
      </c>
    </row>
    <row r="199" spans="1:12">
      <c r="A199">
        <v>1997</v>
      </c>
      <c r="B199">
        <v>9</v>
      </c>
      <c r="C199">
        <v>9</v>
      </c>
      <c r="D199" s="30">
        <f t="shared" si="3"/>
        <v>35682</v>
      </c>
      <c r="E199">
        <v>114.98</v>
      </c>
      <c r="F199">
        <v>108.57</v>
      </c>
      <c r="G199">
        <v>12.52</v>
      </c>
      <c r="H199">
        <v>5.2539999999999996</v>
      </c>
      <c r="I199">
        <v>11.78</v>
      </c>
      <c r="J199">
        <v>3.86</v>
      </c>
      <c r="K199">
        <v>3.65</v>
      </c>
      <c r="L199">
        <v>18.940000000000001</v>
      </c>
    </row>
    <row r="200" spans="1:12">
      <c r="A200">
        <v>1997</v>
      </c>
      <c r="B200">
        <v>9</v>
      </c>
      <c r="C200">
        <v>10</v>
      </c>
      <c r="D200" s="30">
        <f t="shared" si="3"/>
        <v>35683</v>
      </c>
      <c r="E200">
        <v>115.5</v>
      </c>
      <c r="F200">
        <v>109.04</v>
      </c>
      <c r="G200">
        <v>12.52</v>
      </c>
      <c r="H200">
        <v>5.2510000000000003</v>
      </c>
      <c r="I200">
        <v>11.67</v>
      </c>
      <c r="J200">
        <v>3.86</v>
      </c>
      <c r="K200">
        <v>3.65</v>
      </c>
      <c r="L200">
        <v>18.95</v>
      </c>
    </row>
    <row r="201" spans="1:12">
      <c r="A201">
        <v>1997</v>
      </c>
      <c r="B201">
        <v>9</v>
      </c>
      <c r="C201">
        <v>11</v>
      </c>
      <c r="D201" s="30">
        <f t="shared" si="3"/>
        <v>35684</v>
      </c>
      <c r="E201">
        <v>115.47</v>
      </c>
      <c r="F201">
        <v>108.98</v>
      </c>
      <c r="G201">
        <v>12.52</v>
      </c>
      <c r="H201">
        <v>5.2489999999999997</v>
      </c>
      <c r="I201">
        <v>11.69</v>
      </c>
      <c r="J201">
        <v>3.86</v>
      </c>
      <c r="K201">
        <v>3.65</v>
      </c>
      <c r="L201">
        <v>18.920000000000002</v>
      </c>
    </row>
    <row r="202" spans="1:12">
      <c r="A202">
        <v>1997</v>
      </c>
      <c r="B202">
        <v>9</v>
      </c>
      <c r="C202">
        <v>12</v>
      </c>
      <c r="D202" s="30">
        <f t="shared" si="3"/>
        <v>35685</v>
      </c>
      <c r="E202">
        <v>114.76</v>
      </c>
      <c r="F202">
        <v>108.26</v>
      </c>
      <c r="G202">
        <v>12.65</v>
      </c>
      <c r="H202">
        <v>5.4950000000000001</v>
      </c>
      <c r="I202">
        <v>11.81</v>
      </c>
      <c r="J202">
        <v>3.98</v>
      </c>
      <c r="K202">
        <v>3.76</v>
      </c>
      <c r="L202">
        <v>20.38</v>
      </c>
    </row>
    <row r="203" spans="1:12">
      <c r="A203">
        <v>1997</v>
      </c>
      <c r="B203">
        <v>9</v>
      </c>
      <c r="C203">
        <v>13</v>
      </c>
      <c r="D203" s="30">
        <f t="shared" si="3"/>
        <v>35686</v>
      </c>
      <c r="E203">
        <v>115.67</v>
      </c>
      <c r="F203">
        <v>109.1</v>
      </c>
      <c r="G203">
        <v>12.65</v>
      </c>
      <c r="H203">
        <v>5.492</v>
      </c>
      <c r="I203">
        <v>11.62</v>
      </c>
      <c r="J203">
        <v>3.99</v>
      </c>
      <c r="K203">
        <v>3.77</v>
      </c>
      <c r="L203">
        <v>20.420000000000002</v>
      </c>
    </row>
    <row r="204" spans="1:12">
      <c r="A204">
        <v>1997</v>
      </c>
      <c r="B204">
        <v>9</v>
      </c>
      <c r="C204">
        <v>15</v>
      </c>
      <c r="D204" s="30">
        <f t="shared" si="3"/>
        <v>35688</v>
      </c>
      <c r="E204">
        <v>114.98</v>
      </c>
      <c r="F204">
        <v>108.37</v>
      </c>
      <c r="G204">
        <v>12.65</v>
      </c>
      <c r="H204">
        <v>5.4870000000000001</v>
      </c>
      <c r="I204">
        <v>11.81</v>
      </c>
      <c r="J204">
        <v>3.97</v>
      </c>
      <c r="K204">
        <v>3.75</v>
      </c>
      <c r="L204">
        <v>20.309999999999999</v>
      </c>
    </row>
    <row r="205" spans="1:12">
      <c r="A205">
        <v>1997</v>
      </c>
      <c r="B205">
        <v>9</v>
      </c>
      <c r="C205">
        <v>16</v>
      </c>
      <c r="D205" s="30">
        <f t="shared" si="3"/>
        <v>35689</v>
      </c>
      <c r="E205">
        <v>114.06</v>
      </c>
      <c r="F205">
        <v>107.45</v>
      </c>
      <c r="G205">
        <v>12.65</v>
      </c>
      <c r="H205">
        <v>5.484</v>
      </c>
      <c r="I205">
        <v>12.05</v>
      </c>
      <c r="J205">
        <v>3.96</v>
      </c>
      <c r="K205">
        <v>3.74</v>
      </c>
      <c r="L205">
        <v>20.21</v>
      </c>
    </row>
    <row r="206" spans="1:12">
      <c r="A206">
        <v>1997</v>
      </c>
      <c r="B206">
        <v>9</v>
      </c>
      <c r="C206">
        <v>17</v>
      </c>
      <c r="D206" s="30">
        <f t="shared" si="3"/>
        <v>35690</v>
      </c>
      <c r="E206">
        <v>114.09</v>
      </c>
      <c r="F206">
        <v>107.44</v>
      </c>
      <c r="G206">
        <v>12.65</v>
      </c>
      <c r="H206">
        <v>5.4809999999999999</v>
      </c>
      <c r="I206">
        <v>12.06</v>
      </c>
      <c r="J206">
        <v>3.96</v>
      </c>
      <c r="K206">
        <v>3.73</v>
      </c>
      <c r="L206">
        <v>20.18</v>
      </c>
    </row>
    <row r="207" spans="1:12">
      <c r="A207">
        <v>1997</v>
      </c>
      <c r="B207">
        <v>9</v>
      </c>
      <c r="C207">
        <v>18</v>
      </c>
      <c r="D207" s="30">
        <f t="shared" si="3"/>
        <v>35691</v>
      </c>
      <c r="E207">
        <v>113.44</v>
      </c>
      <c r="F207">
        <v>106.78</v>
      </c>
      <c r="G207">
        <v>12.65</v>
      </c>
      <c r="H207">
        <v>5.4779999999999998</v>
      </c>
      <c r="I207">
        <v>12.16</v>
      </c>
      <c r="J207">
        <v>3.96</v>
      </c>
      <c r="K207">
        <v>3.73</v>
      </c>
      <c r="L207">
        <v>20.18</v>
      </c>
    </row>
    <row r="208" spans="1:12">
      <c r="A208">
        <v>1997</v>
      </c>
      <c r="B208">
        <v>9</v>
      </c>
      <c r="C208">
        <v>19</v>
      </c>
      <c r="D208" s="30">
        <f t="shared" si="3"/>
        <v>35692</v>
      </c>
      <c r="E208">
        <v>114.41</v>
      </c>
      <c r="F208">
        <v>107.68</v>
      </c>
      <c r="G208">
        <v>12.65</v>
      </c>
      <c r="H208">
        <v>5.476</v>
      </c>
      <c r="I208">
        <v>11.95</v>
      </c>
      <c r="J208">
        <v>3.97</v>
      </c>
      <c r="K208">
        <v>3.74</v>
      </c>
      <c r="L208">
        <v>20.23</v>
      </c>
    </row>
    <row r="209" spans="1:12">
      <c r="A209">
        <v>1997</v>
      </c>
      <c r="B209">
        <v>9</v>
      </c>
      <c r="C209">
        <v>20</v>
      </c>
      <c r="D209" s="30">
        <f t="shared" si="3"/>
        <v>35693</v>
      </c>
      <c r="E209">
        <v>115.75</v>
      </c>
      <c r="F209">
        <v>108.94</v>
      </c>
      <c r="G209">
        <v>12.65</v>
      </c>
      <c r="H209">
        <v>5.4729999999999999</v>
      </c>
      <c r="I209">
        <v>11.64</v>
      </c>
      <c r="J209">
        <v>3.98</v>
      </c>
      <c r="K209">
        <v>3.76</v>
      </c>
      <c r="L209">
        <v>20.309999999999999</v>
      </c>
    </row>
    <row r="210" spans="1:12">
      <c r="A210">
        <v>1997</v>
      </c>
      <c r="B210">
        <v>9</v>
      </c>
      <c r="C210">
        <v>22</v>
      </c>
      <c r="D210" s="30">
        <f t="shared" si="3"/>
        <v>35695</v>
      </c>
      <c r="E210">
        <v>116.29</v>
      </c>
      <c r="F210">
        <v>109.39</v>
      </c>
      <c r="G210">
        <v>12.65</v>
      </c>
      <c r="H210">
        <v>5.4669999999999996</v>
      </c>
      <c r="I210">
        <v>11.55</v>
      </c>
      <c r="J210">
        <v>3.98</v>
      </c>
      <c r="K210">
        <v>3.76</v>
      </c>
      <c r="L210">
        <v>20.3</v>
      </c>
    </row>
    <row r="211" spans="1:12">
      <c r="A211">
        <v>1997</v>
      </c>
      <c r="B211">
        <v>9</v>
      </c>
      <c r="C211">
        <v>23</v>
      </c>
      <c r="D211" s="30">
        <f t="shared" si="3"/>
        <v>35696</v>
      </c>
      <c r="E211">
        <v>114.58</v>
      </c>
      <c r="F211">
        <v>107.71</v>
      </c>
      <c r="G211">
        <v>12.65</v>
      </c>
      <c r="H211">
        <v>5.4649999999999999</v>
      </c>
      <c r="I211">
        <v>11.97</v>
      </c>
      <c r="J211">
        <v>3.95</v>
      </c>
      <c r="K211">
        <v>3.73</v>
      </c>
      <c r="L211">
        <v>20.13</v>
      </c>
    </row>
    <row r="212" spans="1:12">
      <c r="A212">
        <v>1997</v>
      </c>
      <c r="B212">
        <v>9</v>
      </c>
      <c r="C212">
        <v>24</v>
      </c>
      <c r="D212" s="30">
        <f t="shared" si="3"/>
        <v>35697</v>
      </c>
      <c r="E212">
        <v>115.54</v>
      </c>
      <c r="F212">
        <v>108.6</v>
      </c>
      <c r="G212">
        <v>12.65</v>
      </c>
      <c r="H212">
        <v>5.4619999999999997</v>
      </c>
      <c r="I212">
        <v>11.76</v>
      </c>
      <c r="J212">
        <v>3.96</v>
      </c>
      <c r="K212">
        <v>3.74</v>
      </c>
      <c r="L212">
        <v>20.18</v>
      </c>
    </row>
    <row r="213" spans="1:12">
      <c r="A213">
        <v>1997</v>
      </c>
      <c r="B213">
        <v>9</v>
      </c>
      <c r="C213">
        <v>25</v>
      </c>
      <c r="D213" s="30">
        <f t="shared" si="3"/>
        <v>35698</v>
      </c>
      <c r="E213">
        <v>115.51</v>
      </c>
      <c r="F213">
        <v>108.53</v>
      </c>
      <c r="G213">
        <v>12.65</v>
      </c>
      <c r="H213">
        <v>5.4589999999999996</v>
      </c>
      <c r="I213">
        <v>11.73</v>
      </c>
      <c r="J213">
        <v>3.97</v>
      </c>
      <c r="K213">
        <v>3.75</v>
      </c>
      <c r="L213">
        <v>20.21</v>
      </c>
    </row>
    <row r="214" spans="1:12">
      <c r="A214">
        <v>1997</v>
      </c>
      <c r="B214">
        <v>9</v>
      </c>
      <c r="C214">
        <v>26</v>
      </c>
      <c r="D214" s="30">
        <f t="shared" si="3"/>
        <v>35699</v>
      </c>
      <c r="E214">
        <v>116.08</v>
      </c>
      <c r="F214">
        <v>109.04</v>
      </c>
      <c r="G214">
        <v>12.65</v>
      </c>
      <c r="H214">
        <v>5.4560000000000004</v>
      </c>
      <c r="I214">
        <v>11.62</v>
      </c>
      <c r="J214">
        <v>3.97</v>
      </c>
      <c r="K214">
        <v>3.75</v>
      </c>
      <c r="L214">
        <v>20.23</v>
      </c>
    </row>
    <row r="215" spans="1:12">
      <c r="A215">
        <v>1997</v>
      </c>
      <c r="B215">
        <v>9</v>
      </c>
      <c r="C215">
        <v>27</v>
      </c>
      <c r="D215" s="30">
        <f t="shared" si="3"/>
        <v>35700</v>
      </c>
      <c r="E215">
        <v>116.12</v>
      </c>
      <c r="F215">
        <v>109.04</v>
      </c>
      <c r="G215">
        <v>12.65</v>
      </c>
      <c r="H215">
        <v>5.4530000000000003</v>
      </c>
      <c r="I215">
        <v>11.63</v>
      </c>
      <c r="J215">
        <v>3.97</v>
      </c>
      <c r="K215">
        <v>3.75</v>
      </c>
      <c r="L215">
        <v>20.2</v>
      </c>
    </row>
    <row r="216" spans="1:12">
      <c r="A216">
        <v>1997</v>
      </c>
      <c r="B216">
        <v>9</v>
      </c>
      <c r="C216">
        <v>29</v>
      </c>
      <c r="D216" s="30">
        <f t="shared" si="3"/>
        <v>35702</v>
      </c>
      <c r="E216">
        <v>115.49</v>
      </c>
      <c r="F216">
        <v>108.37</v>
      </c>
      <c r="G216">
        <v>12.65</v>
      </c>
      <c r="H216">
        <v>5.4480000000000004</v>
      </c>
      <c r="I216">
        <v>11.81</v>
      </c>
      <c r="J216">
        <v>3.95</v>
      </c>
      <c r="K216">
        <v>3.73</v>
      </c>
      <c r="L216">
        <v>20.100000000000001</v>
      </c>
    </row>
    <row r="217" spans="1:12">
      <c r="A217">
        <v>1997</v>
      </c>
      <c r="B217">
        <v>9</v>
      </c>
      <c r="C217">
        <v>30</v>
      </c>
      <c r="D217" s="30">
        <f t="shared" si="3"/>
        <v>35703</v>
      </c>
      <c r="E217">
        <v>115.74</v>
      </c>
      <c r="F217">
        <v>108.58</v>
      </c>
      <c r="G217">
        <v>12.65</v>
      </c>
      <c r="H217">
        <v>5.4450000000000003</v>
      </c>
      <c r="I217">
        <v>11.77</v>
      </c>
      <c r="J217">
        <v>3.95</v>
      </c>
      <c r="K217">
        <v>3.73</v>
      </c>
      <c r="L217">
        <v>20.09</v>
      </c>
    </row>
    <row r="218" spans="1:12">
      <c r="A218">
        <v>1997</v>
      </c>
      <c r="B218">
        <v>10</v>
      </c>
      <c r="C218">
        <v>1</v>
      </c>
      <c r="D218" s="30">
        <f t="shared" si="3"/>
        <v>35704</v>
      </c>
      <c r="E218">
        <v>115.06</v>
      </c>
      <c r="F218">
        <v>107.89</v>
      </c>
      <c r="G218">
        <v>12.65</v>
      </c>
      <c r="H218">
        <v>5.4420000000000002</v>
      </c>
      <c r="I218">
        <v>11.95</v>
      </c>
      <c r="J218">
        <v>3.94</v>
      </c>
      <c r="K218">
        <v>3.72</v>
      </c>
      <c r="L218">
        <v>20</v>
      </c>
    </row>
    <row r="219" spans="1:12">
      <c r="A219">
        <v>1997</v>
      </c>
      <c r="B219">
        <v>10</v>
      </c>
      <c r="C219">
        <v>3</v>
      </c>
      <c r="D219" s="30">
        <f t="shared" si="3"/>
        <v>35706</v>
      </c>
      <c r="E219">
        <v>115.23</v>
      </c>
      <c r="F219">
        <v>107.98</v>
      </c>
      <c r="G219">
        <v>12.65</v>
      </c>
      <c r="H219">
        <v>5.4370000000000003</v>
      </c>
      <c r="I219">
        <v>11.94</v>
      </c>
      <c r="J219">
        <v>3.94</v>
      </c>
      <c r="K219">
        <v>3.71</v>
      </c>
      <c r="L219">
        <v>19.96</v>
      </c>
    </row>
    <row r="220" spans="1:12">
      <c r="A220">
        <v>1997</v>
      </c>
      <c r="B220">
        <v>10</v>
      </c>
      <c r="C220">
        <v>4</v>
      </c>
      <c r="D220" s="30">
        <f t="shared" si="3"/>
        <v>35707</v>
      </c>
      <c r="E220">
        <v>115.64</v>
      </c>
      <c r="F220">
        <v>108.34</v>
      </c>
      <c r="G220">
        <v>12.65</v>
      </c>
      <c r="H220">
        <v>5.4340000000000002</v>
      </c>
      <c r="I220">
        <v>11.86</v>
      </c>
      <c r="J220">
        <v>3.94</v>
      </c>
      <c r="K220">
        <v>3.72</v>
      </c>
      <c r="L220">
        <v>19.97</v>
      </c>
    </row>
    <row r="221" spans="1:12">
      <c r="A221">
        <v>1997</v>
      </c>
      <c r="B221">
        <v>10</v>
      </c>
      <c r="C221">
        <v>6</v>
      </c>
      <c r="D221" s="30">
        <f t="shared" si="3"/>
        <v>35709</v>
      </c>
      <c r="E221">
        <v>116.73</v>
      </c>
      <c r="F221">
        <v>109.32</v>
      </c>
      <c r="G221">
        <v>12.65</v>
      </c>
      <c r="H221">
        <v>5.4279999999999999</v>
      </c>
      <c r="I221">
        <v>11.64</v>
      </c>
      <c r="J221">
        <v>3.94</v>
      </c>
      <c r="K221">
        <v>3.72</v>
      </c>
      <c r="L221">
        <v>20</v>
      </c>
    </row>
    <row r="222" spans="1:12">
      <c r="A222">
        <v>1997</v>
      </c>
      <c r="B222">
        <v>10</v>
      </c>
      <c r="C222">
        <v>7</v>
      </c>
      <c r="D222" s="30">
        <f t="shared" si="3"/>
        <v>35710</v>
      </c>
      <c r="E222">
        <v>116.59</v>
      </c>
      <c r="F222">
        <v>109.15</v>
      </c>
      <c r="G222">
        <v>12.65</v>
      </c>
      <c r="H222">
        <v>5.4260000000000002</v>
      </c>
      <c r="I222">
        <v>11.69</v>
      </c>
      <c r="J222">
        <v>3.94</v>
      </c>
      <c r="K222">
        <v>3.72</v>
      </c>
      <c r="L222">
        <v>19.96</v>
      </c>
    </row>
    <row r="223" spans="1:12">
      <c r="A223">
        <v>1997</v>
      </c>
      <c r="B223">
        <v>10</v>
      </c>
      <c r="C223">
        <v>8</v>
      </c>
      <c r="D223" s="30">
        <f t="shared" si="3"/>
        <v>35711</v>
      </c>
      <c r="E223">
        <v>117.18</v>
      </c>
      <c r="F223">
        <v>109.68</v>
      </c>
      <c r="G223">
        <v>12.65</v>
      </c>
      <c r="H223">
        <v>5.423</v>
      </c>
      <c r="I223">
        <v>11.57</v>
      </c>
      <c r="J223">
        <v>3.94</v>
      </c>
      <c r="K223">
        <v>3.72</v>
      </c>
      <c r="L223">
        <v>19.98</v>
      </c>
    </row>
    <row r="224" spans="1:12">
      <c r="A224">
        <v>1997</v>
      </c>
      <c r="B224">
        <v>10</v>
      </c>
      <c r="C224">
        <v>9</v>
      </c>
      <c r="D224" s="30">
        <f t="shared" si="3"/>
        <v>35712</v>
      </c>
      <c r="E224">
        <v>116.94</v>
      </c>
      <c r="F224">
        <v>109.41</v>
      </c>
      <c r="G224">
        <v>12.65</v>
      </c>
      <c r="H224">
        <v>5.42</v>
      </c>
      <c r="I224">
        <v>11.64</v>
      </c>
      <c r="J224">
        <v>3.93</v>
      </c>
      <c r="K224">
        <v>3.72</v>
      </c>
      <c r="L224">
        <v>19.940000000000001</v>
      </c>
    </row>
    <row r="225" spans="1:12">
      <c r="A225">
        <v>1997</v>
      </c>
      <c r="B225">
        <v>10</v>
      </c>
      <c r="C225">
        <v>10</v>
      </c>
      <c r="D225" s="30">
        <f t="shared" si="3"/>
        <v>35713</v>
      </c>
      <c r="E225">
        <v>117.16</v>
      </c>
      <c r="F225">
        <v>109.59</v>
      </c>
      <c r="G225">
        <v>12.65</v>
      </c>
      <c r="H225">
        <v>5.4169999999999998</v>
      </c>
      <c r="I225">
        <v>11.6</v>
      </c>
      <c r="J225">
        <v>3.93</v>
      </c>
      <c r="K225">
        <v>3.72</v>
      </c>
      <c r="L225">
        <v>19.93</v>
      </c>
    </row>
    <row r="226" spans="1:12">
      <c r="A226">
        <v>1997</v>
      </c>
      <c r="B226">
        <v>10</v>
      </c>
      <c r="C226">
        <v>13</v>
      </c>
      <c r="D226" s="30">
        <f t="shared" si="3"/>
        <v>35716</v>
      </c>
      <c r="E226">
        <v>117.13</v>
      </c>
      <c r="F226">
        <v>109.45</v>
      </c>
      <c r="G226">
        <v>12.65</v>
      </c>
      <c r="H226">
        <v>5.4089999999999998</v>
      </c>
      <c r="I226">
        <v>11.66</v>
      </c>
      <c r="J226">
        <v>3.92</v>
      </c>
      <c r="K226">
        <v>3.7</v>
      </c>
      <c r="L226">
        <v>19.84</v>
      </c>
    </row>
    <row r="227" spans="1:12">
      <c r="A227">
        <v>1997</v>
      </c>
      <c r="B227">
        <v>10</v>
      </c>
      <c r="C227">
        <v>14</v>
      </c>
      <c r="D227" s="30">
        <f t="shared" si="3"/>
        <v>35717</v>
      </c>
      <c r="E227">
        <v>117.39</v>
      </c>
      <c r="F227">
        <v>109.66</v>
      </c>
      <c r="G227">
        <v>12.65</v>
      </c>
      <c r="H227">
        <v>5.4059999999999997</v>
      </c>
      <c r="I227">
        <v>11.62</v>
      </c>
      <c r="J227">
        <v>3.92</v>
      </c>
      <c r="K227">
        <v>3.7</v>
      </c>
      <c r="L227">
        <v>19.829999999999998</v>
      </c>
    </row>
    <row r="228" spans="1:12">
      <c r="A228">
        <v>1997</v>
      </c>
      <c r="B228">
        <v>10</v>
      </c>
      <c r="C228">
        <v>15</v>
      </c>
      <c r="D228" s="30">
        <f t="shared" si="3"/>
        <v>35718</v>
      </c>
      <c r="E228">
        <v>117.36</v>
      </c>
      <c r="F228">
        <v>109.59</v>
      </c>
      <c r="G228">
        <v>12.65</v>
      </c>
      <c r="H228">
        <v>5.4029999999999996</v>
      </c>
      <c r="I228">
        <v>11.64</v>
      </c>
      <c r="J228">
        <v>3.92</v>
      </c>
      <c r="K228">
        <v>3.7</v>
      </c>
      <c r="L228">
        <v>19.8</v>
      </c>
    </row>
    <row r="229" spans="1:12">
      <c r="A229">
        <v>1997</v>
      </c>
      <c r="B229">
        <v>10</v>
      </c>
      <c r="C229">
        <v>16</v>
      </c>
      <c r="D229" s="30">
        <f t="shared" si="3"/>
        <v>35719</v>
      </c>
      <c r="E229">
        <v>117.53</v>
      </c>
      <c r="F229">
        <v>109.71</v>
      </c>
      <c r="G229">
        <v>12.65</v>
      </c>
      <c r="H229">
        <v>5.4009999999999998</v>
      </c>
      <c r="I229">
        <v>11.62</v>
      </c>
      <c r="J229">
        <v>3.91</v>
      </c>
      <c r="K229">
        <v>3.7</v>
      </c>
      <c r="L229">
        <v>19.79</v>
      </c>
    </row>
    <row r="230" spans="1:12">
      <c r="A230">
        <v>1997</v>
      </c>
      <c r="B230">
        <v>10</v>
      </c>
      <c r="C230">
        <v>17</v>
      </c>
      <c r="D230" s="30">
        <f t="shared" si="3"/>
        <v>35720</v>
      </c>
      <c r="E230">
        <v>117.9</v>
      </c>
      <c r="F230">
        <v>110.03</v>
      </c>
      <c r="G230">
        <v>12.65</v>
      </c>
      <c r="H230">
        <v>5.3979999999999997</v>
      </c>
      <c r="I230">
        <v>11.55</v>
      </c>
      <c r="J230">
        <v>3.91</v>
      </c>
      <c r="K230">
        <v>3.7</v>
      </c>
      <c r="L230">
        <v>19.79</v>
      </c>
    </row>
    <row r="231" spans="1:12">
      <c r="A231">
        <v>1997</v>
      </c>
      <c r="B231">
        <v>10</v>
      </c>
      <c r="C231">
        <v>18</v>
      </c>
      <c r="D231" s="30">
        <f t="shared" si="3"/>
        <v>35721</v>
      </c>
      <c r="E231">
        <v>117.99</v>
      </c>
      <c r="F231">
        <v>110.08</v>
      </c>
      <c r="G231">
        <v>12.65</v>
      </c>
      <c r="H231">
        <v>5.3949999999999996</v>
      </c>
      <c r="I231">
        <v>11.55</v>
      </c>
      <c r="J231">
        <v>3.91</v>
      </c>
      <c r="K231">
        <v>3.7</v>
      </c>
      <c r="L231">
        <v>19.77</v>
      </c>
    </row>
    <row r="232" spans="1:12">
      <c r="A232">
        <v>1997</v>
      </c>
      <c r="B232">
        <v>10</v>
      </c>
      <c r="C232">
        <v>20</v>
      </c>
      <c r="D232" s="30">
        <f t="shared" si="3"/>
        <v>35723</v>
      </c>
      <c r="E232">
        <v>118.13</v>
      </c>
      <c r="F232">
        <v>110.14</v>
      </c>
      <c r="G232">
        <v>12.65</v>
      </c>
      <c r="H232">
        <v>5.39</v>
      </c>
      <c r="I232">
        <v>11.55</v>
      </c>
      <c r="J232">
        <v>3.91</v>
      </c>
      <c r="K232">
        <v>3.69</v>
      </c>
      <c r="L232">
        <v>19.73</v>
      </c>
    </row>
    <row r="233" spans="1:12">
      <c r="A233">
        <v>1997</v>
      </c>
      <c r="B233">
        <v>10</v>
      </c>
      <c r="C233">
        <v>21</v>
      </c>
      <c r="D233" s="30">
        <f t="shared" si="3"/>
        <v>35724</v>
      </c>
      <c r="E233">
        <v>119.02</v>
      </c>
      <c r="F233">
        <v>110.96</v>
      </c>
      <c r="G233">
        <v>12.65</v>
      </c>
      <c r="H233">
        <v>5.3869999999999996</v>
      </c>
      <c r="I233">
        <v>11.36</v>
      </c>
      <c r="J233">
        <v>3.91</v>
      </c>
      <c r="K233">
        <v>3.7</v>
      </c>
      <c r="L233">
        <v>19.77</v>
      </c>
    </row>
    <row r="234" spans="1:12">
      <c r="A234">
        <v>1997</v>
      </c>
      <c r="B234">
        <v>10</v>
      </c>
      <c r="C234">
        <v>22</v>
      </c>
      <c r="D234" s="30">
        <f t="shared" si="3"/>
        <v>35725</v>
      </c>
      <c r="E234">
        <v>119.71</v>
      </c>
      <c r="F234">
        <v>111.58</v>
      </c>
      <c r="G234">
        <v>12.65</v>
      </c>
      <c r="H234">
        <v>5.3840000000000003</v>
      </c>
      <c r="I234">
        <v>11.21</v>
      </c>
      <c r="J234">
        <v>3.91</v>
      </c>
      <c r="K234">
        <v>3.71</v>
      </c>
      <c r="L234">
        <v>19.8</v>
      </c>
    </row>
    <row r="235" spans="1:12">
      <c r="A235">
        <v>1997</v>
      </c>
      <c r="B235">
        <v>10</v>
      </c>
      <c r="C235">
        <v>23</v>
      </c>
      <c r="D235" s="30">
        <f t="shared" si="3"/>
        <v>35726</v>
      </c>
      <c r="E235">
        <v>119.9</v>
      </c>
      <c r="F235">
        <v>111.73</v>
      </c>
      <c r="G235">
        <v>12.65</v>
      </c>
      <c r="H235">
        <v>5.3810000000000002</v>
      </c>
      <c r="I235">
        <v>11.19</v>
      </c>
      <c r="J235">
        <v>3.91</v>
      </c>
      <c r="K235">
        <v>3.71</v>
      </c>
      <c r="L235">
        <v>19.79</v>
      </c>
    </row>
    <row r="236" spans="1:12">
      <c r="A236">
        <v>1997</v>
      </c>
      <c r="B236">
        <v>10</v>
      </c>
      <c r="C236">
        <v>24</v>
      </c>
      <c r="D236" s="30">
        <f t="shared" si="3"/>
        <v>35727</v>
      </c>
      <c r="E236">
        <v>119.55</v>
      </c>
      <c r="F236">
        <v>111.35</v>
      </c>
      <c r="G236">
        <v>12.65</v>
      </c>
      <c r="H236">
        <v>5.3780000000000001</v>
      </c>
      <c r="I236">
        <v>11.29</v>
      </c>
      <c r="J236">
        <v>3.91</v>
      </c>
      <c r="K236">
        <v>3.7</v>
      </c>
      <c r="L236">
        <v>19.73</v>
      </c>
    </row>
    <row r="237" spans="1:12">
      <c r="A237">
        <v>1997</v>
      </c>
      <c r="B237">
        <v>10</v>
      </c>
      <c r="C237">
        <v>25</v>
      </c>
      <c r="D237" s="30">
        <f t="shared" si="3"/>
        <v>35728</v>
      </c>
      <c r="E237">
        <v>120.62</v>
      </c>
      <c r="F237">
        <v>112.35</v>
      </c>
      <c r="G237">
        <v>12.65</v>
      </c>
      <c r="H237">
        <v>5.3760000000000003</v>
      </c>
      <c r="I237">
        <v>11.05</v>
      </c>
      <c r="J237">
        <v>3.91</v>
      </c>
      <c r="K237">
        <v>3.71</v>
      </c>
      <c r="L237">
        <v>19.79</v>
      </c>
    </row>
    <row r="238" spans="1:12">
      <c r="A238">
        <v>1997</v>
      </c>
      <c r="B238">
        <v>10</v>
      </c>
      <c r="C238">
        <v>27</v>
      </c>
      <c r="D238" s="30">
        <f t="shared" si="3"/>
        <v>35730</v>
      </c>
      <c r="E238">
        <v>120.21</v>
      </c>
      <c r="F238">
        <v>111.89</v>
      </c>
      <c r="G238">
        <v>12.65</v>
      </c>
      <c r="H238">
        <v>5.37</v>
      </c>
      <c r="I238">
        <v>11.18</v>
      </c>
      <c r="J238">
        <v>3.9</v>
      </c>
      <c r="K238">
        <v>3.69</v>
      </c>
      <c r="L238">
        <v>19.7</v>
      </c>
    </row>
    <row r="239" spans="1:12">
      <c r="A239">
        <v>1997</v>
      </c>
      <c r="B239">
        <v>10</v>
      </c>
      <c r="C239">
        <v>28</v>
      </c>
      <c r="D239" s="30">
        <f t="shared" si="3"/>
        <v>35731</v>
      </c>
      <c r="E239">
        <v>120.14</v>
      </c>
      <c r="F239">
        <v>111.78</v>
      </c>
      <c r="G239">
        <v>12.65</v>
      </c>
      <c r="H239">
        <v>5.367</v>
      </c>
      <c r="I239">
        <v>11.21</v>
      </c>
      <c r="J239">
        <v>3.9</v>
      </c>
      <c r="K239">
        <v>3.69</v>
      </c>
      <c r="L239">
        <v>19.670000000000002</v>
      </c>
    </row>
    <row r="240" spans="1:12">
      <c r="A240">
        <v>1997</v>
      </c>
      <c r="B240">
        <v>10</v>
      </c>
      <c r="C240">
        <v>29</v>
      </c>
      <c r="D240" s="30">
        <f t="shared" si="3"/>
        <v>35732</v>
      </c>
      <c r="E240">
        <v>120.34</v>
      </c>
      <c r="F240">
        <v>111.94</v>
      </c>
      <c r="G240">
        <v>12.65</v>
      </c>
      <c r="H240">
        <v>5.3650000000000002</v>
      </c>
      <c r="I240">
        <v>11.18</v>
      </c>
      <c r="J240">
        <v>3.9</v>
      </c>
      <c r="K240">
        <v>3.69</v>
      </c>
      <c r="L240">
        <v>19.66</v>
      </c>
    </row>
    <row r="241" spans="1:12">
      <c r="A241">
        <v>1997</v>
      </c>
      <c r="B241">
        <v>10</v>
      </c>
      <c r="C241">
        <v>31</v>
      </c>
      <c r="D241" s="30">
        <f t="shared" si="3"/>
        <v>35734</v>
      </c>
      <c r="E241">
        <v>120.38</v>
      </c>
      <c r="F241">
        <v>111.91</v>
      </c>
      <c r="G241">
        <v>12.65</v>
      </c>
      <c r="H241">
        <v>5.3620000000000001</v>
      </c>
      <c r="I241">
        <v>11.2</v>
      </c>
      <c r="J241">
        <v>3.89</v>
      </c>
      <c r="K241">
        <v>3.69</v>
      </c>
      <c r="L241">
        <v>19.63</v>
      </c>
    </row>
    <row r="242" spans="1:12">
      <c r="A242">
        <v>1997</v>
      </c>
      <c r="B242">
        <v>11</v>
      </c>
      <c r="C242">
        <v>3</v>
      </c>
      <c r="D242" s="30">
        <f t="shared" si="3"/>
        <v>35737</v>
      </c>
      <c r="E242">
        <v>120.13</v>
      </c>
      <c r="F242">
        <v>111.6</v>
      </c>
      <c r="G242">
        <v>12.65</v>
      </c>
      <c r="H242">
        <v>5.3529999999999998</v>
      </c>
      <c r="I242">
        <v>11.3</v>
      </c>
      <c r="J242">
        <v>3.88</v>
      </c>
      <c r="K242">
        <v>3.67</v>
      </c>
      <c r="L242">
        <v>19.53</v>
      </c>
    </row>
    <row r="243" spans="1:12">
      <c r="A243">
        <v>1997</v>
      </c>
      <c r="B243">
        <v>11</v>
      </c>
      <c r="C243">
        <v>4</v>
      </c>
      <c r="D243" s="30">
        <f t="shared" si="3"/>
        <v>35738</v>
      </c>
      <c r="E243">
        <v>120.59</v>
      </c>
      <c r="F243">
        <v>112.01</v>
      </c>
      <c r="G243">
        <v>12.65</v>
      </c>
      <c r="H243">
        <v>5.351</v>
      </c>
      <c r="I243">
        <v>11.21</v>
      </c>
      <c r="J243">
        <v>3.88</v>
      </c>
      <c r="K243">
        <v>3.67</v>
      </c>
      <c r="L243">
        <v>19.54</v>
      </c>
    </row>
    <row r="244" spans="1:12">
      <c r="A244">
        <v>1997</v>
      </c>
      <c r="B244">
        <v>11</v>
      </c>
      <c r="C244">
        <v>5</v>
      </c>
      <c r="D244" s="30">
        <f t="shared" si="3"/>
        <v>35739</v>
      </c>
      <c r="E244">
        <v>120.43</v>
      </c>
      <c r="F244">
        <v>111.82</v>
      </c>
      <c r="G244">
        <v>12.65</v>
      </c>
      <c r="H244">
        <v>5.3479999999999999</v>
      </c>
      <c r="I244">
        <v>11.23</v>
      </c>
      <c r="J244">
        <v>3.88</v>
      </c>
      <c r="K244">
        <v>3.68</v>
      </c>
      <c r="L244">
        <v>19.54</v>
      </c>
    </row>
    <row r="245" spans="1:12">
      <c r="A245">
        <v>1997</v>
      </c>
      <c r="B245">
        <v>11</v>
      </c>
      <c r="C245">
        <v>6</v>
      </c>
      <c r="D245" s="30">
        <f t="shared" si="3"/>
        <v>35740</v>
      </c>
      <c r="E245">
        <v>120.53</v>
      </c>
      <c r="F245">
        <v>111.88</v>
      </c>
      <c r="G245">
        <v>12.65</v>
      </c>
      <c r="H245">
        <v>5.3449999999999998</v>
      </c>
      <c r="I245">
        <v>11.22</v>
      </c>
      <c r="J245">
        <v>3.88</v>
      </c>
      <c r="K245">
        <v>3.67</v>
      </c>
      <c r="L245">
        <v>19.52</v>
      </c>
    </row>
    <row r="246" spans="1:12">
      <c r="A246">
        <v>1997</v>
      </c>
      <c r="B246">
        <v>11</v>
      </c>
      <c r="C246">
        <v>7</v>
      </c>
      <c r="D246" s="30">
        <f t="shared" si="3"/>
        <v>35741</v>
      </c>
      <c r="E246">
        <v>120.77</v>
      </c>
      <c r="F246">
        <v>112.08</v>
      </c>
      <c r="G246">
        <v>12.65</v>
      </c>
      <c r="H246">
        <v>5.3419999999999996</v>
      </c>
      <c r="I246">
        <v>11.18</v>
      </c>
      <c r="J246">
        <v>3.88</v>
      </c>
      <c r="K246">
        <v>3.67</v>
      </c>
      <c r="L246">
        <v>19.510000000000002</v>
      </c>
    </row>
    <row r="247" spans="1:12">
      <c r="A247">
        <v>1997</v>
      </c>
      <c r="B247">
        <v>11</v>
      </c>
      <c r="C247">
        <v>8</v>
      </c>
      <c r="D247" s="30">
        <f t="shared" si="3"/>
        <v>35742</v>
      </c>
      <c r="E247">
        <v>120.57</v>
      </c>
      <c r="F247">
        <v>111.86</v>
      </c>
      <c r="G247">
        <v>12.65</v>
      </c>
      <c r="H247">
        <v>5.34</v>
      </c>
      <c r="I247">
        <v>11.25</v>
      </c>
      <c r="J247">
        <v>3.87</v>
      </c>
      <c r="K247">
        <v>3.67</v>
      </c>
      <c r="L247">
        <v>19.47</v>
      </c>
    </row>
    <row r="248" spans="1:12">
      <c r="A248">
        <v>1997</v>
      </c>
      <c r="B248">
        <v>11</v>
      </c>
      <c r="C248">
        <v>10</v>
      </c>
      <c r="D248" s="30">
        <f t="shared" si="3"/>
        <v>35744</v>
      </c>
      <c r="E248">
        <v>120.5</v>
      </c>
      <c r="F248">
        <v>111.72</v>
      </c>
      <c r="G248">
        <v>12.65</v>
      </c>
      <c r="H248">
        <v>5.3339999999999996</v>
      </c>
      <c r="I248">
        <v>11.2</v>
      </c>
      <c r="J248">
        <v>3.88</v>
      </c>
      <c r="K248">
        <v>3.68</v>
      </c>
      <c r="L248">
        <v>19.510000000000002</v>
      </c>
    </row>
    <row r="249" spans="1:12">
      <c r="A249">
        <v>1997</v>
      </c>
      <c r="B249">
        <v>11</v>
      </c>
      <c r="C249">
        <v>11</v>
      </c>
      <c r="D249" s="30">
        <f t="shared" si="3"/>
        <v>35745</v>
      </c>
      <c r="E249">
        <v>120.53</v>
      </c>
      <c r="F249">
        <v>111.71</v>
      </c>
      <c r="G249">
        <v>12.65</v>
      </c>
      <c r="H249">
        <v>5.3310000000000004</v>
      </c>
      <c r="I249">
        <v>11.21</v>
      </c>
      <c r="J249">
        <v>3.88</v>
      </c>
      <c r="K249">
        <v>3.67</v>
      </c>
      <c r="L249">
        <v>19.48</v>
      </c>
    </row>
    <row r="250" spans="1:12">
      <c r="A250">
        <v>1997</v>
      </c>
      <c r="B250">
        <v>11</v>
      </c>
      <c r="C250">
        <v>12</v>
      </c>
      <c r="D250" s="30">
        <f t="shared" si="3"/>
        <v>35746</v>
      </c>
      <c r="E250">
        <v>120.87</v>
      </c>
      <c r="F250">
        <v>112</v>
      </c>
      <c r="G250">
        <v>12.65</v>
      </c>
      <c r="H250">
        <v>5.3280000000000003</v>
      </c>
      <c r="I250">
        <v>11.15</v>
      </c>
      <c r="J250">
        <v>3.88</v>
      </c>
      <c r="K250">
        <v>3.67</v>
      </c>
      <c r="L250">
        <v>19.48</v>
      </c>
    </row>
    <row r="251" spans="1:12">
      <c r="A251">
        <v>1997</v>
      </c>
      <c r="B251">
        <v>11</v>
      </c>
      <c r="C251">
        <v>13</v>
      </c>
      <c r="D251" s="30">
        <f t="shared" si="3"/>
        <v>35747</v>
      </c>
      <c r="E251">
        <v>120.37</v>
      </c>
      <c r="F251">
        <v>111.49</v>
      </c>
      <c r="G251">
        <v>12.65</v>
      </c>
      <c r="H251">
        <v>5.3259999999999996</v>
      </c>
      <c r="I251">
        <v>11.28</v>
      </c>
      <c r="J251">
        <v>3.87</v>
      </c>
      <c r="K251">
        <v>3.66</v>
      </c>
      <c r="L251">
        <v>19.41</v>
      </c>
    </row>
    <row r="252" spans="1:12">
      <c r="A252">
        <v>1997</v>
      </c>
      <c r="B252">
        <v>11</v>
      </c>
      <c r="C252">
        <v>15</v>
      </c>
      <c r="D252" s="30">
        <f t="shared" si="3"/>
        <v>35749</v>
      </c>
      <c r="E252">
        <v>120.47</v>
      </c>
      <c r="F252">
        <v>111.51</v>
      </c>
      <c r="G252">
        <v>12.65</v>
      </c>
      <c r="H252">
        <v>5.32</v>
      </c>
      <c r="I252">
        <v>11.24</v>
      </c>
      <c r="J252">
        <v>3.88</v>
      </c>
      <c r="K252">
        <v>3.67</v>
      </c>
      <c r="L252">
        <v>19.43</v>
      </c>
    </row>
    <row r="253" spans="1:12">
      <c r="A253">
        <v>1997</v>
      </c>
      <c r="B253">
        <v>11</v>
      </c>
      <c r="C253">
        <v>17</v>
      </c>
      <c r="D253" s="30">
        <f t="shared" si="3"/>
        <v>35751</v>
      </c>
      <c r="E253">
        <v>120.67</v>
      </c>
      <c r="F253">
        <v>111.63</v>
      </c>
      <c r="G253">
        <v>12.64</v>
      </c>
      <c r="H253">
        <v>5.3380000000000001</v>
      </c>
      <c r="I253">
        <v>11.21</v>
      </c>
      <c r="J253">
        <v>3.89</v>
      </c>
      <c r="K253">
        <v>3.68</v>
      </c>
      <c r="L253">
        <v>19.54</v>
      </c>
    </row>
    <row r="254" spans="1:12">
      <c r="A254">
        <v>1997</v>
      </c>
      <c r="B254">
        <v>11</v>
      </c>
      <c r="C254">
        <v>18</v>
      </c>
      <c r="D254" s="30">
        <f t="shared" si="3"/>
        <v>35752</v>
      </c>
      <c r="E254">
        <v>120.66</v>
      </c>
      <c r="F254">
        <v>111.59</v>
      </c>
      <c r="G254">
        <v>12.64</v>
      </c>
      <c r="H254">
        <v>5.335</v>
      </c>
      <c r="I254">
        <v>11.23</v>
      </c>
      <c r="J254">
        <v>3.88</v>
      </c>
      <c r="K254">
        <v>3.68</v>
      </c>
      <c r="L254">
        <v>19.510000000000002</v>
      </c>
    </row>
    <row r="255" spans="1:12">
      <c r="A255">
        <v>1997</v>
      </c>
      <c r="B255">
        <v>11</v>
      </c>
      <c r="C255">
        <v>19</v>
      </c>
      <c r="D255" s="30">
        <f t="shared" si="3"/>
        <v>35753</v>
      </c>
      <c r="E255">
        <v>120.63</v>
      </c>
      <c r="F255">
        <v>111.52</v>
      </c>
      <c r="G255">
        <v>12.65</v>
      </c>
      <c r="H255">
        <v>5.3090000000000002</v>
      </c>
      <c r="I255">
        <v>11.24</v>
      </c>
      <c r="J255">
        <v>3.87</v>
      </c>
      <c r="K255">
        <v>3.66</v>
      </c>
      <c r="L255">
        <v>19.36</v>
      </c>
    </row>
    <row r="256" spans="1:12">
      <c r="A256">
        <v>1997</v>
      </c>
      <c r="B256">
        <v>11</v>
      </c>
      <c r="C256">
        <v>20</v>
      </c>
      <c r="D256" s="30">
        <f t="shared" si="3"/>
        <v>35754</v>
      </c>
      <c r="E256">
        <v>120.92</v>
      </c>
      <c r="F256">
        <v>111.76</v>
      </c>
      <c r="G256">
        <v>12.65</v>
      </c>
      <c r="H256">
        <v>5.306</v>
      </c>
      <c r="I256">
        <v>11.19</v>
      </c>
      <c r="J256">
        <v>3.87</v>
      </c>
      <c r="K256">
        <v>3.66</v>
      </c>
      <c r="L256">
        <v>19.36</v>
      </c>
    </row>
    <row r="257" spans="1:12">
      <c r="A257">
        <v>1997</v>
      </c>
      <c r="B257">
        <v>11</v>
      </c>
      <c r="C257">
        <v>21</v>
      </c>
      <c r="D257" s="30">
        <f t="shared" si="3"/>
        <v>35755</v>
      </c>
      <c r="E257">
        <v>120.9</v>
      </c>
      <c r="F257">
        <v>111.71</v>
      </c>
      <c r="G257">
        <v>12.65</v>
      </c>
      <c r="H257">
        <v>5.3029999999999999</v>
      </c>
      <c r="I257">
        <v>11.21</v>
      </c>
      <c r="J257">
        <v>3.86</v>
      </c>
      <c r="K257">
        <v>3.66</v>
      </c>
      <c r="L257">
        <v>19.329999999999998</v>
      </c>
    </row>
    <row r="258" spans="1:12">
      <c r="A258">
        <v>1997</v>
      </c>
      <c r="B258">
        <v>11</v>
      </c>
      <c r="C258">
        <v>22</v>
      </c>
      <c r="D258" s="30">
        <f t="shared" ref="D258:D321" si="4">DATE(A258,B258,C258)</f>
        <v>35756</v>
      </c>
      <c r="E258">
        <v>120.85</v>
      </c>
      <c r="F258">
        <v>111.63</v>
      </c>
      <c r="G258">
        <v>12.65</v>
      </c>
      <c r="H258">
        <v>5.3010000000000002</v>
      </c>
      <c r="I258">
        <v>11.24</v>
      </c>
      <c r="J258">
        <v>3.86</v>
      </c>
      <c r="K258">
        <v>3.65</v>
      </c>
      <c r="L258">
        <v>19.3</v>
      </c>
    </row>
    <row r="259" spans="1:12">
      <c r="A259">
        <v>1997</v>
      </c>
      <c r="B259">
        <v>11</v>
      </c>
      <c r="C259">
        <v>24</v>
      </c>
      <c r="D259" s="30">
        <f t="shared" si="4"/>
        <v>35758</v>
      </c>
      <c r="E259">
        <v>121.3</v>
      </c>
      <c r="F259">
        <v>111.99</v>
      </c>
      <c r="G259">
        <v>12.65</v>
      </c>
      <c r="H259">
        <v>5.2949999999999999</v>
      </c>
      <c r="I259">
        <v>11.13</v>
      </c>
      <c r="J259">
        <v>3.86</v>
      </c>
      <c r="K259">
        <v>3.66</v>
      </c>
      <c r="L259">
        <v>19.32</v>
      </c>
    </row>
    <row r="260" spans="1:12">
      <c r="A260">
        <v>1997</v>
      </c>
      <c r="B260">
        <v>11</v>
      </c>
      <c r="C260">
        <v>25</v>
      </c>
      <c r="D260" s="30">
        <f t="shared" si="4"/>
        <v>35759</v>
      </c>
      <c r="E260">
        <v>120.84</v>
      </c>
      <c r="F260">
        <v>111.52</v>
      </c>
      <c r="G260">
        <v>12.65</v>
      </c>
      <c r="H260">
        <v>5.2919999999999998</v>
      </c>
      <c r="I260">
        <v>11.19</v>
      </c>
      <c r="J260">
        <v>3.87</v>
      </c>
      <c r="K260">
        <v>3.66</v>
      </c>
      <c r="L260">
        <v>19.329999999999998</v>
      </c>
    </row>
    <row r="261" spans="1:12">
      <c r="A261">
        <v>1997</v>
      </c>
      <c r="B261">
        <v>11</v>
      </c>
      <c r="C261">
        <v>26</v>
      </c>
      <c r="D261" s="30">
        <f t="shared" si="4"/>
        <v>35760</v>
      </c>
      <c r="E261">
        <v>121.01</v>
      </c>
      <c r="F261">
        <v>111.65</v>
      </c>
      <c r="G261">
        <v>12.65</v>
      </c>
      <c r="H261">
        <v>5.29</v>
      </c>
      <c r="I261">
        <v>11.16</v>
      </c>
      <c r="J261">
        <v>3.87</v>
      </c>
      <c r="K261">
        <v>3.66</v>
      </c>
      <c r="L261">
        <v>19.309999999999999</v>
      </c>
    </row>
    <row r="262" spans="1:12">
      <c r="A262">
        <v>1997</v>
      </c>
      <c r="B262">
        <v>11</v>
      </c>
      <c r="C262">
        <v>27</v>
      </c>
      <c r="D262" s="30">
        <f t="shared" si="4"/>
        <v>35761</v>
      </c>
      <c r="E262">
        <v>120.91</v>
      </c>
      <c r="F262">
        <v>111.52</v>
      </c>
      <c r="G262">
        <v>12.65</v>
      </c>
      <c r="H262">
        <v>5.2869999999999999</v>
      </c>
      <c r="I262">
        <v>11.13</v>
      </c>
      <c r="J262">
        <v>3.88</v>
      </c>
      <c r="K262">
        <v>3.67</v>
      </c>
      <c r="L262">
        <v>19.350000000000001</v>
      </c>
    </row>
    <row r="263" spans="1:12">
      <c r="A263">
        <v>1997</v>
      </c>
      <c r="B263">
        <v>11</v>
      </c>
      <c r="C263">
        <v>28</v>
      </c>
      <c r="D263" s="30">
        <f t="shared" si="4"/>
        <v>35762</v>
      </c>
      <c r="E263">
        <v>121.31</v>
      </c>
      <c r="F263">
        <v>111.86</v>
      </c>
      <c r="G263">
        <v>12.65</v>
      </c>
      <c r="H263">
        <v>5.2839999999999998</v>
      </c>
      <c r="I263">
        <v>11.06</v>
      </c>
      <c r="J263">
        <v>3.88</v>
      </c>
      <c r="K263">
        <v>3.67</v>
      </c>
      <c r="L263">
        <v>19.350000000000001</v>
      </c>
    </row>
    <row r="264" spans="1:12">
      <c r="A264">
        <v>1997</v>
      </c>
      <c r="B264">
        <v>11</v>
      </c>
      <c r="C264">
        <v>29</v>
      </c>
      <c r="D264" s="30">
        <f t="shared" si="4"/>
        <v>35763</v>
      </c>
      <c r="E264">
        <v>120.78</v>
      </c>
      <c r="F264">
        <v>111.32</v>
      </c>
      <c r="G264">
        <v>12.65</v>
      </c>
      <c r="H264">
        <v>5.2809999999999997</v>
      </c>
      <c r="I264">
        <v>11.2</v>
      </c>
      <c r="J264">
        <v>3.87</v>
      </c>
      <c r="K264">
        <v>3.66</v>
      </c>
      <c r="L264">
        <v>19.29</v>
      </c>
    </row>
    <row r="265" spans="1:12">
      <c r="A265">
        <v>1997</v>
      </c>
      <c r="B265">
        <v>12</v>
      </c>
      <c r="C265">
        <v>1</v>
      </c>
      <c r="D265" s="30">
        <f t="shared" si="4"/>
        <v>35765</v>
      </c>
      <c r="E265">
        <v>122.19</v>
      </c>
      <c r="F265">
        <v>112.81</v>
      </c>
      <c r="G265">
        <v>12.65</v>
      </c>
      <c r="H265">
        <v>5.2759999999999998</v>
      </c>
      <c r="I265">
        <v>10.8</v>
      </c>
      <c r="J265">
        <v>3.89</v>
      </c>
      <c r="K265">
        <v>3.69</v>
      </c>
      <c r="L265">
        <v>19.41</v>
      </c>
    </row>
    <row r="266" spans="1:12">
      <c r="A266">
        <v>1997</v>
      </c>
      <c r="B266">
        <v>12</v>
      </c>
      <c r="C266">
        <v>2</v>
      </c>
      <c r="D266" s="30">
        <f t="shared" si="4"/>
        <v>35766</v>
      </c>
      <c r="E266">
        <v>120.33</v>
      </c>
      <c r="F266">
        <v>111.01</v>
      </c>
      <c r="G266">
        <v>12.65</v>
      </c>
      <c r="H266">
        <v>5.2729999999999997</v>
      </c>
      <c r="I266">
        <v>11.25</v>
      </c>
      <c r="J266">
        <v>3.86</v>
      </c>
      <c r="K266">
        <v>3.66</v>
      </c>
      <c r="L266">
        <v>19.239999999999998</v>
      </c>
    </row>
    <row r="267" spans="1:12">
      <c r="A267">
        <v>1997</v>
      </c>
      <c r="B267">
        <v>12</v>
      </c>
      <c r="C267">
        <v>3</v>
      </c>
      <c r="D267" s="30">
        <f t="shared" si="4"/>
        <v>35767</v>
      </c>
      <c r="E267">
        <v>121.07</v>
      </c>
      <c r="F267">
        <v>111.67</v>
      </c>
      <c r="G267">
        <v>12.65</v>
      </c>
      <c r="H267">
        <v>5.27</v>
      </c>
      <c r="I267">
        <v>11.09</v>
      </c>
      <c r="J267">
        <v>3.87</v>
      </c>
      <c r="K267">
        <v>3.66</v>
      </c>
      <c r="L267">
        <v>19.27</v>
      </c>
    </row>
    <row r="268" spans="1:12">
      <c r="A268">
        <v>1997</v>
      </c>
      <c r="B268">
        <v>12</v>
      </c>
      <c r="C268">
        <v>4</v>
      </c>
      <c r="D268" s="30">
        <f t="shared" si="4"/>
        <v>35768</v>
      </c>
      <c r="E268">
        <v>120.85</v>
      </c>
      <c r="F268">
        <v>111.43</v>
      </c>
      <c r="G268">
        <v>12.65</v>
      </c>
      <c r="H268">
        <v>5.2670000000000003</v>
      </c>
      <c r="I268">
        <v>11.16</v>
      </c>
      <c r="J268">
        <v>3.86</v>
      </c>
      <c r="K268">
        <v>3.66</v>
      </c>
      <c r="L268">
        <v>19.23</v>
      </c>
    </row>
    <row r="269" spans="1:12">
      <c r="A269">
        <v>1997</v>
      </c>
      <c r="B269">
        <v>12</v>
      </c>
      <c r="C269">
        <v>5</v>
      </c>
      <c r="D269" s="30">
        <f t="shared" si="4"/>
        <v>35769</v>
      </c>
      <c r="E269">
        <v>118.56</v>
      </c>
      <c r="F269">
        <v>109.22</v>
      </c>
      <c r="G269">
        <v>12.65</v>
      </c>
      <c r="H269">
        <v>5.2649999999999997</v>
      </c>
      <c r="I269">
        <v>11.72</v>
      </c>
      <c r="J269">
        <v>3.84</v>
      </c>
      <c r="K269">
        <v>3.62</v>
      </c>
      <c r="L269">
        <v>19.02</v>
      </c>
    </row>
    <row r="270" spans="1:12">
      <c r="A270">
        <v>1997</v>
      </c>
      <c r="B270">
        <v>12</v>
      </c>
      <c r="C270">
        <v>6</v>
      </c>
      <c r="D270" s="30">
        <f t="shared" si="4"/>
        <v>35770</v>
      </c>
      <c r="E270">
        <v>119.26</v>
      </c>
      <c r="F270">
        <v>109.85</v>
      </c>
      <c r="G270">
        <v>12.65</v>
      </c>
      <c r="H270">
        <v>5.2619999999999996</v>
      </c>
      <c r="I270">
        <v>11.57</v>
      </c>
      <c r="J270">
        <v>3.84</v>
      </c>
      <c r="K270">
        <v>3.63</v>
      </c>
      <c r="L270">
        <v>19.05</v>
      </c>
    </row>
    <row r="271" spans="1:12">
      <c r="A271">
        <v>1997</v>
      </c>
      <c r="B271">
        <v>12</v>
      </c>
      <c r="C271">
        <v>8</v>
      </c>
      <c r="D271" s="30">
        <f t="shared" si="4"/>
        <v>35772</v>
      </c>
      <c r="E271">
        <v>120.73</v>
      </c>
      <c r="F271">
        <v>111.17</v>
      </c>
      <c r="G271">
        <v>12.65</v>
      </c>
      <c r="H271">
        <v>5.2560000000000002</v>
      </c>
      <c r="I271">
        <v>11.11</v>
      </c>
      <c r="J271">
        <v>3.87</v>
      </c>
      <c r="K271">
        <v>3.67</v>
      </c>
      <c r="L271">
        <v>19.260000000000002</v>
      </c>
    </row>
    <row r="272" spans="1:12">
      <c r="A272">
        <v>1997</v>
      </c>
      <c r="B272">
        <v>12</v>
      </c>
      <c r="C272">
        <v>9</v>
      </c>
      <c r="D272" s="30">
        <f t="shared" si="4"/>
        <v>35773</v>
      </c>
      <c r="E272">
        <v>119.39</v>
      </c>
      <c r="F272">
        <v>109.87</v>
      </c>
      <c r="G272">
        <v>12.65</v>
      </c>
      <c r="H272">
        <v>5.2530000000000001</v>
      </c>
      <c r="I272">
        <v>11.44</v>
      </c>
      <c r="J272">
        <v>3.86</v>
      </c>
      <c r="K272">
        <v>3.65</v>
      </c>
      <c r="L272">
        <v>19.13</v>
      </c>
    </row>
    <row r="273" spans="1:12">
      <c r="A273">
        <v>1997</v>
      </c>
      <c r="B273">
        <v>12</v>
      </c>
      <c r="C273">
        <v>10</v>
      </c>
      <c r="D273" s="30">
        <f t="shared" si="4"/>
        <v>35774</v>
      </c>
      <c r="E273">
        <v>119.29</v>
      </c>
      <c r="F273">
        <v>109.74</v>
      </c>
      <c r="G273">
        <v>12.65</v>
      </c>
      <c r="H273">
        <v>5.2510000000000003</v>
      </c>
      <c r="I273">
        <v>11.48</v>
      </c>
      <c r="J273">
        <v>3.85</v>
      </c>
      <c r="K273">
        <v>3.64</v>
      </c>
      <c r="L273">
        <v>19.100000000000001</v>
      </c>
    </row>
    <row r="274" spans="1:12">
      <c r="A274">
        <v>1997</v>
      </c>
      <c r="B274">
        <v>12</v>
      </c>
      <c r="C274">
        <v>11</v>
      </c>
      <c r="D274" s="30">
        <f t="shared" si="4"/>
        <v>35775</v>
      </c>
      <c r="E274">
        <v>118.96</v>
      </c>
      <c r="F274">
        <v>109.39</v>
      </c>
      <c r="G274">
        <v>12.65</v>
      </c>
      <c r="H274">
        <v>5.2480000000000002</v>
      </c>
      <c r="I274">
        <v>11.58</v>
      </c>
      <c r="J274">
        <v>3.85</v>
      </c>
      <c r="K274">
        <v>3.64</v>
      </c>
      <c r="L274">
        <v>19.05</v>
      </c>
    </row>
    <row r="275" spans="1:12">
      <c r="A275">
        <v>1997</v>
      </c>
      <c r="B275">
        <v>12</v>
      </c>
      <c r="C275">
        <v>12</v>
      </c>
      <c r="D275" s="30">
        <f t="shared" si="4"/>
        <v>35776</v>
      </c>
      <c r="E275">
        <v>121.25</v>
      </c>
      <c r="F275">
        <v>111.52</v>
      </c>
      <c r="G275">
        <v>12.65</v>
      </c>
      <c r="H275">
        <v>5.2450000000000001</v>
      </c>
      <c r="I275">
        <v>11.06</v>
      </c>
      <c r="J275">
        <v>3.87</v>
      </c>
      <c r="K275">
        <v>3.66</v>
      </c>
      <c r="L275">
        <v>19.190000000000001</v>
      </c>
    </row>
    <row r="276" spans="1:12">
      <c r="A276">
        <v>1997</v>
      </c>
      <c r="B276">
        <v>12</v>
      </c>
      <c r="C276">
        <v>13</v>
      </c>
      <c r="D276" s="30">
        <f t="shared" si="4"/>
        <v>35777</v>
      </c>
      <c r="E276">
        <v>118.95</v>
      </c>
      <c r="F276">
        <v>109.31</v>
      </c>
      <c r="G276">
        <v>12.65</v>
      </c>
      <c r="H276">
        <v>5.242</v>
      </c>
      <c r="I276">
        <v>11.62</v>
      </c>
      <c r="J276">
        <v>3.84</v>
      </c>
      <c r="K276">
        <v>3.63</v>
      </c>
      <c r="L276">
        <v>18.989999999999998</v>
      </c>
    </row>
    <row r="277" spans="1:12">
      <c r="A277">
        <v>1997</v>
      </c>
      <c r="B277">
        <v>12</v>
      </c>
      <c r="C277">
        <v>15</v>
      </c>
      <c r="D277" s="30">
        <f t="shared" si="4"/>
        <v>35779</v>
      </c>
      <c r="E277">
        <v>118.29</v>
      </c>
      <c r="F277">
        <v>108.62</v>
      </c>
      <c r="G277">
        <v>12.65</v>
      </c>
      <c r="H277">
        <v>5.2370000000000001</v>
      </c>
      <c r="I277">
        <v>11.81</v>
      </c>
      <c r="J277">
        <v>3.83</v>
      </c>
      <c r="K277">
        <v>3.61</v>
      </c>
      <c r="L277">
        <v>18.89</v>
      </c>
    </row>
    <row r="278" spans="1:12">
      <c r="A278">
        <v>1997</v>
      </c>
      <c r="B278">
        <v>12</v>
      </c>
      <c r="C278">
        <v>16</v>
      </c>
      <c r="D278" s="30">
        <f t="shared" si="4"/>
        <v>35780</v>
      </c>
      <c r="E278">
        <v>119.38</v>
      </c>
      <c r="F278">
        <v>109.61</v>
      </c>
      <c r="G278">
        <v>12.65</v>
      </c>
      <c r="H278">
        <v>5.234</v>
      </c>
      <c r="I278">
        <v>11.53</v>
      </c>
      <c r="J278">
        <v>3.84</v>
      </c>
      <c r="K278">
        <v>3.63</v>
      </c>
      <c r="L278">
        <v>18.98</v>
      </c>
    </row>
    <row r="279" spans="1:12">
      <c r="A279">
        <v>1997</v>
      </c>
      <c r="B279">
        <v>12</v>
      </c>
      <c r="C279">
        <v>17</v>
      </c>
      <c r="D279" s="30">
        <f t="shared" si="4"/>
        <v>35781</v>
      </c>
      <c r="E279">
        <v>119.82</v>
      </c>
      <c r="F279">
        <v>109.99</v>
      </c>
      <c r="G279">
        <v>12.65</v>
      </c>
      <c r="H279">
        <v>5.2309999999999999</v>
      </c>
      <c r="I279">
        <v>11.44</v>
      </c>
      <c r="J279">
        <v>3.84</v>
      </c>
      <c r="K279">
        <v>3.63</v>
      </c>
      <c r="L279">
        <v>18.989999999999998</v>
      </c>
    </row>
    <row r="280" spans="1:12">
      <c r="A280">
        <v>1997</v>
      </c>
      <c r="B280">
        <v>12</v>
      </c>
      <c r="C280">
        <v>18</v>
      </c>
      <c r="D280" s="30">
        <f t="shared" si="4"/>
        <v>35782</v>
      </c>
      <c r="E280">
        <v>119.88</v>
      </c>
      <c r="F280">
        <v>110.01</v>
      </c>
      <c r="G280">
        <v>12.65</v>
      </c>
      <c r="H280">
        <v>5.2279999999999998</v>
      </c>
      <c r="I280">
        <v>11.38</v>
      </c>
      <c r="J280">
        <v>3.85</v>
      </c>
      <c r="K280">
        <v>3.64</v>
      </c>
      <c r="L280">
        <v>19.03</v>
      </c>
    </row>
    <row r="281" spans="1:12">
      <c r="A281">
        <v>1997</v>
      </c>
      <c r="B281">
        <v>12</v>
      </c>
      <c r="C281">
        <v>19</v>
      </c>
      <c r="D281" s="30">
        <f t="shared" si="4"/>
        <v>35783</v>
      </c>
      <c r="E281">
        <v>119.99</v>
      </c>
      <c r="F281">
        <v>110.08</v>
      </c>
      <c r="G281">
        <v>12.65</v>
      </c>
      <c r="H281">
        <v>5.226</v>
      </c>
      <c r="I281">
        <v>11.37</v>
      </c>
      <c r="J281">
        <v>3.85</v>
      </c>
      <c r="K281">
        <v>3.64</v>
      </c>
      <c r="L281">
        <v>19.010000000000002</v>
      </c>
    </row>
    <row r="282" spans="1:12">
      <c r="A282">
        <v>1997</v>
      </c>
      <c r="B282">
        <v>12</v>
      </c>
      <c r="C282">
        <v>20</v>
      </c>
      <c r="D282" s="30">
        <f t="shared" si="4"/>
        <v>35784</v>
      </c>
      <c r="E282">
        <v>119.21</v>
      </c>
      <c r="F282">
        <v>109.31</v>
      </c>
      <c r="G282">
        <v>12.65</v>
      </c>
      <c r="H282">
        <v>5.2229999999999999</v>
      </c>
      <c r="I282">
        <v>11.57</v>
      </c>
      <c r="J282">
        <v>3.84</v>
      </c>
      <c r="K282">
        <v>3.63</v>
      </c>
      <c r="L282">
        <v>18.93</v>
      </c>
    </row>
    <row r="283" spans="1:12">
      <c r="A283">
        <v>1997</v>
      </c>
      <c r="B283">
        <v>12</v>
      </c>
      <c r="C283">
        <v>22</v>
      </c>
      <c r="D283" s="30">
        <f t="shared" si="4"/>
        <v>35786</v>
      </c>
      <c r="E283">
        <v>119.89</v>
      </c>
      <c r="F283">
        <v>109.88</v>
      </c>
      <c r="G283">
        <v>12.65</v>
      </c>
      <c r="H283">
        <v>5.2169999999999996</v>
      </c>
      <c r="I283">
        <v>11.45</v>
      </c>
      <c r="J283">
        <v>3.84</v>
      </c>
      <c r="K283">
        <v>3.63</v>
      </c>
      <c r="L283">
        <v>18.920000000000002</v>
      </c>
    </row>
    <row r="284" spans="1:12">
      <c r="A284">
        <v>1997</v>
      </c>
      <c r="B284">
        <v>12</v>
      </c>
      <c r="C284">
        <v>23</v>
      </c>
      <c r="D284" s="30">
        <f t="shared" si="4"/>
        <v>35787</v>
      </c>
      <c r="E284">
        <v>120.86</v>
      </c>
      <c r="F284">
        <v>110.75</v>
      </c>
      <c r="G284">
        <v>12.65</v>
      </c>
      <c r="H284">
        <v>5.2149999999999999</v>
      </c>
      <c r="I284">
        <v>11.24</v>
      </c>
      <c r="J284">
        <v>3.84</v>
      </c>
      <c r="K284">
        <v>3.64</v>
      </c>
      <c r="L284">
        <v>18.97</v>
      </c>
    </row>
    <row r="285" spans="1:12">
      <c r="A285">
        <v>1997</v>
      </c>
      <c r="B285">
        <v>12</v>
      </c>
      <c r="C285">
        <v>24</v>
      </c>
      <c r="D285" s="30">
        <f t="shared" si="4"/>
        <v>35788</v>
      </c>
      <c r="E285">
        <v>120.95</v>
      </c>
      <c r="F285">
        <v>110.79</v>
      </c>
      <c r="G285">
        <v>12.65</v>
      </c>
      <c r="H285">
        <v>5.2119999999999997</v>
      </c>
      <c r="I285">
        <v>11.24</v>
      </c>
      <c r="J285">
        <v>3.84</v>
      </c>
      <c r="K285">
        <v>3.63</v>
      </c>
      <c r="L285">
        <v>18.95</v>
      </c>
    </row>
    <row r="286" spans="1:12">
      <c r="A286">
        <v>1997</v>
      </c>
      <c r="B286">
        <v>12</v>
      </c>
      <c r="C286">
        <v>26</v>
      </c>
      <c r="D286" s="30">
        <f t="shared" si="4"/>
        <v>35790</v>
      </c>
      <c r="E286">
        <v>119.92</v>
      </c>
      <c r="F286">
        <v>109.75</v>
      </c>
      <c r="G286">
        <v>12.65</v>
      </c>
      <c r="H286">
        <v>5.2060000000000004</v>
      </c>
      <c r="I286">
        <v>11.51</v>
      </c>
      <c r="J286">
        <v>3.82</v>
      </c>
      <c r="K286">
        <v>3.61</v>
      </c>
      <c r="L286">
        <v>18.82</v>
      </c>
    </row>
    <row r="287" spans="1:12">
      <c r="A287">
        <v>1997</v>
      </c>
      <c r="B287">
        <v>12</v>
      </c>
      <c r="C287">
        <v>27</v>
      </c>
      <c r="D287" s="30">
        <f t="shared" si="4"/>
        <v>35791</v>
      </c>
      <c r="E287">
        <v>120.38</v>
      </c>
      <c r="F287">
        <v>110.14</v>
      </c>
      <c r="G287">
        <v>12.65</v>
      </c>
      <c r="H287">
        <v>5.2030000000000003</v>
      </c>
      <c r="I287">
        <v>11.35</v>
      </c>
      <c r="J287">
        <v>3.84</v>
      </c>
      <c r="K287">
        <v>3.63</v>
      </c>
      <c r="L287">
        <v>18.899999999999999</v>
      </c>
    </row>
    <row r="288" spans="1:12">
      <c r="A288">
        <v>1997</v>
      </c>
      <c r="B288">
        <v>12</v>
      </c>
      <c r="C288">
        <v>29</v>
      </c>
      <c r="D288" s="30">
        <f t="shared" si="4"/>
        <v>35793</v>
      </c>
      <c r="E288">
        <v>121.04</v>
      </c>
      <c r="F288">
        <v>110.81</v>
      </c>
      <c r="G288">
        <v>12.6</v>
      </c>
      <c r="H288">
        <v>5.2910000000000004</v>
      </c>
      <c r="I288">
        <v>11.21</v>
      </c>
      <c r="J288">
        <v>3.89</v>
      </c>
      <c r="K288">
        <v>3.69</v>
      </c>
      <c r="L288">
        <v>19.399999999999999</v>
      </c>
    </row>
    <row r="289" spans="1:12">
      <c r="A289">
        <v>1997</v>
      </c>
      <c r="B289">
        <v>12</v>
      </c>
      <c r="C289">
        <v>30</v>
      </c>
      <c r="D289" s="30">
        <f t="shared" si="4"/>
        <v>35794</v>
      </c>
      <c r="E289">
        <v>120.1</v>
      </c>
      <c r="F289">
        <v>109.89</v>
      </c>
      <c r="G289">
        <v>12.6</v>
      </c>
      <c r="H289">
        <v>5.2880000000000003</v>
      </c>
      <c r="I289">
        <v>11.44</v>
      </c>
      <c r="J289">
        <v>3.88</v>
      </c>
      <c r="K289">
        <v>3.67</v>
      </c>
      <c r="L289">
        <v>19.309999999999999</v>
      </c>
    </row>
    <row r="290" spans="1:12">
      <c r="A290">
        <v>1997</v>
      </c>
      <c r="B290">
        <v>12</v>
      </c>
      <c r="C290">
        <v>31</v>
      </c>
      <c r="D290" s="30">
        <f t="shared" si="4"/>
        <v>35795</v>
      </c>
      <c r="E290">
        <v>120.62</v>
      </c>
      <c r="F290">
        <v>110.34</v>
      </c>
      <c r="G290">
        <v>12.6</v>
      </c>
      <c r="H290">
        <v>5.2880000000000003</v>
      </c>
      <c r="I290">
        <v>11.33</v>
      </c>
      <c r="J290">
        <v>3.89</v>
      </c>
      <c r="K290">
        <v>3.68</v>
      </c>
      <c r="L290">
        <v>19.34</v>
      </c>
    </row>
    <row r="291" spans="1:12">
      <c r="A291">
        <v>1998</v>
      </c>
      <c r="B291">
        <v>1</v>
      </c>
      <c r="C291">
        <v>1</v>
      </c>
      <c r="D291" s="30">
        <f t="shared" si="4"/>
        <v>35796</v>
      </c>
      <c r="E291">
        <v>120.48</v>
      </c>
      <c r="F291">
        <v>110.21</v>
      </c>
      <c r="G291">
        <v>12.6</v>
      </c>
      <c r="H291">
        <v>5.2850000000000001</v>
      </c>
      <c r="I291">
        <v>11.37</v>
      </c>
      <c r="J291">
        <v>3.88</v>
      </c>
      <c r="K291">
        <v>3.67</v>
      </c>
      <c r="L291">
        <v>19.309999999999999</v>
      </c>
    </row>
    <row r="292" spans="1:12">
      <c r="A292">
        <v>1998</v>
      </c>
      <c r="B292">
        <v>1</v>
      </c>
      <c r="C292">
        <v>2</v>
      </c>
      <c r="D292" s="30">
        <f t="shared" si="4"/>
        <v>35797</v>
      </c>
      <c r="E292">
        <v>120.59</v>
      </c>
      <c r="F292">
        <v>110.28</v>
      </c>
      <c r="G292">
        <v>12.6</v>
      </c>
      <c r="H292">
        <v>5.282</v>
      </c>
      <c r="I292">
        <v>11.36</v>
      </c>
      <c r="J292">
        <v>3.88</v>
      </c>
      <c r="K292">
        <v>3.67</v>
      </c>
      <c r="L292">
        <v>19.29</v>
      </c>
    </row>
    <row r="293" spans="1:12">
      <c r="A293">
        <v>1998</v>
      </c>
      <c r="B293">
        <v>1</v>
      </c>
      <c r="C293">
        <v>3</v>
      </c>
      <c r="D293" s="30">
        <f t="shared" si="4"/>
        <v>35798</v>
      </c>
      <c r="E293">
        <v>120.55</v>
      </c>
      <c r="F293">
        <v>110.21</v>
      </c>
      <c r="G293">
        <v>12.6</v>
      </c>
      <c r="H293">
        <v>5.28</v>
      </c>
      <c r="I293">
        <v>11.39</v>
      </c>
      <c r="J293">
        <v>3.87</v>
      </c>
      <c r="K293">
        <v>3.67</v>
      </c>
      <c r="L293">
        <v>19.260000000000002</v>
      </c>
    </row>
    <row r="294" spans="1:12">
      <c r="A294">
        <v>1998</v>
      </c>
      <c r="B294">
        <v>1</v>
      </c>
      <c r="C294">
        <v>5</v>
      </c>
      <c r="D294" s="30">
        <f t="shared" si="4"/>
        <v>35800</v>
      </c>
      <c r="E294">
        <v>120.27</v>
      </c>
      <c r="F294">
        <v>109.88</v>
      </c>
      <c r="G294">
        <v>12.6</v>
      </c>
      <c r="H294">
        <v>5.274</v>
      </c>
      <c r="I294">
        <v>11.49</v>
      </c>
      <c r="J294">
        <v>3.86</v>
      </c>
      <c r="K294">
        <v>3.65</v>
      </c>
      <c r="L294">
        <v>19.190000000000001</v>
      </c>
    </row>
    <row r="295" spans="1:12">
      <c r="A295">
        <v>1998</v>
      </c>
      <c r="B295">
        <v>1</v>
      </c>
      <c r="C295">
        <v>6</v>
      </c>
      <c r="D295" s="30">
        <f t="shared" si="4"/>
        <v>35801</v>
      </c>
      <c r="E295">
        <v>119.79</v>
      </c>
      <c r="F295">
        <v>109.39</v>
      </c>
      <c r="G295">
        <v>12.6</v>
      </c>
      <c r="H295">
        <v>5.2709999999999999</v>
      </c>
      <c r="I295">
        <v>11.62</v>
      </c>
      <c r="J295">
        <v>3.86</v>
      </c>
      <c r="K295">
        <v>3.65</v>
      </c>
      <c r="L295">
        <v>19.12</v>
      </c>
    </row>
    <row r="296" spans="1:12">
      <c r="A296">
        <v>1998</v>
      </c>
      <c r="B296">
        <v>1</v>
      </c>
      <c r="C296">
        <v>7</v>
      </c>
      <c r="D296" s="30">
        <f t="shared" si="4"/>
        <v>35802</v>
      </c>
      <c r="E296">
        <v>119.99</v>
      </c>
      <c r="F296">
        <v>109.54</v>
      </c>
      <c r="G296">
        <v>12.6</v>
      </c>
      <c r="H296">
        <v>5.2690000000000001</v>
      </c>
      <c r="I296">
        <v>11.59</v>
      </c>
      <c r="J296">
        <v>3.86</v>
      </c>
      <c r="K296">
        <v>3.64</v>
      </c>
      <c r="L296">
        <v>19.11</v>
      </c>
    </row>
    <row r="297" spans="1:12">
      <c r="A297">
        <v>1998</v>
      </c>
      <c r="B297">
        <v>1</v>
      </c>
      <c r="C297">
        <v>8</v>
      </c>
      <c r="D297" s="30">
        <f t="shared" si="4"/>
        <v>35803</v>
      </c>
      <c r="E297">
        <v>119.76</v>
      </c>
      <c r="F297">
        <v>109.29</v>
      </c>
      <c r="G297">
        <v>12.6</v>
      </c>
      <c r="H297">
        <v>5.266</v>
      </c>
      <c r="I297">
        <v>11.66</v>
      </c>
      <c r="J297">
        <v>3.85</v>
      </c>
      <c r="K297">
        <v>3.64</v>
      </c>
      <c r="L297">
        <v>19.07</v>
      </c>
    </row>
    <row r="298" spans="1:12">
      <c r="A298">
        <v>1998</v>
      </c>
      <c r="B298">
        <v>1</v>
      </c>
      <c r="C298">
        <v>9</v>
      </c>
      <c r="D298" s="30">
        <f t="shared" si="4"/>
        <v>35804</v>
      </c>
      <c r="E298">
        <v>119.7</v>
      </c>
      <c r="F298">
        <v>109.2</v>
      </c>
      <c r="G298">
        <v>12.6</v>
      </c>
      <c r="H298">
        <v>5.2629999999999999</v>
      </c>
      <c r="I298">
        <v>11.69</v>
      </c>
      <c r="J298">
        <v>3.85</v>
      </c>
      <c r="K298">
        <v>3.63</v>
      </c>
      <c r="L298">
        <v>19.03</v>
      </c>
    </row>
    <row r="299" spans="1:12">
      <c r="A299">
        <v>1998</v>
      </c>
      <c r="B299">
        <v>1</v>
      </c>
      <c r="C299">
        <v>10</v>
      </c>
      <c r="D299" s="30">
        <f t="shared" si="4"/>
        <v>35805</v>
      </c>
      <c r="E299">
        <v>120.98</v>
      </c>
      <c r="F299">
        <v>110.36</v>
      </c>
      <c r="G299">
        <v>12.6</v>
      </c>
      <c r="H299">
        <v>5.26</v>
      </c>
      <c r="I299">
        <v>11.41</v>
      </c>
      <c r="J299">
        <v>3.85</v>
      </c>
      <c r="K299">
        <v>3.65</v>
      </c>
      <c r="L299">
        <v>19.100000000000001</v>
      </c>
    </row>
    <row r="300" spans="1:12">
      <c r="A300">
        <v>1998</v>
      </c>
      <c r="B300">
        <v>1</v>
      </c>
      <c r="C300">
        <v>12</v>
      </c>
      <c r="D300" s="30">
        <f t="shared" si="4"/>
        <v>35807</v>
      </c>
      <c r="E300">
        <v>121.33</v>
      </c>
      <c r="F300">
        <v>110.62</v>
      </c>
      <c r="G300">
        <v>12.6</v>
      </c>
      <c r="H300">
        <v>5.2549999999999999</v>
      </c>
      <c r="I300">
        <v>11.36</v>
      </c>
      <c r="J300">
        <v>3.85</v>
      </c>
      <c r="K300">
        <v>3.64</v>
      </c>
      <c r="L300">
        <v>19.079999999999998</v>
      </c>
    </row>
    <row r="301" spans="1:12">
      <c r="A301">
        <v>1998</v>
      </c>
      <c r="B301">
        <v>1</v>
      </c>
      <c r="C301">
        <v>13</v>
      </c>
      <c r="D301" s="30">
        <f t="shared" si="4"/>
        <v>35808</v>
      </c>
      <c r="E301">
        <v>119.38</v>
      </c>
      <c r="F301">
        <v>108.75</v>
      </c>
      <c r="G301">
        <v>12.6</v>
      </c>
      <c r="H301">
        <v>5.2519999999999998</v>
      </c>
      <c r="I301">
        <v>11.84</v>
      </c>
      <c r="J301">
        <v>3.83</v>
      </c>
      <c r="K301">
        <v>3.61</v>
      </c>
      <c r="L301">
        <v>18.899999999999999</v>
      </c>
    </row>
    <row r="302" spans="1:12">
      <c r="A302">
        <v>1998</v>
      </c>
      <c r="B302">
        <v>1</v>
      </c>
      <c r="C302">
        <v>14</v>
      </c>
      <c r="D302" s="30">
        <f t="shared" si="4"/>
        <v>35809</v>
      </c>
      <c r="E302">
        <v>120.06</v>
      </c>
      <c r="F302">
        <v>109.35</v>
      </c>
      <c r="G302">
        <v>12.6</v>
      </c>
      <c r="H302">
        <v>5.2489999999999997</v>
      </c>
      <c r="I302">
        <v>11.7</v>
      </c>
      <c r="J302">
        <v>3.83</v>
      </c>
      <c r="K302">
        <v>3.62</v>
      </c>
      <c r="L302">
        <v>18.93</v>
      </c>
    </row>
    <row r="303" spans="1:12">
      <c r="A303">
        <v>1998</v>
      </c>
      <c r="B303">
        <v>1</v>
      </c>
      <c r="C303">
        <v>15</v>
      </c>
      <c r="D303" s="30">
        <f t="shared" si="4"/>
        <v>35810</v>
      </c>
      <c r="E303">
        <v>120.78</v>
      </c>
      <c r="F303">
        <v>109.99</v>
      </c>
      <c r="G303">
        <v>12.6</v>
      </c>
      <c r="H303">
        <v>5.2460000000000004</v>
      </c>
      <c r="I303">
        <v>11.54</v>
      </c>
      <c r="J303">
        <v>3.83</v>
      </c>
      <c r="K303">
        <v>3.63</v>
      </c>
      <c r="L303">
        <v>18.95</v>
      </c>
    </row>
    <row r="304" spans="1:12">
      <c r="A304">
        <v>1998</v>
      </c>
      <c r="B304">
        <v>1</v>
      </c>
      <c r="C304">
        <v>16</v>
      </c>
      <c r="D304" s="30">
        <f t="shared" si="4"/>
        <v>35811</v>
      </c>
      <c r="E304">
        <v>121.26</v>
      </c>
      <c r="F304">
        <v>110.4</v>
      </c>
      <c r="G304">
        <v>12.6</v>
      </c>
      <c r="H304">
        <v>5.2439999999999998</v>
      </c>
      <c r="I304">
        <v>11.45</v>
      </c>
      <c r="J304">
        <v>3.84</v>
      </c>
      <c r="K304">
        <v>3.63</v>
      </c>
      <c r="L304">
        <v>18.96</v>
      </c>
    </row>
    <row r="305" spans="1:12">
      <c r="A305">
        <v>1998</v>
      </c>
      <c r="B305">
        <v>1</v>
      </c>
      <c r="C305">
        <v>17</v>
      </c>
      <c r="D305" s="30">
        <f t="shared" si="4"/>
        <v>35812</v>
      </c>
      <c r="E305">
        <v>117.85</v>
      </c>
      <c r="F305">
        <v>107.16</v>
      </c>
      <c r="G305">
        <v>12.6</v>
      </c>
      <c r="H305">
        <v>5.2409999999999997</v>
      </c>
      <c r="I305">
        <v>12.19</v>
      </c>
      <c r="J305">
        <v>3.82</v>
      </c>
      <c r="K305">
        <v>3.6</v>
      </c>
      <c r="L305">
        <v>18.77</v>
      </c>
    </row>
    <row r="306" spans="1:12">
      <c r="A306">
        <v>1998</v>
      </c>
      <c r="B306">
        <v>1</v>
      </c>
      <c r="C306">
        <v>19</v>
      </c>
      <c r="D306" s="30">
        <f t="shared" si="4"/>
        <v>35814</v>
      </c>
      <c r="E306">
        <v>112.86</v>
      </c>
      <c r="F306">
        <v>102.42</v>
      </c>
      <c r="G306">
        <v>12.6</v>
      </c>
      <c r="H306">
        <v>5.2350000000000003</v>
      </c>
      <c r="I306">
        <v>13.48</v>
      </c>
      <c r="J306">
        <v>3.76</v>
      </c>
      <c r="K306">
        <v>3.52</v>
      </c>
      <c r="L306">
        <v>18.329999999999998</v>
      </c>
    </row>
    <row r="307" spans="1:12">
      <c r="A307">
        <v>1998</v>
      </c>
      <c r="B307">
        <v>1</v>
      </c>
      <c r="C307">
        <v>20</v>
      </c>
      <c r="D307" s="30">
        <f t="shared" si="4"/>
        <v>35815</v>
      </c>
      <c r="E307">
        <v>110.78</v>
      </c>
      <c r="F307">
        <v>100.44</v>
      </c>
      <c r="G307">
        <v>12.6</v>
      </c>
      <c r="H307">
        <v>5.2320000000000002</v>
      </c>
      <c r="I307">
        <v>14.04</v>
      </c>
      <c r="J307">
        <v>3.74</v>
      </c>
      <c r="K307">
        <v>3.49</v>
      </c>
      <c r="L307">
        <v>18.14</v>
      </c>
    </row>
    <row r="308" spans="1:12">
      <c r="A308">
        <v>1998</v>
      </c>
      <c r="B308">
        <v>1</v>
      </c>
      <c r="C308">
        <v>21</v>
      </c>
      <c r="D308" s="30">
        <f t="shared" si="4"/>
        <v>35816</v>
      </c>
      <c r="E308">
        <v>110.74</v>
      </c>
      <c r="F308">
        <v>100.36</v>
      </c>
      <c r="G308">
        <v>12.6</v>
      </c>
      <c r="H308">
        <v>5.23</v>
      </c>
      <c r="I308">
        <v>14.08</v>
      </c>
      <c r="J308">
        <v>3.73</v>
      </c>
      <c r="K308">
        <v>3.49</v>
      </c>
      <c r="L308">
        <v>18.11</v>
      </c>
    </row>
    <row r="309" spans="1:12">
      <c r="A309">
        <v>1998</v>
      </c>
      <c r="B309">
        <v>1</v>
      </c>
      <c r="C309">
        <v>22</v>
      </c>
      <c r="D309" s="30">
        <f t="shared" si="4"/>
        <v>35817</v>
      </c>
      <c r="E309">
        <v>110.38</v>
      </c>
      <c r="F309">
        <v>99.99</v>
      </c>
      <c r="G309">
        <v>12.6</v>
      </c>
      <c r="H309">
        <v>5.2270000000000003</v>
      </c>
      <c r="I309">
        <v>14.19</v>
      </c>
      <c r="J309">
        <v>3.72</v>
      </c>
      <c r="K309">
        <v>3.48</v>
      </c>
      <c r="L309">
        <v>18.05</v>
      </c>
    </row>
    <row r="310" spans="1:12">
      <c r="A310">
        <v>1998</v>
      </c>
      <c r="B310">
        <v>1</v>
      </c>
      <c r="C310">
        <v>23</v>
      </c>
      <c r="D310" s="30">
        <f t="shared" si="4"/>
        <v>35818</v>
      </c>
      <c r="E310">
        <v>108.37</v>
      </c>
      <c r="F310">
        <v>98.08</v>
      </c>
      <c r="G310">
        <v>12.6</v>
      </c>
      <c r="H310">
        <v>5.2240000000000002</v>
      </c>
      <c r="I310">
        <v>14.76</v>
      </c>
      <c r="J310">
        <v>3.7</v>
      </c>
      <c r="K310">
        <v>3.45</v>
      </c>
      <c r="L310">
        <v>17.86</v>
      </c>
    </row>
    <row r="311" spans="1:12">
      <c r="A311">
        <v>1998</v>
      </c>
      <c r="B311">
        <v>1</v>
      </c>
      <c r="C311">
        <v>24</v>
      </c>
      <c r="D311" s="30">
        <f t="shared" si="4"/>
        <v>35819</v>
      </c>
      <c r="E311">
        <v>105.54</v>
      </c>
      <c r="F311">
        <v>95.4</v>
      </c>
      <c r="G311">
        <v>12.6</v>
      </c>
      <c r="H311">
        <v>5.2210000000000001</v>
      </c>
      <c r="I311">
        <v>15.59</v>
      </c>
      <c r="J311">
        <v>3.66</v>
      </c>
      <c r="K311">
        <v>3.4</v>
      </c>
      <c r="L311">
        <v>17.59</v>
      </c>
    </row>
    <row r="312" spans="1:12">
      <c r="A312">
        <v>1998</v>
      </c>
      <c r="B312">
        <v>1</v>
      </c>
      <c r="C312">
        <v>27</v>
      </c>
      <c r="D312" s="30">
        <f t="shared" si="4"/>
        <v>35822</v>
      </c>
      <c r="E312">
        <v>110.3</v>
      </c>
      <c r="F312">
        <v>99.75</v>
      </c>
      <c r="G312">
        <v>12.6</v>
      </c>
      <c r="H312">
        <v>5.2130000000000001</v>
      </c>
      <c r="I312">
        <v>14.32</v>
      </c>
      <c r="J312">
        <v>3.71</v>
      </c>
      <c r="K312">
        <v>3.46</v>
      </c>
      <c r="L312">
        <v>17.91</v>
      </c>
    </row>
    <row r="313" spans="1:12">
      <c r="A313">
        <v>1998</v>
      </c>
      <c r="B313">
        <v>1</v>
      </c>
      <c r="C313">
        <v>28</v>
      </c>
      <c r="D313" s="30">
        <f t="shared" si="4"/>
        <v>35823</v>
      </c>
      <c r="E313">
        <v>111.57</v>
      </c>
      <c r="F313">
        <v>100.9</v>
      </c>
      <c r="G313">
        <v>12.6</v>
      </c>
      <c r="H313">
        <v>5.21</v>
      </c>
      <c r="I313">
        <v>14</v>
      </c>
      <c r="J313">
        <v>3.72</v>
      </c>
      <c r="K313">
        <v>3.47</v>
      </c>
      <c r="L313">
        <v>17.98</v>
      </c>
    </row>
    <row r="314" spans="1:12">
      <c r="A314">
        <v>1998</v>
      </c>
      <c r="B314">
        <v>1</v>
      </c>
      <c r="C314">
        <v>29</v>
      </c>
      <c r="D314" s="30">
        <f t="shared" si="4"/>
        <v>35824</v>
      </c>
      <c r="E314">
        <v>113.59</v>
      </c>
      <c r="F314">
        <v>102.76</v>
      </c>
      <c r="G314">
        <v>12.6</v>
      </c>
      <c r="H314">
        <v>5.2069999999999999</v>
      </c>
      <c r="I314">
        <v>13.32</v>
      </c>
      <c r="J314">
        <v>3.76</v>
      </c>
      <c r="K314">
        <v>3.53</v>
      </c>
      <c r="L314">
        <v>18.27</v>
      </c>
    </row>
    <row r="315" spans="1:12">
      <c r="A315">
        <v>1998</v>
      </c>
      <c r="B315">
        <v>1</v>
      </c>
      <c r="C315">
        <v>31</v>
      </c>
      <c r="D315" s="30">
        <f t="shared" si="4"/>
        <v>35826</v>
      </c>
      <c r="E315">
        <v>115.15</v>
      </c>
      <c r="F315">
        <v>104.14</v>
      </c>
      <c r="G315">
        <v>12.6</v>
      </c>
      <c r="H315">
        <v>5.2050000000000001</v>
      </c>
      <c r="I315">
        <v>12.96</v>
      </c>
      <c r="J315">
        <v>3.77</v>
      </c>
      <c r="K315">
        <v>3.54</v>
      </c>
      <c r="L315">
        <v>18.36</v>
      </c>
    </row>
    <row r="316" spans="1:12">
      <c r="A316">
        <v>1998</v>
      </c>
      <c r="B316">
        <v>2</v>
      </c>
      <c r="C316">
        <v>2</v>
      </c>
      <c r="D316" s="30">
        <f t="shared" si="4"/>
        <v>35828</v>
      </c>
      <c r="E316">
        <v>115.59</v>
      </c>
      <c r="F316">
        <v>104.52</v>
      </c>
      <c r="G316">
        <v>12.6</v>
      </c>
      <c r="H316">
        <v>5.1989999999999998</v>
      </c>
      <c r="I316">
        <v>12.87</v>
      </c>
      <c r="J316">
        <v>3.77</v>
      </c>
      <c r="K316">
        <v>3.54</v>
      </c>
      <c r="L316">
        <v>18.350000000000001</v>
      </c>
    </row>
    <row r="317" spans="1:12">
      <c r="A317">
        <v>1998</v>
      </c>
      <c r="B317">
        <v>2</v>
      </c>
      <c r="C317">
        <v>3</v>
      </c>
      <c r="D317" s="30">
        <f t="shared" si="4"/>
        <v>35829</v>
      </c>
      <c r="E317">
        <v>115.61</v>
      </c>
      <c r="F317">
        <v>104.51</v>
      </c>
      <c r="G317">
        <v>12.6</v>
      </c>
      <c r="H317">
        <v>5.1959999999999997</v>
      </c>
      <c r="I317">
        <v>12.89</v>
      </c>
      <c r="J317">
        <v>3.77</v>
      </c>
      <c r="K317">
        <v>3.54</v>
      </c>
      <c r="L317">
        <v>18.32</v>
      </c>
    </row>
    <row r="318" spans="1:12">
      <c r="A318">
        <v>1998</v>
      </c>
      <c r="B318">
        <v>2</v>
      </c>
      <c r="C318">
        <v>4</v>
      </c>
      <c r="D318" s="30">
        <f t="shared" si="4"/>
        <v>35830</v>
      </c>
      <c r="E318">
        <v>115.82</v>
      </c>
      <c r="F318">
        <v>104.67</v>
      </c>
      <c r="G318">
        <v>12.6</v>
      </c>
      <c r="H318">
        <v>5.194</v>
      </c>
      <c r="I318">
        <v>12.85</v>
      </c>
      <c r="J318">
        <v>3.76</v>
      </c>
      <c r="K318">
        <v>3.54</v>
      </c>
      <c r="L318">
        <v>18.309999999999999</v>
      </c>
    </row>
    <row r="319" spans="1:12">
      <c r="A319">
        <v>1998</v>
      </c>
      <c r="B319">
        <v>2</v>
      </c>
      <c r="C319">
        <v>5</v>
      </c>
      <c r="D319" s="30">
        <f t="shared" si="4"/>
        <v>35831</v>
      </c>
      <c r="E319">
        <v>115.72</v>
      </c>
      <c r="F319">
        <v>104.54</v>
      </c>
      <c r="G319">
        <v>12.6</v>
      </c>
      <c r="H319">
        <v>5.1909999999999998</v>
      </c>
      <c r="I319">
        <v>12.86</v>
      </c>
      <c r="J319">
        <v>3.77</v>
      </c>
      <c r="K319">
        <v>3.54</v>
      </c>
      <c r="L319">
        <v>18.309999999999999</v>
      </c>
    </row>
    <row r="320" spans="1:12">
      <c r="A320">
        <v>1998</v>
      </c>
      <c r="B320">
        <v>2</v>
      </c>
      <c r="C320">
        <v>6</v>
      </c>
      <c r="D320" s="30">
        <f t="shared" si="4"/>
        <v>35832</v>
      </c>
      <c r="E320">
        <v>115.85</v>
      </c>
      <c r="F320">
        <v>104.63</v>
      </c>
      <c r="G320">
        <v>12.6</v>
      </c>
      <c r="H320">
        <v>5.1879999999999997</v>
      </c>
      <c r="I320">
        <v>12.85</v>
      </c>
      <c r="J320">
        <v>3.76</v>
      </c>
      <c r="K320">
        <v>3.54</v>
      </c>
      <c r="L320">
        <v>18.3</v>
      </c>
    </row>
    <row r="321" spans="1:12">
      <c r="A321">
        <v>1998</v>
      </c>
      <c r="B321">
        <v>2</v>
      </c>
      <c r="C321">
        <v>7</v>
      </c>
      <c r="D321" s="30">
        <f t="shared" si="4"/>
        <v>35833</v>
      </c>
      <c r="E321">
        <v>114.84</v>
      </c>
      <c r="F321">
        <v>103.65</v>
      </c>
      <c r="G321">
        <v>12.6</v>
      </c>
      <c r="H321">
        <v>5.1849999999999996</v>
      </c>
      <c r="I321">
        <v>13.12</v>
      </c>
      <c r="J321">
        <v>3.75</v>
      </c>
      <c r="K321">
        <v>3.52</v>
      </c>
      <c r="L321">
        <v>18.190000000000001</v>
      </c>
    </row>
    <row r="322" spans="1:12">
      <c r="A322">
        <v>1998</v>
      </c>
      <c r="B322">
        <v>2</v>
      </c>
      <c r="C322">
        <v>9</v>
      </c>
      <c r="D322" s="30">
        <f t="shared" ref="D322:D385" si="5">DATE(A322,B322,C322)</f>
        <v>35835</v>
      </c>
      <c r="E322">
        <v>115.72</v>
      </c>
      <c r="F322">
        <v>104.4</v>
      </c>
      <c r="G322">
        <v>12.6</v>
      </c>
      <c r="H322">
        <v>5.18</v>
      </c>
      <c r="I322">
        <v>12.94</v>
      </c>
      <c r="J322">
        <v>3.75</v>
      </c>
      <c r="K322">
        <v>3.52</v>
      </c>
      <c r="L322">
        <v>18.2</v>
      </c>
    </row>
    <row r="323" spans="1:12">
      <c r="A323">
        <v>1998</v>
      </c>
      <c r="B323">
        <v>2</v>
      </c>
      <c r="C323">
        <v>10</v>
      </c>
      <c r="D323" s="30">
        <f t="shared" si="5"/>
        <v>35836</v>
      </c>
      <c r="E323">
        <v>116.69</v>
      </c>
      <c r="F323">
        <v>105.27</v>
      </c>
      <c r="G323">
        <v>12.6</v>
      </c>
      <c r="H323">
        <v>5.1769999999999996</v>
      </c>
      <c r="I323">
        <v>12.72</v>
      </c>
      <c r="J323">
        <v>3.76</v>
      </c>
      <c r="K323">
        <v>3.53</v>
      </c>
      <c r="L323">
        <v>18.25</v>
      </c>
    </row>
    <row r="324" spans="1:12">
      <c r="A324">
        <v>1998</v>
      </c>
      <c r="B324">
        <v>2</v>
      </c>
      <c r="C324">
        <v>11</v>
      </c>
      <c r="D324" s="30">
        <f t="shared" si="5"/>
        <v>35837</v>
      </c>
      <c r="E324">
        <v>117.03</v>
      </c>
      <c r="F324">
        <v>105.55</v>
      </c>
      <c r="G324">
        <v>12.6</v>
      </c>
      <c r="H324">
        <v>5.1740000000000004</v>
      </c>
      <c r="I324">
        <v>12.65</v>
      </c>
      <c r="J324">
        <v>3.76</v>
      </c>
      <c r="K324">
        <v>3.53</v>
      </c>
      <c r="L324">
        <v>18.25</v>
      </c>
    </row>
    <row r="325" spans="1:12">
      <c r="A325">
        <v>1998</v>
      </c>
      <c r="B325">
        <v>2</v>
      </c>
      <c r="C325">
        <v>12</v>
      </c>
      <c r="D325" s="30">
        <f t="shared" si="5"/>
        <v>35838</v>
      </c>
      <c r="E325">
        <v>116.77</v>
      </c>
      <c r="F325">
        <v>105.27</v>
      </c>
      <c r="G325">
        <v>12.6</v>
      </c>
      <c r="H325">
        <v>5.1710000000000003</v>
      </c>
      <c r="I325">
        <v>12.64</v>
      </c>
      <c r="J325">
        <v>3.77</v>
      </c>
      <c r="K325">
        <v>3.54</v>
      </c>
      <c r="L325">
        <v>18.3</v>
      </c>
    </row>
    <row r="326" spans="1:12">
      <c r="A326">
        <v>1998</v>
      </c>
      <c r="B326">
        <v>2</v>
      </c>
      <c r="C326">
        <v>13</v>
      </c>
      <c r="D326" s="30">
        <f t="shared" si="5"/>
        <v>35839</v>
      </c>
      <c r="E326">
        <v>117.81</v>
      </c>
      <c r="F326">
        <v>106.2</v>
      </c>
      <c r="G326">
        <v>12.6</v>
      </c>
      <c r="H326">
        <v>5.1689999999999996</v>
      </c>
      <c r="I326">
        <v>12.4</v>
      </c>
      <c r="J326">
        <v>3.77</v>
      </c>
      <c r="K326">
        <v>3.55</v>
      </c>
      <c r="L326">
        <v>18.350000000000001</v>
      </c>
    </row>
    <row r="327" spans="1:12">
      <c r="A327">
        <v>1998</v>
      </c>
      <c r="B327">
        <v>2</v>
      </c>
      <c r="C327">
        <v>14</v>
      </c>
      <c r="D327" s="30">
        <f t="shared" si="5"/>
        <v>35840</v>
      </c>
      <c r="E327">
        <v>116.41</v>
      </c>
      <c r="F327">
        <v>104.87</v>
      </c>
      <c r="G327">
        <v>12.6</v>
      </c>
      <c r="H327">
        <v>5.1660000000000004</v>
      </c>
      <c r="I327">
        <v>12.77</v>
      </c>
      <c r="J327">
        <v>3.76</v>
      </c>
      <c r="K327">
        <v>3.53</v>
      </c>
      <c r="L327">
        <v>18.22</v>
      </c>
    </row>
    <row r="328" spans="1:12">
      <c r="A328">
        <v>1998</v>
      </c>
      <c r="B328">
        <v>2</v>
      </c>
      <c r="C328">
        <v>16</v>
      </c>
      <c r="D328" s="30">
        <f t="shared" si="5"/>
        <v>35842</v>
      </c>
      <c r="E328">
        <v>116.94</v>
      </c>
      <c r="F328">
        <v>105.29</v>
      </c>
      <c r="G328">
        <v>12.6</v>
      </c>
      <c r="H328">
        <v>5.16</v>
      </c>
      <c r="I328">
        <v>12.67</v>
      </c>
      <c r="J328">
        <v>3.76</v>
      </c>
      <c r="K328">
        <v>3.53</v>
      </c>
      <c r="L328">
        <v>18.2</v>
      </c>
    </row>
    <row r="329" spans="1:12">
      <c r="A329">
        <v>1998</v>
      </c>
      <c r="B329">
        <v>2</v>
      </c>
      <c r="C329">
        <v>17</v>
      </c>
      <c r="D329" s="30">
        <f t="shared" si="5"/>
        <v>35843</v>
      </c>
      <c r="E329">
        <v>116.98</v>
      </c>
      <c r="F329">
        <v>105.3</v>
      </c>
      <c r="G329">
        <v>12.6</v>
      </c>
      <c r="H329">
        <v>5.157</v>
      </c>
      <c r="I329">
        <v>12.68</v>
      </c>
      <c r="J329">
        <v>3.75</v>
      </c>
      <c r="K329">
        <v>3.53</v>
      </c>
      <c r="L329">
        <v>18.18</v>
      </c>
    </row>
    <row r="330" spans="1:12">
      <c r="A330">
        <v>1998</v>
      </c>
      <c r="B330">
        <v>2</v>
      </c>
      <c r="C330">
        <v>18</v>
      </c>
      <c r="D330" s="30">
        <f t="shared" si="5"/>
        <v>35844</v>
      </c>
      <c r="E330">
        <v>116.51</v>
      </c>
      <c r="F330">
        <v>104.83</v>
      </c>
      <c r="G330">
        <v>12.6</v>
      </c>
      <c r="H330">
        <v>5.1550000000000002</v>
      </c>
      <c r="I330">
        <v>12.82</v>
      </c>
      <c r="J330">
        <v>3.74</v>
      </c>
      <c r="K330">
        <v>3.52</v>
      </c>
      <c r="L330">
        <v>18.12</v>
      </c>
    </row>
    <row r="331" spans="1:12">
      <c r="A331">
        <v>1998</v>
      </c>
      <c r="B331">
        <v>2</v>
      </c>
      <c r="C331">
        <v>19</v>
      </c>
      <c r="D331" s="30">
        <f t="shared" si="5"/>
        <v>35845</v>
      </c>
      <c r="E331">
        <v>116.73</v>
      </c>
      <c r="F331">
        <v>105</v>
      </c>
      <c r="G331">
        <v>12.6</v>
      </c>
      <c r="H331">
        <v>5.1520000000000001</v>
      </c>
      <c r="I331">
        <v>12.78</v>
      </c>
      <c r="J331">
        <v>3.74</v>
      </c>
      <c r="K331">
        <v>3.52</v>
      </c>
      <c r="L331">
        <v>18.11</v>
      </c>
    </row>
    <row r="332" spans="1:12">
      <c r="A332">
        <v>1998</v>
      </c>
      <c r="B332">
        <v>2</v>
      </c>
      <c r="C332">
        <v>20</v>
      </c>
      <c r="D332" s="30">
        <f t="shared" si="5"/>
        <v>35846</v>
      </c>
      <c r="E332">
        <v>116.97</v>
      </c>
      <c r="F332">
        <v>105.19</v>
      </c>
      <c r="G332">
        <v>12.6</v>
      </c>
      <c r="H332">
        <v>5.149</v>
      </c>
      <c r="I332">
        <v>12.74</v>
      </c>
      <c r="J332">
        <v>3.74</v>
      </c>
      <c r="K332">
        <v>3.52</v>
      </c>
      <c r="L332">
        <v>18.100000000000001</v>
      </c>
    </row>
    <row r="333" spans="1:12">
      <c r="A333">
        <v>1998</v>
      </c>
      <c r="B333">
        <v>2</v>
      </c>
      <c r="C333">
        <v>21</v>
      </c>
      <c r="D333" s="30">
        <f t="shared" si="5"/>
        <v>35847</v>
      </c>
      <c r="E333">
        <v>116.52</v>
      </c>
      <c r="F333">
        <v>104.74</v>
      </c>
      <c r="G333">
        <v>12.6</v>
      </c>
      <c r="H333">
        <v>5.1459999999999999</v>
      </c>
      <c r="I333">
        <v>12.87</v>
      </c>
      <c r="J333">
        <v>3.73</v>
      </c>
      <c r="K333">
        <v>3.51</v>
      </c>
      <c r="L333">
        <v>18.04</v>
      </c>
    </row>
    <row r="334" spans="1:12">
      <c r="A334">
        <v>1998</v>
      </c>
      <c r="B334">
        <v>2</v>
      </c>
      <c r="C334">
        <v>23</v>
      </c>
      <c r="D334" s="30">
        <f t="shared" si="5"/>
        <v>35849</v>
      </c>
      <c r="E334">
        <v>116.01</v>
      </c>
      <c r="F334">
        <v>104.2</v>
      </c>
      <c r="G334">
        <v>12.6</v>
      </c>
      <c r="H334">
        <v>5.141</v>
      </c>
      <c r="I334">
        <v>13.04</v>
      </c>
      <c r="J334">
        <v>3.72</v>
      </c>
      <c r="K334">
        <v>3.49</v>
      </c>
      <c r="L334">
        <v>17.95</v>
      </c>
    </row>
    <row r="335" spans="1:12">
      <c r="A335">
        <v>1998</v>
      </c>
      <c r="B335">
        <v>2</v>
      </c>
      <c r="C335">
        <v>24</v>
      </c>
      <c r="D335" s="30">
        <f t="shared" si="5"/>
        <v>35850</v>
      </c>
      <c r="E335">
        <v>116.68</v>
      </c>
      <c r="F335">
        <v>104.79</v>
      </c>
      <c r="G335">
        <v>12.6</v>
      </c>
      <c r="H335">
        <v>5.1379999999999999</v>
      </c>
      <c r="I335">
        <v>12.89</v>
      </c>
      <c r="J335">
        <v>3.73</v>
      </c>
      <c r="K335">
        <v>3.5</v>
      </c>
      <c r="L335">
        <v>17.97</v>
      </c>
    </row>
    <row r="336" spans="1:12">
      <c r="A336">
        <v>1998</v>
      </c>
      <c r="B336">
        <v>2</v>
      </c>
      <c r="C336">
        <v>26</v>
      </c>
      <c r="D336" s="30">
        <f t="shared" si="5"/>
        <v>35852</v>
      </c>
      <c r="E336">
        <v>116.78</v>
      </c>
      <c r="F336">
        <v>104.81</v>
      </c>
      <c r="G336">
        <v>12.6</v>
      </c>
      <c r="H336">
        <v>5.1319999999999997</v>
      </c>
      <c r="I336">
        <v>12.9</v>
      </c>
      <c r="J336">
        <v>3.72</v>
      </c>
      <c r="K336">
        <v>3.49</v>
      </c>
      <c r="L336">
        <v>17.93</v>
      </c>
    </row>
    <row r="337" spans="1:12">
      <c r="A337">
        <v>1998</v>
      </c>
      <c r="B337">
        <v>2</v>
      </c>
      <c r="C337">
        <v>27</v>
      </c>
      <c r="D337" s="30">
        <f t="shared" si="5"/>
        <v>35853</v>
      </c>
      <c r="E337">
        <v>116.66</v>
      </c>
      <c r="F337">
        <v>104.66</v>
      </c>
      <c r="G337">
        <v>12.6</v>
      </c>
      <c r="H337">
        <v>5.13</v>
      </c>
      <c r="I337">
        <v>12.92</v>
      </c>
      <c r="J337">
        <v>3.72</v>
      </c>
      <c r="K337">
        <v>3.49</v>
      </c>
      <c r="L337">
        <v>17.920000000000002</v>
      </c>
    </row>
    <row r="338" spans="1:12">
      <c r="A338">
        <v>1998</v>
      </c>
      <c r="B338">
        <v>3</v>
      </c>
      <c r="C338">
        <v>2</v>
      </c>
      <c r="D338" s="30">
        <f t="shared" si="5"/>
        <v>35856</v>
      </c>
      <c r="E338">
        <v>115.72</v>
      </c>
      <c r="F338">
        <v>104.22</v>
      </c>
      <c r="G338">
        <v>12.6</v>
      </c>
      <c r="H338">
        <v>5.1529999999999996</v>
      </c>
      <c r="I338">
        <v>12.94</v>
      </c>
      <c r="J338">
        <v>3.75</v>
      </c>
      <c r="K338">
        <v>3.52</v>
      </c>
      <c r="L338">
        <v>18.100000000000001</v>
      </c>
    </row>
    <row r="339" spans="1:12">
      <c r="A339">
        <v>1998</v>
      </c>
      <c r="B339">
        <v>3</v>
      </c>
      <c r="C339">
        <v>3</v>
      </c>
      <c r="D339" s="30">
        <f t="shared" si="5"/>
        <v>35857</v>
      </c>
      <c r="E339">
        <v>115.58</v>
      </c>
      <c r="F339">
        <v>104.05</v>
      </c>
      <c r="G339">
        <v>12.6</v>
      </c>
      <c r="H339">
        <v>5.15</v>
      </c>
      <c r="I339">
        <v>12.99</v>
      </c>
      <c r="J339">
        <v>3.74</v>
      </c>
      <c r="K339">
        <v>3.51</v>
      </c>
      <c r="L339">
        <v>18.059999999999999</v>
      </c>
    </row>
    <row r="340" spans="1:12">
      <c r="A340">
        <v>1998</v>
      </c>
      <c r="B340">
        <v>3</v>
      </c>
      <c r="C340">
        <v>4</v>
      </c>
      <c r="D340" s="30">
        <f t="shared" si="5"/>
        <v>35858</v>
      </c>
      <c r="E340">
        <v>117.65</v>
      </c>
      <c r="F340">
        <v>105.94</v>
      </c>
      <c r="G340">
        <v>12.6</v>
      </c>
      <c r="H340">
        <v>5.1479999999999997</v>
      </c>
      <c r="I340">
        <v>12.49</v>
      </c>
      <c r="J340">
        <v>3.76</v>
      </c>
      <c r="K340">
        <v>3.54</v>
      </c>
      <c r="L340">
        <v>18.190000000000001</v>
      </c>
    </row>
    <row r="341" spans="1:12">
      <c r="A341">
        <v>1998</v>
      </c>
      <c r="B341">
        <v>3</v>
      </c>
      <c r="C341">
        <v>5</v>
      </c>
      <c r="D341" s="30">
        <f t="shared" si="5"/>
        <v>35859</v>
      </c>
      <c r="E341">
        <v>116.18</v>
      </c>
      <c r="F341">
        <v>104.54</v>
      </c>
      <c r="G341">
        <v>12.6</v>
      </c>
      <c r="H341">
        <v>5.1449999999999996</v>
      </c>
      <c r="I341">
        <v>12.88</v>
      </c>
      <c r="J341">
        <v>3.74</v>
      </c>
      <c r="K341">
        <v>3.51</v>
      </c>
      <c r="L341">
        <v>18.05</v>
      </c>
    </row>
    <row r="342" spans="1:12">
      <c r="A342">
        <v>1998</v>
      </c>
      <c r="B342">
        <v>3</v>
      </c>
      <c r="C342">
        <v>6</v>
      </c>
      <c r="D342" s="30">
        <f t="shared" si="5"/>
        <v>35860</v>
      </c>
      <c r="E342">
        <v>116.73</v>
      </c>
      <c r="F342">
        <v>105.01</v>
      </c>
      <c r="G342">
        <v>12.6</v>
      </c>
      <c r="H342">
        <v>5.1420000000000003</v>
      </c>
      <c r="I342">
        <v>12.76</v>
      </c>
      <c r="J342">
        <v>3.74</v>
      </c>
      <c r="K342">
        <v>3.52</v>
      </c>
      <c r="L342">
        <v>18.07</v>
      </c>
    </row>
    <row r="343" spans="1:12">
      <c r="A343">
        <v>1998</v>
      </c>
      <c r="B343">
        <v>3</v>
      </c>
      <c r="C343">
        <v>7</v>
      </c>
      <c r="D343" s="30">
        <f t="shared" si="5"/>
        <v>35861</v>
      </c>
      <c r="E343">
        <v>117.17</v>
      </c>
      <c r="F343">
        <v>105.38</v>
      </c>
      <c r="G343">
        <v>12.6</v>
      </c>
      <c r="H343">
        <v>5.1390000000000002</v>
      </c>
      <c r="I343">
        <v>12.67</v>
      </c>
      <c r="J343">
        <v>3.74</v>
      </c>
      <c r="K343">
        <v>3.52</v>
      </c>
      <c r="L343">
        <v>18.07</v>
      </c>
    </row>
    <row r="344" spans="1:12">
      <c r="A344">
        <v>1998</v>
      </c>
      <c r="B344">
        <v>3</v>
      </c>
      <c r="C344">
        <v>9</v>
      </c>
      <c r="D344" s="30">
        <f t="shared" si="5"/>
        <v>35863</v>
      </c>
      <c r="E344">
        <v>116.59</v>
      </c>
      <c r="F344">
        <v>104.77</v>
      </c>
      <c r="G344">
        <v>12.6</v>
      </c>
      <c r="H344">
        <v>5.1340000000000003</v>
      </c>
      <c r="I344">
        <v>12.86</v>
      </c>
      <c r="J344">
        <v>3.73</v>
      </c>
      <c r="K344">
        <v>3.5</v>
      </c>
      <c r="L344">
        <v>17.98</v>
      </c>
    </row>
    <row r="345" spans="1:12">
      <c r="A345">
        <v>1998</v>
      </c>
      <c r="B345">
        <v>3</v>
      </c>
      <c r="C345">
        <v>10</v>
      </c>
      <c r="D345" s="30">
        <f t="shared" si="5"/>
        <v>35864</v>
      </c>
      <c r="E345">
        <v>117.14</v>
      </c>
      <c r="F345">
        <v>105.24</v>
      </c>
      <c r="G345">
        <v>12.6</v>
      </c>
      <c r="H345">
        <v>5.1310000000000002</v>
      </c>
      <c r="I345">
        <v>12.74</v>
      </c>
      <c r="J345">
        <v>3.73</v>
      </c>
      <c r="K345">
        <v>3.51</v>
      </c>
      <c r="L345">
        <v>17.989999999999998</v>
      </c>
    </row>
    <row r="346" spans="1:12">
      <c r="A346">
        <v>1998</v>
      </c>
      <c r="B346">
        <v>3</v>
      </c>
      <c r="C346">
        <v>11</v>
      </c>
      <c r="D346" s="30">
        <f t="shared" si="5"/>
        <v>35865</v>
      </c>
      <c r="E346">
        <v>116.62</v>
      </c>
      <c r="F346">
        <v>104.72</v>
      </c>
      <c r="G346">
        <v>12.6</v>
      </c>
      <c r="H346">
        <v>5.1280000000000001</v>
      </c>
      <c r="I346">
        <v>12.7</v>
      </c>
      <c r="J346">
        <v>3.76</v>
      </c>
      <c r="K346">
        <v>3.53</v>
      </c>
      <c r="L346">
        <v>18.100000000000001</v>
      </c>
    </row>
    <row r="347" spans="1:12">
      <c r="A347">
        <v>1998</v>
      </c>
      <c r="B347">
        <v>3</v>
      </c>
      <c r="C347">
        <v>12</v>
      </c>
      <c r="D347" s="30">
        <f t="shared" si="5"/>
        <v>35866</v>
      </c>
      <c r="E347">
        <v>117.07</v>
      </c>
      <c r="F347">
        <v>105.1</v>
      </c>
      <c r="G347">
        <v>12.6</v>
      </c>
      <c r="H347">
        <v>5.125</v>
      </c>
      <c r="I347">
        <v>12.61</v>
      </c>
      <c r="J347">
        <v>3.76</v>
      </c>
      <c r="K347">
        <v>3.53</v>
      </c>
      <c r="L347">
        <v>18.100000000000001</v>
      </c>
    </row>
    <row r="348" spans="1:12">
      <c r="A348">
        <v>1998</v>
      </c>
      <c r="B348">
        <v>3</v>
      </c>
      <c r="C348">
        <v>14</v>
      </c>
      <c r="D348" s="30">
        <f t="shared" si="5"/>
        <v>35868</v>
      </c>
      <c r="E348">
        <v>116.57</v>
      </c>
      <c r="F348">
        <v>104.57</v>
      </c>
      <c r="G348">
        <v>12.6</v>
      </c>
      <c r="H348">
        <v>5.12</v>
      </c>
      <c r="I348">
        <v>12.77</v>
      </c>
      <c r="J348">
        <v>3.74</v>
      </c>
      <c r="K348">
        <v>3.52</v>
      </c>
      <c r="L348">
        <v>18.010000000000002</v>
      </c>
    </row>
    <row r="349" spans="1:12">
      <c r="A349">
        <v>1998</v>
      </c>
      <c r="B349">
        <v>3</v>
      </c>
      <c r="C349">
        <v>16</v>
      </c>
      <c r="D349" s="30">
        <f t="shared" si="5"/>
        <v>35870</v>
      </c>
      <c r="E349">
        <v>116.62</v>
      </c>
      <c r="F349">
        <v>104.54</v>
      </c>
      <c r="G349">
        <v>12.6</v>
      </c>
      <c r="H349">
        <v>5.1139999999999999</v>
      </c>
      <c r="I349">
        <v>12.8</v>
      </c>
      <c r="J349">
        <v>3.74</v>
      </c>
      <c r="K349">
        <v>3.51</v>
      </c>
      <c r="L349">
        <v>17.97</v>
      </c>
    </row>
    <row r="350" spans="1:12">
      <c r="A350">
        <v>1998</v>
      </c>
      <c r="B350">
        <v>3</v>
      </c>
      <c r="C350">
        <v>17</v>
      </c>
      <c r="D350" s="30">
        <f t="shared" si="5"/>
        <v>35871</v>
      </c>
      <c r="E350">
        <v>117.37</v>
      </c>
      <c r="F350">
        <v>105.19</v>
      </c>
      <c r="G350">
        <v>12.6</v>
      </c>
      <c r="H350">
        <v>5.1120000000000001</v>
      </c>
      <c r="I350">
        <v>12.63</v>
      </c>
      <c r="J350">
        <v>3.74</v>
      </c>
      <c r="K350">
        <v>3.52</v>
      </c>
      <c r="L350">
        <v>17.989999999999998</v>
      </c>
    </row>
    <row r="351" spans="1:12">
      <c r="A351">
        <v>1998</v>
      </c>
      <c r="B351">
        <v>3</v>
      </c>
      <c r="C351">
        <v>18</v>
      </c>
      <c r="D351" s="30">
        <f t="shared" si="5"/>
        <v>35872</v>
      </c>
      <c r="E351">
        <v>118.37</v>
      </c>
      <c r="F351">
        <v>106.08</v>
      </c>
      <c r="G351">
        <v>12.6</v>
      </c>
      <c r="H351">
        <v>5.109</v>
      </c>
      <c r="I351">
        <v>12.32</v>
      </c>
      <c r="J351">
        <v>3.76</v>
      </c>
      <c r="K351">
        <v>3.54</v>
      </c>
      <c r="L351">
        <v>18.12</v>
      </c>
    </row>
    <row r="352" spans="1:12">
      <c r="A352">
        <v>1998</v>
      </c>
      <c r="B352">
        <v>3</v>
      </c>
      <c r="C352">
        <v>19</v>
      </c>
      <c r="D352" s="30">
        <f t="shared" si="5"/>
        <v>35873</v>
      </c>
      <c r="E352">
        <v>119.31</v>
      </c>
      <c r="F352">
        <v>106.91</v>
      </c>
      <c r="G352">
        <v>12.6</v>
      </c>
      <c r="H352">
        <v>5.1059999999999999</v>
      </c>
      <c r="I352">
        <v>12.11</v>
      </c>
      <c r="J352">
        <v>3.77</v>
      </c>
      <c r="K352">
        <v>3.55</v>
      </c>
      <c r="L352">
        <v>18.16</v>
      </c>
    </row>
    <row r="353" spans="1:12">
      <c r="A353">
        <v>1998</v>
      </c>
      <c r="B353">
        <v>3</v>
      </c>
      <c r="C353">
        <v>20</v>
      </c>
      <c r="D353" s="30">
        <f t="shared" si="5"/>
        <v>35874</v>
      </c>
      <c r="E353">
        <v>119.22</v>
      </c>
      <c r="F353">
        <v>106.79</v>
      </c>
      <c r="G353">
        <v>12.6</v>
      </c>
      <c r="H353">
        <v>5.1029999999999998</v>
      </c>
      <c r="I353">
        <v>12.15</v>
      </c>
      <c r="J353">
        <v>3.76</v>
      </c>
      <c r="K353">
        <v>3.55</v>
      </c>
      <c r="L353">
        <v>18.12</v>
      </c>
    </row>
    <row r="354" spans="1:12">
      <c r="A354">
        <v>1998</v>
      </c>
      <c r="B354">
        <v>3</v>
      </c>
      <c r="C354">
        <v>21</v>
      </c>
      <c r="D354" s="30">
        <f t="shared" si="5"/>
        <v>35875</v>
      </c>
      <c r="E354">
        <v>119.38</v>
      </c>
      <c r="F354">
        <v>106.9</v>
      </c>
      <c r="G354">
        <v>12.6</v>
      </c>
      <c r="H354">
        <v>5.0999999999999996</v>
      </c>
      <c r="I354">
        <v>12.13</v>
      </c>
      <c r="J354">
        <v>3.76</v>
      </c>
      <c r="K354">
        <v>3.54</v>
      </c>
      <c r="L354">
        <v>18.11</v>
      </c>
    </row>
    <row r="355" spans="1:12">
      <c r="A355">
        <v>1998</v>
      </c>
      <c r="B355">
        <v>3</v>
      </c>
      <c r="C355">
        <v>23</v>
      </c>
      <c r="D355" s="30">
        <f t="shared" si="5"/>
        <v>35877</v>
      </c>
      <c r="E355">
        <v>119.34</v>
      </c>
      <c r="F355">
        <v>106.79</v>
      </c>
      <c r="G355">
        <v>12.6</v>
      </c>
      <c r="H355">
        <v>5.0949999999999998</v>
      </c>
      <c r="I355">
        <v>12.18</v>
      </c>
      <c r="J355">
        <v>3.75</v>
      </c>
      <c r="K355">
        <v>3.54</v>
      </c>
      <c r="L355">
        <v>18.05</v>
      </c>
    </row>
    <row r="356" spans="1:12">
      <c r="A356">
        <v>1998</v>
      </c>
      <c r="B356">
        <v>3</v>
      </c>
      <c r="C356">
        <v>24</v>
      </c>
      <c r="D356" s="30">
        <f t="shared" si="5"/>
        <v>35878</v>
      </c>
      <c r="E356">
        <v>121.09</v>
      </c>
      <c r="F356">
        <v>108.36</v>
      </c>
      <c r="G356">
        <v>12.6</v>
      </c>
      <c r="H356">
        <v>5.0919999999999996</v>
      </c>
      <c r="I356">
        <v>11.78</v>
      </c>
      <c r="J356">
        <v>3.76</v>
      </c>
      <c r="K356">
        <v>3.55</v>
      </c>
      <c r="L356">
        <v>18.149999999999999</v>
      </c>
    </row>
    <row r="357" spans="1:12">
      <c r="A357">
        <v>1998</v>
      </c>
      <c r="B357">
        <v>3</v>
      </c>
      <c r="C357">
        <v>25</v>
      </c>
      <c r="D357" s="30">
        <f t="shared" si="5"/>
        <v>35879</v>
      </c>
      <c r="E357">
        <v>120.26</v>
      </c>
      <c r="F357">
        <v>107.56</v>
      </c>
      <c r="G357">
        <v>12.6</v>
      </c>
      <c r="H357">
        <v>5.0890000000000004</v>
      </c>
      <c r="I357">
        <v>11.94</v>
      </c>
      <c r="J357">
        <v>3.76</v>
      </c>
      <c r="K357">
        <v>3.55</v>
      </c>
      <c r="L357">
        <v>18.12</v>
      </c>
    </row>
    <row r="358" spans="1:12">
      <c r="A358">
        <v>1998</v>
      </c>
      <c r="B358">
        <v>3</v>
      </c>
      <c r="C358">
        <v>26</v>
      </c>
      <c r="D358" s="30">
        <f t="shared" si="5"/>
        <v>35880</v>
      </c>
      <c r="E358">
        <v>119.33</v>
      </c>
      <c r="F358">
        <v>106.68</v>
      </c>
      <c r="G358">
        <v>12.65</v>
      </c>
      <c r="H358">
        <v>5.3330000000000002</v>
      </c>
      <c r="I358">
        <v>12.17</v>
      </c>
      <c r="J358">
        <v>3.88</v>
      </c>
      <c r="K358">
        <v>3.66</v>
      </c>
      <c r="L358">
        <v>19.440000000000001</v>
      </c>
    </row>
    <row r="359" spans="1:12">
      <c r="A359">
        <v>1998</v>
      </c>
      <c r="B359">
        <v>3</v>
      </c>
      <c r="C359">
        <v>27</v>
      </c>
      <c r="D359" s="30">
        <f t="shared" si="5"/>
        <v>35881</v>
      </c>
      <c r="E359">
        <v>119.36</v>
      </c>
      <c r="F359">
        <v>106.67</v>
      </c>
      <c r="G359">
        <v>12.65</v>
      </c>
      <c r="H359">
        <v>5.33</v>
      </c>
      <c r="I359">
        <v>12.18</v>
      </c>
      <c r="J359">
        <v>3.88</v>
      </c>
      <c r="K359">
        <v>3.66</v>
      </c>
      <c r="L359">
        <v>19.420000000000002</v>
      </c>
    </row>
    <row r="360" spans="1:12">
      <c r="A360">
        <v>1998</v>
      </c>
      <c r="B360">
        <v>3</v>
      </c>
      <c r="C360">
        <v>30</v>
      </c>
      <c r="D360" s="30">
        <f t="shared" si="5"/>
        <v>35884</v>
      </c>
      <c r="E360">
        <v>119.93</v>
      </c>
      <c r="F360">
        <v>107.08</v>
      </c>
      <c r="G360">
        <v>12.65</v>
      </c>
      <c r="H360">
        <v>5.3220000000000001</v>
      </c>
      <c r="I360">
        <v>12.1</v>
      </c>
      <c r="J360">
        <v>3.87</v>
      </c>
      <c r="K360">
        <v>3.65</v>
      </c>
      <c r="L360">
        <v>19.38</v>
      </c>
    </row>
    <row r="361" spans="1:12">
      <c r="A361">
        <v>1998</v>
      </c>
      <c r="B361">
        <v>3</v>
      </c>
      <c r="C361">
        <v>31</v>
      </c>
      <c r="D361" s="30">
        <f t="shared" si="5"/>
        <v>35885</v>
      </c>
      <c r="E361">
        <v>119.83</v>
      </c>
      <c r="F361">
        <v>106.95</v>
      </c>
      <c r="G361">
        <v>12.65</v>
      </c>
      <c r="H361">
        <v>5.3220000000000001</v>
      </c>
      <c r="I361">
        <v>12.13</v>
      </c>
      <c r="J361">
        <v>3.87</v>
      </c>
      <c r="K361">
        <v>3.65</v>
      </c>
      <c r="L361">
        <v>19.37</v>
      </c>
    </row>
    <row r="362" spans="1:12">
      <c r="A362">
        <v>1998</v>
      </c>
      <c r="B362">
        <v>4</v>
      </c>
      <c r="C362">
        <v>1</v>
      </c>
      <c r="D362" s="30">
        <f t="shared" si="5"/>
        <v>35886</v>
      </c>
      <c r="E362">
        <v>119.96</v>
      </c>
      <c r="F362">
        <v>107.06</v>
      </c>
      <c r="G362">
        <v>12.65</v>
      </c>
      <c r="H362">
        <v>5.319</v>
      </c>
      <c r="I362">
        <v>12.11</v>
      </c>
      <c r="J362">
        <v>3.87</v>
      </c>
      <c r="K362">
        <v>3.65</v>
      </c>
      <c r="L362">
        <v>19.350000000000001</v>
      </c>
    </row>
    <row r="363" spans="1:12">
      <c r="A363">
        <v>1998</v>
      </c>
      <c r="B363">
        <v>4</v>
      </c>
      <c r="C363">
        <v>2</v>
      </c>
      <c r="D363" s="30">
        <f t="shared" si="5"/>
        <v>35887</v>
      </c>
      <c r="E363">
        <v>119.68</v>
      </c>
      <c r="F363">
        <v>106.77</v>
      </c>
      <c r="G363">
        <v>12.65</v>
      </c>
      <c r="H363">
        <v>5.3159999999999998</v>
      </c>
      <c r="I363">
        <v>12.2</v>
      </c>
      <c r="J363">
        <v>3.86</v>
      </c>
      <c r="K363">
        <v>3.64</v>
      </c>
      <c r="L363">
        <v>19.3</v>
      </c>
    </row>
    <row r="364" spans="1:12">
      <c r="A364">
        <v>1998</v>
      </c>
      <c r="B364">
        <v>4</v>
      </c>
      <c r="C364">
        <v>3</v>
      </c>
      <c r="D364" s="30">
        <f t="shared" si="5"/>
        <v>35888</v>
      </c>
      <c r="E364">
        <v>120.9</v>
      </c>
      <c r="F364">
        <v>107.85</v>
      </c>
      <c r="G364">
        <v>12.65</v>
      </c>
      <c r="H364">
        <v>5.3140000000000001</v>
      </c>
      <c r="I364">
        <v>11.93</v>
      </c>
      <c r="J364">
        <v>3.87</v>
      </c>
      <c r="K364">
        <v>3.65</v>
      </c>
      <c r="L364">
        <v>19.37</v>
      </c>
    </row>
    <row r="365" spans="1:12">
      <c r="A365">
        <v>1998</v>
      </c>
      <c r="B365">
        <v>4</v>
      </c>
      <c r="C365">
        <v>4</v>
      </c>
      <c r="D365" s="30">
        <f t="shared" si="5"/>
        <v>35889</v>
      </c>
      <c r="E365">
        <v>121.37</v>
      </c>
      <c r="F365">
        <v>108.25</v>
      </c>
      <c r="G365">
        <v>12.65</v>
      </c>
      <c r="H365">
        <v>5.3109999999999999</v>
      </c>
      <c r="I365">
        <v>11.84</v>
      </c>
      <c r="J365">
        <v>3.87</v>
      </c>
      <c r="K365">
        <v>3.66</v>
      </c>
      <c r="L365">
        <v>19.38</v>
      </c>
    </row>
    <row r="366" spans="1:12">
      <c r="A366">
        <v>1998</v>
      </c>
      <c r="B366">
        <v>4</v>
      </c>
      <c r="C366">
        <v>6</v>
      </c>
      <c r="D366" s="30">
        <f t="shared" si="5"/>
        <v>35891</v>
      </c>
      <c r="E366">
        <v>121.78</v>
      </c>
      <c r="F366">
        <v>108.55</v>
      </c>
      <c r="G366">
        <v>12.65</v>
      </c>
      <c r="H366">
        <v>5.3049999999999997</v>
      </c>
      <c r="I366">
        <v>11.78</v>
      </c>
      <c r="J366">
        <v>3.87</v>
      </c>
      <c r="K366">
        <v>3.66</v>
      </c>
      <c r="L366">
        <v>19.350000000000001</v>
      </c>
    </row>
    <row r="367" spans="1:12">
      <c r="A367">
        <v>1998</v>
      </c>
      <c r="B367">
        <v>4</v>
      </c>
      <c r="C367">
        <v>7</v>
      </c>
      <c r="D367" s="30">
        <f t="shared" si="5"/>
        <v>35892</v>
      </c>
      <c r="E367">
        <v>121.82</v>
      </c>
      <c r="F367">
        <v>108.56</v>
      </c>
      <c r="G367">
        <v>12.65</v>
      </c>
      <c r="H367">
        <v>5.3019999999999996</v>
      </c>
      <c r="I367">
        <v>11.79</v>
      </c>
      <c r="J367">
        <v>3.87</v>
      </c>
      <c r="K367">
        <v>3.65</v>
      </c>
      <c r="L367">
        <v>19.329999999999998</v>
      </c>
    </row>
    <row r="368" spans="1:12">
      <c r="A368">
        <v>1998</v>
      </c>
      <c r="B368">
        <v>4</v>
      </c>
      <c r="C368">
        <v>11</v>
      </c>
      <c r="D368" s="30">
        <f t="shared" si="5"/>
        <v>35896</v>
      </c>
      <c r="E368">
        <v>121.97</v>
      </c>
      <c r="F368">
        <v>108.56</v>
      </c>
      <c r="G368">
        <v>12.53</v>
      </c>
      <c r="H368">
        <v>5.2679999999999998</v>
      </c>
      <c r="I368">
        <v>11.76</v>
      </c>
      <c r="J368">
        <v>3.86</v>
      </c>
      <c r="K368">
        <v>3.65</v>
      </c>
      <c r="L368">
        <v>19.16</v>
      </c>
    </row>
    <row r="369" spans="1:12">
      <c r="A369">
        <v>1998</v>
      </c>
      <c r="B369">
        <v>4</v>
      </c>
      <c r="C369">
        <v>12</v>
      </c>
      <c r="D369" s="30">
        <f t="shared" si="5"/>
        <v>35897</v>
      </c>
      <c r="E369">
        <v>121.66</v>
      </c>
      <c r="F369">
        <v>108.24</v>
      </c>
      <c r="G369">
        <v>12.53</v>
      </c>
      <c r="H369">
        <v>5.2649999999999997</v>
      </c>
      <c r="I369">
        <v>11.85</v>
      </c>
      <c r="J369">
        <v>3.86</v>
      </c>
      <c r="K369">
        <v>3.64</v>
      </c>
      <c r="L369">
        <v>19.11</v>
      </c>
    </row>
    <row r="370" spans="1:12">
      <c r="A370">
        <v>1998</v>
      </c>
      <c r="B370">
        <v>4</v>
      </c>
      <c r="C370">
        <v>13</v>
      </c>
      <c r="D370" s="30">
        <f t="shared" si="5"/>
        <v>35898</v>
      </c>
      <c r="E370">
        <v>121.79</v>
      </c>
      <c r="F370">
        <v>108.32</v>
      </c>
      <c r="G370">
        <v>12.53</v>
      </c>
      <c r="H370">
        <v>5.2629999999999999</v>
      </c>
      <c r="I370">
        <v>11.84</v>
      </c>
      <c r="J370">
        <v>3.85</v>
      </c>
      <c r="K370">
        <v>3.64</v>
      </c>
      <c r="L370">
        <v>19.09</v>
      </c>
    </row>
    <row r="371" spans="1:12">
      <c r="A371">
        <v>1998</v>
      </c>
      <c r="B371">
        <v>4</v>
      </c>
      <c r="C371">
        <v>15</v>
      </c>
      <c r="D371" s="30">
        <f t="shared" si="5"/>
        <v>35900</v>
      </c>
      <c r="E371">
        <v>121.83</v>
      </c>
      <c r="F371">
        <v>108.28</v>
      </c>
      <c r="G371">
        <v>12.53</v>
      </c>
      <c r="H371">
        <v>5.2569999999999997</v>
      </c>
      <c r="I371">
        <v>11.87</v>
      </c>
      <c r="J371">
        <v>3.85</v>
      </c>
      <c r="K371">
        <v>3.63</v>
      </c>
      <c r="L371">
        <v>19.04</v>
      </c>
    </row>
    <row r="372" spans="1:12">
      <c r="A372">
        <v>1998</v>
      </c>
      <c r="B372">
        <v>4</v>
      </c>
      <c r="C372">
        <v>16</v>
      </c>
      <c r="D372" s="30">
        <f t="shared" si="5"/>
        <v>35901</v>
      </c>
      <c r="E372">
        <v>121.11</v>
      </c>
      <c r="F372">
        <v>107.59</v>
      </c>
      <c r="G372">
        <v>12.53</v>
      </c>
      <c r="H372">
        <v>5.2539999999999996</v>
      </c>
      <c r="I372">
        <v>12.05</v>
      </c>
      <c r="J372">
        <v>3.84</v>
      </c>
      <c r="K372">
        <v>3.62</v>
      </c>
      <c r="L372">
        <v>18.96</v>
      </c>
    </row>
    <row r="373" spans="1:12">
      <c r="A373">
        <v>1998</v>
      </c>
      <c r="B373">
        <v>4</v>
      </c>
      <c r="C373">
        <v>17</v>
      </c>
      <c r="D373" s="30">
        <f t="shared" si="5"/>
        <v>35902</v>
      </c>
      <c r="E373">
        <v>121.69</v>
      </c>
      <c r="F373">
        <v>108.08</v>
      </c>
      <c r="G373">
        <v>12.47</v>
      </c>
      <c r="H373">
        <v>5.4470000000000001</v>
      </c>
      <c r="I373">
        <v>11.91</v>
      </c>
      <c r="J373">
        <v>3.94</v>
      </c>
      <c r="K373">
        <v>3.72</v>
      </c>
      <c r="L373">
        <v>20.170000000000002</v>
      </c>
    </row>
    <row r="374" spans="1:12">
      <c r="A374">
        <v>1998</v>
      </c>
      <c r="B374">
        <v>4</v>
      </c>
      <c r="C374">
        <v>18</v>
      </c>
      <c r="D374" s="30">
        <f t="shared" si="5"/>
        <v>35903</v>
      </c>
      <c r="E374">
        <v>122.71</v>
      </c>
      <c r="F374">
        <v>108.98</v>
      </c>
      <c r="G374">
        <v>12.47</v>
      </c>
      <c r="H374">
        <v>5.444</v>
      </c>
      <c r="I374">
        <v>11.69</v>
      </c>
      <c r="J374">
        <v>3.95</v>
      </c>
      <c r="K374">
        <v>3.73</v>
      </c>
      <c r="L374">
        <v>20.22</v>
      </c>
    </row>
    <row r="375" spans="1:12">
      <c r="A375">
        <v>1998</v>
      </c>
      <c r="B375">
        <v>4</v>
      </c>
      <c r="C375">
        <v>20</v>
      </c>
      <c r="D375" s="30">
        <f t="shared" si="5"/>
        <v>35905</v>
      </c>
      <c r="E375">
        <v>121.38</v>
      </c>
      <c r="F375">
        <v>107.7</v>
      </c>
      <c r="G375">
        <v>12.47</v>
      </c>
      <c r="H375">
        <v>5.4390000000000001</v>
      </c>
      <c r="I375">
        <v>12.03</v>
      </c>
      <c r="J375">
        <v>3.93</v>
      </c>
      <c r="K375">
        <v>3.71</v>
      </c>
      <c r="L375">
        <v>20.059999999999999</v>
      </c>
    </row>
    <row r="376" spans="1:12">
      <c r="A376">
        <v>1998</v>
      </c>
      <c r="B376">
        <v>4</v>
      </c>
      <c r="C376">
        <v>21</v>
      </c>
      <c r="D376" s="30">
        <f t="shared" si="5"/>
        <v>35906</v>
      </c>
      <c r="E376">
        <v>121.73</v>
      </c>
      <c r="F376">
        <v>107.98</v>
      </c>
      <c r="G376">
        <v>12.47</v>
      </c>
      <c r="H376">
        <v>5.4359999999999999</v>
      </c>
      <c r="I376">
        <v>11.97</v>
      </c>
      <c r="J376">
        <v>3.93</v>
      </c>
      <c r="K376">
        <v>3.71</v>
      </c>
      <c r="L376">
        <v>20.059999999999999</v>
      </c>
    </row>
    <row r="377" spans="1:12">
      <c r="A377">
        <v>1998</v>
      </c>
      <c r="B377">
        <v>4</v>
      </c>
      <c r="C377">
        <v>22</v>
      </c>
      <c r="D377" s="30">
        <f t="shared" si="5"/>
        <v>35907</v>
      </c>
      <c r="E377">
        <v>121.95</v>
      </c>
      <c r="F377">
        <v>108.14</v>
      </c>
      <c r="G377">
        <v>12.47</v>
      </c>
      <c r="H377">
        <v>5.4329999999999998</v>
      </c>
      <c r="I377">
        <v>11.94</v>
      </c>
      <c r="J377">
        <v>3.93</v>
      </c>
      <c r="K377">
        <v>3.71</v>
      </c>
      <c r="L377">
        <v>20.05</v>
      </c>
    </row>
    <row r="378" spans="1:12">
      <c r="A378">
        <v>1998</v>
      </c>
      <c r="B378">
        <v>4</v>
      </c>
      <c r="C378">
        <v>23</v>
      </c>
      <c r="D378" s="30">
        <f t="shared" si="5"/>
        <v>35908</v>
      </c>
      <c r="E378">
        <v>122.41</v>
      </c>
      <c r="F378">
        <v>108.53</v>
      </c>
      <c r="G378">
        <v>12.47</v>
      </c>
      <c r="H378">
        <v>5.43</v>
      </c>
      <c r="I378">
        <v>11.85</v>
      </c>
      <c r="J378">
        <v>3.93</v>
      </c>
      <c r="K378">
        <v>3.71</v>
      </c>
      <c r="L378">
        <v>20.059999999999999</v>
      </c>
    </row>
    <row r="379" spans="1:12">
      <c r="A379">
        <v>1998</v>
      </c>
      <c r="B379">
        <v>4</v>
      </c>
      <c r="C379">
        <v>24</v>
      </c>
      <c r="D379" s="30">
        <f t="shared" si="5"/>
        <v>35909</v>
      </c>
      <c r="E379">
        <v>122.12</v>
      </c>
      <c r="F379">
        <v>108.23</v>
      </c>
      <c r="G379">
        <v>12.47</v>
      </c>
      <c r="H379">
        <v>5.4279999999999999</v>
      </c>
      <c r="I379">
        <v>11.93</v>
      </c>
      <c r="J379">
        <v>3.92</v>
      </c>
      <c r="K379">
        <v>3.7</v>
      </c>
      <c r="L379">
        <v>20</v>
      </c>
    </row>
    <row r="380" spans="1:12">
      <c r="A380">
        <v>1998</v>
      </c>
      <c r="B380">
        <v>4</v>
      </c>
      <c r="C380">
        <v>25</v>
      </c>
      <c r="D380" s="30">
        <f t="shared" si="5"/>
        <v>35910</v>
      </c>
      <c r="E380">
        <v>122.15</v>
      </c>
      <c r="F380">
        <v>108.22</v>
      </c>
      <c r="G380">
        <v>12.47</v>
      </c>
      <c r="H380">
        <v>5.4249999999999998</v>
      </c>
      <c r="I380">
        <v>11.94</v>
      </c>
      <c r="J380">
        <v>3.92</v>
      </c>
      <c r="K380">
        <v>3.7</v>
      </c>
      <c r="L380">
        <v>19.98</v>
      </c>
    </row>
    <row r="381" spans="1:12">
      <c r="A381">
        <v>1998</v>
      </c>
      <c r="B381">
        <v>4</v>
      </c>
      <c r="C381">
        <v>27</v>
      </c>
      <c r="D381" s="30">
        <f t="shared" si="5"/>
        <v>35912</v>
      </c>
      <c r="E381">
        <v>122.56</v>
      </c>
      <c r="F381">
        <v>108.52</v>
      </c>
      <c r="G381">
        <v>12.47</v>
      </c>
      <c r="H381">
        <v>5.4189999999999996</v>
      </c>
      <c r="I381">
        <v>11.89</v>
      </c>
      <c r="J381">
        <v>3.92</v>
      </c>
      <c r="K381">
        <v>3.7</v>
      </c>
      <c r="L381">
        <v>19.95</v>
      </c>
    </row>
    <row r="382" spans="1:12">
      <c r="A382">
        <v>1998</v>
      </c>
      <c r="B382">
        <v>4</v>
      </c>
      <c r="C382">
        <v>29</v>
      </c>
      <c r="D382" s="30">
        <f t="shared" si="5"/>
        <v>35914</v>
      </c>
      <c r="E382">
        <v>122.72</v>
      </c>
      <c r="F382">
        <v>108.6</v>
      </c>
      <c r="G382">
        <v>12.47</v>
      </c>
      <c r="H382">
        <v>5.4139999999999997</v>
      </c>
      <c r="I382">
        <v>11.88</v>
      </c>
      <c r="J382">
        <v>3.91</v>
      </c>
      <c r="K382">
        <v>3.69</v>
      </c>
      <c r="L382">
        <v>19.91</v>
      </c>
    </row>
    <row r="383" spans="1:12">
      <c r="A383">
        <v>1998</v>
      </c>
      <c r="B383">
        <v>4</v>
      </c>
      <c r="C383">
        <v>30</v>
      </c>
      <c r="D383" s="30">
        <f t="shared" si="5"/>
        <v>35915</v>
      </c>
      <c r="E383">
        <v>122.23</v>
      </c>
      <c r="F383">
        <v>108.12</v>
      </c>
      <c r="G383">
        <v>12.47</v>
      </c>
      <c r="H383">
        <v>5.4109999999999996</v>
      </c>
      <c r="I383">
        <v>12.01</v>
      </c>
      <c r="J383">
        <v>3.9</v>
      </c>
      <c r="K383">
        <v>3.68</v>
      </c>
      <c r="L383">
        <v>19.84</v>
      </c>
    </row>
    <row r="384" spans="1:12">
      <c r="A384">
        <v>1998</v>
      </c>
      <c r="B384">
        <v>5</v>
      </c>
      <c r="C384">
        <v>2</v>
      </c>
      <c r="D384" s="30">
        <f t="shared" si="5"/>
        <v>35917</v>
      </c>
      <c r="E384">
        <v>122.29</v>
      </c>
      <c r="F384">
        <v>108.11</v>
      </c>
      <c r="G384">
        <v>12.47</v>
      </c>
      <c r="H384">
        <v>5.4050000000000002</v>
      </c>
      <c r="I384">
        <v>12.03</v>
      </c>
      <c r="J384">
        <v>3.9</v>
      </c>
      <c r="K384">
        <v>3.68</v>
      </c>
      <c r="L384">
        <v>19.79</v>
      </c>
    </row>
    <row r="385" spans="1:12">
      <c r="A385">
        <v>1998</v>
      </c>
      <c r="B385">
        <v>5</v>
      </c>
      <c r="C385">
        <v>4</v>
      </c>
      <c r="D385" s="30">
        <f t="shared" si="5"/>
        <v>35919</v>
      </c>
      <c r="E385">
        <v>122.53</v>
      </c>
      <c r="F385">
        <v>108.26</v>
      </c>
      <c r="G385">
        <v>12.47</v>
      </c>
      <c r="H385">
        <v>5.4</v>
      </c>
      <c r="I385">
        <v>12.01</v>
      </c>
      <c r="J385">
        <v>3.89</v>
      </c>
      <c r="K385">
        <v>3.67</v>
      </c>
      <c r="L385">
        <v>19.760000000000002</v>
      </c>
    </row>
    <row r="386" spans="1:12">
      <c r="A386">
        <v>1998</v>
      </c>
      <c r="B386">
        <v>5</v>
      </c>
      <c r="C386">
        <v>5</v>
      </c>
      <c r="D386" s="30">
        <f t="shared" ref="D386:D449" si="6">DATE(A386,B386,C386)</f>
        <v>35920</v>
      </c>
      <c r="E386">
        <v>122.42</v>
      </c>
      <c r="F386">
        <v>108.12</v>
      </c>
      <c r="G386">
        <v>12.47</v>
      </c>
      <c r="H386">
        <v>5.3970000000000002</v>
      </c>
      <c r="I386">
        <v>12.02</v>
      </c>
      <c r="J386">
        <v>3.89</v>
      </c>
      <c r="K386">
        <v>3.67</v>
      </c>
      <c r="L386">
        <v>19.75</v>
      </c>
    </row>
    <row r="387" spans="1:12">
      <c r="A387">
        <v>1998</v>
      </c>
      <c r="B387">
        <v>5</v>
      </c>
      <c r="C387">
        <v>6</v>
      </c>
      <c r="D387" s="30">
        <f t="shared" si="6"/>
        <v>35921</v>
      </c>
      <c r="E387">
        <v>122.53</v>
      </c>
      <c r="F387">
        <v>108.18</v>
      </c>
      <c r="G387">
        <v>12.47</v>
      </c>
      <c r="H387">
        <v>5.3940000000000001</v>
      </c>
      <c r="I387">
        <v>12.02</v>
      </c>
      <c r="J387">
        <v>3.89</v>
      </c>
      <c r="K387">
        <v>3.67</v>
      </c>
      <c r="L387">
        <v>19.739999999999998</v>
      </c>
    </row>
    <row r="388" spans="1:12">
      <c r="A388">
        <v>1998</v>
      </c>
      <c r="B388">
        <v>5</v>
      </c>
      <c r="C388">
        <v>8</v>
      </c>
      <c r="D388" s="30">
        <f t="shared" si="6"/>
        <v>35923</v>
      </c>
      <c r="E388">
        <v>122.47</v>
      </c>
      <c r="F388">
        <v>108.05</v>
      </c>
      <c r="G388">
        <v>12.47</v>
      </c>
      <c r="H388">
        <v>5.3890000000000002</v>
      </c>
      <c r="I388">
        <v>12.07</v>
      </c>
      <c r="J388">
        <v>3.88</v>
      </c>
      <c r="K388">
        <v>3.66</v>
      </c>
      <c r="L388">
        <v>19.670000000000002</v>
      </c>
    </row>
    <row r="389" spans="1:12">
      <c r="A389">
        <v>1998</v>
      </c>
      <c r="B389">
        <v>5</v>
      </c>
      <c r="C389">
        <v>9</v>
      </c>
      <c r="D389" s="30">
        <f t="shared" si="6"/>
        <v>35924</v>
      </c>
      <c r="E389">
        <v>122.31</v>
      </c>
      <c r="F389">
        <v>107.87</v>
      </c>
      <c r="G389">
        <v>12.47</v>
      </c>
      <c r="H389">
        <v>5.3860000000000001</v>
      </c>
      <c r="I389">
        <v>12.12</v>
      </c>
      <c r="J389">
        <v>3.88</v>
      </c>
      <c r="K389">
        <v>3.66</v>
      </c>
      <c r="L389">
        <v>19.63</v>
      </c>
    </row>
    <row r="390" spans="1:12">
      <c r="A390">
        <v>1998</v>
      </c>
      <c r="B390">
        <v>5</v>
      </c>
      <c r="C390">
        <v>12</v>
      </c>
      <c r="D390" s="30">
        <f t="shared" si="6"/>
        <v>35927</v>
      </c>
      <c r="E390">
        <v>121.44</v>
      </c>
      <c r="F390">
        <v>107.29</v>
      </c>
      <c r="G390">
        <v>12.41</v>
      </c>
      <c r="H390">
        <v>5.4189999999999996</v>
      </c>
      <c r="I390">
        <v>12.16</v>
      </c>
      <c r="J390">
        <v>3.92</v>
      </c>
      <c r="K390">
        <v>3.69</v>
      </c>
      <c r="L390">
        <v>19.88</v>
      </c>
    </row>
    <row r="391" spans="1:12">
      <c r="A391">
        <v>1998</v>
      </c>
      <c r="B391">
        <v>5</v>
      </c>
      <c r="C391">
        <v>13</v>
      </c>
      <c r="D391" s="30">
        <f t="shared" si="6"/>
        <v>35928</v>
      </c>
      <c r="E391">
        <v>120.32</v>
      </c>
      <c r="F391">
        <v>106.24</v>
      </c>
      <c r="G391">
        <v>12.41</v>
      </c>
      <c r="H391">
        <v>5.4160000000000004</v>
      </c>
      <c r="I391">
        <v>12.43</v>
      </c>
      <c r="J391">
        <v>3.9</v>
      </c>
      <c r="K391">
        <v>3.67</v>
      </c>
      <c r="L391">
        <v>19.760000000000002</v>
      </c>
    </row>
    <row r="392" spans="1:12">
      <c r="A392">
        <v>1998</v>
      </c>
      <c r="B392">
        <v>5</v>
      </c>
      <c r="C392">
        <v>14</v>
      </c>
      <c r="D392" s="30">
        <f t="shared" si="6"/>
        <v>35929</v>
      </c>
      <c r="E392">
        <v>120.85</v>
      </c>
      <c r="F392">
        <v>106.69</v>
      </c>
      <c r="G392">
        <v>12.41</v>
      </c>
      <c r="H392">
        <v>5.4130000000000003</v>
      </c>
      <c r="I392">
        <v>12.33</v>
      </c>
      <c r="J392">
        <v>3.9</v>
      </c>
      <c r="K392">
        <v>3.68</v>
      </c>
      <c r="L392">
        <v>19.77</v>
      </c>
    </row>
    <row r="393" spans="1:12">
      <c r="A393">
        <v>1998</v>
      </c>
      <c r="B393">
        <v>5</v>
      </c>
      <c r="C393">
        <v>15</v>
      </c>
      <c r="D393" s="30">
        <f t="shared" si="6"/>
        <v>35930</v>
      </c>
      <c r="E393">
        <v>120.7</v>
      </c>
      <c r="F393">
        <v>106.52</v>
      </c>
      <c r="G393">
        <v>12.41</v>
      </c>
      <c r="H393">
        <v>5.41</v>
      </c>
      <c r="I393">
        <v>12.33</v>
      </c>
      <c r="J393">
        <v>3.91</v>
      </c>
      <c r="K393">
        <v>3.68</v>
      </c>
      <c r="L393">
        <v>19.79</v>
      </c>
    </row>
    <row r="394" spans="1:12">
      <c r="A394">
        <v>1998</v>
      </c>
      <c r="B394">
        <v>5</v>
      </c>
      <c r="C394">
        <v>16</v>
      </c>
      <c r="D394" s="30">
        <f t="shared" si="6"/>
        <v>35931</v>
      </c>
      <c r="E394">
        <v>120.78</v>
      </c>
      <c r="F394">
        <v>106.56</v>
      </c>
      <c r="G394">
        <v>12.41</v>
      </c>
      <c r="H394">
        <v>5.407</v>
      </c>
      <c r="I394">
        <v>12.33</v>
      </c>
      <c r="J394">
        <v>3.91</v>
      </c>
      <c r="K394">
        <v>3.68</v>
      </c>
      <c r="L394">
        <v>19.77</v>
      </c>
    </row>
    <row r="395" spans="1:12">
      <c r="A395">
        <v>1998</v>
      </c>
      <c r="B395">
        <v>5</v>
      </c>
      <c r="C395">
        <v>18</v>
      </c>
      <c r="D395" s="30">
        <f t="shared" si="6"/>
        <v>35933</v>
      </c>
      <c r="E395">
        <v>120.67</v>
      </c>
      <c r="F395">
        <v>106.48</v>
      </c>
      <c r="G395">
        <v>12.41</v>
      </c>
      <c r="H395">
        <v>5.4020000000000001</v>
      </c>
      <c r="I395">
        <v>12.34</v>
      </c>
      <c r="J395">
        <v>3.9</v>
      </c>
      <c r="K395">
        <v>3.68</v>
      </c>
      <c r="L395">
        <v>19.739999999999998</v>
      </c>
    </row>
    <row r="396" spans="1:12">
      <c r="A396">
        <v>1998</v>
      </c>
      <c r="B396">
        <v>5</v>
      </c>
      <c r="C396">
        <v>19</v>
      </c>
      <c r="D396" s="30">
        <f t="shared" si="6"/>
        <v>35934</v>
      </c>
      <c r="E396">
        <v>121.12</v>
      </c>
      <c r="F396">
        <v>106.86</v>
      </c>
      <c r="G396">
        <v>12.41</v>
      </c>
      <c r="H396">
        <v>5.399</v>
      </c>
      <c r="I396">
        <v>12.25</v>
      </c>
      <c r="J396">
        <v>3.9</v>
      </c>
      <c r="K396">
        <v>3.68</v>
      </c>
      <c r="L396">
        <v>19.75</v>
      </c>
    </row>
    <row r="397" spans="1:12">
      <c r="A397">
        <v>1998</v>
      </c>
      <c r="B397">
        <v>5</v>
      </c>
      <c r="C397">
        <v>20</v>
      </c>
      <c r="D397" s="30">
        <f t="shared" si="6"/>
        <v>35935</v>
      </c>
      <c r="E397">
        <v>121.27</v>
      </c>
      <c r="F397">
        <v>106.96</v>
      </c>
      <c r="G397">
        <v>12.41</v>
      </c>
      <c r="H397">
        <v>5.3959999999999999</v>
      </c>
      <c r="I397">
        <v>12.24</v>
      </c>
      <c r="J397">
        <v>3.9</v>
      </c>
      <c r="K397">
        <v>3.68</v>
      </c>
      <c r="L397">
        <v>19.73</v>
      </c>
    </row>
    <row r="398" spans="1:12">
      <c r="A398">
        <v>1998</v>
      </c>
      <c r="B398">
        <v>5</v>
      </c>
      <c r="C398">
        <v>21</v>
      </c>
      <c r="D398" s="30">
        <f t="shared" si="6"/>
        <v>35936</v>
      </c>
      <c r="E398">
        <v>121.09</v>
      </c>
      <c r="F398">
        <v>106.76</v>
      </c>
      <c r="G398">
        <v>12.41</v>
      </c>
      <c r="H398">
        <v>5.3940000000000001</v>
      </c>
      <c r="I398">
        <v>12.3</v>
      </c>
      <c r="J398">
        <v>3.9</v>
      </c>
      <c r="K398">
        <v>3.67</v>
      </c>
      <c r="L398">
        <v>19.690000000000001</v>
      </c>
    </row>
    <row r="399" spans="1:12">
      <c r="A399">
        <v>1998</v>
      </c>
      <c r="B399">
        <v>5</v>
      </c>
      <c r="C399">
        <v>22</v>
      </c>
      <c r="D399" s="30">
        <f t="shared" si="6"/>
        <v>35937</v>
      </c>
      <c r="E399">
        <v>121.7</v>
      </c>
      <c r="F399">
        <v>107.27</v>
      </c>
      <c r="G399">
        <v>12.41</v>
      </c>
      <c r="H399">
        <v>5.391</v>
      </c>
      <c r="I399">
        <v>12.18</v>
      </c>
      <c r="J399">
        <v>3.9</v>
      </c>
      <c r="K399">
        <v>3.68</v>
      </c>
      <c r="L399">
        <v>19.71</v>
      </c>
    </row>
    <row r="400" spans="1:12">
      <c r="A400">
        <v>1998</v>
      </c>
      <c r="B400">
        <v>5</v>
      </c>
      <c r="C400">
        <v>23</v>
      </c>
      <c r="D400" s="30">
        <f t="shared" si="6"/>
        <v>35938</v>
      </c>
      <c r="E400">
        <v>120.43</v>
      </c>
      <c r="F400">
        <v>106.08</v>
      </c>
      <c r="G400">
        <v>12.41</v>
      </c>
      <c r="H400">
        <v>5.3879999999999999</v>
      </c>
      <c r="I400">
        <v>12.49</v>
      </c>
      <c r="J400">
        <v>3.88</v>
      </c>
      <c r="K400">
        <v>3.66</v>
      </c>
      <c r="L400">
        <v>19.579999999999998</v>
      </c>
    </row>
    <row r="401" spans="1:12">
      <c r="A401">
        <v>1998</v>
      </c>
      <c r="B401">
        <v>5</v>
      </c>
      <c r="C401">
        <v>25</v>
      </c>
      <c r="D401" s="30">
        <f t="shared" si="6"/>
        <v>35940</v>
      </c>
      <c r="E401">
        <v>120.34</v>
      </c>
      <c r="F401">
        <v>106.05</v>
      </c>
      <c r="G401">
        <v>12.41</v>
      </c>
      <c r="H401">
        <v>5.3819999999999997</v>
      </c>
      <c r="I401">
        <v>12.42</v>
      </c>
      <c r="J401">
        <v>3.89</v>
      </c>
      <c r="K401">
        <v>3.67</v>
      </c>
      <c r="L401">
        <v>19.63</v>
      </c>
    </row>
    <row r="402" spans="1:12">
      <c r="A402">
        <v>1998</v>
      </c>
      <c r="B402">
        <v>5</v>
      </c>
      <c r="C402">
        <v>26</v>
      </c>
      <c r="D402" s="30">
        <f t="shared" si="6"/>
        <v>35941</v>
      </c>
      <c r="E402">
        <v>120.35</v>
      </c>
      <c r="F402">
        <v>106.02</v>
      </c>
      <c r="G402">
        <v>12.36</v>
      </c>
      <c r="H402">
        <v>5.4619999999999997</v>
      </c>
      <c r="I402">
        <v>12.46</v>
      </c>
      <c r="J402">
        <v>3.94</v>
      </c>
      <c r="K402">
        <v>3.7</v>
      </c>
      <c r="L402">
        <v>20.02</v>
      </c>
    </row>
    <row r="403" spans="1:12">
      <c r="A403">
        <v>1998</v>
      </c>
      <c r="B403">
        <v>5</v>
      </c>
      <c r="C403">
        <v>27</v>
      </c>
      <c r="D403" s="30">
        <f t="shared" si="6"/>
        <v>35942</v>
      </c>
      <c r="E403">
        <v>120.13</v>
      </c>
      <c r="F403">
        <v>105.78</v>
      </c>
      <c r="G403">
        <v>12.36</v>
      </c>
      <c r="H403">
        <v>5.4589999999999996</v>
      </c>
      <c r="I403">
        <v>12.47</v>
      </c>
      <c r="J403">
        <v>3.94</v>
      </c>
      <c r="K403">
        <v>3.71</v>
      </c>
      <c r="L403">
        <v>20.04</v>
      </c>
    </row>
    <row r="404" spans="1:12">
      <c r="A404">
        <v>1998</v>
      </c>
      <c r="B404">
        <v>5</v>
      </c>
      <c r="C404">
        <v>28</v>
      </c>
      <c r="D404" s="30">
        <f t="shared" si="6"/>
        <v>35943</v>
      </c>
      <c r="E404">
        <v>120.86</v>
      </c>
      <c r="F404">
        <v>106.4</v>
      </c>
      <c r="G404">
        <v>12.36</v>
      </c>
      <c r="H404">
        <v>5.4560000000000004</v>
      </c>
      <c r="I404">
        <v>12.32</v>
      </c>
      <c r="J404">
        <v>3.94</v>
      </c>
      <c r="K404">
        <v>3.72</v>
      </c>
      <c r="L404">
        <v>20.07</v>
      </c>
    </row>
    <row r="405" spans="1:12">
      <c r="A405">
        <v>1998</v>
      </c>
      <c r="B405">
        <v>5</v>
      </c>
      <c r="C405">
        <v>29</v>
      </c>
      <c r="D405" s="30">
        <f t="shared" si="6"/>
        <v>35944</v>
      </c>
      <c r="E405">
        <v>120.56</v>
      </c>
      <c r="F405">
        <v>106.09</v>
      </c>
      <c r="G405">
        <v>12.36</v>
      </c>
      <c r="H405">
        <v>5.4530000000000003</v>
      </c>
      <c r="I405">
        <v>12.41</v>
      </c>
      <c r="J405">
        <v>3.94</v>
      </c>
      <c r="K405">
        <v>3.71</v>
      </c>
      <c r="L405">
        <v>20.02</v>
      </c>
    </row>
    <row r="406" spans="1:12">
      <c r="A406">
        <v>1998</v>
      </c>
      <c r="B406">
        <v>5</v>
      </c>
      <c r="C406">
        <v>30</v>
      </c>
      <c r="D406" s="30">
        <f t="shared" si="6"/>
        <v>35945</v>
      </c>
      <c r="E406">
        <v>121.2</v>
      </c>
      <c r="F406">
        <v>106.64</v>
      </c>
      <c r="G406">
        <v>12.36</v>
      </c>
      <c r="H406">
        <v>5.45</v>
      </c>
      <c r="I406">
        <v>12.23</v>
      </c>
      <c r="J406">
        <v>3.95</v>
      </c>
      <c r="K406">
        <v>3.72</v>
      </c>
      <c r="L406">
        <v>20.09</v>
      </c>
    </row>
    <row r="407" spans="1:12">
      <c r="A407">
        <v>1998</v>
      </c>
      <c r="B407">
        <v>6</v>
      </c>
      <c r="C407">
        <v>1</v>
      </c>
      <c r="D407" s="30">
        <f t="shared" si="6"/>
        <v>35947</v>
      </c>
      <c r="E407">
        <v>120.77</v>
      </c>
      <c r="F407">
        <v>106.21</v>
      </c>
      <c r="G407">
        <v>12.36</v>
      </c>
      <c r="H407">
        <v>5.4480000000000004</v>
      </c>
      <c r="I407">
        <v>12.35</v>
      </c>
      <c r="J407">
        <v>3.94</v>
      </c>
      <c r="K407">
        <v>3.71</v>
      </c>
      <c r="L407">
        <v>20.03</v>
      </c>
    </row>
    <row r="408" spans="1:12">
      <c r="A408">
        <v>1998</v>
      </c>
      <c r="B408">
        <v>6</v>
      </c>
      <c r="C408">
        <v>2</v>
      </c>
      <c r="D408" s="30">
        <f t="shared" si="6"/>
        <v>35948</v>
      </c>
      <c r="E408">
        <v>120.7</v>
      </c>
      <c r="F408">
        <v>106.11</v>
      </c>
      <c r="G408">
        <v>12.36</v>
      </c>
      <c r="H408">
        <v>5.4450000000000003</v>
      </c>
      <c r="I408">
        <v>12.38</v>
      </c>
      <c r="J408">
        <v>3.94</v>
      </c>
      <c r="K408">
        <v>3.71</v>
      </c>
      <c r="L408">
        <v>19.989999999999998</v>
      </c>
    </row>
    <row r="409" spans="1:12">
      <c r="A409">
        <v>1998</v>
      </c>
      <c r="B409">
        <v>6</v>
      </c>
      <c r="C409">
        <v>3</v>
      </c>
      <c r="D409" s="30">
        <f t="shared" si="6"/>
        <v>35949</v>
      </c>
      <c r="E409">
        <v>120.81</v>
      </c>
      <c r="F409">
        <v>106.17</v>
      </c>
      <c r="G409">
        <v>12.36</v>
      </c>
      <c r="H409">
        <v>5.4420000000000002</v>
      </c>
      <c r="I409">
        <v>12.38</v>
      </c>
      <c r="J409">
        <v>3.94</v>
      </c>
      <c r="K409">
        <v>3.71</v>
      </c>
      <c r="L409">
        <v>19.97</v>
      </c>
    </row>
    <row r="410" spans="1:12">
      <c r="A410">
        <v>1998</v>
      </c>
      <c r="B410">
        <v>6</v>
      </c>
      <c r="C410">
        <v>4</v>
      </c>
      <c r="D410" s="30">
        <f t="shared" si="6"/>
        <v>35950</v>
      </c>
      <c r="E410">
        <v>121</v>
      </c>
      <c r="F410">
        <v>106.31</v>
      </c>
      <c r="G410">
        <v>12.36</v>
      </c>
      <c r="H410">
        <v>5.4390000000000001</v>
      </c>
      <c r="I410">
        <v>12.35</v>
      </c>
      <c r="J410">
        <v>3.93</v>
      </c>
      <c r="K410">
        <v>3.7</v>
      </c>
      <c r="L410">
        <v>19.96</v>
      </c>
    </row>
    <row r="411" spans="1:12">
      <c r="A411">
        <v>1998</v>
      </c>
      <c r="B411">
        <v>6</v>
      </c>
      <c r="C411">
        <v>5</v>
      </c>
      <c r="D411" s="30">
        <f t="shared" si="6"/>
        <v>35951</v>
      </c>
      <c r="E411">
        <v>121.01</v>
      </c>
      <c r="F411">
        <v>106.29</v>
      </c>
      <c r="G411">
        <v>12.36</v>
      </c>
      <c r="H411">
        <v>5.4370000000000003</v>
      </c>
      <c r="I411">
        <v>12.37</v>
      </c>
      <c r="J411">
        <v>3.93</v>
      </c>
      <c r="K411">
        <v>3.7</v>
      </c>
      <c r="L411">
        <v>19.93</v>
      </c>
    </row>
    <row r="412" spans="1:12">
      <c r="A412">
        <v>1998</v>
      </c>
      <c r="B412">
        <v>6</v>
      </c>
      <c r="C412">
        <v>6</v>
      </c>
      <c r="D412" s="30">
        <f t="shared" si="6"/>
        <v>35952</v>
      </c>
      <c r="E412">
        <v>120.94</v>
      </c>
      <c r="F412">
        <v>106.19</v>
      </c>
      <c r="G412">
        <v>12.36</v>
      </c>
      <c r="H412">
        <v>5.4340000000000002</v>
      </c>
      <c r="I412">
        <v>12.4</v>
      </c>
      <c r="J412">
        <v>3.93</v>
      </c>
      <c r="K412">
        <v>3.7</v>
      </c>
      <c r="L412">
        <v>19.899999999999999</v>
      </c>
    </row>
    <row r="413" spans="1:12">
      <c r="A413">
        <v>1998</v>
      </c>
      <c r="B413">
        <v>6</v>
      </c>
      <c r="C413">
        <v>8</v>
      </c>
      <c r="D413" s="30">
        <f t="shared" si="6"/>
        <v>35954</v>
      </c>
      <c r="E413">
        <v>121.09</v>
      </c>
      <c r="F413">
        <v>106.26</v>
      </c>
      <c r="G413">
        <v>12.36</v>
      </c>
      <c r="H413">
        <v>5.4279999999999999</v>
      </c>
      <c r="I413">
        <v>12.27</v>
      </c>
      <c r="J413">
        <v>3.95</v>
      </c>
      <c r="K413">
        <v>3.72</v>
      </c>
      <c r="L413">
        <v>20</v>
      </c>
    </row>
    <row r="414" spans="1:12">
      <c r="A414">
        <v>1998</v>
      </c>
      <c r="B414">
        <v>6</v>
      </c>
      <c r="C414">
        <v>9</v>
      </c>
      <c r="D414" s="30">
        <f t="shared" si="6"/>
        <v>35955</v>
      </c>
      <c r="E414">
        <v>120.93</v>
      </c>
      <c r="F414">
        <v>106.08</v>
      </c>
      <c r="G414">
        <v>12.36</v>
      </c>
      <c r="H414">
        <v>5.4249999999999998</v>
      </c>
      <c r="I414">
        <v>12.33</v>
      </c>
      <c r="J414">
        <v>3.94</v>
      </c>
      <c r="K414">
        <v>3.71</v>
      </c>
      <c r="L414">
        <v>19.96</v>
      </c>
    </row>
    <row r="415" spans="1:12">
      <c r="A415">
        <v>1998</v>
      </c>
      <c r="B415">
        <v>6</v>
      </c>
      <c r="C415">
        <v>10</v>
      </c>
      <c r="D415" s="30">
        <f t="shared" si="6"/>
        <v>35956</v>
      </c>
      <c r="E415">
        <v>120.58</v>
      </c>
      <c r="F415">
        <v>105.73</v>
      </c>
      <c r="G415">
        <v>12.36</v>
      </c>
      <c r="H415">
        <v>5.423</v>
      </c>
      <c r="I415">
        <v>12.42</v>
      </c>
      <c r="J415">
        <v>3.93</v>
      </c>
      <c r="K415">
        <v>3.7</v>
      </c>
      <c r="L415">
        <v>19.899999999999999</v>
      </c>
    </row>
    <row r="416" spans="1:12">
      <c r="A416">
        <v>1998</v>
      </c>
      <c r="B416">
        <v>6</v>
      </c>
      <c r="C416">
        <v>11</v>
      </c>
      <c r="D416" s="30">
        <f t="shared" si="6"/>
        <v>35957</v>
      </c>
      <c r="E416">
        <v>121.13</v>
      </c>
      <c r="F416">
        <v>106.19</v>
      </c>
      <c r="G416">
        <v>12.36</v>
      </c>
      <c r="H416">
        <v>5.42</v>
      </c>
      <c r="I416">
        <v>12.32</v>
      </c>
      <c r="J416">
        <v>3.93</v>
      </c>
      <c r="K416">
        <v>3.71</v>
      </c>
      <c r="L416">
        <v>19.920000000000002</v>
      </c>
    </row>
    <row r="417" spans="1:12">
      <c r="A417">
        <v>1998</v>
      </c>
      <c r="B417">
        <v>6</v>
      </c>
      <c r="C417">
        <v>12</v>
      </c>
      <c r="D417" s="30">
        <f t="shared" si="6"/>
        <v>35958</v>
      </c>
      <c r="E417">
        <v>121.39</v>
      </c>
      <c r="F417">
        <v>106.39</v>
      </c>
      <c r="G417">
        <v>12.36</v>
      </c>
      <c r="H417">
        <v>5.4169999999999998</v>
      </c>
      <c r="I417">
        <v>12.28</v>
      </c>
      <c r="J417">
        <v>3.93</v>
      </c>
      <c r="K417">
        <v>3.71</v>
      </c>
      <c r="L417">
        <v>19.91</v>
      </c>
    </row>
    <row r="418" spans="1:12">
      <c r="A418">
        <v>1998</v>
      </c>
      <c r="B418">
        <v>6</v>
      </c>
      <c r="C418">
        <v>13</v>
      </c>
      <c r="D418" s="30">
        <f t="shared" si="6"/>
        <v>35959</v>
      </c>
      <c r="E418">
        <v>121.21</v>
      </c>
      <c r="F418">
        <v>106.19</v>
      </c>
      <c r="G418">
        <v>12.36</v>
      </c>
      <c r="H418">
        <v>5.4139999999999997</v>
      </c>
      <c r="I418">
        <v>12.34</v>
      </c>
      <c r="J418">
        <v>3.93</v>
      </c>
      <c r="K418">
        <v>3.7</v>
      </c>
      <c r="L418">
        <v>19.87</v>
      </c>
    </row>
    <row r="419" spans="1:12">
      <c r="A419">
        <v>1998</v>
      </c>
      <c r="B419">
        <v>6</v>
      </c>
      <c r="C419">
        <v>15</v>
      </c>
      <c r="D419" s="30">
        <f t="shared" si="6"/>
        <v>35961</v>
      </c>
      <c r="E419">
        <v>121.45</v>
      </c>
      <c r="F419">
        <v>106.34</v>
      </c>
      <c r="G419">
        <v>12.36</v>
      </c>
      <c r="H419">
        <v>5.4089999999999998</v>
      </c>
      <c r="I419">
        <v>12.32</v>
      </c>
      <c r="J419">
        <v>3.92</v>
      </c>
      <c r="K419">
        <v>3.7</v>
      </c>
      <c r="L419">
        <v>19.829999999999998</v>
      </c>
    </row>
    <row r="420" spans="1:12">
      <c r="A420">
        <v>1998</v>
      </c>
      <c r="B420">
        <v>6</v>
      </c>
      <c r="C420">
        <v>16</v>
      </c>
      <c r="D420" s="30">
        <f t="shared" si="6"/>
        <v>35962</v>
      </c>
      <c r="E420">
        <v>121.25</v>
      </c>
      <c r="F420">
        <v>106.12</v>
      </c>
      <c r="G420">
        <v>12.36</v>
      </c>
      <c r="H420">
        <v>5.4059999999999997</v>
      </c>
      <c r="I420">
        <v>12.35</v>
      </c>
      <c r="J420">
        <v>3.92</v>
      </c>
      <c r="K420">
        <v>3.7</v>
      </c>
      <c r="L420">
        <v>19.82</v>
      </c>
    </row>
    <row r="421" spans="1:12">
      <c r="A421">
        <v>1998</v>
      </c>
      <c r="B421">
        <v>6</v>
      </c>
      <c r="C421">
        <v>17</v>
      </c>
      <c r="D421" s="30">
        <f t="shared" si="6"/>
        <v>35963</v>
      </c>
      <c r="E421">
        <v>121.06</v>
      </c>
      <c r="F421">
        <v>105.92</v>
      </c>
      <c r="G421">
        <v>12.36</v>
      </c>
      <c r="H421">
        <v>5.4029999999999996</v>
      </c>
      <c r="I421">
        <v>12.41</v>
      </c>
      <c r="J421">
        <v>3.92</v>
      </c>
      <c r="K421">
        <v>3.69</v>
      </c>
      <c r="L421">
        <v>19.78</v>
      </c>
    </row>
    <row r="422" spans="1:12">
      <c r="A422">
        <v>1998</v>
      </c>
      <c r="B422">
        <v>6</v>
      </c>
      <c r="C422">
        <v>18</v>
      </c>
      <c r="D422" s="30">
        <f t="shared" si="6"/>
        <v>35964</v>
      </c>
      <c r="E422">
        <v>121.05</v>
      </c>
      <c r="F422">
        <v>105.87</v>
      </c>
      <c r="G422">
        <v>12.36</v>
      </c>
      <c r="H422">
        <v>5.4</v>
      </c>
      <c r="I422">
        <v>12.38</v>
      </c>
      <c r="J422">
        <v>3.93</v>
      </c>
      <c r="K422">
        <v>3.7</v>
      </c>
      <c r="L422">
        <v>19.809999999999999</v>
      </c>
    </row>
    <row r="423" spans="1:12">
      <c r="A423">
        <v>1998</v>
      </c>
      <c r="B423">
        <v>6</v>
      </c>
      <c r="C423">
        <v>19</v>
      </c>
      <c r="D423" s="30">
        <f t="shared" si="6"/>
        <v>35965</v>
      </c>
      <c r="E423">
        <v>121.35</v>
      </c>
      <c r="F423">
        <v>106.1</v>
      </c>
      <c r="G423">
        <v>12.36</v>
      </c>
      <c r="H423">
        <v>5.3979999999999997</v>
      </c>
      <c r="I423">
        <v>12.33</v>
      </c>
      <c r="J423">
        <v>3.92</v>
      </c>
      <c r="K423">
        <v>3.7</v>
      </c>
      <c r="L423">
        <v>19.8</v>
      </c>
    </row>
    <row r="424" spans="1:12">
      <c r="A424">
        <v>1998</v>
      </c>
      <c r="B424">
        <v>6</v>
      </c>
      <c r="C424">
        <v>20</v>
      </c>
      <c r="D424" s="30">
        <f t="shared" si="6"/>
        <v>35966</v>
      </c>
      <c r="E424">
        <v>121.06</v>
      </c>
      <c r="F424">
        <v>105.8</v>
      </c>
      <c r="G424">
        <v>12.36</v>
      </c>
      <c r="H424">
        <v>5.3949999999999996</v>
      </c>
      <c r="I424">
        <v>12.41</v>
      </c>
      <c r="J424">
        <v>3.92</v>
      </c>
      <c r="K424">
        <v>3.69</v>
      </c>
      <c r="L424">
        <v>19.75</v>
      </c>
    </row>
    <row r="425" spans="1:12">
      <c r="A425">
        <v>1998</v>
      </c>
      <c r="B425">
        <v>6</v>
      </c>
      <c r="C425">
        <v>22</v>
      </c>
      <c r="D425" s="30">
        <f t="shared" si="6"/>
        <v>35968</v>
      </c>
      <c r="E425">
        <v>121.78</v>
      </c>
      <c r="F425">
        <v>106.38</v>
      </c>
      <c r="G425">
        <v>12.36</v>
      </c>
      <c r="H425">
        <v>5.3890000000000002</v>
      </c>
      <c r="I425">
        <v>12.28</v>
      </c>
      <c r="J425">
        <v>3.92</v>
      </c>
      <c r="K425">
        <v>3.69</v>
      </c>
      <c r="L425">
        <v>19.75</v>
      </c>
    </row>
    <row r="426" spans="1:12">
      <c r="A426">
        <v>1998</v>
      </c>
      <c r="B426">
        <v>6</v>
      </c>
      <c r="C426">
        <v>23</v>
      </c>
      <c r="D426" s="30">
        <f t="shared" si="6"/>
        <v>35969</v>
      </c>
      <c r="E426">
        <v>122.23</v>
      </c>
      <c r="F426">
        <v>106.74</v>
      </c>
      <c r="G426">
        <v>12.36</v>
      </c>
      <c r="H426">
        <v>5.3869999999999996</v>
      </c>
      <c r="I426">
        <v>12.2</v>
      </c>
      <c r="J426">
        <v>3.92</v>
      </c>
      <c r="K426">
        <v>3.69</v>
      </c>
      <c r="L426">
        <v>19.760000000000002</v>
      </c>
    </row>
    <row r="427" spans="1:12">
      <c r="A427">
        <v>1998</v>
      </c>
      <c r="B427">
        <v>6</v>
      </c>
      <c r="C427">
        <v>24</v>
      </c>
      <c r="D427" s="30">
        <f t="shared" si="6"/>
        <v>35970</v>
      </c>
      <c r="E427">
        <v>121.94</v>
      </c>
      <c r="F427">
        <v>106.45</v>
      </c>
      <c r="G427">
        <v>12.36</v>
      </c>
      <c r="H427">
        <v>5.3840000000000003</v>
      </c>
      <c r="I427">
        <v>12.28</v>
      </c>
      <c r="J427">
        <v>3.91</v>
      </c>
      <c r="K427">
        <v>3.69</v>
      </c>
      <c r="L427">
        <v>19.71</v>
      </c>
    </row>
    <row r="428" spans="1:12">
      <c r="A428">
        <v>1998</v>
      </c>
      <c r="B428">
        <v>6</v>
      </c>
      <c r="C428">
        <v>25</v>
      </c>
      <c r="D428" s="30">
        <f t="shared" si="6"/>
        <v>35971</v>
      </c>
      <c r="E428">
        <v>121.94</v>
      </c>
      <c r="F428">
        <v>106.41</v>
      </c>
      <c r="G428">
        <v>12.46</v>
      </c>
      <c r="H428">
        <v>5.5979999999999999</v>
      </c>
      <c r="I428">
        <v>12.24</v>
      </c>
      <c r="J428">
        <v>4.03</v>
      </c>
      <c r="K428">
        <v>3.8</v>
      </c>
      <c r="L428">
        <v>20.99</v>
      </c>
    </row>
    <row r="429" spans="1:12">
      <c r="A429">
        <v>1998</v>
      </c>
      <c r="B429">
        <v>6</v>
      </c>
      <c r="C429">
        <v>26</v>
      </c>
      <c r="D429" s="30">
        <f t="shared" si="6"/>
        <v>35972</v>
      </c>
      <c r="E429">
        <v>121.39</v>
      </c>
      <c r="F429">
        <v>105.88</v>
      </c>
      <c r="G429">
        <v>12.46</v>
      </c>
      <c r="H429">
        <v>5.5949999999999998</v>
      </c>
      <c r="I429">
        <v>12.38</v>
      </c>
      <c r="J429">
        <v>4.0199999999999996</v>
      </c>
      <c r="K429">
        <v>3.78</v>
      </c>
      <c r="L429">
        <v>20.92</v>
      </c>
    </row>
    <row r="430" spans="1:12">
      <c r="A430">
        <v>1998</v>
      </c>
      <c r="B430">
        <v>6</v>
      </c>
      <c r="C430">
        <v>27</v>
      </c>
      <c r="D430" s="30">
        <f t="shared" si="6"/>
        <v>35973</v>
      </c>
      <c r="E430">
        <v>121.75</v>
      </c>
      <c r="F430">
        <v>106.17</v>
      </c>
      <c r="G430">
        <v>12.46</v>
      </c>
      <c r="H430">
        <v>5.593</v>
      </c>
      <c r="I430">
        <v>12.31</v>
      </c>
      <c r="J430">
        <v>4.0199999999999996</v>
      </c>
      <c r="K430">
        <v>3.79</v>
      </c>
      <c r="L430">
        <v>20.92</v>
      </c>
    </row>
    <row r="431" spans="1:12">
      <c r="A431">
        <v>1998</v>
      </c>
      <c r="B431">
        <v>6</v>
      </c>
      <c r="C431">
        <v>29</v>
      </c>
      <c r="D431" s="30">
        <f t="shared" si="6"/>
        <v>35975</v>
      </c>
      <c r="E431">
        <v>121.53</v>
      </c>
      <c r="F431">
        <v>105.9</v>
      </c>
      <c r="G431">
        <v>12.47</v>
      </c>
      <c r="H431">
        <v>5.6239999999999997</v>
      </c>
      <c r="I431">
        <v>12.38</v>
      </c>
      <c r="J431">
        <v>4.03</v>
      </c>
      <c r="K431">
        <v>3.8</v>
      </c>
      <c r="L431">
        <v>21.05</v>
      </c>
    </row>
    <row r="432" spans="1:12">
      <c r="A432">
        <v>1998</v>
      </c>
      <c r="B432">
        <v>6</v>
      </c>
      <c r="C432">
        <v>30</v>
      </c>
      <c r="D432" s="30">
        <f t="shared" si="6"/>
        <v>35976</v>
      </c>
      <c r="E432">
        <v>121.39</v>
      </c>
      <c r="F432">
        <v>105.74</v>
      </c>
      <c r="G432">
        <v>12.47</v>
      </c>
      <c r="H432">
        <v>5.6210000000000004</v>
      </c>
      <c r="I432">
        <v>12.43</v>
      </c>
      <c r="J432">
        <v>4.03</v>
      </c>
      <c r="K432">
        <v>3.79</v>
      </c>
      <c r="L432">
        <v>21.01</v>
      </c>
    </row>
    <row r="433" spans="1:12">
      <c r="A433">
        <v>1998</v>
      </c>
      <c r="B433">
        <v>7</v>
      </c>
      <c r="C433">
        <v>1</v>
      </c>
      <c r="D433" s="30">
        <f t="shared" si="6"/>
        <v>35977</v>
      </c>
      <c r="E433">
        <v>122.64</v>
      </c>
      <c r="F433">
        <v>106.82</v>
      </c>
      <c r="G433">
        <v>12.47</v>
      </c>
      <c r="H433">
        <v>5.6180000000000003</v>
      </c>
      <c r="I433">
        <v>12.17</v>
      </c>
      <c r="J433">
        <v>4.04</v>
      </c>
      <c r="K433">
        <v>3.8</v>
      </c>
      <c r="L433">
        <v>21.08</v>
      </c>
    </row>
    <row r="434" spans="1:12">
      <c r="A434">
        <v>1998</v>
      </c>
      <c r="B434">
        <v>7</v>
      </c>
      <c r="C434">
        <v>2</v>
      </c>
      <c r="D434" s="30">
        <f t="shared" si="6"/>
        <v>35978</v>
      </c>
      <c r="E434">
        <v>121.63</v>
      </c>
      <c r="F434">
        <v>105.88</v>
      </c>
      <c r="G434">
        <v>12.47</v>
      </c>
      <c r="H434">
        <v>5.6150000000000002</v>
      </c>
      <c r="I434">
        <v>12.42</v>
      </c>
      <c r="J434">
        <v>4.0199999999999996</v>
      </c>
      <c r="K434">
        <v>3.79</v>
      </c>
      <c r="L434">
        <v>20.97</v>
      </c>
    </row>
    <row r="435" spans="1:12">
      <c r="A435">
        <v>1998</v>
      </c>
      <c r="B435">
        <v>7</v>
      </c>
      <c r="C435">
        <v>3</v>
      </c>
      <c r="D435" s="30">
        <f t="shared" si="6"/>
        <v>35979</v>
      </c>
      <c r="E435">
        <v>119.95</v>
      </c>
      <c r="F435">
        <v>104.35</v>
      </c>
      <c r="G435">
        <v>12.45</v>
      </c>
      <c r="H435">
        <v>5.5940000000000003</v>
      </c>
      <c r="I435">
        <v>12.79</v>
      </c>
      <c r="J435">
        <v>4</v>
      </c>
      <c r="K435">
        <v>3.76</v>
      </c>
      <c r="L435">
        <v>20.72</v>
      </c>
    </row>
    <row r="436" spans="1:12">
      <c r="A436">
        <v>1998</v>
      </c>
      <c r="B436">
        <v>7</v>
      </c>
      <c r="C436">
        <v>4</v>
      </c>
      <c r="D436" s="30">
        <f t="shared" si="6"/>
        <v>35980</v>
      </c>
      <c r="E436">
        <v>121.44</v>
      </c>
      <c r="F436">
        <v>105.65</v>
      </c>
      <c r="G436">
        <v>12.45</v>
      </c>
      <c r="H436">
        <v>5.5910000000000002</v>
      </c>
      <c r="I436">
        <v>12.47</v>
      </c>
      <c r="J436">
        <v>4.01</v>
      </c>
      <c r="K436">
        <v>3.78</v>
      </c>
      <c r="L436">
        <v>20.81</v>
      </c>
    </row>
    <row r="437" spans="1:12">
      <c r="A437">
        <v>1998</v>
      </c>
      <c r="B437">
        <v>7</v>
      </c>
      <c r="C437">
        <v>6</v>
      </c>
      <c r="D437" s="30">
        <f t="shared" si="6"/>
        <v>35982</v>
      </c>
      <c r="E437">
        <v>121.49</v>
      </c>
      <c r="F437">
        <v>105.62</v>
      </c>
      <c r="G437">
        <v>12.45</v>
      </c>
      <c r="H437">
        <v>5.5860000000000003</v>
      </c>
      <c r="I437">
        <v>12.5</v>
      </c>
      <c r="J437">
        <v>4</v>
      </c>
      <c r="K437">
        <v>3.77</v>
      </c>
      <c r="L437">
        <v>20.76</v>
      </c>
    </row>
    <row r="438" spans="1:12">
      <c r="A438">
        <v>1998</v>
      </c>
      <c r="B438">
        <v>7</v>
      </c>
      <c r="C438">
        <v>8</v>
      </c>
      <c r="D438" s="30">
        <f t="shared" si="6"/>
        <v>35984</v>
      </c>
      <c r="E438">
        <v>121.29</v>
      </c>
      <c r="F438">
        <v>105.37</v>
      </c>
      <c r="G438">
        <v>12.45</v>
      </c>
      <c r="H438">
        <v>5.58</v>
      </c>
      <c r="I438">
        <v>12.58</v>
      </c>
      <c r="J438">
        <v>3.99</v>
      </c>
      <c r="K438">
        <v>3.76</v>
      </c>
      <c r="L438">
        <v>20.68</v>
      </c>
    </row>
    <row r="439" spans="1:12">
      <c r="A439">
        <v>1998</v>
      </c>
      <c r="B439">
        <v>7</v>
      </c>
      <c r="C439">
        <v>9</v>
      </c>
      <c r="D439" s="30">
        <f t="shared" si="6"/>
        <v>35985</v>
      </c>
      <c r="E439">
        <v>121.24</v>
      </c>
      <c r="F439">
        <v>105.29</v>
      </c>
      <c r="G439">
        <v>12.45</v>
      </c>
      <c r="H439">
        <v>5.577</v>
      </c>
      <c r="I439">
        <v>12.61</v>
      </c>
      <c r="J439">
        <v>3.99</v>
      </c>
      <c r="K439">
        <v>3.75</v>
      </c>
      <c r="L439">
        <v>20.65</v>
      </c>
    </row>
    <row r="440" spans="1:12">
      <c r="A440">
        <v>1998</v>
      </c>
      <c r="B440">
        <v>7</v>
      </c>
      <c r="C440">
        <v>10</v>
      </c>
      <c r="D440" s="30">
        <f t="shared" si="6"/>
        <v>35986</v>
      </c>
      <c r="E440">
        <v>122.08</v>
      </c>
      <c r="F440">
        <v>106</v>
      </c>
      <c r="G440">
        <v>12.45</v>
      </c>
      <c r="H440">
        <v>5.5739999999999998</v>
      </c>
      <c r="I440">
        <v>12.44</v>
      </c>
      <c r="J440">
        <v>4</v>
      </c>
      <c r="K440">
        <v>3.76</v>
      </c>
      <c r="L440">
        <v>20.69</v>
      </c>
    </row>
    <row r="441" spans="1:12">
      <c r="A441">
        <v>1998</v>
      </c>
      <c r="B441">
        <v>7</v>
      </c>
      <c r="C441">
        <v>11</v>
      </c>
      <c r="D441" s="30">
        <f t="shared" si="6"/>
        <v>35987</v>
      </c>
      <c r="E441">
        <v>121.57</v>
      </c>
      <c r="F441">
        <v>105.51</v>
      </c>
      <c r="G441">
        <v>12.45</v>
      </c>
      <c r="H441">
        <v>5.5720000000000001</v>
      </c>
      <c r="I441">
        <v>12.57</v>
      </c>
      <c r="J441">
        <v>3.99</v>
      </c>
      <c r="K441">
        <v>3.75</v>
      </c>
      <c r="L441">
        <v>20.62</v>
      </c>
    </row>
    <row r="442" spans="1:12">
      <c r="A442">
        <v>1998</v>
      </c>
      <c r="B442">
        <v>7</v>
      </c>
      <c r="C442">
        <v>13</v>
      </c>
      <c r="D442" s="30">
        <f t="shared" si="6"/>
        <v>35989</v>
      </c>
      <c r="E442">
        <v>121.62</v>
      </c>
      <c r="F442">
        <v>105.48</v>
      </c>
      <c r="G442">
        <v>12.45</v>
      </c>
      <c r="H442">
        <v>5.5659999999999998</v>
      </c>
      <c r="I442">
        <v>12.59</v>
      </c>
      <c r="J442">
        <v>3.98</v>
      </c>
      <c r="K442">
        <v>3.74</v>
      </c>
      <c r="L442">
        <v>20.57</v>
      </c>
    </row>
    <row r="443" spans="1:12">
      <c r="A443">
        <v>1998</v>
      </c>
      <c r="B443">
        <v>7</v>
      </c>
      <c r="C443">
        <v>14</v>
      </c>
      <c r="D443" s="30">
        <f t="shared" si="6"/>
        <v>35990</v>
      </c>
      <c r="E443">
        <v>121.98</v>
      </c>
      <c r="F443">
        <v>105.76</v>
      </c>
      <c r="G443">
        <v>12.45</v>
      </c>
      <c r="H443">
        <v>5.5629999999999997</v>
      </c>
      <c r="I443">
        <v>12.53</v>
      </c>
      <c r="J443">
        <v>3.98</v>
      </c>
      <c r="K443">
        <v>3.75</v>
      </c>
      <c r="L443">
        <v>20.57</v>
      </c>
    </row>
    <row r="444" spans="1:12">
      <c r="A444">
        <v>1998</v>
      </c>
      <c r="B444">
        <v>7</v>
      </c>
      <c r="C444">
        <v>15</v>
      </c>
      <c r="D444" s="30">
        <f t="shared" si="6"/>
        <v>35991</v>
      </c>
      <c r="E444">
        <v>121.91</v>
      </c>
      <c r="F444">
        <v>105.66</v>
      </c>
      <c r="G444">
        <v>12.45</v>
      </c>
      <c r="H444">
        <v>5.5609999999999999</v>
      </c>
      <c r="I444">
        <v>12.56</v>
      </c>
      <c r="J444">
        <v>3.98</v>
      </c>
      <c r="K444">
        <v>3.74</v>
      </c>
      <c r="L444">
        <v>20.53</v>
      </c>
    </row>
    <row r="445" spans="1:12">
      <c r="A445">
        <v>1998</v>
      </c>
      <c r="B445">
        <v>7</v>
      </c>
      <c r="C445">
        <v>16</v>
      </c>
      <c r="D445" s="30">
        <f t="shared" si="6"/>
        <v>35992</v>
      </c>
      <c r="E445">
        <v>121.63</v>
      </c>
      <c r="F445">
        <v>105.37</v>
      </c>
      <c r="G445">
        <v>12.45</v>
      </c>
      <c r="H445">
        <v>5.5579999999999998</v>
      </c>
      <c r="I445">
        <v>12.65</v>
      </c>
      <c r="J445">
        <v>3.97</v>
      </c>
      <c r="K445">
        <v>3.73</v>
      </c>
      <c r="L445">
        <v>20.48</v>
      </c>
    </row>
    <row r="446" spans="1:12">
      <c r="A446">
        <v>1998</v>
      </c>
      <c r="B446">
        <v>7</v>
      </c>
      <c r="C446">
        <v>17</v>
      </c>
      <c r="D446" s="30">
        <f t="shared" si="6"/>
        <v>35993</v>
      </c>
      <c r="E446">
        <v>122.75</v>
      </c>
      <c r="F446">
        <v>106.33</v>
      </c>
      <c r="G446">
        <v>12.45</v>
      </c>
      <c r="H446">
        <v>5.5549999999999997</v>
      </c>
      <c r="I446">
        <v>12.34</v>
      </c>
      <c r="J446">
        <v>3.99</v>
      </c>
      <c r="K446">
        <v>3.76</v>
      </c>
      <c r="L446">
        <v>20.62</v>
      </c>
    </row>
    <row r="447" spans="1:12">
      <c r="A447">
        <v>1998</v>
      </c>
      <c r="B447">
        <v>7</v>
      </c>
      <c r="C447">
        <v>18</v>
      </c>
      <c r="D447" s="30">
        <f t="shared" si="6"/>
        <v>35994</v>
      </c>
      <c r="E447">
        <v>122.16</v>
      </c>
      <c r="F447">
        <v>105.77</v>
      </c>
      <c r="G447">
        <v>12.45</v>
      </c>
      <c r="H447">
        <v>5.5519999999999996</v>
      </c>
      <c r="I447">
        <v>12.49</v>
      </c>
      <c r="J447">
        <v>3.98</v>
      </c>
      <c r="K447">
        <v>3.75</v>
      </c>
      <c r="L447">
        <v>20.55</v>
      </c>
    </row>
    <row r="448" spans="1:12">
      <c r="A448">
        <v>1998</v>
      </c>
      <c r="B448">
        <v>7</v>
      </c>
      <c r="C448">
        <v>20</v>
      </c>
      <c r="D448" s="30">
        <f t="shared" si="6"/>
        <v>35996</v>
      </c>
      <c r="E448">
        <v>122.22</v>
      </c>
      <c r="F448">
        <v>105.76</v>
      </c>
      <c r="G448">
        <v>12.45</v>
      </c>
      <c r="H448">
        <v>5.5469999999999997</v>
      </c>
      <c r="I448">
        <v>12.51</v>
      </c>
      <c r="J448">
        <v>3.97</v>
      </c>
      <c r="K448">
        <v>3.74</v>
      </c>
      <c r="L448">
        <v>20.49</v>
      </c>
    </row>
    <row r="449" spans="1:12">
      <c r="A449">
        <v>1998</v>
      </c>
      <c r="B449">
        <v>7</v>
      </c>
      <c r="C449">
        <v>21</v>
      </c>
      <c r="D449" s="30">
        <f t="shared" si="6"/>
        <v>35997</v>
      </c>
      <c r="E449">
        <v>122.53</v>
      </c>
      <c r="F449">
        <v>106</v>
      </c>
      <c r="G449">
        <v>12.45</v>
      </c>
      <c r="H449">
        <v>5.5439999999999996</v>
      </c>
      <c r="I449">
        <v>12.46</v>
      </c>
      <c r="J449">
        <v>3.97</v>
      </c>
      <c r="K449">
        <v>3.74</v>
      </c>
      <c r="L449">
        <v>20.49</v>
      </c>
    </row>
    <row r="450" spans="1:12">
      <c r="A450">
        <v>1998</v>
      </c>
      <c r="B450">
        <v>7</v>
      </c>
      <c r="C450">
        <v>22</v>
      </c>
      <c r="D450" s="30">
        <f t="shared" ref="D450:D513" si="7">DATE(A450,B450,C450)</f>
        <v>35998</v>
      </c>
      <c r="E450">
        <v>122.26</v>
      </c>
      <c r="F450">
        <v>105.72</v>
      </c>
      <c r="G450">
        <v>12.45</v>
      </c>
      <c r="H450">
        <v>5.5410000000000004</v>
      </c>
      <c r="I450">
        <v>12.54</v>
      </c>
      <c r="J450">
        <v>3.97</v>
      </c>
      <c r="K450">
        <v>3.73</v>
      </c>
      <c r="L450">
        <v>20.440000000000001</v>
      </c>
    </row>
    <row r="451" spans="1:12">
      <c r="A451">
        <v>1998</v>
      </c>
      <c r="B451">
        <v>7</v>
      </c>
      <c r="C451">
        <v>23</v>
      </c>
      <c r="D451" s="30">
        <f t="shared" si="7"/>
        <v>35999</v>
      </c>
      <c r="E451">
        <v>122.46</v>
      </c>
      <c r="F451">
        <v>105.86</v>
      </c>
      <c r="G451">
        <v>12.45</v>
      </c>
      <c r="H451">
        <v>5.5380000000000003</v>
      </c>
      <c r="I451">
        <v>12.51</v>
      </c>
      <c r="J451">
        <v>3.97</v>
      </c>
      <c r="K451">
        <v>3.73</v>
      </c>
      <c r="L451">
        <v>20.43</v>
      </c>
    </row>
    <row r="452" spans="1:12">
      <c r="A452">
        <v>1998</v>
      </c>
      <c r="B452">
        <v>7</v>
      </c>
      <c r="C452">
        <v>24</v>
      </c>
      <c r="D452" s="30">
        <f t="shared" si="7"/>
        <v>36000</v>
      </c>
      <c r="E452">
        <v>122.15</v>
      </c>
      <c r="F452">
        <v>105.55</v>
      </c>
      <c r="G452">
        <v>12.45</v>
      </c>
      <c r="H452">
        <v>5.5359999999999996</v>
      </c>
      <c r="I452">
        <v>12.6</v>
      </c>
      <c r="J452">
        <v>3.96</v>
      </c>
      <c r="K452">
        <v>3.73</v>
      </c>
      <c r="L452">
        <v>20.37</v>
      </c>
    </row>
    <row r="453" spans="1:12">
      <c r="A453">
        <v>1998</v>
      </c>
      <c r="B453">
        <v>7</v>
      </c>
      <c r="C453">
        <v>25</v>
      </c>
      <c r="D453" s="30">
        <f t="shared" si="7"/>
        <v>36001</v>
      </c>
      <c r="E453">
        <v>122.59</v>
      </c>
      <c r="F453">
        <v>105.91</v>
      </c>
      <c r="G453">
        <v>12.43</v>
      </c>
      <c r="H453">
        <v>5.55</v>
      </c>
      <c r="I453">
        <v>12.49</v>
      </c>
      <c r="J453">
        <v>3.98</v>
      </c>
      <c r="K453">
        <v>3.74</v>
      </c>
      <c r="L453">
        <v>20.5</v>
      </c>
    </row>
    <row r="454" spans="1:12">
      <c r="A454">
        <v>1998</v>
      </c>
      <c r="B454">
        <v>7</v>
      </c>
      <c r="C454">
        <v>27</v>
      </c>
      <c r="D454" s="30">
        <f t="shared" si="7"/>
        <v>36003</v>
      </c>
      <c r="E454">
        <v>123.4</v>
      </c>
      <c r="F454">
        <v>106.56</v>
      </c>
      <c r="G454">
        <v>12.43</v>
      </c>
      <c r="H454">
        <v>5.5439999999999996</v>
      </c>
      <c r="I454">
        <v>12.35</v>
      </c>
      <c r="J454">
        <v>3.98</v>
      </c>
      <c r="K454">
        <v>3.75</v>
      </c>
      <c r="L454">
        <v>20.51</v>
      </c>
    </row>
    <row r="455" spans="1:12">
      <c r="A455">
        <v>1998</v>
      </c>
      <c r="B455">
        <v>7</v>
      </c>
      <c r="C455">
        <v>28</v>
      </c>
      <c r="D455" s="30">
        <f t="shared" si="7"/>
        <v>36004</v>
      </c>
      <c r="E455">
        <v>122.33</v>
      </c>
      <c r="F455">
        <v>105.57</v>
      </c>
      <c r="G455">
        <v>12.43</v>
      </c>
      <c r="H455">
        <v>5.5410000000000004</v>
      </c>
      <c r="I455">
        <v>12.6</v>
      </c>
      <c r="J455">
        <v>3.96</v>
      </c>
      <c r="K455">
        <v>3.73</v>
      </c>
      <c r="L455">
        <v>20.39</v>
      </c>
    </row>
    <row r="456" spans="1:12">
      <c r="A456">
        <v>1998</v>
      </c>
      <c r="B456">
        <v>7</v>
      </c>
      <c r="C456">
        <v>29</v>
      </c>
      <c r="D456" s="30">
        <f t="shared" si="7"/>
        <v>36005</v>
      </c>
      <c r="E456">
        <v>122.61</v>
      </c>
      <c r="F456">
        <v>105.78</v>
      </c>
      <c r="G456">
        <v>12.43</v>
      </c>
      <c r="H456">
        <v>5.5389999999999997</v>
      </c>
      <c r="I456">
        <v>12.46</v>
      </c>
      <c r="J456">
        <v>3.98</v>
      </c>
      <c r="K456">
        <v>3.75</v>
      </c>
      <c r="L456">
        <v>20.5</v>
      </c>
    </row>
    <row r="457" spans="1:12">
      <c r="A457">
        <v>1998</v>
      </c>
      <c r="B457">
        <v>7</v>
      </c>
      <c r="C457">
        <v>30</v>
      </c>
      <c r="D457" s="30">
        <f t="shared" si="7"/>
        <v>36006</v>
      </c>
      <c r="E457">
        <v>121.88</v>
      </c>
      <c r="F457">
        <v>105.1</v>
      </c>
      <c r="G457">
        <v>12.55</v>
      </c>
      <c r="H457">
        <v>5.7359999999999998</v>
      </c>
      <c r="I457">
        <v>12.69</v>
      </c>
      <c r="J457">
        <v>4.07</v>
      </c>
      <c r="K457">
        <v>3.83</v>
      </c>
      <c r="L457">
        <v>21.35</v>
      </c>
    </row>
    <row r="458" spans="1:12">
      <c r="A458">
        <v>1998</v>
      </c>
      <c r="B458">
        <v>7</v>
      </c>
      <c r="C458">
        <v>31</v>
      </c>
      <c r="D458" s="30">
        <f t="shared" si="7"/>
        <v>36007</v>
      </c>
      <c r="E458">
        <v>122.38</v>
      </c>
      <c r="F458">
        <v>105.51</v>
      </c>
      <c r="G458">
        <v>12.55</v>
      </c>
      <c r="H458">
        <v>5.7359999999999998</v>
      </c>
      <c r="I458">
        <v>12.59</v>
      </c>
      <c r="J458">
        <v>4.07</v>
      </c>
      <c r="K458">
        <v>3.83</v>
      </c>
      <c r="L458">
        <v>21.38</v>
      </c>
    </row>
    <row r="459" spans="1:12">
      <c r="A459">
        <v>1998</v>
      </c>
      <c r="B459">
        <v>8</v>
      </c>
      <c r="C459">
        <v>1</v>
      </c>
      <c r="D459" s="30">
        <f t="shared" si="7"/>
        <v>36008</v>
      </c>
      <c r="E459">
        <v>122.55</v>
      </c>
      <c r="F459">
        <v>105.66</v>
      </c>
      <c r="G459">
        <v>12.55</v>
      </c>
      <c r="H459">
        <v>5.7329999999999997</v>
      </c>
      <c r="I459">
        <v>12.56</v>
      </c>
      <c r="J459">
        <v>4.07</v>
      </c>
      <c r="K459">
        <v>3.83</v>
      </c>
      <c r="L459">
        <v>21.37</v>
      </c>
    </row>
    <row r="460" spans="1:12">
      <c r="A460">
        <v>1998</v>
      </c>
      <c r="B460">
        <v>8</v>
      </c>
      <c r="C460">
        <v>3</v>
      </c>
      <c r="D460" s="30">
        <f t="shared" si="7"/>
        <v>36010</v>
      </c>
      <c r="E460">
        <v>123.28</v>
      </c>
      <c r="F460">
        <v>106.24</v>
      </c>
      <c r="G460">
        <v>12.55</v>
      </c>
      <c r="H460">
        <v>5.7279999999999998</v>
      </c>
      <c r="I460">
        <v>12.44</v>
      </c>
      <c r="J460">
        <v>4.07</v>
      </c>
      <c r="K460">
        <v>3.83</v>
      </c>
      <c r="L460">
        <v>21.37</v>
      </c>
    </row>
    <row r="461" spans="1:12">
      <c r="A461">
        <v>1998</v>
      </c>
      <c r="B461">
        <v>8</v>
      </c>
      <c r="C461">
        <v>4</v>
      </c>
      <c r="D461" s="30">
        <f t="shared" si="7"/>
        <v>36011</v>
      </c>
      <c r="E461">
        <v>122.82</v>
      </c>
      <c r="F461">
        <v>105.8</v>
      </c>
      <c r="G461">
        <v>12.55</v>
      </c>
      <c r="H461">
        <v>5.7249999999999996</v>
      </c>
      <c r="I461">
        <v>12.55</v>
      </c>
      <c r="J461">
        <v>4.0599999999999996</v>
      </c>
      <c r="K461">
        <v>3.82</v>
      </c>
      <c r="L461">
        <v>21.31</v>
      </c>
    </row>
    <row r="462" spans="1:12">
      <c r="A462">
        <v>1998</v>
      </c>
      <c r="B462">
        <v>8</v>
      </c>
      <c r="C462">
        <v>5</v>
      </c>
      <c r="D462" s="30">
        <f t="shared" si="7"/>
        <v>36012</v>
      </c>
      <c r="E462">
        <v>122.19</v>
      </c>
      <c r="F462">
        <v>105.21</v>
      </c>
      <c r="G462">
        <v>12.55</v>
      </c>
      <c r="H462">
        <v>5.7220000000000004</v>
      </c>
      <c r="I462">
        <v>12.68</v>
      </c>
      <c r="J462">
        <v>4.0599999999999996</v>
      </c>
      <c r="K462">
        <v>3.82</v>
      </c>
      <c r="L462">
        <v>21.26</v>
      </c>
    </row>
    <row r="463" spans="1:12">
      <c r="A463">
        <v>1998</v>
      </c>
      <c r="B463">
        <v>8</v>
      </c>
      <c r="C463">
        <v>6</v>
      </c>
      <c r="D463" s="30">
        <f t="shared" si="7"/>
        <v>36013</v>
      </c>
      <c r="E463">
        <v>123.51</v>
      </c>
      <c r="F463">
        <v>106.35</v>
      </c>
      <c r="G463">
        <v>12.55</v>
      </c>
      <c r="H463">
        <v>5.7190000000000003</v>
      </c>
      <c r="I463">
        <v>12.41</v>
      </c>
      <c r="J463">
        <v>4.07</v>
      </c>
      <c r="K463">
        <v>3.83</v>
      </c>
      <c r="L463">
        <v>21.33</v>
      </c>
    </row>
    <row r="464" spans="1:12">
      <c r="A464">
        <v>1998</v>
      </c>
      <c r="B464">
        <v>8</v>
      </c>
      <c r="C464">
        <v>7</v>
      </c>
      <c r="D464" s="30">
        <f t="shared" si="7"/>
        <v>36014</v>
      </c>
      <c r="E464">
        <v>124.31</v>
      </c>
      <c r="F464">
        <v>107.03</v>
      </c>
      <c r="G464">
        <v>12.52</v>
      </c>
      <c r="H464">
        <v>5.6509999999999998</v>
      </c>
      <c r="I464">
        <v>12.22</v>
      </c>
      <c r="J464">
        <v>4.05</v>
      </c>
      <c r="K464">
        <v>3.81</v>
      </c>
      <c r="L464">
        <v>21.05</v>
      </c>
    </row>
    <row r="465" spans="1:12">
      <c r="A465">
        <v>1998</v>
      </c>
      <c r="B465">
        <v>8</v>
      </c>
      <c r="C465">
        <v>8</v>
      </c>
      <c r="D465" s="30">
        <f t="shared" si="7"/>
        <v>36015</v>
      </c>
      <c r="E465">
        <v>122.69</v>
      </c>
      <c r="F465">
        <v>105.56</v>
      </c>
      <c r="G465">
        <v>12.52</v>
      </c>
      <c r="H465">
        <v>5.649</v>
      </c>
      <c r="I465">
        <v>12.6</v>
      </c>
      <c r="J465">
        <v>4.03</v>
      </c>
      <c r="K465">
        <v>3.79</v>
      </c>
      <c r="L465">
        <v>20.9</v>
      </c>
    </row>
    <row r="466" spans="1:12">
      <c r="A466">
        <v>1998</v>
      </c>
      <c r="B466">
        <v>8</v>
      </c>
      <c r="C466">
        <v>10</v>
      </c>
      <c r="D466" s="30">
        <f t="shared" si="7"/>
        <v>36017</v>
      </c>
      <c r="E466">
        <v>123.25</v>
      </c>
      <c r="F466">
        <v>105.98</v>
      </c>
      <c r="G466">
        <v>12.52</v>
      </c>
      <c r="H466">
        <v>5.6429999999999998</v>
      </c>
      <c r="I466">
        <v>12.51</v>
      </c>
      <c r="J466">
        <v>4.03</v>
      </c>
      <c r="K466">
        <v>3.79</v>
      </c>
      <c r="L466">
        <v>20.88</v>
      </c>
    </row>
    <row r="467" spans="1:12">
      <c r="A467">
        <v>1998</v>
      </c>
      <c r="B467">
        <v>8</v>
      </c>
      <c r="C467">
        <v>11</v>
      </c>
      <c r="D467" s="30">
        <f t="shared" si="7"/>
        <v>36018</v>
      </c>
      <c r="E467">
        <v>123.15</v>
      </c>
      <c r="F467">
        <v>105.85</v>
      </c>
      <c r="G467">
        <v>12.52</v>
      </c>
      <c r="H467">
        <v>5.64</v>
      </c>
      <c r="I467">
        <v>12.55</v>
      </c>
      <c r="J467">
        <v>4.0199999999999996</v>
      </c>
      <c r="K467">
        <v>3.78</v>
      </c>
      <c r="L467">
        <v>20.85</v>
      </c>
    </row>
    <row r="468" spans="1:12">
      <c r="A468">
        <v>1998</v>
      </c>
      <c r="B468">
        <v>8</v>
      </c>
      <c r="C468">
        <v>12</v>
      </c>
      <c r="D468" s="30">
        <f t="shared" si="7"/>
        <v>36019</v>
      </c>
      <c r="E468">
        <v>122.93</v>
      </c>
      <c r="F468">
        <v>105.62</v>
      </c>
      <c r="G468">
        <v>12.52</v>
      </c>
      <c r="H468">
        <v>5.6379999999999999</v>
      </c>
      <c r="I468">
        <v>12.55</v>
      </c>
      <c r="J468">
        <v>4.03</v>
      </c>
      <c r="K468">
        <v>3.79</v>
      </c>
      <c r="L468">
        <v>20.87</v>
      </c>
    </row>
    <row r="469" spans="1:12">
      <c r="A469">
        <v>1998</v>
      </c>
      <c r="B469">
        <v>8</v>
      </c>
      <c r="C469">
        <v>13</v>
      </c>
      <c r="D469" s="30">
        <f t="shared" si="7"/>
        <v>36020</v>
      </c>
      <c r="E469">
        <v>122.94</v>
      </c>
      <c r="F469">
        <v>105.6</v>
      </c>
      <c r="G469">
        <v>12.52</v>
      </c>
      <c r="H469">
        <v>5.6349999999999998</v>
      </c>
      <c r="I469">
        <v>12.57</v>
      </c>
      <c r="J469">
        <v>4.03</v>
      </c>
      <c r="K469">
        <v>3.79</v>
      </c>
      <c r="L469">
        <v>20.85</v>
      </c>
    </row>
    <row r="470" spans="1:12">
      <c r="A470">
        <v>1998</v>
      </c>
      <c r="B470">
        <v>8</v>
      </c>
      <c r="C470">
        <v>14</v>
      </c>
      <c r="D470" s="30">
        <f t="shared" si="7"/>
        <v>36021</v>
      </c>
      <c r="E470">
        <v>123.32</v>
      </c>
      <c r="F470">
        <v>105.9</v>
      </c>
      <c r="G470">
        <v>12.52</v>
      </c>
      <c r="H470">
        <v>5.6319999999999997</v>
      </c>
      <c r="I470">
        <v>12.5</v>
      </c>
      <c r="J470">
        <v>4.03</v>
      </c>
      <c r="K470">
        <v>3.79</v>
      </c>
      <c r="L470">
        <v>20.85</v>
      </c>
    </row>
    <row r="471" spans="1:12">
      <c r="A471">
        <v>1998</v>
      </c>
      <c r="B471">
        <v>8</v>
      </c>
      <c r="C471">
        <v>17</v>
      </c>
      <c r="D471" s="30">
        <f t="shared" si="7"/>
        <v>36024</v>
      </c>
      <c r="E471">
        <v>123.12</v>
      </c>
      <c r="F471">
        <v>105.62</v>
      </c>
      <c r="G471">
        <v>12.49</v>
      </c>
      <c r="H471">
        <v>5.5960000000000001</v>
      </c>
      <c r="I471">
        <v>12.57</v>
      </c>
      <c r="J471">
        <v>4.01</v>
      </c>
      <c r="K471">
        <v>3.77</v>
      </c>
      <c r="L471">
        <v>20.63</v>
      </c>
    </row>
    <row r="472" spans="1:12">
      <c r="A472">
        <v>1998</v>
      </c>
      <c r="B472">
        <v>8</v>
      </c>
      <c r="C472">
        <v>18</v>
      </c>
      <c r="D472" s="30">
        <f t="shared" si="7"/>
        <v>36025</v>
      </c>
      <c r="E472">
        <v>123.05</v>
      </c>
      <c r="F472">
        <v>105.53</v>
      </c>
      <c r="G472">
        <v>12.49</v>
      </c>
      <c r="H472">
        <v>5.593</v>
      </c>
      <c r="I472">
        <v>12.6</v>
      </c>
      <c r="J472">
        <v>4.01</v>
      </c>
      <c r="K472">
        <v>3.77</v>
      </c>
      <c r="L472">
        <v>20.59</v>
      </c>
    </row>
    <row r="473" spans="1:12">
      <c r="A473">
        <v>1998</v>
      </c>
      <c r="B473">
        <v>8</v>
      </c>
      <c r="C473">
        <v>19</v>
      </c>
      <c r="D473" s="30">
        <f t="shared" si="7"/>
        <v>36026</v>
      </c>
      <c r="E473">
        <v>124.3</v>
      </c>
      <c r="F473">
        <v>106.6</v>
      </c>
      <c r="G473">
        <v>12.49</v>
      </c>
      <c r="H473">
        <v>5.5910000000000002</v>
      </c>
      <c r="I473">
        <v>12.34</v>
      </c>
      <c r="J473">
        <v>4.01</v>
      </c>
      <c r="K473">
        <v>3.78</v>
      </c>
      <c r="L473">
        <v>20.66</v>
      </c>
    </row>
    <row r="474" spans="1:12">
      <c r="A474">
        <v>1998</v>
      </c>
      <c r="B474">
        <v>8</v>
      </c>
      <c r="C474">
        <v>20</v>
      </c>
      <c r="D474" s="30">
        <f t="shared" si="7"/>
        <v>36027</v>
      </c>
      <c r="E474">
        <v>123.75</v>
      </c>
      <c r="F474">
        <v>106.08</v>
      </c>
      <c r="G474">
        <v>12.49</v>
      </c>
      <c r="H474">
        <v>5.5880000000000001</v>
      </c>
      <c r="I474">
        <v>12.48</v>
      </c>
      <c r="J474">
        <v>4</v>
      </c>
      <c r="K474">
        <v>3.77</v>
      </c>
      <c r="L474">
        <v>20.59</v>
      </c>
    </row>
    <row r="475" spans="1:12">
      <c r="A475">
        <v>1998</v>
      </c>
      <c r="B475">
        <v>8</v>
      </c>
      <c r="C475">
        <v>21</v>
      </c>
      <c r="D475" s="30">
        <f t="shared" si="7"/>
        <v>36028</v>
      </c>
      <c r="E475">
        <v>123.36</v>
      </c>
      <c r="F475">
        <v>105.7</v>
      </c>
      <c r="G475">
        <v>12.49</v>
      </c>
      <c r="H475">
        <v>5.585</v>
      </c>
      <c r="I475">
        <v>12.58</v>
      </c>
      <c r="J475">
        <v>4</v>
      </c>
      <c r="K475">
        <v>3.76</v>
      </c>
      <c r="L475">
        <v>20.53</v>
      </c>
    </row>
    <row r="476" spans="1:12">
      <c r="A476">
        <v>1998</v>
      </c>
      <c r="B476">
        <v>8</v>
      </c>
      <c r="C476">
        <v>24</v>
      </c>
      <c r="D476" s="30">
        <f t="shared" si="7"/>
        <v>36031</v>
      </c>
      <c r="E476">
        <v>123.52</v>
      </c>
      <c r="F476">
        <v>105.74</v>
      </c>
      <c r="G476">
        <v>12.49</v>
      </c>
      <c r="H476">
        <v>5.577</v>
      </c>
      <c r="I476">
        <v>12.6</v>
      </c>
      <c r="J476">
        <v>3.99</v>
      </c>
      <c r="K476">
        <v>3.75</v>
      </c>
      <c r="L476">
        <v>20.46</v>
      </c>
    </row>
    <row r="477" spans="1:12">
      <c r="A477">
        <v>1998</v>
      </c>
      <c r="B477">
        <v>8</v>
      </c>
      <c r="C477">
        <v>25</v>
      </c>
      <c r="D477" s="30">
        <f t="shared" si="7"/>
        <v>36032</v>
      </c>
      <c r="E477">
        <v>123.57</v>
      </c>
      <c r="F477">
        <v>105.75</v>
      </c>
      <c r="G477">
        <v>12.44</v>
      </c>
      <c r="H477">
        <v>5.5739999999999998</v>
      </c>
      <c r="I477">
        <v>12.63</v>
      </c>
      <c r="J477">
        <v>3.99</v>
      </c>
      <c r="K477">
        <v>3.75</v>
      </c>
      <c r="L477">
        <v>20.41</v>
      </c>
    </row>
    <row r="478" spans="1:12">
      <c r="A478">
        <v>1998</v>
      </c>
      <c r="B478">
        <v>8</v>
      </c>
      <c r="C478">
        <v>27</v>
      </c>
      <c r="D478" s="30">
        <f t="shared" si="7"/>
        <v>36034</v>
      </c>
      <c r="E478">
        <v>124.09</v>
      </c>
      <c r="F478">
        <v>106.33</v>
      </c>
      <c r="G478">
        <v>12.47</v>
      </c>
      <c r="H478">
        <v>5.6340000000000003</v>
      </c>
      <c r="I478">
        <v>12.48</v>
      </c>
      <c r="J478">
        <v>4.0199999999999996</v>
      </c>
      <c r="K478">
        <v>3.78</v>
      </c>
      <c r="L478">
        <v>20.8</v>
      </c>
    </row>
    <row r="479" spans="1:12">
      <c r="A479">
        <v>1998</v>
      </c>
      <c r="B479">
        <v>8</v>
      </c>
      <c r="C479">
        <v>28</v>
      </c>
      <c r="D479" s="30">
        <f t="shared" si="7"/>
        <v>36035</v>
      </c>
      <c r="E479">
        <v>123.37</v>
      </c>
      <c r="F479">
        <v>105.65</v>
      </c>
      <c r="G479">
        <v>12.47</v>
      </c>
      <c r="H479">
        <v>5.6310000000000002</v>
      </c>
      <c r="I479">
        <v>12.66</v>
      </c>
      <c r="J479">
        <v>4.01</v>
      </c>
      <c r="K479">
        <v>3.77</v>
      </c>
      <c r="L479">
        <v>20.72</v>
      </c>
    </row>
    <row r="480" spans="1:12">
      <c r="A480">
        <v>1998</v>
      </c>
      <c r="B480">
        <v>8</v>
      </c>
      <c r="C480">
        <v>29</v>
      </c>
      <c r="D480" s="30">
        <f t="shared" si="7"/>
        <v>36036</v>
      </c>
      <c r="E480">
        <v>123.36</v>
      </c>
      <c r="F480">
        <v>105.61</v>
      </c>
      <c r="G480">
        <v>12.47</v>
      </c>
      <c r="H480">
        <v>5.6280000000000001</v>
      </c>
      <c r="I480">
        <v>12.68</v>
      </c>
      <c r="J480">
        <v>4.01</v>
      </c>
      <c r="K480">
        <v>3.77</v>
      </c>
      <c r="L480">
        <v>20.69</v>
      </c>
    </row>
    <row r="481" spans="1:12">
      <c r="A481">
        <v>1998</v>
      </c>
      <c r="B481">
        <v>8</v>
      </c>
      <c r="C481">
        <v>31</v>
      </c>
      <c r="D481" s="30">
        <f t="shared" si="7"/>
        <v>36038</v>
      </c>
      <c r="E481">
        <v>123.46</v>
      </c>
      <c r="F481">
        <v>105.63</v>
      </c>
      <c r="G481">
        <v>12.47</v>
      </c>
      <c r="H481">
        <v>5.625</v>
      </c>
      <c r="I481">
        <v>12.68</v>
      </c>
      <c r="J481">
        <v>4</v>
      </c>
      <c r="K481">
        <v>3.76</v>
      </c>
      <c r="L481">
        <v>20.67</v>
      </c>
    </row>
    <row r="482" spans="1:12">
      <c r="A482">
        <v>1998</v>
      </c>
      <c r="B482">
        <v>9</v>
      </c>
      <c r="C482">
        <v>1</v>
      </c>
      <c r="D482" s="30">
        <f t="shared" si="7"/>
        <v>36039</v>
      </c>
      <c r="E482">
        <v>123.24</v>
      </c>
      <c r="F482">
        <v>105.44</v>
      </c>
      <c r="G482">
        <v>12.47</v>
      </c>
      <c r="H482">
        <v>5.6230000000000002</v>
      </c>
      <c r="I482">
        <v>12.64</v>
      </c>
      <c r="J482">
        <v>4.0199999999999996</v>
      </c>
      <c r="K482">
        <v>3.78</v>
      </c>
      <c r="L482">
        <v>20.73</v>
      </c>
    </row>
    <row r="483" spans="1:12">
      <c r="A483">
        <v>1998</v>
      </c>
      <c r="B483">
        <v>9</v>
      </c>
      <c r="C483">
        <v>2</v>
      </c>
      <c r="D483" s="30">
        <f t="shared" si="7"/>
        <v>36040</v>
      </c>
      <c r="E483">
        <v>123.36</v>
      </c>
      <c r="F483">
        <v>105.51</v>
      </c>
      <c r="G483">
        <v>12.47</v>
      </c>
      <c r="H483">
        <v>5.62</v>
      </c>
      <c r="I483">
        <v>12.64</v>
      </c>
      <c r="J483">
        <v>4.01</v>
      </c>
      <c r="K483">
        <v>3.78</v>
      </c>
      <c r="L483">
        <v>20.71</v>
      </c>
    </row>
    <row r="484" spans="1:12">
      <c r="A484">
        <v>1998</v>
      </c>
      <c r="B484">
        <v>9</v>
      </c>
      <c r="C484">
        <v>3</v>
      </c>
      <c r="D484" s="30">
        <f t="shared" si="7"/>
        <v>36041</v>
      </c>
      <c r="E484">
        <v>123.54</v>
      </c>
      <c r="F484">
        <v>105.63</v>
      </c>
      <c r="G484">
        <v>12.47</v>
      </c>
      <c r="H484">
        <v>5.617</v>
      </c>
      <c r="I484">
        <v>12.61</v>
      </c>
      <c r="J484">
        <v>4.01</v>
      </c>
      <c r="K484">
        <v>3.77</v>
      </c>
      <c r="L484">
        <v>20.7</v>
      </c>
    </row>
    <row r="485" spans="1:12">
      <c r="A485">
        <v>1998</v>
      </c>
      <c r="B485">
        <v>9</v>
      </c>
      <c r="C485">
        <v>4</v>
      </c>
      <c r="D485" s="30">
        <f t="shared" si="7"/>
        <v>36042</v>
      </c>
      <c r="E485">
        <v>123.71</v>
      </c>
      <c r="F485">
        <v>105.75</v>
      </c>
      <c r="G485">
        <v>12.47</v>
      </c>
      <c r="H485">
        <v>5.6139999999999999</v>
      </c>
      <c r="I485">
        <v>12.59</v>
      </c>
      <c r="J485">
        <v>4.01</v>
      </c>
      <c r="K485">
        <v>3.77</v>
      </c>
      <c r="L485">
        <v>20.68</v>
      </c>
    </row>
    <row r="486" spans="1:12">
      <c r="A486">
        <v>1998</v>
      </c>
      <c r="B486">
        <v>9</v>
      </c>
      <c r="C486">
        <v>5</v>
      </c>
      <c r="D486" s="30">
        <f t="shared" si="7"/>
        <v>36043</v>
      </c>
      <c r="E486">
        <v>123.62</v>
      </c>
      <c r="F486">
        <v>105.64</v>
      </c>
      <c r="G486">
        <v>12.47</v>
      </c>
      <c r="H486">
        <v>5.6120000000000001</v>
      </c>
      <c r="I486">
        <v>12.63</v>
      </c>
      <c r="J486">
        <v>4.01</v>
      </c>
      <c r="K486">
        <v>3.77</v>
      </c>
      <c r="L486">
        <v>20.65</v>
      </c>
    </row>
    <row r="487" spans="1:12">
      <c r="A487">
        <v>1998</v>
      </c>
      <c r="B487">
        <v>9</v>
      </c>
      <c r="C487">
        <v>7</v>
      </c>
      <c r="D487" s="30">
        <f t="shared" si="7"/>
        <v>36045</v>
      </c>
      <c r="E487">
        <v>124.07</v>
      </c>
      <c r="F487">
        <v>105.97</v>
      </c>
      <c r="G487">
        <v>12.47</v>
      </c>
      <c r="H487">
        <v>5.6059999999999999</v>
      </c>
      <c r="I487">
        <v>12.57</v>
      </c>
      <c r="J487">
        <v>4</v>
      </c>
      <c r="K487">
        <v>3.77</v>
      </c>
      <c r="L487">
        <v>20.62</v>
      </c>
    </row>
    <row r="488" spans="1:12">
      <c r="A488">
        <v>1998</v>
      </c>
      <c r="B488">
        <v>9</v>
      </c>
      <c r="C488">
        <v>8</v>
      </c>
      <c r="D488" s="30">
        <f t="shared" si="7"/>
        <v>36046</v>
      </c>
      <c r="E488">
        <v>124.11</v>
      </c>
      <c r="F488">
        <v>105.97</v>
      </c>
      <c r="G488">
        <v>12.47</v>
      </c>
      <c r="H488">
        <v>5.6029999999999998</v>
      </c>
      <c r="I488">
        <v>12.58</v>
      </c>
      <c r="J488">
        <v>4</v>
      </c>
      <c r="K488">
        <v>3.76</v>
      </c>
      <c r="L488">
        <v>20.6</v>
      </c>
    </row>
    <row r="489" spans="1:12">
      <c r="A489">
        <v>1998</v>
      </c>
      <c r="B489">
        <v>9</v>
      </c>
      <c r="C489">
        <v>9</v>
      </c>
      <c r="D489" s="30">
        <f t="shared" si="7"/>
        <v>36047</v>
      </c>
      <c r="E489">
        <v>123.83</v>
      </c>
      <c r="F489">
        <v>105.69</v>
      </c>
      <c r="G489">
        <v>12.46</v>
      </c>
      <c r="H489">
        <v>5.6109999999999998</v>
      </c>
      <c r="I489">
        <v>12.63</v>
      </c>
      <c r="J489">
        <v>4.01</v>
      </c>
      <c r="K489">
        <v>3.77</v>
      </c>
      <c r="L489">
        <v>20.63</v>
      </c>
    </row>
    <row r="490" spans="1:12">
      <c r="A490">
        <v>1998</v>
      </c>
      <c r="B490">
        <v>9</v>
      </c>
      <c r="C490">
        <v>10</v>
      </c>
      <c r="D490" s="30">
        <f t="shared" si="7"/>
        <v>36048</v>
      </c>
      <c r="E490">
        <v>123.47</v>
      </c>
      <c r="F490">
        <v>105.34</v>
      </c>
      <c r="G490">
        <v>12.46</v>
      </c>
      <c r="H490">
        <v>5.6079999999999997</v>
      </c>
      <c r="I490">
        <v>12.73</v>
      </c>
      <c r="J490">
        <v>4</v>
      </c>
      <c r="K490">
        <v>3.76</v>
      </c>
      <c r="L490">
        <v>20.57</v>
      </c>
    </row>
    <row r="491" spans="1:12">
      <c r="A491">
        <v>1998</v>
      </c>
      <c r="B491">
        <v>9</v>
      </c>
      <c r="C491">
        <v>11</v>
      </c>
      <c r="D491" s="30">
        <f t="shared" si="7"/>
        <v>36049</v>
      </c>
      <c r="E491">
        <v>123.35</v>
      </c>
      <c r="F491">
        <v>105.2</v>
      </c>
      <c r="G491">
        <v>12.46</v>
      </c>
      <c r="H491">
        <v>5.6050000000000004</v>
      </c>
      <c r="I491">
        <v>12.67</v>
      </c>
      <c r="J491">
        <v>4.01</v>
      </c>
      <c r="K491">
        <v>3.77</v>
      </c>
      <c r="L491">
        <v>20.65</v>
      </c>
    </row>
    <row r="492" spans="1:12">
      <c r="A492">
        <v>1998</v>
      </c>
      <c r="B492">
        <v>9</v>
      </c>
      <c r="C492">
        <v>12</v>
      </c>
      <c r="D492" s="30">
        <f t="shared" si="7"/>
        <v>36050</v>
      </c>
      <c r="E492">
        <v>123.94</v>
      </c>
      <c r="F492">
        <v>105.68</v>
      </c>
      <c r="G492">
        <v>12.46</v>
      </c>
      <c r="H492">
        <v>5.6020000000000003</v>
      </c>
      <c r="I492">
        <v>12.56</v>
      </c>
      <c r="J492">
        <v>4.0199999999999996</v>
      </c>
      <c r="K492">
        <v>3.78</v>
      </c>
      <c r="L492">
        <v>20.67</v>
      </c>
    </row>
    <row r="493" spans="1:12">
      <c r="A493">
        <v>1998</v>
      </c>
      <c r="B493">
        <v>9</v>
      </c>
      <c r="C493">
        <v>14</v>
      </c>
      <c r="D493" s="30">
        <f t="shared" si="7"/>
        <v>36052</v>
      </c>
      <c r="E493">
        <v>123.48</v>
      </c>
      <c r="F493">
        <v>105.21</v>
      </c>
      <c r="G493">
        <v>12.46</v>
      </c>
      <c r="H493">
        <v>5.5970000000000004</v>
      </c>
      <c r="I493">
        <v>12.7</v>
      </c>
      <c r="J493">
        <v>4</v>
      </c>
      <c r="K493">
        <v>3.77</v>
      </c>
      <c r="L493">
        <v>20.58</v>
      </c>
    </row>
    <row r="494" spans="1:12">
      <c r="A494">
        <v>1998</v>
      </c>
      <c r="B494">
        <v>9</v>
      </c>
      <c r="C494">
        <v>15</v>
      </c>
      <c r="D494" s="30">
        <f t="shared" si="7"/>
        <v>36053</v>
      </c>
      <c r="E494">
        <v>123.57</v>
      </c>
      <c r="F494">
        <v>105.26</v>
      </c>
      <c r="G494">
        <v>12.46</v>
      </c>
      <c r="H494">
        <v>5.5940000000000003</v>
      </c>
      <c r="I494">
        <v>12.69</v>
      </c>
      <c r="J494">
        <v>4</v>
      </c>
      <c r="K494">
        <v>3.76</v>
      </c>
      <c r="L494">
        <v>20.55</v>
      </c>
    </row>
    <row r="495" spans="1:12">
      <c r="A495">
        <v>1998</v>
      </c>
      <c r="B495">
        <v>9</v>
      </c>
      <c r="C495">
        <v>16</v>
      </c>
      <c r="D495" s="30">
        <f t="shared" si="7"/>
        <v>36054</v>
      </c>
      <c r="E495">
        <v>123.89</v>
      </c>
      <c r="F495">
        <v>105.51</v>
      </c>
      <c r="G495">
        <v>12.46</v>
      </c>
      <c r="H495">
        <v>5.5910000000000002</v>
      </c>
      <c r="I495">
        <v>12.64</v>
      </c>
      <c r="J495">
        <v>4</v>
      </c>
      <c r="K495">
        <v>3.76</v>
      </c>
      <c r="L495">
        <v>20.55</v>
      </c>
    </row>
    <row r="496" spans="1:12">
      <c r="A496">
        <v>1998</v>
      </c>
      <c r="B496">
        <v>9</v>
      </c>
      <c r="C496">
        <v>17</v>
      </c>
      <c r="D496" s="30">
        <f t="shared" si="7"/>
        <v>36055</v>
      </c>
      <c r="E496">
        <v>124.05</v>
      </c>
      <c r="F496">
        <v>105.61</v>
      </c>
      <c r="G496">
        <v>12.46</v>
      </c>
      <c r="H496">
        <v>5.5880000000000001</v>
      </c>
      <c r="I496">
        <v>12.62</v>
      </c>
      <c r="J496">
        <v>4</v>
      </c>
      <c r="K496">
        <v>3.76</v>
      </c>
      <c r="L496">
        <v>20.53</v>
      </c>
    </row>
    <row r="497" spans="1:12">
      <c r="A497">
        <v>1998</v>
      </c>
      <c r="B497">
        <v>9</v>
      </c>
      <c r="C497">
        <v>18</v>
      </c>
      <c r="D497" s="30">
        <f t="shared" si="7"/>
        <v>36056</v>
      </c>
      <c r="E497">
        <v>123.95</v>
      </c>
      <c r="F497">
        <v>105.48</v>
      </c>
      <c r="G497">
        <v>12.46</v>
      </c>
      <c r="H497">
        <v>5.5860000000000003</v>
      </c>
      <c r="I497">
        <v>12.62</v>
      </c>
      <c r="J497">
        <v>4</v>
      </c>
      <c r="K497">
        <v>3.77</v>
      </c>
      <c r="L497">
        <v>20.55</v>
      </c>
    </row>
    <row r="498" spans="1:12">
      <c r="A498">
        <v>1998</v>
      </c>
      <c r="B498">
        <v>9</v>
      </c>
      <c r="C498">
        <v>19</v>
      </c>
      <c r="D498" s="30">
        <f t="shared" si="7"/>
        <v>36057</v>
      </c>
      <c r="E498">
        <v>124.37</v>
      </c>
      <c r="F498">
        <v>105.81</v>
      </c>
      <c r="G498">
        <v>12.46</v>
      </c>
      <c r="H498">
        <v>5.5830000000000002</v>
      </c>
      <c r="I498">
        <v>12.54</v>
      </c>
      <c r="J498">
        <v>4</v>
      </c>
      <c r="K498">
        <v>3.77</v>
      </c>
      <c r="L498">
        <v>20.55</v>
      </c>
    </row>
    <row r="499" spans="1:12">
      <c r="A499">
        <v>1998</v>
      </c>
      <c r="B499">
        <v>9</v>
      </c>
      <c r="C499">
        <v>21</v>
      </c>
      <c r="D499" s="30">
        <f t="shared" si="7"/>
        <v>36059</v>
      </c>
      <c r="E499">
        <v>124.97</v>
      </c>
      <c r="F499">
        <v>106.26</v>
      </c>
      <c r="G499">
        <v>12.46</v>
      </c>
      <c r="H499">
        <v>5.577</v>
      </c>
      <c r="I499">
        <v>12.45</v>
      </c>
      <c r="J499">
        <v>4</v>
      </c>
      <c r="K499">
        <v>3.77</v>
      </c>
      <c r="L499">
        <v>20.54</v>
      </c>
    </row>
    <row r="500" spans="1:12">
      <c r="A500">
        <v>1998</v>
      </c>
      <c r="B500">
        <v>9</v>
      </c>
      <c r="C500">
        <v>22</v>
      </c>
      <c r="D500" s="30">
        <f t="shared" si="7"/>
        <v>36060</v>
      </c>
      <c r="E500">
        <v>124.38</v>
      </c>
      <c r="F500">
        <v>105.71</v>
      </c>
      <c r="G500">
        <v>12.46</v>
      </c>
      <c r="H500">
        <v>5.5750000000000002</v>
      </c>
      <c r="I500">
        <v>12.6</v>
      </c>
      <c r="J500">
        <v>3.99</v>
      </c>
      <c r="K500">
        <v>3.76</v>
      </c>
      <c r="L500">
        <v>20.47</v>
      </c>
    </row>
    <row r="501" spans="1:12">
      <c r="A501">
        <v>1998</v>
      </c>
      <c r="B501">
        <v>9</v>
      </c>
      <c r="C501">
        <v>23</v>
      </c>
      <c r="D501" s="30">
        <f t="shared" si="7"/>
        <v>36061</v>
      </c>
      <c r="E501">
        <v>124.01</v>
      </c>
      <c r="F501">
        <v>105.35</v>
      </c>
      <c r="G501">
        <v>12.46</v>
      </c>
      <c r="H501">
        <v>5.5720000000000001</v>
      </c>
      <c r="I501">
        <v>12.7</v>
      </c>
      <c r="J501">
        <v>3.99</v>
      </c>
      <c r="K501">
        <v>3.75</v>
      </c>
      <c r="L501">
        <v>20.41</v>
      </c>
    </row>
    <row r="502" spans="1:12">
      <c r="A502">
        <v>1998</v>
      </c>
      <c r="B502">
        <v>9</v>
      </c>
      <c r="C502">
        <v>24</v>
      </c>
      <c r="D502" s="30">
        <f t="shared" si="7"/>
        <v>36062</v>
      </c>
      <c r="E502">
        <v>123.7</v>
      </c>
      <c r="F502">
        <v>105.04</v>
      </c>
      <c r="G502">
        <v>12.46</v>
      </c>
      <c r="H502">
        <v>5.569</v>
      </c>
      <c r="I502">
        <v>12.78</v>
      </c>
      <c r="J502">
        <v>3.98</v>
      </c>
      <c r="K502">
        <v>3.74</v>
      </c>
      <c r="L502">
        <v>20.36</v>
      </c>
    </row>
    <row r="503" spans="1:12">
      <c r="A503">
        <v>1998</v>
      </c>
      <c r="B503">
        <v>9</v>
      </c>
      <c r="C503">
        <v>25</v>
      </c>
      <c r="D503" s="30">
        <f t="shared" si="7"/>
        <v>36063</v>
      </c>
      <c r="E503">
        <v>124.22</v>
      </c>
      <c r="F503">
        <v>105.46</v>
      </c>
      <c r="G503">
        <v>12.46</v>
      </c>
      <c r="H503">
        <v>5.5659999999999998</v>
      </c>
      <c r="I503">
        <v>12.54</v>
      </c>
      <c r="J503">
        <v>4.01</v>
      </c>
      <c r="K503">
        <v>3.77</v>
      </c>
      <c r="L503">
        <v>20.54</v>
      </c>
    </row>
    <row r="504" spans="1:12">
      <c r="A504">
        <v>1998</v>
      </c>
      <c r="B504">
        <v>9</v>
      </c>
      <c r="C504">
        <v>26</v>
      </c>
      <c r="D504" s="30">
        <f t="shared" si="7"/>
        <v>36064</v>
      </c>
      <c r="E504">
        <v>123.89</v>
      </c>
      <c r="F504">
        <v>105.14</v>
      </c>
      <c r="G504">
        <v>12.46</v>
      </c>
      <c r="H504">
        <v>5.5629999999999997</v>
      </c>
      <c r="I504">
        <v>12.63</v>
      </c>
      <c r="J504">
        <v>4</v>
      </c>
      <c r="K504">
        <v>3.77</v>
      </c>
      <c r="L504">
        <v>20.48</v>
      </c>
    </row>
    <row r="505" spans="1:12">
      <c r="A505">
        <v>1998</v>
      </c>
      <c r="B505">
        <v>9</v>
      </c>
      <c r="C505">
        <v>28</v>
      </c>
      <c r="D505" s="30">
        <f t="shared" si="7"/>
        <v>36066</v>
      </c>
      <c r="E505">
        <v>124.61</v>
      </c>
      <c r="F505">
        <v>105.69</v>
      </c>
      <c r="G505">
        <v>12.46</v>
      </c>
      <c r="H505">
        <v>5.5579999999999998</v>
      </c>
      <c r="I505">
        <v>12.51</v>
      </c>
      <c r="J505">
        <v>4</v>
      </c>
      <c r="K505">
        <v>3.77</v>
      </c>
      <c r="L505">
        <v>20.48</v>
      </c>
    </row>
    <row r="506" spans="1:12">
      <c r="A506">
        <v>1998</v>
      </c>
      <c r="B506">
        <v>9</v>
      </c>
      <c r="C506">
        <v>29</v>
      </c>
      <c r="D506" s="30">
        <f t="shared" si="7"/>
        <v>36067</v>
      </c>
      <c r="E506">
        <v>123.9</v>
      </c>
      <c r="F506">
        <v>105.04</v>
      </c>
      <c r="G506">
        <v>12.46</v>
      </c>
      <c r="H506">
        <v>5.5549999999999997</v>
      </c>
      <c r="I506">
        <v>12.68</v>
      </c>
      <c r="J506">
        <v>3.99</v>
      </c>
      <c r="K506">
        <v>3.75</v>
      </c>
      <c r="L506">
        <v>20.399999999999999</v>
      </c>
    </row>
    <row r="507" spans="1:12">
      <c r="A507">
        <v>1998</v>
      </c>
      <c r="B507">
        <v>9</v>
      </c>
      <c r="C507">
        <v>30</v>
      </c>
      <c r="D507" s="30">
        <f t="shared" si="7"/>
        <v>36068</v>
      </c>
      <c r="E507">
        <v>124.41</v>
      </c>
      <c r="F507">
        <v>105.45</v>
      </c>
      <c r="G507">
        <v>12.46</v>
      </c>
      <c r="H507">
        <v>5.5519999999999996</v>
      </c>
      <c r="I507">
        <v>12.58</v>
      </c>
      <c r="J507">
        <v>3.99</v>
      </c>
      <c r="K507">
        <v>3.76</v>
      </c>
      <c r="L507">
        <v>20.41</v>
      </c>
    </row>
    <row r="508" spans="1:12">
      <c r="A508">
        <v>1998</v>
      </c>
      <c r="B508">
        <v>10</v>
      </c>
      <c r="C508">
        <v>3</v>
      </c>
      <c r="D508" s="30">
        <f t="shared" si="7"/>
        <v>36071</v>
      </c>
      <c r="E508">
        <v>124.79</v>
      </c>
      <c r="F508">
        <v>105.68</v>
      </c>
      <c r="G508">
        <v>12.46</v>
      </c>
      <c r="H508">
        <v>5.5439999999999996</v>
      </c>
      <c r="I508">
        <v>12.55</v>
      </c>
      <c r="J508">
        <v>3.99</v>
      </c>
      <c r="K508">
        <v>3.75</v>
      </c>
      <c r="L508">
        <v>20.350000000000001</v>
      </c>
    </row>
    <row r="509" spans="1:12">
      <c r="A509">
        <v>1998</v>
      </c>
      <c r="B509">
        <v>10</v>
      </c>
      <c r="C509">
        <v>5</v>
      </c>
      <c r="D509" s="30">
        <f t="shared" si="7"/>
        <v>36073</v>
      </c>
      <c r="E509">
        <v>125.14</v>
      </c>
      <c r="F509">
        <v>105.91</v>
      </c>
      <c r="G509">
        <v>12.46</v>
      </c>
      <c r="H509">
        <v>5.5380000000000003</v>
      </c>
      <c r="I509">
        <v>12.51</v>
      </c>
      <c r="J509">
        <v>3.98</v>
      </c>
      <c r="K509">
        <v>3.75</v>
      </c>
      <c r="L509">
        <v>20.32</v>
      </c>
    </row>
    <row r="510" spans="1:12">
      <c r="A510">
        <v>1998</v>
      </c>
      <c r="B510">
        <v>10</v>
      </c>
      <c r="C510">
        <v>6</v>
      </c>
      <c r="D510" s="30">
        <f t="shared" si="7"/>
        <v>36074</v>
      </c>
      <c r="E510">
        <v>124.91</v>
      </c>
      <c r="F510">
        <v>105.67</v>
      </c>
      <c r="G510">
        <v>12.46</v>
      </c>
      <c r="H510">
        <v>5.5359999999999996</v>
      </c>
      <c r="I510">
        <v>12.58</v>
      </c>
      <c r="J510">
        <v>3.98</v>
      </c>
      <c r="K510">
        <v>3.74</v>
      </c>
      <c r="L510">
        <v>20.28</v>
      </c>
    </row>
    <row r="511" spans="1:12">
      <c r="A511">
        <v>1998</v>
      </c>
      <c r="B511">
        <v>10</v>
      </c>
      <c r="C511">
        <v>7</v>
      </c>
      <c r="D511" s="30">
        <f t="shared" si="7"/>
        <v>36075</v>
      </c>
      <c r="E511">
        <v>124.52</v>
      </c>
      <c r="F511">
        <v>105.29</v>
      </c>
      <c r="G511">
        <v>12.46</v>
      </c>
      <c r="H511">
        <v>5.5330000000000004</v>
      </c>
      <c r="I511">
        <v>12.61</v>
      </c>
      <c r="J511">
        <v>3.98</v>
      </c>
      <c r="K511">
        <v>3.75</v>
      </c>
      <c r="L511">
        <v>20.3</v>
      </c>
    </row>
    <row r="512" spans="1:12">
      <c r="A512">
        <v>1998</v>
      </c>
      <c r="B512">
        <v>10</v>
      </c>
      <c r="C512">
        <v>8</v>
      </c>
      <c r="D512" s="30">
        <f t="shared" si="7"/>
        <v>36076</v>
      </c>
      <c r="E512">
        <v>124.44</v>
      </c>
      <c r="F512">
        <v>105.18</v>
      </c>
      <c r="G512">
        <v>12.46</v>
      </c>
      <c r="H512">
        <v>5.53</v>
      </c>
      <c r="I512">
        <v>12.65</v>
      </c>
      <c r="J512">
        <v>3.98</v>
      </c>
      <c r="K512">
        <v>3.74</v>
      </c>
      <c r="L512">
        <v>20.27</v>
      </c>
    </row>
    <row r="513" spans="1:12">
      <c r="A513">
        <v>1998</v>
      </c>
      <c r="B513">
        <v>10</v>
      </c>
      <c r="C513">
        <v>9</v>
      </c>
      <c r="D513" s="30">
        <f t="shared" si="7"/>
        <v>36077</v>
      </c>
      <c r="E513">
        <v>124.2</v>
      </c>
      <c r="F513">
        <v>104.93</v>
      </c>
      <c r="G513">
        <v>12.46</v>
      </c>
      <c r="H513">
        <v>5.5270000000000001</v>
      </c>
      <c r="I513">
        <v>12.72</v>
      </c>
      <c r="J513">
        <v>3.97</v>
      </c>
      <c r="K513">
        <v>3.74</v>
      </c>
      <c r="L513">
        <v>20.22</v>
      </c>
    </row>
    <row r="514" spans="1:12">
      <c r="A514">
        <v>1998</v>
      </c>
      <c r="B514">
        <v>10</v>
      </c>
      <c r="C514">
        <v>10</v>
      </c>
      <c r="D514" s="30">
        <f t="shared" ref="D514:D577" si="8">DATE(A514,B514,C514)</f>
        <v>36078</v>
      </c>
      <c r="E514">
        <v>124.35</v>
      </c>
      <c r="F514">
        <v>105.03</v>
      </c>
      <c r="G514">
        <v>12.46</v>
      </c>
      <c r="H514">
        <v>5.5250000000000004</v>
      </c>
      <c r="I514">
        <v>12.7</v>
      </c>
      <c r="J514">
        <v>3.97</v>
      </c>
      <c r="K514">
        <v>3.74</v>
      </c>
      <c r="L514">
        <v>20.21</v>
      </c>
    </row>
    <row r="515" spans="1:12">
      <c r="A515">
        <v>1998</v>
      </c>
      <c r="B515">
        <v>10</v>
      </c>
      <c r="C515">
        <v>12</v>
      </c>
      <c r="D515" s="30">
        <f t="shared" si="8"/>
        <v>36080</v>
      </c>
      <c r="E515">
        <v>125.49</v>
      </c>
      <c r="F515">
        <v>105.95</v>
      </c>
      <c r="G515">
        <v>12.46</v>
      </c>
      <c r="H515">
        <v>5.5190000000000001</v>
      </c>
      <c r="I515">
        <v>12.49</v>
      </c>
      <c r="J515">
        <v>3.98</v>
      </c>
      <c r="K515">
        <v>3.74</v>
      </c>
      <c r="L515">
        <v>20.23</v>
      </c>
    </row>
    <row r="516" spans="1:12">
      <c r="A516">
        <v>1998</v>
      </c>
      <c r="B516">
        <v>10</v>
      </c>
      <c r="C516">
        <v>13</v>
      </c>
      <c r="D516" s="30">
        <f t="shared" si="8"/>
        <v>36081</v>
      </c>
      <c r="E516">
        <v>124.51</v>
      </c>
      <c r="F516">
        <v>105.06</v>
      </c>
      <c r="G516">
        <v>12.46</v>
      </c>
      <c r="H516">
        <v>5.516</v>
      </c>
      <c r="I516">
        <v>12.72</v>
      </c>
      <c r="J516">
        <v>3.96</v>
      </c>
      <c r="K516">
        <v>3.73</v>
      </c>
      <c r="L516">
        <v>20.13</v>
      </c>
    </row>
    <row r="517" spans="1:12">
      <c r="A517">
        <v>1998</v>
      </c>
      <c r="B517">
        <v>10</v>
      </c>
      <c r="C517">
        <v>14</v>
      </c>
      <c r="D517" s="30">
        <f t="shared" si="8"/>
        <v>36082</v>
      </c>
      <c r="E517">
        <v>124.72</v>
      </c>
      <c r="F517">
        <v>105.21</v>
      </c>
      <c r="G517">
        <v>12.46</v>
      </c>
      <c r="H517">
        <v>5.5129999999999999</v>
      </c>
      <c r="I517">
        <v>12.7</v>
      </c>
      <c r="J517">
        <v>3.96</v>
      </c>
      <c r="K517">
        <v>3.73</v>
      </c>
      <c r="L517">
        <v>20.12</v>
      </c>
    </row>
    <row r="518" spans="1:12">
      <c r="A518">
        <v>1998</v>
      </c>
      <c r="B518">
        <v>10</v>
      </c>
      <c r="C518">
        <v>15</v>
      </c>
      <c r="D518" s="30">
        <f t="shared" si="8"/>
        <v>36083</v>
      </c>
      <c r="E518">
        <v>124.65</v>
      </c>
      <c r="F518">
        <v>105.12</v>
      </c>
      <c r="G518">
        <v>12.46</v>
      </c>
      <c r="H518">
        <v>5.5110000000000001</v>
      </c>
      <c r="I518">
        <v>12.73</v>
      </c>
      <c r="J518">
        <v>3.96</v>
      </c>
      <c r="K518">
        <v>3.72</v>
      </c>
      <c r="L518">
        <v>20.09</v>
      </c>
    </row>
    <row r="519" spans="1:12">
      <c r="A519">
        <v>1998</v>
      </c>
      <c r="B519">
        <v>10</v>
      </c>
      <c r="C519">
        <v>16</v>
      </c>
      <c r="D519" s="30">
        <f t="shared" si="8"/>
        <v>36084</v>
      </c>
      <c r="E519">
        <v>125.2</v>
      </c>
      <c r="F519">
        <v>105.56</v>
      </c>
      <c r="G519">
        <v>12.46</v>
      </c>
      <c r="H519">
        <v>5.508</v>
      </c>
      <c r="I519">
        <v>12.55</v>
      </c>
      <c r="J519">
        <v>3.97</v>
      </c>
      <c r="K519">
        <v>3.74</v>
      </c>
      <c r="L519">
        <v>20.190000000000001</v>
      </c>
    </row>
    <row r="520" spans="1:12">
      <c r="A520">
        <v>1998</v>
      </c>
      <c r="B520">
        <v>10</v>
      </c>
      <c r="C520">
        <v>17</v>
      </c>
      <c r="D520" s="30">
        <f t="shared" si="8"/>
        <v>36085</v>
      </c>
      <c r="E520">
        <v>124.88</v>
      </c>
      <c r="F520">
        <v>105.25</v>
      </c>
      <c r="G520">
        <v>12.46</v>
      </c>
      <c r="H520">
        <v>5.5049999999999999</v>
      </c>
      <c r="I520">
        <v>12.63</v>
      </c>
      <c r="J520">
        <v>3.97</v>
      </c>
      <c r="K520">
        <v>3.73</v>
      </c>
      <c r="L520">
        <v>20.13</v>
      </c>
    </row>
    <row r="521" spans="1:12">
      <c r="A521">
        <v>1998</v>
      </c>
      <c r="B521">
        <v>10</v>
      </c>
      <c r="C521">
        <v>20</v>
      </c>
      <c r="D521" s="30">
        <f t="shared" si="8"/>
        <v>36088</v>
      </c>
      <c r="E521">
        <v>125.71</v>
      </c>
      <c r="F521">
        <v>105.86</v>
      </c>
      <c r="G521">
        <v>12.46</v>
      </c>
      <c r="H521">
        <v>5.4969999999999999</v>
      </c>
      <c r="I521">
        <v>12.51</v>
      </c>
      <c r="J521">
        <v>3.96</v>
      </c>
      <c r="K521">
        <v>3.73</v>
      </c>
      <c r="L521">
        <v>20.11</v>
      </c>
    </row>
    <row r="522" spans="1:12">
      <c r="A522">
        <v>1998</v>
      </c>
      <c r="B522">
        <v>10</v>
      </c>
      <c r="C522">
        <v>23</v>
      </c>
      <c r="D522" s="30">
        <f t="shared" si="8"/>
        <v>36091</v>
      </c>
      <c r="E522">
        <v>126</v>
      </c>
      <c r="F522">
        <v>106</v>
      </c>
      <c r="G522">
        <v>12.46</v>
      </c>
      <c r="H522">
        <v>5.4880000000000004</v>
      </c>
      <c r="I522">
        <v>12.5</v>
      </c>
      <c r="J522">
        <v>3.96</v>
      </c>
      <c r="K522">
        <v>3.72</v>
      </c>
      <c r="L522">
        <v>20.05</v>
      </c>
    </row>
    <row r="523" spans="1:12">
      <c r="A523">
        <v>1998</v>
      </c>
      <c r="B523">
        <v>10</v>
      </c>
      <c r="C523">
        <v>24</v>
      </c>
      <c r="D523" s="30">
        <f t="shared" si="8"/>
        <v>36092</v>
      </c>
      <c r="E523">
        <v>124.7</v>
      </c>
      <c r="F523">
        <v>104.84</v>
      </c>
      <c r="G523">
        <v>12.46</v>
      </c>
      <c r="H523">
        <v>5.4859999999999998</v>
      </c>
      <c r="I523">
        <v>12.8</v>
      </c>
      <c r="J523">
        <v>3.94</v>
      </c>
      <c r="K523">
        <v>3.7</v>
      </c>
      <c r="L523">
        <v>19.93</v>
      </c>
    </row>
    <row r="524" spans="1:12">
      <c r="A524">
        <v>1998</v>
      </c>
      <c r="B524">
        <v>10</v>
      </c>
      <c r="C524">
        <v>26</v>
      </c>
      <c r="D524" s="30">
        <f t="shared" si="8"/>
        <v>36094</v>
      </c>
      <c r="E524">
        <v>125.28</v>
      </c>
      <c r="F524">
        <v>105.27</v>
      </c>
      <c r="G524">
        <v>12.46</v>
      </c>
      <c r="H524">
        <v>5.48</v>
      </c>
      <c r="I524">
        <v>12.71</v>
      </c>
      <c r="J524">
        <v>3.94</v>
      </c>
      <c r="K524">
        <v>3.7</v>
      </c>
      <c r="L524">
        <v>19.91</v>
      </c>
    </row>
    <row r="525" spans="1:12">
      <c r="A525">
        <v>1998</v>
      </c>
      <c r="B525">
        <v>10</v>
      </c>
      <c r="C525">
        <v>27</v>
      </c>
      <c r="D525" s="30">
        <f t="shared" si="8"/>
        <v>36095</v>
      </c>
      <c r="E525">
        <v>125.26</v>
      </c>
      <c r="F525">
        <v>105.22</v>
      </c>
      <c r="G525">
        <v>12.46</v>
      </c>
      <c r="H525">
        <v>5.4770000000000003</v>
      </c>
      <c r="I525">
        <v>12.74</v>
      </c>
      <c r="J525">
        <v>3.94</v>
      </c>
      <c r="K525">
        <v>3.7</v>
      </c>
      <c r="L525">
        <v>19.88</v>
      </c>
    </row>
    <row r="526" spans="1:12">
      <c r="A526">
        <v>1998</v>
      </c>
      <c r="B526">
        <v>10</v>
      </c>
      <c r="C526">
        <v>28</v>
      </c>
      <c r="D526" s="30">
        <f t="shared" si="8"/>
        <v>36096</v>
      </c>
      <c r="E526">
        <v>126.4</v>
      </c>
      <c r="F526">
        <v>106.17</v>
      </c>
      <c r="G526">
        <v>12.46</v>
      </c>
      <c r="H526">
        <v>5.4749999999999996</v>
      </c>
      <c r="I526">
        <v>12.5</v>
      </c>
      <c r="J526">
        <v>3.94</v>
      </c>
      <c r="K526">
        <v>3.71</v>
      </c>
      <c r="L526">
        <v>19.940000000000001</v>
      </c>
    </row>
    <row r="527" spans="1:12">
      <c r="A527">
        <v>1998</v>
      </c>
      <c r="B527">
        <v>10</v>
      </c>
      <c r="C527">
        <v>29</v>
      </c>
      <c r="D527" s="30">
        <f t="shared" si="8"/>
        <v>36097</v>
      </c>
      <c r="E527">
        <v>125.28</v>
      </c>
      <c r="F527">
        <v>105.17</v>
      </c>
      <c r="G527">
        <v>12.46</v>
      </c>
      <c r="H527">
        <v>5.4720000000000004</v>
      </c>
      <c r="I527">
        <v>12.77</v>
      </c>
      <c r="J527">
        <v>3.93</v>
      </c>
      <c r="K527">
        <v>3.69</v>
      </c>
      <c r="L527">
        <v>19.829999999999998</v>
      </c>
    </row>
    <row r="528" spans="1:12">
      <c r="A528">
        <v>1998</v>
      </c>
      <c r="B528">
        <v>10</v>
      </c>
      <c r="C528">
        <v>30</v>
      </c>
      <c r="D528" s="30">
        <f t="shared" si="8"/>
        <v>36098</v>
      </c>
      <c r="E528">
        <v>125.54</v>
      </c>
      <c r="F528">
        <v>105.36</v>
      </c>
      <c r="G528">
        <v>12.46</v>
      </c>
      <c r="H528">
        <v>5.4690000000000003</v>
      </c>
      <c r="I528">
        <v>12.73</v>
      </c>
      <c r="J528">
        <v>3.93</v>
      </c>
      <c r="K528">
        <v>3.69</v>
      </c>
      <c r="L528">
        <v>19.82</v>
      </c>
    </row>
    <row r="529" spans="1:12">
      <c r="A529">
        <v>1998</v>
      </c>
      <c r="B529">
        <v>10</v>
      </c>
      <c r="C529">
        <v>31</v>
      </c>
      <c r="D529" s="30">
        <f t="shared" si="8"/>
        <v>36099</v>
      </c>
      <c r="E529">
        <v>126.55</v>
      </c>
      <c r="F529">
        <v>106.2</v>
      </c>
      <c r="G529">
        <v>12.46</v>
      </c>
      <c r="H529">
        <v>5.4690000000000003</v>
      </c>
      <c r="I529">
        <v>12.51</v>
      </c>
      <c r="J529">
        <v>3.94</v>
      </c>
      <c r="K529">
        <v>3.71</v>
      </c>
      <c r="L529">
        <v>19.89</v>
      </c>
    </row>
    <row r="530" spans="1:12">
      <c r="A530">
        <v>1998</v>
      </c>
      <c r="B530">
        <v>11</v>
      </c>
      <c r="C530">
        <v>2</v>
      </c>
      <c r="D530" s="30">
        <f t="shared" si="8"/>
        <v>36101</v>
      </c>
      <c r="E530">
        <v>125.48</v>
      </c>
      <c r="F530">
        <v>105.24</v>
      </c>
      <c r="G530">
        <v>12.46</v>
      </c>
      <c r="H530">
        <v>5.4630000000000001</v>
      </c>
      <c r="I530">
        <v>12.78</v>
      </c>
      <c r="J530">
        <v>3.92</v>
      </c>
      <c r="K530">
        <v>3.69</v>
      </c>
      <c r="L530">
        <v>19.760000000000002</v>
      </c>
    </row>
    <row r="531" spans="1:12">
      <c r="A531">
        <v>1998</v>
      </c>
      <c r="B531">
        <v>11</v>
      </c>
      <c r="C531">
        <v>3</v>
      </c>
      <c r="D531" s="30">
        <f t="shared" si="8"/>
        <v>36102</v>
      </c>
      <c r="E531">
        <v>125.43</v>
      </c>
      <c r="F531">
        <v>105.16</v>
      </c>
      <c r="G531">
        <v>12.46</v>
      </c>
      <c r="H531">
        <v>5.4610000000000003</v>
      </c>
      <c r="I531">
        <v>12.81</v>
      </c>
      <c r="J531">
        <v>3.92</v>
      </c>
      <c r="K531">
        <v>3.68</v>
      </c>
      <c r="L531">
        <v>19.73</v>
      </c>
    </row>
    <row r="532" spans="1:12">
      <c r="A532">
        <v>1998</v>
      </c>
      <c r="B532">
        <v>11</v>
      </c>
      <c r="C532">
        <v>5</v>
      </c>
      <c r="D532" s="30">
        <f t="shared" si="8"/>
        <v>36104</v>
      </c>
      <c r="E532">
        <v>125.72</v>
      </c>
      <c r="F532">
        <v>105.34</v>
      </c>
      <c r="G532">
        <v>12.46</v>
      </c>
      <c r="H532">
        <v>5.4550000000000001</v>
      </c>
      <c r="I532">
        <v>12.75</v>
      </c>
      <c r="J532">
        <v>3.92</v>
      </c>
      <c r="K532">
        <v>3.68</v>
      </c>
      <c r="L532">
        <v>19.72</v>
      </c>
    </row>
    <row r="533" spans="1:12">
      <c r="A533">
        <v>1998</v>
      </c>
      <c r="B533">
        <v>11</v>
      </c>
      <c r="C533">
        <v>6</v>
      </c>
      <c r="D533" s="30">
        <f t="shared" si="8"/>
        <v>36105</v>
      </c>
      <c r="E533">
        <v>125.74</v>
      </c>
      <c r="F533">
        <v>105.33</v>
      </c>
      <c r="G533">
        <v>12.46</v>
      </c>
      <c r="H533">
        <v>5.452</v>
      </c>
      <c r="I533">
        <v>12.77</v>
      </c>
      <c r="J533">
        <v>3.91</v>
      </c>
      <c r="K533">
        <v>3.68</v>
      </c>
      <c r="L533">
        <v>19.690000000000001</v>
      </c>
    </row>
    <row r="534" spans="1:12">
      <c r="A534">
        <v>1998</v>
      </c>
      <c r="B534">
        <v>11</v>
      </c>
      <c r="C534">
        <v>7</v>
      </c>
      <c r="D534" s="30">
        <f t="shared" si="8"/>
        <v>36106</v>
      </c>
      <c r="E534">
        <v>125.42</v>
      </c>
      <c r="F534">
        <v>105.02</v>
      </c>
      <c r="G534">
        <v>12.46</v>
      </c>
      <c r="H534">
        <v>5.45</v>
      </c>
      <c r="I534">
        <v>12.86</v>
      </c>
      <c r="J534">
        <v>3.91</v>
      </c>
      <c r="K534">
        <v>3.67</v>
      </c>
      <c r="L534">
        <v>19.64</v>
      </c>
    </row>
    <row r="535" spans="1:12">
      <c r="A535">
        <v>1998</v>
      </c>
      <c r="B535">
        <v>11</v>
      </c>
      <c r="C535">
        <v>9</v>
      </c>
      <c r="D535" s="30">
        <f t="shared" si="8"/>
        <v>36108</v>
      </c>
      <c r="E535">
        <v>125.75</v>
      </c>
      <c r="F535">
        <v>105.24</v>
      </c>
      <c r="G535">
        <v>12.46</v>
      </c>
      <c r="H535">
        <v>5.444</v>
      </c>
      <c r="I535">
        <v>12.74</v>
      </c>
      <c r="J535">
        <v>3.92</v>
      </c>
      <c r="K535">
        <v>3.68</v>
      </c>
      <c r="L535">
        <v>19.690000000000001</v>
      </c>
    </row>
    <row r="536" spans="1:12">
      <c r="A536">
        <v>1998</v>
      </c>
      <c r="B536">
        <v>11</v>
      </c>
      <c r="C536">
        <v>10</v>
      </c>
      <c r="D536" s="30">
        <f t="shared" si="8"/>
        <v>36109</v>
      </c>
      <c r="E536">
        <v>126.09</v>
      </c>
      <c r="F536">
        <v>105.5</v>
      </c>
      <c r="G536">
        <v>12.46</v>
      </c>
      <c r="H536">
        <v>5.4409999999999998</v>
      </c>
      <c r="I536">
        <v>12.62</v>
      </c>
      <c r="J536">
        <v>3.93</v>
      </c>
      <c r="K536">
        <v>3.7</v>
      </c>
      <c r="L536">
        <v>19.760000000000002</v>
      </c>
    </row>
    <row r="537" spans="1:12">
      <c r="A537">
        <v>1998</v>
      </c>
      <c r="B537">
        <v>11</v>
      </c>
      <c r="C537">
        <v>11</v>
      </c>
      <c r="D537" s="30">
        <f t="shared" si="8"/>
        <v>36110</v>
      </c>
      <c r="E537">
        <v>125.73</v>
      </c>
      <c r="F537">
        <v>105.16</v>
      </c>
      <c r="G537">
        <v>12.46</v>
      </c>
      <c r="H537">
        <v>5.4379999999999997</v>
      </c>
      <c r="I537">
        <v>12.72</v>
      </c>
      <c r="J537">
        <v>3.92</v>
      </c>
      <c r="K537">
        <v>3.69</v>
      </c>
      <c r="L537">
        <v>19.71</v>
      </c>
    </row>
    <row r="538" spans="1:12">
      <c r="A538">
        <v>1998</v>
      </c>
      <c r="B538">
        <v>11</v>
      </c>
      <c r="C538">
        <v>12</v>
      </c>
      <c r="D538" s="30">
        <f t="shared" si="8"/>
        <v>36111</v>
      </c>
      <c r="E538">
        <v>125.92</v>
      </c>
      <c r="F538">
        <v>105.28</v>
      </c>
      <c r="G538">
        <v>12.46</v>
      </c>
      <c r="H538">
        <v>5.4359999999999999</v>
      </c>
      <c r="I538">
        <v>12.69</v>
      </c>
      <c r="J538">
        <v>3.92</v>
      </c>
      <c r="K538">
        <v>3.69</v>
      </c>
      <c r="L538">
        <v>19.690000000000001</v>
      </c>
    </row>
    <row r="539" spans="1:12">
      <c r="A539">
        <v>1998</v>
      </c>
      <c r="B539">
        <v>11</v>
      </c>
      <c r="C539">
        <v>13</v>
      </c>
      <c r="D539" s="30">
        <f t="shared" si="8"/>
        <v>36112</v>
      </c>
      <c r="E539">
        <v>125.86</v>
      </c>
      <c r="F539">
        <v>105.19</v>
      </c>
      <c r="G539">
        <v>12.46</v>
      </c>
      <c r="H539">
        <v>5.4329999999999998</v>
      </c>
      <c r="I539">
        <v>12.73</v>
      </c>
      <c r="J539">
        <v>3.92</v>
      </c>
      <c r="K539">
        <v>3.68</v>
      </c>
      <c r="L539">
        <v>19.66</v>
      </c>
    </row>
    <row r="540" spans="1:12">
      <c r="A540">
        <v>1998</v>
      </c>
      <c r="B540">
        <v>11</v>
      </c>
      <c r="C540">
        <v>14</v>
      </c>
      <c r="D540" s="30">
        <f t="shared" si="8"/>
        <v>36113</v>
      </c>
      <c r="E540">
        <v>125.98</v>
      </c>
      <c r="F540">
        <v>105.26</v>
      </c>
      <c r="G540">
        <v>12.46</v>
      </c>
      <c r="H540">
        <v>5.43</v>
      </c>
      <c r="I540">
        <v>12.72</v>
      </c>
      <c r="J540">
        <v>3.91</v>
      </c>
      <c r="K540">
        <v>3.68</v>
      </c>
      <c r="L540">
        <v>19.64</v>
      </c>
    </row>
    <row r="541" spans="1:12">
      <c r="A541">
        <v>1998</v>
      </c>
      <c r="B541">
        <v>11</v>
      </c>
      <c r="C541">
        <v>16</v>
      </c>
      <c r="D541" s="30">
        <f t="shared" si="8"/>
        <v>36115</v>
      </c>
      <c r="E541">
        <v>125.97</v>
      </c>
      <c r="F541">
        <v>105.33</v>
      </c>
      <c r="G541">
        <v>12.46</v>
      </c>
      <c r="H541">
        <v>5.4249999999999998</v>
      </c>
      <c r="I541">
        <v>12.68</v>
      </c>
      <c r="J541">
        <v>3.92</v>
      </c>
      <c r="K541">
        <v>3.68</v>
      </c>
      <c r="L541">
        <v>19.64</v>
      </c>
    </row>
    <row r="542" spans="1:12">
      <c r="A542">
        <v>1998</v>
      </c>
      <c r="B542">
        <v>11</v>
      </c>
      <c r="C542">
        <v>17</v>
      </c>
      <c r="D542" s="30">
        <f t="shared" si="8"/>
        <v>36116</v>
      </c>
      <c r="E542">
        <v>125.93</v>
      </c>
      <c r="F542">
        <v>105.26</v>
      </c>
      <c r="G542">
        <v>12.46</v>
      </c>
      <c r="H542">
        <v>5.4219999999999997</v>
      </c>
      <c r="I542">
        <v>12.68</v>
      </c>
      <c r="J542">
        <v>3.92</v>
      </c>
      <c r="K542">
        <v>3.68</v>
      </c>
      <c r="L542">
        <v>19.63</v>
      </c>
    </row>
    <row r="543" spans="1:12">
      <c r="A543">
        <v>1998</v>
      </c>
      <c r="B543">
        <v>11</v>
      </c>
      <c r="C543">
        <v>18</v>
      </c>
      <c r="D543" s="30">
        <f t="shared" si="8"/>
        <v>36117</v>
      </c>
      <c r="E543">
        <v>126.37</v>
      </c>
      <c r="F543">
        <v>105.61</v>
      </c>
      <c r="G543">
        <v>12.45</v>
      </c>
      <c r="H543">
        <v>5.4459999999999997</v>
      </c>
      <c r="I543">
        <v>12.61</v>
      </c>
      <c r="J543">
        <v>3.93</v>
      </c>
      <c r="K543">
        <v>3.7</v>
      </c>
      <c r="L543">
        <v>19.77</v>
      </c>
    </row>
    <row r="544" spans="1:12">
      <c r="A544">
        <v>1998</v>
      </c>
      <c r="B544">
        <v>11</v>
      </c>
      <c r="C544">
        <v>19</v>
      </c>
      <c r="D544" s="30">
        <f t="shared" si="8"/>
        <v>36118</v>
      </c>
      <c r="E544">
        <v>126.27</v>
      </c>
      <c r="F544">
        <v>105.49</v>
      </c>
      <c r="G544">
        <v>12.45</v>
      </c>
      <c r="H544">
        <v>5.4429999999999996</v>
      </c>
      <c r="I544">
        <v>12.65</v>
      </c>
      <c r="J544">
        <v>3.93</v>
      </c>
      <c r="K544">
        <v>3.69</v>
      </c>
      <c r="L544">
        <v>19.73</v>
      </c>
    </row>
    <row r="545" spans="1:12">
      <c r="A545">
        <v>1998</v>
      </c>
      <c r="B545">
        <v>11</v>
      </c>
      <c r="C545">
        <v>20</v>
      </c>
      <c r="D545" s="30">
        <f t="shared" si="8"/>
        <v>36119</v>
      </c>
      <c r="E545">
        <v>126.05</v>
      </c>
      <c r="F545">
        <v>105.26</v>
      </c>
      <c r="G545">
        <v>12.45</v>
      </c>
      <c r="H545">
        <v>5.44</v>
      </c>
      <c r="I545">
        <v>12.72</v>
      </c>
      <c r="J545">
        <v>3.92</v>
      </c>
      <c r="K545">
        <v>3.69</v>
      </c>
      <c r="L545">
        <v>19.690000000000001</v>
      </c>
    </row>
    <row r="546" spans="1:12">
      <c r="A546">
        <v>1998</v>
      </c>
      <c r="B546">
        <v>11</v>
      </c>
      <c r="C546">
        <v>21</v>
      </c>
      <c r="D546" s="30">
        <f t="shared" si="8"/>
        <v>36120</v>
      </c>
      <c r="E546">
        <v>126.16</v>
      </c>
      <c r="F546">
        <v>105.32</v>
      </c>
      <c r="G546">
        <v>12.45</v>
      </c>
      <c r="H546">
        <v>5.4379999999999997</v>
      </c>
      <c r="I546">
        <v>12.71</v>
      </c>
      <c r="J546">
        <v>3.92</v>
      </c>
      <c r="K546">
        <v>3.68</v>
      </c>
      <c r="L546">
        <v>19.670000000000002</v>
      </c>
    </row>
    <row r="547" spans="1:12">
      <c r="A547">
        <v>1998</v>
      </c>
      <c r="B547">
        <v>11</v>
      </c>
      <c r="C547">
        <v>23</v>
      </c>
      <c r="D547" s="30">
        <f t="shared" si="8"/>
        <v>36122</v>
      </c>
      <c r="E547">
        <v>126.26</v>
      </c>
      <c r="F547">
        <v>105.33</v>
      </c>
      <c r="G547">
        <v>12.45</v>
      </c>
      <c r="H547">
        <v>5.4320000000000004</v>
      </c>
      <c r="I547">
        <v>12.73</v>
      </c>
      <c r="J547">
        <v>3.91</v>
      </c>
      <c r="K547">
        <v>3.68</v>
      </c>
      <c r="L547">
        <v>19.62</v>
      </c>
    </row>
    <row r="548" spans="1:12">
      <c r="A548">
        <v>1998</v>
      </c>
      <c r="B548">
        <v>11</v>
      </c>
      <c r="C548">
        <v>24</v>
      </c>
      <c r="D548" s="30">
        <f t="shared" si="8"/>
        <v>36123</v>
      </c>
      <c r="E548">
        <v>126.46</v>
      </c>
      <c r="F548">
        <v>105.47</v>
      </c>
      <c r="G548">
        <v>12.42</v>
      </c>
      <c r="H548">
        <v>5.4249999999999998</v>
      </c>
      <c r="I548">
        <v>12.67</v>
      </c>
      <c r="J548">
        <v>3.92</v>
      </c>
      <c r="K548">
        <v>3.68</v>
      </c>
      <c r="L548">
        <v>19.61</v>
      </c>
    </row>
    <row r="549" spans="1:12">
      <c r="A549">
        <v>1998</v>
      </c>
      <c r="B549">
        <v>11</v>
      </c>
      <c r="C549">
        <v>25</v>
      </c>
      <c r="D549" s="30">
        <f t="shared" si="8"/>
        <v>36124</v>
      </c>
      <c r="E549">
        <v>127.12</v>
      </c>
      <c r="F549">
        <v>106</v>
      </c>
      <c r="G549">
        <v>12.42</v>
      </c>
      <c r="H549">
        <v>5.4219999999999997</v>
      </c>
      <c r="I549">
        <v>12.55</v>
      </c>
      <c r="J549">
        <v>3.92</v>
      </c>
      <c r="K549">
        <v>3.69</v>
      </c>
      <c r="L549">
        <v>19.62</v>
      </c>
    </row>
    <row r="550" spans="1:12">
      <c r="A550">
        <v>1998</v>
      </c>
      <c r="B550">
        <v>11</v>
      </c>
      <c r="C550">
        <v>26</v>
      </c>
      <c r="D550" s="30">
        <f t="shared" si="8"/>
        <v>36125</v>
      </c>
      <c r="E550">
        <v>126.49</v>
      </c>
      <c r="F550">
        <v>105.42</v>
      </c>
      <c r="G550">
        <v>12.42</v>
      </c>
      <c r="H550">
        <v>5.42</v>
      </c>
      <c r="I550">
        <v>12.7</v>
      </c>
      <c r="J550">
        <v>3.91</v>
      </c>
      <c r="K550">
        <v>3.68</v>
      </c>
      <c r="L550">
        <v>19.55</v>
      </c>
    </row>
    <row r="551" spans="1:12">
      <c r="A551">
        <v>1998</v>
      </c>
      <c r="B551">
        <v>11</v>
      </c>
      <c r="C551">
        <v>27</v>
      </c>
      <c r="D551" s="30">
        <f t="shared" si="8"/>
        <v>36126</v>
      </c>
      <c r="E551">
        <v>126.7</v>
      </c>
      <c r="F551">
        <v>105.57</v>
      </c>
      <c r="G551">
        <v>12.42</v>
      </c>
      <c r="H551">
        <v>5.4169999999999998</v>
      </c>
      <c r="I551">
        <v>12.63</v>
      </c>
      <c r="J551">
        <v>3.92</v>
      </c>
      <c r="K551">
        <v>3.69</v>
      </c>
      <c r="L551">
        <v>19.59</v>
      </c>
    </row>
    <row r="552" spans="1:12">
      <c r="A552">
        <v>1998</v>
      </c>
      <c r="B552">
        <v>11</v>
      </c>
      <c r="C552">
        <v>28</v>
      </c>
      <c r="D552" s="30">
        <f t="shared" si="8"/>
        <v>36127</v>
      </c>
      <c r="E552">
        <v>129.79</v>
      </c>
      <c r="F552">
        <v>108.19</v>
      </c>
      <c r="G552">
        <v>12.39</v>
      </c>
      <c r="H552">
        <v>5.4749999999999996</v>
      </c>
      <c r="I552">
        <v>12</v>
      </c>
      <c r="J552">
        <v>3.97</v>
      </c>
      <c r="K552">
        <v>3.75</v>
      </c>
      <c r="L552">
        <v>20.07</v>
      </c>
    </row>
    <row r="553" spans="1:12">
      <c r="A553">
        <v>1998</v>
      </c>
      <c r="B553">
        <v>11</v>
      </c>
      <c r="C553">
        <v>30</v>
      </c>
      <c r="D553" s="30">
        <f t="shared" si="8"/>
        <v>36129</v>
      </c>
      <c r="E553">
        <v>126.38</v>
      </c>
      <c r="F553">
        <v>105.19</v>
      </c>
      <c r="G553">
        <v>12.39</v>
      </c>
      <c r="H553">
        <v>5.47</v>
      </c>
      <c r="I553">
        <v>12.74</v>
      </c>
      <c r="J553">
        <v>3.94</v>
      </c>
      <c r="K553">
        <v>3.71</v>
      </c>
      <c r="L553">
        <v>19.82</v>
      </c>
    </row>
    <row r="554" spans="1:12">
      <c r="A554">
        <v>1998</v>
      </c>
      <c r="B554">
        <v>12</v>
      </c>
      <c r="C554">
        <v>1</v>
      </c>
      <c r="D554" s="30">
        <f t="shared" si="8"/>
        <v>36130</v>
      </c>
      <c r="E554">
        <v>126.77</v>
      </c>
      <c r="F554">
        <v>105.49</v>
      </c>
      <c r="G554">
        <v>12.39</v>
      </c>
      <c r="H554">
        <v>5.4669999999999996</v>
      </c>
      <c r="I554">
        <v>12.67</v>
      </c>
      <c r="J554">
        <v>3.94</v>
      </c>
      <c r="K554">
        <v>3.71</v>
      </c>
      <c r="L554">
        <v>19.82</v>
      </c>
    </row>
    <row r="555" spans="1:12">
      <c r="A555">
        <v>1998</v>
      </c>
      <c r="B555">
        <v>12</v>
      </c>
      <c r="C555">
        <v>2</v>
      </c>
      <c r="D555" s="30">
        <f t="shared" si="8"/>
        <v>36131</v>
      </c>
      <c r="E555">
        <v>126.84</v>
      </c>
      <c r="F555">
        <v>105.51</v>
      </c>
      <c r="G555">
        <v>12.39</v>
      </c>
      <c r="H555">
        <v>5.4640000000000004</v>
      </c>
      <c r="I555">
        <v>12.68</v>
      </c>
      <c r="J555">
        <v>3.94</v>
      </c>
      <c r="K555">
        <v>3.71</v>
      </c>
      <c r="L555">
        <v>19.8</v>
      </c>
    </row>
    <row r="556" spans="1:12">
      <c r="A556">
        <v>1998</v>
      </c>
      <c r="B556">
        <v>12</v>
      </c>
      <c r="C556">
        <v>3</v>
      </c>
      <c r="D556" s="30">
        <f t="shared" si="8"/>
        <v>36132</v>
      </c>
      <c r="E556">
        <v>126.7</v>
      </c>
      <c r="F556">
        <v>105.35</v>
      </c>
      <c r="G556">
        <v>12.39</v>
      </c>
      <c r="H556">
        <v>5.4610000000000003</v>
      </c>
      <c r="I556">
        <v>12.73</v>
      </c>
      <c r="J556">
        <v>3.94</v>
      </c>
      <c r="K556">
        <v>3.7</v>
      </c>
      <c r="L556">
        <v>19.760000000000002</v>
      </c>
    </row>
    <row r="557" spans="1:12">
      <c r="A557">
        <v>1998</v>
      </c>
      <c r="B557">
        <v>12</v>
      </c>
      <c r="C557">
        <v>4</v>
      </c>
      <c r="D557" s="30">
        <f t="shared" si="8"/>
        <v>36133</v>
      </c>
      <c r="E557">
        <v>126.75</v>
      </c>
      <c r="F557">
        <v>105.36</v>
      </c>
      <c r="G557">
        <v>12.39</v>
      </c>
      <c r="H557">
        <v>5.4589999999999996</v>
      </c>
      <c r="I557">
        <v>12.73</v>
      </c>
      <c r="J557">
        <v>3.93</v>
      </c>
      <c r="K557">
        <v>3.7</v>
      </c>
      <c r="L557">
        <v>19.739999999999998</v>
      </c>
    </row>
    <row r="558" spans="1:12">
      <c r="A558">
        <v>1998</v>
      </c>
      <c r="B558">
        <v>12</v>
      </c>
      <c r="C558">
        <v>5</v>
      </c>
      <c r="D558" s="30">
        <f t="shared" si="8"/>
        <v>36134</v>
      </c>
      <c r="E558">
        <v>126.85</v>
      </c>
      <c r="F558">
        <v>105.41</v>
      </c>
      <c r="G558">
        <v>12.39</v>
      </c>
      <c r="H558">
        <v>5.4560000000000004</v>
      </c>
      <c r="I558">
        <v>12.73</v>
      </c>
      <c r="J558">
        <v>3.93</v>
      </c>
      <c r="K558">
        <v>3.7</v>
      </c>
      <c r="L558">
        <v>19.72</v>
      </c>
    </row>
    <row r="559" spans="1:12">
      <c r="A559">
        <v>1998</v>
      </c>
      <c r="B559">
        <v>12</v>
      </c>
      <c r="C559">
        <v>7</v>
      </c>
      <c r="D559" s="30">
        <f t="shared" si="8"/>
        <v>36136</v>
      </c>
      <c r="E559">
        <v>126.93</v>
      </c>
      <c r="F559">
        <v>105.41</v>
      </c>
      <c r="G559">
        <v>12.39</v>
      </c>
      <c r="H559">
        <v>5.45</v>
      </c>
      <c r="I559">
        <v>12.75</v>
      </c>
      <c r="J559">
        <v>3.92</v>
      </c>
      <c r="K559">
        <v>3.69</v>
      </c>
      <c r="L559">
        <v>19.670000000000002</v>
      </c>
    </row>
    <row r="560" spans="1:12">
      <c r="A560">
        <v>1998</v>
      </c>
      <c r="B560">
        <v>12</v>
      </c>
      <c r="C560">
        <v>8</v>
      </c>
      <c r="D560" s="30">
        <f t="shared" si="8"/>
        <v>36137</v>
      </c>
      <c r="E560">
        <v>126.96</v>
      </c>
      <c r="F560">
        <v>105.4</v>
      </c>
      <c r="G560">
        <v>12.39</v>
      </c>
      <c r="H560">
        <v>5.4480000000000004</v>
      </c>
      <c r="I560">
        <v>12.66</v>
      </c>
      <c r="J560">
        <v>3.94</v>
      </c>
      <c r="K560">
        <v>3.71</v>
      </c>
      <c r="L560">
        <v>19.75</v>
      </c>
    </row>
    <row r="561" spans="1:12">
      <c r="A561">
        <v>1998</v>
      </c>
      <c r="B561">
        <v>12</v>
      </c>
      <c r="C561">
        <v>9</v>
      </c>
      <c r="D561" s="30">
        <f t="shared" si="8"/>
        <v>36138</v>
      </c>
      <c r="E561">
        <v>127.13</v>
      </c>
      <c r="F561">
        <v>105.51</v>
      </c>
      <c r="G561">
        <v>12.39</v>
      </c>
      <c r="H561">
        <v>5.4450000000000003</v>
      </c>
      <c r="I561">
        <v>12.64</v>
      </c>
      <c r="J561">
        <v>3.94</v>
      </c>
      <c r="K561">
        <v>3.7</v>
      </c>
      <c r="L561">
        <v>19.73</v>
      </c>
    </row>
    <row r="562" spans="1:12">
      <c r="A562">
        <v>1998</v>
      </c>
      <c r="B562">
        <v>12</v>
      </c>
      <c r="C562">
        <v>10</v>
      </c>
      <c r="D562" s="30">
        <f t="shared" si="8"/>
        <v>36139</v>
      </c>
      <c r="E562">
        <v>127.21</v>
      </c>
      <c r="F562">
        <v>105.54</v>
      </c>
      <c r="G562">
        <v>12.39</v>
      </c>
      <c r="H562">
        <v>5.4420000000000002</v>
      </c>
      <c r="I562">
        <v>12.64</v>
      </c>
      <c r="J562">
        <v>3.93</v>
      </c>
      <c r="K562">
        <v>3.7</v>
      </c>
      <c r="L562">
        <v>19.71</v>
      </c>
    </row>
    <row r="563" spans="1:12">
      <c r="A563">
        <v>1998</v>
      </c>
      <c r="B563">
        <v>12</v>
      </c>
      <c r="C563">
        <v>11</v>
      </c>
      <c r="D563" s="30">
        <f t="shared" si="8"/>
        <v>36140</v>
      </c>
      <c r="E563">
        <v>127.18</v>
      </c>
      <c r="F563">
        <v>105.48</v>
      </c>
      <c r="G563">
        <v>12.39</v>
      </c>
      <c r="H563">
        <v>5.4390000000000001</v>
      </c>
      <c r="I563">
        <v>12.67</v>
      </c>
      <c r="J563">
        <v>3.93</v>
      </c>
      <c r="K563">
        <v>3.7</v>
      </c>
      <c r="L563">
        <v>19.68</v>
      </c>
    </row>
    <row r="564" spans="1:12">
      <c r="A564">
        <v>1998</v>
      </c>
      <c r="B564">
        <v>12</v>
      </c>
      <c r="C564">
        <v>12</v>
      </c>
      <c r="D564" s="30">
        <f t="shared" si="8"/>
        <v>36141</v>
      </c>
      <c r="E564">
        <v>127.31</v>
      </c>
      <c r="F564">
        <v>105.55</v>
      </c>
      <c r="G564">
        <v>12.39</v>
      </c>
      <c r="H564">
        <v>5.4359999999999999</v>
      </c>
      <c r="I564">
        <v>12.66</v>
      </c>
      <c r="J564">
        <v>3.93</v>
      </c>
      <c r="K564">
        <v>3.69</v>
      </c>
      <c r="L564">
        <v>19.66</v>
      </c>
    </row>
    <row r="565" spans="1:12">
      <c r="A565">
        <v>1998</v>
      </c>
      <c r="B565">
        <v>12</v>
      </c>
      <c r="C565">
        <v>14</v>
      </c>
      <c r="D565" s="30">
        <f t="shared" si="8"/>
        <v>36143</v>
      </c>
      <c r="E565">
        <v>127.31</v>
      </c>
      <c r="F565">
        <v>105.48</v>
      </c>
      <c r="G565">
        <v>12.39</v>
      </c>
      <c r="H565">
        <v>5.431</v>
      </c>
      <c r="I565">
        <v>12.7</v>
      </c>
      <c r="J565">
        <v>3.92</v>
      </c>
      <c r="K565">
        <v>3.69</v>
      </c>
      <c r="L565">
        <v>19.600000000000001</v>
      </c>
    </row>
    <row r="566" spans="1:12">
      <c r="A566">
        <v>1998</v>
      </c>
      <c r="B566">
        <v>12</v>
      </c>
      <c r="C566">
        <v>15</v>
      </c>
      <c r="D566" s="30">
        <f t="shared" si="8"/>
        <v>36144</v>
      </c>
      <c r="E566">
        <v>127.34</v>
      </c>
      <c r="F566">
        <v>105.47</v>
      </c>
      <c r="G566">
        <v>12.39</v>
      </c>
      <c r="H566">
        <v>5.4279999999999999</v>
      </c>
      <c r="I566">
        <v>12.71</v>
      </c>
      <c r="J566">
        <v>3.92</v>
      </c>
      <c r="K566">
        <v>3.68</v>
      </c>
      <c r="L566">
        <v>19.579999999999998</v>
      </c>
    </row>
    <row r="567" spans="1:12">
      <c r="A567">
        <v>1998</v>
      </c>
      <c r="B567">
        <v>12</v>
      </c>
      <c r="C567">
        <v>16</v>
      </c>
      <c r="D567" s="30">
        <f t="shared" si="8"/>
        <v>36145</v>
      </c>
      <c r="E567">
        <v>127.51</v>
      </c>
      <c r="F567">
        <v>105.58</v>
      </c>
      <c r="G567">
        <v>12.39</v>
      </c>
      <c r="H567">
        <v>5.4249999999999998</v>
      </c>
      <c r="I567">
        <v>12.67</v>
      </c>
      <c r="J567">
        <v>3.92</v>
      </c>
      <c r="K567">
        <v>3.69</v>
      </c>
      <c r="L567">
        <v>19.59</v>
      </c>
    </row>
    <row r="568" spans="1:12">
      <c r="A568">
        <v>1998</v>
      </c>
      <c r="B568">
        <v>12</v>
      </c>
      <c r="C568">
        <v>17</v>
      </c>
      <c r="D568" s="30">
        <f t="shared" si="8"/>
        <v>36146</v>
      </c>
      <c r="E568">
        <v>127.45</v>
      </c>
      <c r="F568">
        <v>105.49</v>
      </c>
      <c r="G568">
        <v>12.39</v>
      </c>
      <c r="H568">
        <v>5.423</v>
      </c>
      <c r="I568">
        <v>12.7</v>
      </c>
      <c r="J568">
        <v>3.92</v>
      </c>
      <c r="K568">
        <v>3.68</v>
      </c>
      <c r="L568">
        <v>19.55</v>
      </c>
    </row>
    <row r="569" spans="1:12">
      <c r="A569">
        <v>1998</v>
      </c>
      <c r="B569">
        <v>12</v>
      </c>
      <c r="C569">
        <v>18</v>
      </c>
      <c r="D569" s="30">
        <f t="shared" si="8"/>
        <v>36147</v>
      </c>
      <c r="E569">
        <v>127.85</v>
      </c>
      <c r="F569">
        <v>105.8</v>
      </c>
      <c r="G569">
        <v>12.39</v>
      </c>
      <c r="H569">
        <v>5.42</v>
      </c>
      <c r="I569">
        <v>12.59</v>
      </c>
      <c r="J569">
        <v>3.92</v>
      </c>
      <c r="K569">
        <v>3.69</v>
      </c>
      <c r="L569">
        <v>19.600000000000001</v>
      </c>
    </row>
    <row r="570" spans="1:12">
      <c r="A570">
        <v>1998</v>
      </c>
      <c r="B570">
        <v>12</v>
      </c>
      <c r="C570">
        <v>19</v>
      </c>
      <c r="D570" s="30">
        <f t="shared" si="8"/>
        <v>36148</v>
      </c>
      <c r="E570">
        <v>127.57</v>
      </c>
      <c r="F570">
        <v>105.52</v>
      </c>
      <c r="G570">
        <v>12.39</v>
      </c>
      <c r="H570">
        <v>5.4169999999999998</v>
      </c>
      <c r="I570">
        <v>12.64</v>
      </c>
      <c r="J570">
        <v>3.92</v>
      </c>
      <c r="K570">
        <v>3.69</v>
      </c>
      <c r="L570">
        <v>19.579999999999998</v>
      </c>
    </row>
    <row r="571" spans="1:12">
      <c r="A571">
        <v>1998</v>
      </c>
      <c r="B571">
        <v>12</v>
      </c>
      <c r="C571">
        <v>21</v>
      </c>
      <c r="D571" s="30">
        <f t="shared" si="8"/>
        <v>36150</v>
      </c>
      <c r="E571">
        <v>127.7</v>
      </c>
      <c r="F571">
        <v>105.56</v>
      </c>
      <c r="G571">
        <v>12.39</v>
      </c>
      <c r="H571">
        <v>5.4109999999999996</v>
      </c>
      <c r="I571">
        <v>12.64</v>
      </c>
      <c r="J571">
        <v>3.92</v>
      </c>
      <c r="K571">
        <v>3.69</v>
      </c>
      <c r="L571">
        <v>19.54</v>
      </c>
    </row>
    <row r="572" spans="1:12">
      <c r="A572">
        <v>1998</v>
      </c>
      <c r="B572">
        <v>12</v>
      </c>
      <c r="C572">
        <v>22</v>
      </c>
      <c r="D572" s="30">
        <f t="shared" si="8"/>
        <v>36151</v>
      </c>
      <c r="E572">
        <v>127.8</v>
      </c>
      <c r="F572">
        <v>105.61</v>
      </c>
      <c r="G572">
        <v>12.39</v>
      </c>
      <c r="H572">
        <v>5.4089999999999998</v>
      </c>
      <c r="I572">
        <v>12.64</v>
      </c>
      <c r="J572">
        <v>3.92</v>
      </c>
      <c r="K572">
        <v>3.68</v>
      </c>
      <c r="L572">
        <v>19.52</v>
      </c>
    </row>
    <row r="573" spans="1:12">
      <c r="A573">
        <v>1998</v>
      </c>
      <c r="B573">
        <v>12</v>
      </c>
      <c r="C573">
        <v>23</v>
      </c>
      <c r="D573" s="30">
        <f t="shared" si="8"/>
        <v>36152</v>
      </c>
      <c r="E573">
        <v>127.62</v>
      </c>
      <c r="F573">
        <v>105.43</v>
      </c>
      <c r="G573">
        <v>12.39</v>
      </c>
      <c r="H573">
        <v>5.4059999999999997</v>
      </c>
      <c r="I573">
        <v>12.7</v>
      </c>
      <c r="J573">
        <v>3.91</v>
      </c>
      <c r="K573">
        <v>3.68</v>
      </c>
      <c r="L573">
        <v>19.48</v>
      </c>
    </row>
    <row r="574" spans="1:12">
      <c r="A574">
        <v>1998</v>
      </c>
      <c r="B574">
        <v>12</v>
      </c>
      <c r="C574">
        <v>24</v>
      </c>
      <c r="D574" s="30">
        <f t="shared" si="8"/>
        <v>36153</v>
      </c>
      <c r="E574">
        <v>127.62</v>
      </c>
      <c r="F574">
        <v>105.39</v>
      </c>
      <c r="G574">
        <v>12.39</v>
      </c>
      <c r="H574">
        <v>5.4029999999999996</v>
      </c>
      <c r="I574">
        <v>12.6</v>
      </c>
      <c r="J574">
        <v>3.93</v>
      </c>
      <c r="K574">
        <v>3.7</v>
      </c>
      <c r="L574">
        <v>19.57</v>
      </c>
    </row>
    <row r="575" spans="1:12">
      <c r="A575">
        <v>1998</v>
      </c>
      <c r="B575">
        <v>12</v>
      </c>
      <c r="C575">
        <v>26</v>
      </c>
      <c r="D575" s="30">
        <f t="shared" si="8"/>
        <v>36155</v>
      </c>
      <c r="E575">
        <v>128.5</v>
      </c>
      <c r="F575">
        <v>106.07</v>
      </c>
      <c r="G575">
        <v>12.39</v>
      </c>
      <c r="H575">
        <v>5.3979999999999997</v>
      </c>
      <c r="I575">
        <v>12.44</v>
      </c>
      <c r="J575">
        <v>3.93</v>
      </c>
      <c r="K575">
        <v>3.7</v>
      </c>
      <c r="L575">
        <v>19.57</v>
      </c>
    </row>
    <row r="576" spans="1:12">
      <c r="A576">
        <v>1998</v>
      </c>
      <c r="B576">
        <v>12</v>
      </c>
      <c r="C576">
        <v>28</v>
      </c>
      <c r="D576" s="30">
        <f t="shared" si="8"/>
        <v>36157</v>
      </c>
      <c r="E576">
        <v>127.98</v>
      </c>
      <c r="F576">
        <v>105.56</v>
      </c>
      <c r="G576">
        <v>12.39</v>
      </c>
      <c r="H576">
        <v>5.3920000000000003</v>
      </c>
      <c r="I576">
        <v>12.59</v>
      </c>
      <c r="J576">
        <v>3.92</v>
      </c>
      <c r="K576">
        <v>3.69</v>
      </c>
      <c r="L576">
        <v>19.48</v>
      </c>
    </row>
    <row r="577" spans="1:12">
      <c r="A577">
        <v>1998</v>
      </c>
      <c r="B577">
        <v>12</v>
      </c>
      <c r="C577">
        <v>29</v>
      </c>
      <c r="D577" s="30">
        <f t="shared" si="8"/>
        <v>36158</v>
      </c>
      <c r="E577">
        <v>127.94</v>
      </c>
      <c r="F577">
        <v>105.49</v>
      </c>
      <c r="G577">
        <v>12.39</v>
      </c>
      <c r="H577">
        <v>5.3890000000000002</v>
      </c>
      <c r="I577">
        <v>12.62</v>
      </c>
      <c r="J577">
        <v>3.91</v>
      </c>
      <c r="K577">
        <v>3.68</v>
      </c>
      <c r="L577">
        <v>19.45</v>
      </c>
    </row>
    <row r="578" spans="1:12">
      <c r="A578">
        <v>1998</v>
      </c>
      <c r="B578">
        <v>12</v>
      </c>
      <c r="C578">
        <v>30</v>
      </c>
      <c r="D578" s="30">
        <f t="shared" ref="D578:D641" si="9">DATE(A578,B578,C578)</f>
        <v>36159</v>
      </c>
      <c r="E578">
        <v>128.01</v>
      </c>
      <c r="F578">
        <v>105.51</v>
      </c>
      <c r="G578">
        <v>12.39</v>
      </c>
      <c r="H578">
        <v>5.3860000000000001</v>
      </c>
      <c r="I578">
        <v>12.62</v>
      </c>
      <c r="J578">
        <v>3.91</v>
      </c>
      <c r="K578">
        <v>3.68</v>
      </c>
      <c r="L578">
        <v>19.43</v>
      </c>
    </row>
    <row r="579" spans="1:12">
      <c r="A579">
        <v>1998</v>
      </c>
      <c r="B579">
        <v>12</v>
      </c>
      <c r="C579">
        <v>31</v>
      </c>
      <c r="D579" s="30">
        <f t="shared" si="9"/>
        <v>36160</v>
      </c>
      <c r="E579">
        <v>128.01</v>
      </c>
      <c r="F579">
        <v>105.48</v>
      </c>
      <c r="G579">
        <v>12.39</v>
      </c>
      <c r="H579">
        <v>5.3860000000000001</v>
      </c>
      <c r="I579">
        <v>12.63</v>
      </c>
      <c r="J579">
        <v>3.91</v>
      </c>
      <c r="K579">
        <v>3.68</v>
      </c>
      <c r="L579">
        <v>19.43</v>
      </c>
    </row>
    <row r="580" spans="1:12">
      <c r="A580">
        <v>1999</v>
      </c>
      <c r="B580">
        <v>1</v>
      </c>
      <c r="C580">
        <v>1</v>
      </c>
      <c r="D580" s="30">
        <f t="shared" si="9"/>
        <v>36161</v>
      </c>
      <c r="E580">
        <v>127.94</v>
      </c>
      <c r="F580">
        <v>105.42</v>
      </c>
      <c r="G580">
        <v>12.39</v>
      </c>
      <c r="H580">
        <v>5.3840000000000003</v>
      </c>
      <c r="I580">
        <v>12.66</v>
      </c>
      <c r="J580">
        <v>3.91</v>
      </c>
      <c r="K580">
        <v>3.67</v>
      </c>
      <c r="L580">
        <v>19.399999999999999</v>
      </c>
    </row>
    <row r="581" spans="1:12">
      <c r="A581">
        <v>1999</v>
      </c>
      <c r="B581">
        <v>1</v>
      </c>
      <c r="C581">
        <v>2</v>
      </c>
      <c r="D581" s="30">
        <f t="shared" si="9"/>
        <v>36162</v>
      </c>
      <c r="E581">
        <v>127.77</v>
      </c>
      <c r="F581">
        <v>105.24</v>
      </c>
      <c r="G581">
        <v>12.39</v>
      </c>
      <c r="H581">
        <v>5.3810000000000002</v>
      </c>
      <c r="I581">
        <v>12.68</v>
      </c>
      <c r="J581">
        <v>3.91</v>
      </c>
      <c r="K581">
        <v>3.68</v>
      </c>
      <c r="L581">
        <v>19.399999999999999</v>
      </c>
    </row>
    <row r="582" spans="1:12">
      <c r="A582">
        <v>1999</v>
      </c>
      <c r="B582">
        <v>1</v>
      </c>
      <c r="C582">
        <v>4</v>
      </c>
      <c r="D582" s="30">
        <f t="shared" si="9"/>
        <v>36164</v>
      </c>
      <c r="E582">
        <v>128.1</v>
      </c>
      <c r="F582">
        <v>105.45</v>
      </c>
      <c r="G582">
        <v>12.39</v>
      </c>
      <c r="H582">
        <v>5.375</v>
      </c>
      <c r="I582">
        <v>12.64</v>
      </c>
      <c r="J582">
        <v>3.9</v>
      </c>
      <c r="K582">
        <v>3.67</v>
      </c>
      <c r="L582">
        <v>19.37</v>
      </c>
    </row>
    <row r="583" spans="1:12">
      <c r="A583">
        <v>1999</v>
      </c>
      <c r="B583">
        <v>1</v>
      </c>
      <c r="C583">
        <v>5</v>
      </c>
      <c r="D583" s="30">
        <f t="shared" si="9"/>
        <v>36165</v>
      </c>
      <c r="E583">
        <v>127.98</v>
      </c>
      <c r="F583">
        <v>105.31</v>
      </c>
      <c r="G583">
        <v>12.39</v>
      </c>
      <c r="H583">
        <v>5.3730000000000002</v>
      </c>
      <c r="I583">
        <v>12.68</v>
      </c>
      <c r="J583">
        <v>3.9</v>
      </c>
      <c r="K583">
        <v>3.67</v>
      </c>
      <c r="L583">
        <v>19.329999999999998</v>
      </c>
    </row>
    <row r="584" spans="1:12">
      <c r="A584">
        <v>1999</v>
      </c>
      <c r="B584">
        <v>1</v>
      </c>
      <c r="C584">
        <v>6</v>
      </c>
      <c r="D584" s="30">
        <f t="shared" si="9"/>
        <v>36166</v>
      </c>
      <c r="E584">
        <v>128.30000000000001</v>
      </c>
      <c r="F584">
        <v>105.55</v>
      </c>
      <c r="G584">
        <v>12.39</v>
      </c>
      <c r="H584">
        <v>5.37</v>
      </c>
      <c r="I584">
        <v>12.63</v>
      </c>
      <c r="J584">
        <v>3.9</v>
      </c>
      <c r="K584">
        <v>3.67</v>
      </c>
      <c r="L584">
        <v>19.329999999999998</v>
      </c>
    </row>
    <row r="585" spans="1:12">
      <c r="A585">
        <v>1999</v>
      </c>
      <c r="B585">
        <v>1</v>
      </c>
      <c r="C585">
        <v>7</v>
      </c>
      <c r="D585" s="30">
        <f t="shared" si="9"/>
        <v>36167</v>
      </c>
      <c r="E585">
        <v>128.18</v>
      </c>
      <c r="F585">
        <v>105.42</v>
      </c>
      <c r="G585">
        <v>12.39</v>
      </c>
      <c r="H585">
        <v>5.367</v>
      </c>
      <c r="I585">
        <v>12.68</v>
      </c>
      <c r="J585">
        <v>3.9</v>
      </c>
      <c r="K585">
        <v>3.66</v>
      </c>
      <c r="L585">
        <v>19.29</v>
      </c>
    </row>
    <row r="586" spans="1:12">
      <c r="A586">
        <v>1999</v>
      </c>
      <c r="B586">
        <v>1</v>
      </c>
      <c r="C586">
        <v>8</v>
      </c>
      <c r="D586" s="30">
        <f t="shared" si="9"/>
        <v>36168</v>
      </c>
      <c r="E586">
        <v>128.30000000000001</v>
      </c>
      <c r="F586">
        <v>105.49</v>
      </c>
      <c r="G586">
        <v>12.39</v>
      </c>
      <c r="H586">
        <v>5.3639999999999999</v>
      </c>
      <c r="I586">
        <v>12.67</v>
      </c>
      <c r="J586">
        <v>3.89</v>
      </c>
      <c r="K586">
        <v>3.66</v>
      </c>
      <c r="L586">
        <v>19.27</v>
      </c>
    </row>
    <row r="587" spans="1:12">
      <c r="A587">
        <v>1999</v>
      </c>
      <c r="B587">
        <v>1</v>
      </c>
      <c r="C587">
        <v>9</v>
      </c>
      <c r="D587" s="30">
        <f t="shared" si="9"/>
        <v>36169</v>
      </c>
      <c r="E587">
        <v>128.31</v>
      </c>
      <c r="F587">
        <v>105.46</v>
      </c>
      <c r="G587">
        <v>12.39</v>
      </c>
      <c r="H587">
        <v>5.3609999999999998</v>
      </c>
      <c r="I587">
        <v>12.68</v>
      </c>
      <c r="J587">
        <v>3.89</v>
      </c>
      <c r="K587">
        <v>3.66</v>
      </c>
      <c r="L587">
        <v>19.25</v>
      </c>
    </row>
    <row r="588" spans="1:12">
      <c r="A588">
        <v>1999</v>
      </c>
      <c r="B588">
        <v>1</v>
      </c>
      <c r="C588">
        <v>11</v>
      </c>
      <c r="D588" s="30">
        <f t="shared" si="9"/>
        <v>36171</v>
      </c>
      <c r="E588">
        <v>128.52000000000001</v>
      </c>
      <c r="F588">
        <v>105.57</v>
      </c>
      <c r="G588">
        <v>12.39</v>
      </c>
      <c r="H588">
        <v>5.3559999999999999</v>
      </c>
      <c r="I588">
        <v>12.68</v>
      </c>
      <c r="J588">
        <v>3.88</v>
      </c>
      <c r="K588">
        <v>3.65</v>
      </c>
      <c r="L588">
        <v>19.21</v>
      </c>
    </row>
    <row r="589" spans="1:12">
      <c r="A589">
        <v>1999</v>
      </c>
      <c r="B589">
        <v>1</v>
      </c>
      <c r="C589">
        <v>12</v>
      </c>
      <c r="D589" s="30">
        <f t="shared" si="9"/>
        <v>36172</v>
      </c>
      <c r="E589">
        <v>128.71</v>
      </c>
      <c r="F589">
        <v>105.69</v>
      </c>
      <c r="G589">
        <v>12.39</v>
      </c>
      <c r="H589">
        <v>5.3529999999999998</v>
      </c>
      <c r="I589">
        <v>12.65</v>
      </c>
      <c r="J589">
        <v>3.88</v>
      </c>
      <c r="K589">
        <v>3.65</v>
      </c>
      <c r="L589">
        <v>19.190000000000001</v>
      </c>
    </row>
    <row r="590" spans="1:12">
      <c r="A590">
        <v>1999</v>
      </c>
      <c r="B590">
        <v>1</v>
      </c>
      <c r="C590">
        <v>13</v>
      </c>
      <c r="D590" s="30">
        <f t="shared" si="9"/>
        <v>36173</v>
      </c>
      <c r="E590">
        <v>128.63</v>
      </c>
      <c r="F590">
        <v>105.59</v>
      </c>
      <c r="G590">
        <v>12.39</v>
      </c>
      <c r="H590">
        <v>5.35</v>
      </c>
      <c r="I590">
        <v>12.69</v>
      </c>
      <c r="J590">
        <v>3.88</v>
      </c>
      <c r="K590">
        <v>3.65</v>
      </c>
      <c r="L590">
        <v>19.16</v>
      </c>
    </row>
    <row r="591" spans="1:12">
      <c r="A591">
        <v>1999</v>
      </c>
      <c r="B591">
        <v>1</v>
      </c>
      <c r="C591">
        <v>14</v>
      </c>
      <c r="D591" s="30">
        <f t="shared" si="9"/>
        <v>36174</v>
      </c>
      <c r="E591">
        <v>128.74</v>
      </c>
      <c r="F591">
        <v>105.64</v>
      </c>
      <c r="G591">
        <v>12.39</v>
      </c>
      <c r="H591">
        <v>5.3479999999999999</v>
      </c>
      <c r="I591">
        <v>12.68</v>
      </c>
      <c r="J591">
        <v>3.88</v>
      </c>
      <c r="K591">
        <v>3.64</v>
      </c>
      <c r="L591">
        <v>19.14</v>
      </c>
    </row>
    <row r="592" spans="1:12">
      <c r="A592">
        <v>1999</v>
      </c>
      <c r="B592">
        <v>1</v>
      </c>
      <c r="C592">
        <v>15</v>
      </c>
      <c r="D592" s="30">
        <f t="shared" si="9"/>
        <v>36175</v>
      </c>
      <c r="E592">
        <v>128.49</v>
      </c>
      <c r="F592">
        <v>105.39</v>
      </c>
      <c r="G592">
        <v>12.39</v>
      </c>
      <c r="H592">
        <v>5.3449999999999998</v>
      </c>
      <c r="I592">
        <v>12.76</v>
      </c>
      <c r="J592">
        <v>3.87</v>
      </c>
      <c r="K592">
        <v>3.64</v>
      </c>
      <c r="L592">
        <v>19.100000000000001</v>
      </c>
    </row>
    <row r="593" spans="1:12">
      <c r="A593">
        <v>1999</v>
      </c>
      <c r="B593">
        <v>1</v>
      </c>
      <c r="C593">
        <v>16</v>
      </c>
      <c r="D593" s="30">
        <f t="shared" si="9"/>
        <v>36176</v>
      </c>
      <c r="E593">
        <v>128.72999999999999</v>
      </c>
      <c r="F593">
        <v>105.56</v>
      </c>
      <c r="G593">
        <v>12.39</v>
      </c>
      <c r="H593">
        <v>5.3419999999999996</v>
      </c>
      <c r="I593">
        <v>12.72</v>
      </c>
      <c r="J593">
        <v>3.87</v>
      </c>
      <c r="K593">
        <v>3.64</v>
      </c>
      <c r="L593">
        <v>19.079999999999998</v>
      </c>
    </row>
    <row r="594" spans="1:12">
      <c r="A594">
        <v>1999</v>
      </c>
      <c r="B594">
        <v>1</v>
      </c>
      <c r="C594">
        <v>18</v>
      </c>
      <c r="D594" s="30">
        <f t="shared" si="9"/>
        <v>36178</v>
      </c>
      <c r="E594">
        <v>128.44</v>
      </c>
      <c r="F594">
        <v>105.47</v>
      </c>
      <c r="G594">
        <v>12.39</v>
      </c>
      <c r="H594">
        <v>5.3360000000000003</v>
      </c>
      <c r="I594">
        <v>12.7</v>
      </c>
      <c r="J594">
        <v>3.87</v>
      </c>
      <c r="K594">
        <v>3.64</v>
      </c>
      <c r="L594">
        <v>19.09</v>
      </c>
    </row>
    <row r="595" spans="1:12">
      <c r="A595">
        <v>1999</v>
      </c>
      <c r="B595">
        <v>1</v>
      </c>
      <c r="C595">
        <v>19</v>
      </c>
      <c r="D595" s="30">
        <f t="shared" si="9"/>
        <v>36179</v>
      </c>
      <c r="E595">
        <v>128.49</v>
      </c>
      <c r="F595">
        <v>105.48</v>
      </c>
      <c r="G595">
        <v>12.39</v>
      </c>
      <c r="H595">
        <v>5.3339999999999996</v>
      </c>
      <c r="I595">
        <v>12.71</v>
      </c>
      <c r="J595">
        <v>3.87</v>
      </c>
      <c r="K595">
        <v>3.64</v>
      </c>
      <c r="L595">
        <v>19.059999999999999</v>
      </c>
    </row>
    <row r="596" spans="1:12">
      <c r="A596">
        <v>1999</v>
      </c>
      <c r="B596">
        <v>1</v>
      </c>
      <c r="C596">
        <v>21</v>
      </c>
      <c r="D596" s="30">
        <f t="shared" si="9"/>
        <v>36181</v>
      </c>
      <c r="E596">
        <v>128.57</v>
      </c>
      <c r="F596">
        <v>105.48</v>
      </c>
      <c r="G596">
        <v>12.39</v>
      </c>
      <c r="H596">
        <v>5.3280000000000003</v>
      </c>
      <c r="I596">
        <v>12.73</v>
      </c>
      <c r="J596">
        <v>3.86</v>
      </c>
      <c r="K596">
        <v>3.63</v>
      </c>
      <c r="L596">
        <v>19.02</v>
      </c>
    </row>
    <row r="597" spans="1:12">
      <c r="A597">
        <v>1999</v>
      </c>
      <c r="B597">
        <v>1</v>
      </c>
      <c r="C597">
        <v>22</v>
      </c>
      <c r="D597" s="30">
        <f t="shared" si="9"/>
        <v>36182</v>
      </c>
      <c r="E597">
        <v>128.69</v>
      </c>
      <c r="F597">
        <v>105.54</v>
      </c>
      <c r="G597">
        <v>12.39</v>
      </c>
      <c r="H597">
        <v>5.3250000000000002</v>
      </c>
      <c r="I597">
        <v>12.72</v>
      </c>
      <c r="J597">
        <v>3.86</v>
      </c>
      <c r="K597">
        <v>3.63</v>
      </c>
      <c r="L597">
        <v>19</v>
      </c>
    </row>
    <row r="598" spans="1:12">
      <c r="A598">
        <v>1999</v>
      </c>
      <c r="B598">
        <v>1</v>
      </c>
      <c r="C598">
        <v>23</v>
      </c>
      <c r="D598" s="30">
        <f t="shared" si="9"/>
        <v>36183</v>
      </c>
      <c r="E598">
        <v>128.66</v>
      </c>
      <c r="F598">
        <v>105.48</v>
      </c>
      <c r="G598">
        <v>12.39</v>
      </c>
      <c r="H598">
        <v>5.3230000000000004</v>
      </c>
      <c r="I598">
        <v>12.75</v>
      </c>
      <c r="J598">
        <v>3.86</v>
      </c>
      <c r="K598">
        <v>3.63</v>
      </c>
      <c r="L598">
        <v>18.97</v>
      </c>
    </row>
    <row r="599" spans="1:12">
      <c r="A599">
        <v>1999</v>
      </c>
      <c r="B599">
        <v>1</v>
      </c>
      <c r="C599">
        <v>25</v>
      </c>
      <c r="D599" s="30">
        <f t="shared" si="9"/>
        <v>36185</v>
      </c>
      <c r="E599">
        <v>128.56</v>
      </c>
      <c r="F599">
        <v>105.52</v>
      </c>
      <c r="G599">
        <v>12.39</v>
      </c>
      <c r="H599">
        <v>5.3170000000000002</v>
      </c>
      <c r="I599">
        <v>12.71</v>
      </c>
      <c r="J599">
        <v>3.86</v>
      </c>
      <c r="K599">
        <v>3.63</v>
      </c>
      <c r="L599">
        <v>18.97</v>
      </c>
    </row>
    <row r="600" spans="1:12">
      <c r="A600">
        <v>1999</v>
      </c>
      <c r="B600">
        <v>1</v>
      </c>
      <c r="C600">
        <v>27</v>
      </c>
      <c r="D600" s="30">
        <f t="shared" si="9"/>
        <v>36187</v>
      </c>
      <c r="E600">
        <v>128.69999999999999</v>
      </c>
      <c r="F600">
        <v>105.57</v>
      </c>
      <c r="G600">
        <v>12.39</v>
      </c>
      <c r="H600">
        <v>5.3109999999999999</v>
      </c>
      <c r="I600">
        <v>12.71</v>
      </c>
      <c r="J600">
        <v>3.85</v>
      </c>
      <c r="K600">
        <v>3.62</v>
      </c>
      <c r="L600">
        <v>18.93</v>
      </c>
    </row>
    <row r="601" spans="1:12">
      <c r="A601">
        <v>1999</v>
      </c>
      <c r="B601">
        <v>1</v>
      </c>
      <c r="C601">
        <v>28</v>
      </c>
      <c r="D601" s="30">
        <f t="shared" si="9"/>
        <v>36188</v>
      </c>
      <c r="E601">
        <v>128.94</v>
      </c>
      <c r="F601">
        <v>105.74</v>
      </c>
      <c r="G601">
        <v>12.39</v>
      </c>
      <c r="H601">
        <v>5.3090000000000002</v>
      </c>
      <c r="I601">
        <v>12.68</v>
      </c>
      <c r="J601">
        <v>3.85</v>
      </c>
      <c r="K601">
        <v>3.62</v>
      </c>
      <c r="L601">
        <v>18.920000000000002</v>
      </c>
    </row>
    <row r="602" spans="1:12">
      <c r="A602">
        <v>1999</v>
      </c>
      <c r="B602">
        <v>1</v>
      </c>
      <c r="C602">
        <v>29</v>
      </c>
      <c r="D602" s="30">
        <f t="shared" si="9"/>
        <v>36189</v>
      </c>
      <c r="E602">
        <v>128.94999999999999</v>
      </c>
      <c r="F602">
        <v>105.72</v>
      </c>
      <c r="G602">
        <v>12.39</v>
      </c>
      <c r="H602">
        <v>5.306</v>
      </c>
      <c r="I602">
        <v>12.69</v>
      </c>
      <c r="J602">
        <v>3.85</v>
      </c>
      <c r="K602">
        <v>3.62</v>
      </c>
      <c r="L602">
        <v>18.89</v>
      </c>
    </row>
    <row r="603" spans="1:12">
      <c r="A603">
        <v>1999</v>
      </c>
      <c r="B603">
        <v>1</v>
      </c>
      <c r="C603">
        <v>30</v>
      </c>
      <c r="D603" s="30">
        <f t="shared" si="9"/>
        <v>36190</v>
      </c>
      <c r="E603">
        <v>128.69999999999999</v>
      </c>
      <c r="F603">
        <v>105.47</v>
      </c>
      <c r="G603">
        <v>12.39</v>
      </c>
      <c r="H603">
        <v>5.3029999999999999</v>
      </c>
      <c r="I603">
        <v>12.77</v>
      </c>
      <c r="J603">
        <v>3.84</v>
      </c>
      <c r="K603">
        <v>3.61</v>
      </c>
      <c r="L603">
        <v>18.850000000000001</v>
      </c>
    </row>
    <row r="604" spans="1:12">
      <c r="A604">
        <v>1999</v>
      </c>
      <c r="B604">
        <v>2</v>
      </c>
      <c r="C604">
        <v>1</v>
      </c>
      <c r="D604" s="30">
        <f t="shared" si="9"/>
        <v>36192</v>
      </c>
      <c r="E604">
        <v>128.66999999999999</v>
      </c>
      <c r="F604">
        <v>105.41</v>
      </c>
      <c r="G604">
        <v>12.39</v>
      </c>
      <c r="H604">
        <v>5.3</v>
      </c>
      <c r="I604">
        <v>12.79</v>
      </c>
      <c r="J604">
        <v>3.84</v>
      </c>
      <c r="K604">
        <v>3.61</v>
      </c>
      <c r="L604">
        <v>18.82</v>
      </c>
    </row>
    <row r="605" spans="1:12">
      <c r="A605">
        <v>1999</v>
      </c>
      <c r="B605">
        <v>2</v>
      </c>
      <c r="C605">
        <v>2</v>
      </c>
      <c r="D605" s="30">
        <f t="shared" si="9"/>
        <v>36193</v>
      </c>
      <c r="E605">
        <v>128.97</v>
      </c>
      <c r="F605">
        <v>105.63</v>
      </c>
      <c r="G605">
        <v>12.39</v>
      </c>
      <c r="H605">
        <v>5.298</v>
      </c>
      <c r="I605">
        <v>12.74</v>
      </c>
      <c r="J605">
        <v>3.84</v>
      </c>
      <c r="K605">
        <v>3.61</v>
      </c>
      <c r="L605">
        <v>18.809999999999999</v>
      </c>
    </row>
    <row r="606" spans="1:12">
      <c r="A606">
        <v>1999</v>
      </c>
      <c r="B606">
        <v>2</v>
      </c>
      <c r="C606">
        <v>3</v>
      </c>
      <c r="D606" s="30">
        <f t="shared" si="9"/>
        <v>36194</v>
      </c>
      <c r="E606">
        <v>128.9</v>
      </c>
      <c r="F606">
        <v>105.53</v>
      </c>
      <c r="G606">
        <v>12.39</v>
      </c>
      <c r="H606">
        <v>5.2949999999999999</v>
      </c>
      <c r="I606">
        <v>12.78</v>
      </c>
      <c r="J606">
        <v>3.83</v>
      </c>
      <c r="K606">
        <v>3.6</v>
      </c>
      <c r="L606">
        <v>18.78</v>
      </c>
    </row>
    <row r="607" spans="1:12">
      <c r="A607">
        <v>1999</v>
      </c>
      <c r="B607">
        <v>2</v>
      </c>
      <c r="C607">
        <v>4</v>
      </c>
      <c r="D607" s="30">
        <f t="shared" si="9"/>
        <v>36195</v>
      </c>
      <c r="E607">
        <v>129.03</v>
      </c>
      <c r="F607">
        <v>105.6</v>
      </c>
      <c r="G607">
        <v>12.39</v>
      </c>
      <c r="H607">
        <v>5.2919999999999998</v>
      </c>
      <c r="I607">
        <v>12.77</v>
      </c>
      <c r="J607">
        <v>3.83</v>
      </c>
      <c r="K607">
        <v>3.6</v>
      </c>
      <c r="L607">
        <v>18.760000000000002</v>
      </c>
    </row>
    <row r="608" spans="1:12">
      <c r="A608">
        <v>1999</v>
      </c>
      <c r="B608">
        <v>2</v>
      </c>
      <c r="C608">
        <v>5</v>
      </c>
      <c r="D608" s="30">
        <f t="shared" si="9"/>
        <v>36196</v>
      </c>
      <c r="E608">
        <v>129.27000000000001</v>
      </c>
      <c r="F608">
        <v>105.77</v>
      </c>
      <c r="G608">
        <v>12.39</v>
      </c>
      <c r="H608">
        <v>5.2889999999999997</v>
      </c>
      <c r="I608">
        <v>12.71</v>
      </c>
      <c r="J608">
        <v>3.83</v>
      </c>
      <c r="K608">
        <v>3.61</v>
      </c>
      <c r="L608">
        <v>18.77</v>
      </c>
    </row>
    <row r="609" spans="1:12">
      <c r="A609">
        <v>1999</v>
      </c>
      <c r="B609">
        <v>2</v>
      </c>
      <c r="C609">
        <v>6</v>
      </c>
      <c r="D609" s="30">
        <f t="shared" si="9"/>
        <v>36197</v>
      </c>
      <c r="E609">
        <v>128.97999999999999</v>
      </c>
      <c r="F609">
        <v>105.49</v>
      </c>
      <c r="G609">
        <v>12.39</v>
      </c>
      <c r="H609">
        <v>5.2859999999999996</v>
      </c>
      <c r="I609">
        <v>12.75</v>
      </c>
      <c r="J609">
        <v>3.84</v>
      </c>
      <c r="K609">
        <v>3.61</v>
      </c>
      <c r="L609">
        <v>18.77</v>
      </c>
    </row>
    <row r="610" spans="1:12">
      <c r="A610">
        <v>1999</v>
      </c>
      <c r="B610">
        <v>2</v>
      </c>
      <c r="C610">
        <v>8</v>
      </c>
      <c r="D610" s="30">
        <f t="shared" si="9"/>
        <v>36199</v>
      </c>
      <c r="E610">
        <v>129.32</v>
      </c>
      <c r="F610">
        <v>105.7</v>
      </c>
      <c r="G610">
        <v>12.39</v>
      </c>
      <c r="H610">
        <v>5.2809999999999997</v>
      </c>
      <c r="I610">
        <v>12.71</v>
      </c>
      <c r="J610">
        <v>3.83</v>
      </c>
      <c r="K610">
        <v>3.6</v>
      </c>
      <c r="L610">
        <v>18.739999999999998</v>
      </c>
    </row>
    <row r="611" spans="1:12">
      <c r="A611">
        <v>1999</v>
      </c>
      <c r="B611">
        <v>2</v>
      </c>
      <c r="C611">
        <v>9</v>
      </c>
      <c r="D611" s="30">
        <f t="shared" si="9"/>
        <v>36200</v>
      </c>
      <c r="E611">
        <v>129.37</v>
      </c>
      <c r="F611">
        <v>105.7</v>
      </c>
      <c r="G611">
        <v>12.39</v>
      </c>
      <c r="H611">
        <v>5.2779999999999996</v>
      </c>
      <c r="I611">
        <v>12.72</v>
      </c>
      <c r="J611">
        <v>3.83</v>
      </c>
      <c r="K611">
        <v>3.6</v>
      </c>
      <c r="L611">
        <v>18.72</v>
      </c>
    </row>
    <row r="612" spans="1:12">
      <c r="A612">
        <v>1999</v>
      </c>
      <c r="B612">
        <v>2</v>
      </c>
      <c r="C612">
        <v>10</v>
      </c>
      <c r="D612" s="30">
        <f t="shared" si="9"/>
        <v>36201</v>
      </c>
      <c r="E612">
        <v>128.97999999999999</v>
      </c>
      <c r="F612">
        <v>105.34</v>
      </c>
      <c r="G612">
        <v>12.39</v>
      </c>
      <c r="H612">
        <v>5.2750000000000004</v>
      </c>
      <c r="I612">
        <v>12.82</v>
      </c>
      <c r="J612">
        <v>3.82</v>
      </c>
      <c r="K612">
        <v>3.59</v>
      </c>
      <c r="L612">
        <v>18.670000000000002</v>
      </c>
    </row>
    <row r="613" spans="1:12">
      <c r="A613">
        <v>1999</v>
      </c>
      <c r="B613">
        <v>2</v>
      </c>
      <c r="C613">
        <v>11</v>
      </c>
      <c r="D613" s="30">
        <f t="shared" si="9"/>
        <v>36202</v>
      </c>
      <c r="E613">
        <v>129.80000000000001</v>
      </c>
      <c r="F613">
        <v>106</v>
      </c>
      <c r="G613">
        <v>12.39</v>
      </c>
      <c r="H613">
        <v>5.2729999999999997</v>
      </c>
      <c r="I613">
        <v>12.66</v>
      </c>
      <c r="J613">
        <v>3.83</v>
      </c>
      <c r="K613">
        <v>3.6</v>
      </c>
      <c r="L613">
        <v>18.690000000000001</v>
      </c>
    </row>
    <row r="614" spans="1:12">
      <c r="A614">
        <v>1999</v>
      </c>
      <c r="B614">
        <v>2</v>
      </c>
      <c r="C614">
        <v>12</v>
      </c>
      <c r="D614" s="30">
        <f t="shared" si="9"/>
        <v>36203</v>
      </c>
      <c r="E614">
        <v>128.94999999999999</v>
      </c>
      <c r="F614">
        <v>105.24</v>
      </c>
      <c r="G614">
        <v>12.39</v>
      </c>
      <c r="H614">
        <v>5.27</v>
      </c>
      <c r="I614">
        <v>12.81</v>
      </c>
      <c r="J614">
        <v>3.83</v>
      </c>
      <c r="K614">
        <v>3.6</v>
      </c>
      <c r="L614">
        <v>18.670000000000002</v>
      </c>
    </row>
    <row r="615" spans="1:12">
      <c r="A615">
        <v>1999</v>
      </c>
      <c r="B615">
        <v>2</v>
      </c>
      <c r="C615">
        <v>13</v>
      </c>
      <c r="D615" s="30">
        <f t="shared" si="9"/>
        <v>36204</v>
      </c>
      <c r="E615">
        <v>130.19999999999999</v>
      </c>
      <c r="F615">
        <v>106.26</v>
      </c>
      <c r="G615">
        <v>12.39</v>
      </c>
      <c r="H615">
        <v>5.2670000000000003</v>
      </c>
      <c r="I615">
        <v>12.55</v>
      </c>
      <c r="J615">
        <v>3.83</v>
      </c>
      <c r="K615">
        <v>3.61</v>
      </c>
      <c r="L615">
        <v>18.72</v>
      </c>
    </row>
    <row r="616" spans="1:12">
      <c r="A616">
        <v>1999</v>
      </c>
      <c r="B616">
        <v>2</v>
      </c>
      <c r="C616">
        <v>15</v>
      </c>
      <c r="D616" s="30">
        <f t="shared" si="9"/>
        <v>36206</v>
      </c>
      <c r="E616">
        <v>128.97999999999999</v>
      </c>
      <c r="F616">
        <v>105.54</v>
      </c>
      <c r="G616">
        <v>12.39</v>
      </c>
      <c r="H616">
        <v>5.2610000000000001</v>
      </c>
      <c r="I616">
        <v>12.66</v>
      </c>
      <c r="J616">
        <v>3.84</v>
      </c>
      <c r="K616">
        <v>3.61</v>
      </c>
      <c r="L616">
        <v>18.71</v>
      </c>
    </row>
    <row r="617" spans="1:12">
      <c r="A617">
        <v>1999</v>
      </c>
      <c r="B617">
        <v>2</v>
      </c>
      <c r="C617">
        <v>16</v>
      </c>
      <c r="D617" s="30">
        <f t="shared" si="9"/>
        <v>36207</v>
      </c>
      <c r="E617">
        <v>129.03</v>
      </c>
      <c r="F617">
        <v>105.54</v>
      </c>
      <c r="G617">
        <v>12.39</v>
      </c>
      <c r="H617">
        <v>5.2590000000000003</v>
      </c>
      <c r="I617">
        <v>12.67</v>
      </c>
      <c r="J617">
        <v>3.83</v>
      </c>
      <c r="K617">
        <v>3.61</v>
      </c>
      <c r="L617">
        <v>18.690000000000001</v>
      </c>
    </row>
    <row r="618" spans="1:12">
      <c r="A618">
        <v>1999</v>
      </c>
      <c r="B618">
        <v>2</v>
      </c>
      <c r="C618">
        <v>17</v>
      </c>
      <c r="D618" s="30">
        <f t="shared" si="9"/>
        <v>36208</v>
      </c>
      <c r="E618">
        <v>129.18</v>
      </c>
      <c r="F618">
        <v>105.63</v>
      </c>
      <c r="G618">
        <v>12.39</v>
      </c>
      <c r="H618">
        <v>5.2560000000000002</v>
      </c>
      <c r="I618">
        <v>12.65</v>
      </c>
      <c r="J618">
        <v>3.83</v>
      </c>
      <c r="K618">
        <v>3.6</v>
      </c>
      <c r="L618">
        <v>18.670000000000002</v>
      </c>
    </row>
    <row r="619" spans="1:12">
      <c r="A619">
        <v>1999</v>
      </c>
      <c r="B619">
        <v>2</v>
      </c>
      <c r="C619">
        <v>18</v>
      </c>
      <c r="D619" s="30">
        <f t="shared" si="9"/>
        <v>36209</v>
      </c>
      <c r="E619">
        <v>128.80000000000001</v>
      </c>
      <c r="F619">
        <v>105.28</v>
      </c>
      <c r="G619">
        <v>12.39</v>
      </c>
      <c r="H619">
        <v>5.2530000000000001</v>
      </c>
      <c r="I619">
        <v>12.75</v>
      </c>
      <c r="J619">
        <v>3.83</v>
      </c>
      <c r="K619">
        <v>3.6</v>
      </c>
      <c r="L619">
        <v>18.62</v>
      </c>
    </row>
    <row r="620" spans="1:12">
      <c r="A620">
        <v>1999</v>
      </c>
      <c r="B620">
        <v>2</v>
      </c>
      <c r="C620">
        <v>19</v>
      </c>
      <c r="D620" s="30">
        <f t="shared" si="9"/>
        <v>36210</v>
      </c>
      <c r="E620">
        <v>129.01</v>
      </c>
      <c r="F620">
        <v>105.42</v>
      </c>
      <c r="G620">
        <v>12.39</v>
      </c>
      <c r="H620">
        <v>5.25</v>
      </c>
      <c r="I620">
        <v>12.73</v>
      </c>
      <c r="J620">
        <v>3.82</v>
      </c>
      <c r="K620">
        <v>3.6</v>
      </c>
      <c r="L620">
        <v>18.61</v>
      </c>
    </row>
    <row r="621" spans="1:12">
      <c r="A621">
        <v>1999</v>
      </c>
      <c r="B621">
        <v>2</v>
      </c>
      <c r="C621">
        <v>20</v>
      </c>
      <c r="D621" s="30">
        <f t="shared" si="9"/>
        <v>36211</v>
      </c>
      <c r="E621">
        <v>129.30000000000001</v>
      </c>
      <c r="F621">
        <v>105.63</v>
      </c>
      <c r="G621">
        <v>12.39</v>
      </c>
      <c r="H621">
        <v>5.2480000000000002</v>
      </c>
      <c r="I621">
        <v>12.68</v>
      </c>
      <c r="J621">
        <v>3.82</v>
      </c>
      <c r="K621">
        <v>3.59</v>
      </c>
      <c r="L621">
        <v>18.600000000000001</v>
      </c>
    </row>
    <row r="622" spans="1:12">
      <c r="A622">
        <v>1999</v>
      </c>
      <c r="B622">
        <v>2</v>
      </c>
      <c r="C622">
        <v>22</v>
      </c>
      <c r="D622" s="30">
        <f t="shared" si="9"/>
        <v>36213</v>
      </c>
      <c r="E622">
        <v>129.54</v>
      </c>
      <c r="F622">
        <v>105.85</v>
      </c>
      <c r="G622">
        <v>12.41</v>
      </c>
      <c r="H622">
        <v>5.2759999999999998</v>
      </c>
      <c r="I622">
        <v>12.63</v>
      </c>
      <c r="J622">
        <v>3.84</v>
      </c>
      <c r="K622">
        <v>3.61</v>
      </c>
      <c r="L622">
        <v>18.78</v>
      </c>
    </row>
    <row r="623" spans="1:12">
      <c r="A623">
        <v>1999</v>
      </c>
      <c r="B623">
        <v>2</v>
      </c>
      <c r="C623">
        <v>23</v>
      </c>
      <c r="D623" s="30">
        <f t="shared" si="9"/>
        <v>36214</v>
      </c>
      <c r="E623">
        <v>129.06</v>
      </c>
      <c r="F623">
        <v>105.41</v>
      </c>
      <c r="G623">
        <v>12.41</v>
      </c>
      <c r="H623">
        <v>5.274</v>
      </c>
      <c r="I623">
        <v>12.76</v>
      </c>
      <c r="J623">
        <v>3.83</v>
      </c>
      <c r="K623">
        <v>3.6</v>
      </c>
      <c r="L623">
        <v>18.72</v>
      </c>
    </row>
    <row r="624" spans="1:12">
      <c r="A624">
        <v>1999</v>
      </c>
      <c r="B624">
        <v>2</v>
      </c>
      <c r="C624">
        <v>24</v>
      </c>
      <c r="D624" s="30">
        <f t="shared" si="9"/>
        <v>36215</v>
      </c>
      <c r="E624">
        <v>129.12</v>
      </c>
      <c r="F624">
        <v>105.43</v>
      </c>
      <c r="G624">
        <v>12.41</v>
      </c>
      <c r="H624">
        <v>5.2709999999999999</v>
      </c>
      <c r="I624">
        <v>12.76</v>
      </c>
      <c r="J624">
        <v>3.83</v>
      </c>
      <c r="K624">
        <v>3.6</v>
      </c>
      <c r="L624">
        <v>18.7</v>
      </c>
    </row>
    <row r="625" spans="1:12">
      <c r="A625">
        <v>1999</v>
      </c>
      <c r="B625">
        <v>2</v>
      </c>
      <c r="C625">
        <v>25</v>
      </c>
      <c r="D625" s="30">
        <f t="shared" si="9"/>
        <v>36216</v>
      </c>
      <c r="E625">
        <v>129.16</v>
      </c>
      <c r="F625">
        <v>105.43</v>
      </c>
      <c r="G625">
        <v>12.41</v>
      </c>
      <c r="H625">
        <v>5.2679999999999998</v>
      </c>
      <c r="I625">
        <v>12.77</v>
      </c>
      <c r="J625">
        <v>3.82</v>
      </c>
      <c r="K625">
        <v>3.59</v>
      </c>
      <c r="L625">
        <v>18.670000000000002</v>
      </c>
    </row>
    <row r="626" spans="1:12">
      <c r="A626">
        <v>1999</v>
      </c>
      <c r="B626">
        <v>2</v>
      </c>
      <c r="C626">
        <v>26</v>
      </c>
      <c r="D626" s="30">
        <f t="shared" si="9"/>
        <v>36217</v>
      </c>
      <c r="E626">
        <v>129.97</v>
      </c>
      <c r="F626">
        <v>106.08</v>
      </c>
      <c r="G626">
        <v>12.41</v>
      </c>
      <c r="H626">
        <v>5.2649999999999997</v>
      </c>
      <c r="I626">
        <v>12.56</v>
      </c>
      <c r="J626">
        <v>3.83</v>
      </c>
      <c r="K626">
        <v>3.61</v>
      </c>
      <c r="L626">
        <v>18.739999999999998</v>
      </c>
    </row>
    <row r="627" spans="1:12">
      <c r="A627">
        <v>1999</v>
      </c>
      <c r="B627">
        <v>2</v>
      </c>
      <c r="C627">
        <v>27</v>
      </c>
      <c r="D627" s="30">
        <f t="shared" si="9"/>
        <v>36218</v>
      </c>
      <c r="E627">
        <v>126.69</v>
      </c>
      <c r="F627">
        <v>103.28</v>
      </c>
      <c r="G627">
        <v>12.41</v>
      </c>
      <c r="H627">
        <v>5.2619999999999996</v>
      </c>
      <c r="I627">
        <v>13.32</v>
      </c>
      <c r="J627">
        <v>3.8</v>
      </c>
      <c r="K627">
        <v>3.57</v>
      </c>
      <c r="L627">
        <v>18.510000000000002</v>
      </c>
    </row>
    <row r="628" spans="1:12">
      <c r="A628">
        <v>1999</v>
      </c>
      <c r="B628">
        <v>3</v>
      </c>
      <c r="C628">
        <v>1</v>
      </c>
      <c r="D628" s="30">
        <f t="shared" si="9"/>
        <v>36220</v>
      </c>
      <c r="E628">
        <v>129.16999999999999</v>
      </c>
      <c r="F628">
        <v>105.23</v>
      </c>
      <c r="G628">
        <v>12.41</v>
      </c>
      <c r="H628">
        <v>5.2510000000000003</v>
      </c>
      <c r="I628">
        <v>12.74</v>
      </c>
      <c r="J628">
        <v>3.83</v>
      </c>
      <c r="K628">
        <v>3.6</v>
      </c>
      <c r="L628">
        <v>18.649999999999999</v>
      </c>
    </row>
    <row r="629" spans="1:12">
      <c r="A629">
        <v>1999</v>
      </c>
      <c r="B629">
        <v>3</v>
      </c>
      <c r="C629">
        <v>3</v>
      </c>
      <c r="D629" s="30">
        <f t="shared" si="9"/>
        <v>36222</v>
      </c>
      <c r="E629">
        <v>130.69999999999999</v>
      </c>
      <c r="F629">
        <v>106.44</v>
      </c>
      <c r="G629">
        <v>12.41</v>
      </c>
      <c r="H629">
        <v>5.2460000000000004</v>
      </c>
      <c r="I629">
        <v>12.44</v>
      </c>
      <c r="J629">
        <v>3.83</v>
      </c>
      <c r="K629">
        <v>3.61</v>
      </c>
      <c r="L629">
        <v>18.690000000000001</v>
      </c>
    </row>
    <row r="630" spans="1:12">
      <c r="A630">
        <v>1999</v>
      </c>
      <c r="B630">
        <v>3</v>
      </c>
      <c r="C630">
        <v>4</v>
      </c>
      <c r="D630" s="30">
        <f t="shared" si="9"/>
        <v>36223</v>
      </c>
      <c r="E630">
        <v>130.74</v>
      </c>
      <c r="F630">
        <v>106.43</v>
      </c>
      <c r="G630">
        <v>12.41</v>
      </c>
      <c r="H630">
        <v>5.2430000000000003</v>
      </c>
      <c r="I630">
        <v>12.45</v>
      </c>
      <c r="J630">
        <v>3.83</v>
      </c>
      <c r="K630">
        <v>3.6</v>
      </c>
      <c r="L630">
        <v>18.670000000000002</v>
      </c>
    </row>
    <row r="631" spans="1:12">
      <c r="A631">
        <v>1999</v>
      </c>
      <c r="B631">
        <v>3</v>
      </c>
      <c r="C631">
        <v>5</v>
      </c>
      <c r="D631" s="30">
        <f t="shared" si="9"/>
        <v>36224</v>
      </c>
      <c r="E631">
        <v>130.77000000000001</v>
      </c>
      <c r="F631">
        <v>106.42</v>
      </c>
      <c r="G631">
        <v>12.41</v>
      </c>
      <c r="H631">
        <v>5.24</v>
      </c>
      <c r="I631">
        <v>12.46</v>
      </c>
      <c r="J631">
        <v>3.83</v>
      </c>
      <c r="K631">
        <v>3.6</v>
      </c>
      <c r="L631">
        <v>18.64</v>
      </c>
    </row>
    <row r="632" spans="1:12">
      <c r="A632">
        <v>1999</v>
      </c>
      <c r="B632">
        <v>3</v>
      </c>
      <c r="C632">
        <v>6</v>
      </c>
      <c r="D632" s="30">
        <f t="shared" si="9"/>
        <v>36225</v>
      </c>
      <c r="E632">
        <v>130.86000000000001</v>
      </c>
      <c r="F632">
        <v>106.46</v>
      </c>
      <c r="G632">
        <v>12.41</v>
      </c>
      <c r="H632">
        <v>5.2370000000000001</v>
      </c>
      <c r="I632">
        <v>12.46</v>
      </c>
      <c r="J632">
        <v>3.82</v>
      </c>
      <c r="K632">
        <v>3.6</v>
      </c>
      <c r="L632">
        <v>18.62</v>
      </c>
    </row>
    <row r="633" spans="1:12">
      <c r="A633">
        <v>1999</v>
      </c>
      <c r="B633">
        <v>3</v>
      </c>
      <c r="C633">
        <v>8</v>
      </c>
      <c r="D633" s="30">
        <f t="shared" si="9"/>
        <v>36227</v>
      </c>
      <c r="E633">
        <v>131.26</v>
      </c>
      <c r="F633">
        <v>106.73</v>
      </c>
      <c r="G633">
        <v>12.41</v>
      </c>
      <c r="H633">
        <v>5.2320000000000002</v>
      </c>
      <c r="I633">
        <v>12.31</v>
      </c>
      <c r="J633">
        <v>3.84</v>
      </c>
      <c r="K633">
        <v>3.61</v>
      </c>
      <c r="L633">
        <v>18.690000000000001</v>
      </c>
    </row>
    <row r="634" spans="1:12">
      <c r="A634">
        <v>1999</v>
      </c>
      <c r="B634">
        <v>3</v>
      </c>
      <c r="C634">
        <v>9</v>
      </c>
      <c r="D634" s="30">
        <f t="shared" si="9"/>
        <v>36228</v>
      </c>
      <c r="E634">
        <v>131.44</v>
      </c>
      <c r="F634">
        <v>106.84</v>
      </c>
      <c r="G634">
        <v>12.41</v>
      </c>
      <c r="H634">
        <v>5.2290000000000001</v>
      </c>
      <c r="I634">
        <v>12.29</v>
      </c>
      <c r="J634">
        <v>3.84</v>
      </c>
      <c r="K634">
        <v>3.61</v>
      </c>
      <c r="L634">
        <v>18.670000000000002</v>
      </c>
    </row>
    <row r="635" spans="1:12">
      <c r="A635">
        <v>1999</v>
      </c>
      <c r="B635">
        <v>3</v>
      </c>
      <c r="C635">
        <v>10</v>
      </c>
      <c r="D635" s="30">
        <f t="shared" si="9"/>
        <v>36229</v>
      </c>
      <c r="E635">
        <v>131.26</v>
      </c>
      <c r="F635">
        <v>106.65</v>
      </c>
      <c r="G635">
        <v>12.41</v>
      </c>
      <c r="H635">
        <v>5.226</v>
      </c>
      <c r="I635">
        <v>12.35</v>
      </c>
      <c r="J635">
        <v>3.83</v>
      </c>
      <c r="K635">
        <v>3.61</v>
      </c>
      <c r="L635">
        <v>18.64</v>
      </c>
    </row>
    <row r="636" spans="1:12">
      <c r="A636">
        <v>1999</v>
      </c>
      <c r="B636">
        <v>3</v>
      </c>
      <c r="C636">
        <v>11</v>
      </c>
      <c r="D636" s="30">
        <f t="shared" si="9"/>
        <v>36230</v>
      </c>
      <c r="E636">
        <v>131.56</v>
      </c>
      <c r="F636">
        <v>106.86</v>
      </c>
      <c r="G636">
        <v>12.41</v>
      </c>
      <c r="H636">
        <v>5.2240000000000002</v>
      </c>
      <c r="I636">
        <v>12.2</v>
      </c>
      <c r="J636">
        <v>3.85</v>
      </c>
      <c r="K636">
        <v>3.63</v>
      </c>
      <c r="L636">
        <v>18.73</v>
      </c>
    </row>
    <row r="637" spans="1:12">
      <c r="A637">
        <v>1999</v>
      </c>
      <c r="B637">
        <v>3</v>
      </c>
      <c r="C637">
        <v>12</v>
      </c>
      <c r="D637" s="30">
        <f t="shared" si="9"/>
        <v>36231</v>
      </c>
      <c r="E637">
        <v>131.41</v>
      </c>
      <c r="F637">
        <v>106.7</v>
      </c>
      <c r="G637">
        <v>12.41</v>
      </c>
      <c r="H637">
        <v>5.2210000000000001</v>
      </c>
      <c r="I637">
        <v>12.25</v>
      </c>
      <c r="J637">
        <v>3.84</v>
      </c>
      <c r="K637">
        <v>3.62</v>
      </c>
      <c r="L637">
        <v>18.690000000000001</v>
      </c>
    </row>
    <row r="638" spans="1:12">
      <c r="A638">
        <v>1999</v>
      </c>
      <c r="B638">
        <v>3</v>
      </c>
      <c r="C638">
        <v>13</v>
      </c>
      <c r="D638" s="30">
        <f t="shared" si="9"/>
        <v>36232</v>
      </c>
      <c r="E638">
        <v>131.41999999999999</v>
      </c>
      <c r="F638">
        <v>106.67</v>
      </c>
      <c r="G638">
        <v>12.41</v>
      </c>
      <c r="H638">
        <v>5.218</v>
      </c>
      <c r="I638">
        <v>12.26</v>
      </c>
      <c r="J638">
        <v>3.84</v>
      </c>
      <c r="K638">
        <v>3.62</v>
      </c>
      <c r="L638">
        <v>18.670000000000002</v>
      </c>
    </row>
    <row r="639" spans="1:12">
      <c r="A639">
        <v>1999</v>
      </c>
      <c r="B639">
        <v>3</v>
      </c>
      <c r="C639">
        <v>15</v>
      </c>
      <c r="D639" s="30">
        <f t="shared" si="9"/>
        <v>36234</v>
      </c>
      <c r="E639">
        <v>131.44</v>
      </c>
      <c r="F639">
        <v>106.61</v>
      </c>
      <c r="G639">
        <v>12.41</v>
      </c>
      <c r="H639">
        <v>5.2119999999999997</v>
      </c>
      <c r="I639">
        <v>12.3</v>
      </c>
      <c r="J639">
        <v>3.83</v>
      </c>
      <c r="K639">
        <v>3.61</v>
      </c>
      <c r="L639">
        <v>18.61</v>
      </c>
    </row>
    <row r="640" spans="1:12">
      <c r="A640">
        <v>1999</v>
      </c>
      <c r="B640">
        <v>3</v>
      </c>
      <c r="C640">
        <v>16</v>
      </c>
      <c r="D640" s="30">
        <f t="shared" si="9"/>
        <v>36235</v>
      </c>
      <c r="E640">
        <v>131.57</v>
      </c>
      <c r="F640">
        <v>106.68</v>
      </c>
      <c r="G640">
        <v>12.41</v>
      </c>
      <c r="H640">
        <v>5.21</v>
      </c>
      <c r="I640">
        <v>12.29</v>
      </c>
      <c r="J640">
        <v>3.83</v>
      </c>
      <c r="K640">
        <v>3.61</v>
      </c>
      <c r="L640">
        <v>18.600000000000001</v>
      </c>
    </row>
    <row r="641" spans="1:12">
      <c r="A641">
        <v>1999</v>
      </c>
      <c r="B641">
        <v>3</v>
      </c>
      <c r="C641">
        <v>17</v>
      </c>
      <c r="D641" s="30">
        <f t="shared" si="9"/>
        <v>36236</v>
      </c>
      <c r="E641">
        <v>131.5</v>
      </c>
      <c r="F641">
        <v>106.58</v>
      </c>
      <c r="G641">
        <v>12.41</v>
      </c>
      <c r="H641">
        <v>5.2069999999999999</v>
      </c>
      <c r="I641">
        <v>12.32</v>
      </c>
      <c r="J641">
        <v>3.83</v>
      </c>
      <c r="K641">
        <v>3.6</v>
      </c>
      <c r="L641">
        <v>18.559999999999999</v>
      </c>
    </row>
    <row r="642" spans="1:12">
      <c r="A642">
        <v>1999</v>
      </c>
      <c r="B642">
        <v>3</v>
      </c>
      <c r="C642">
        <v>19</v>
      </c>
      <c r="D642" s="30">
        <f t="shared" ref="D642:D705" si="10">DATE(A642,B642,C642)</f>
        <v>36238</v>
      </c>
      <c r="E642">
        <v>131.41</v>
      </c>
      <c r="F642">
        <v>106.61</v>
      </c>
      <c r="G642">
        <v>12.41</v>
      </c>
      <c r="H642">
        <v>5.2009999999999996</v>
      </c>
      <c r="I642">
        <v>12.29</v>
      </c>
      <c r="J642">
        <v>3.83</v>
      </c>
      <c r="K642">
        <v>3.61</v>
      </c>
      <c r="L642">
        <v>18.559999999999999</v>
      </c>
    </row>
    <row r="643" spans="1:12">
      <c r="A643">
        <v>1999</v>
      </c>
      <c r="B643">
        <v>3</v>
      </c>
      <c r="C643">
        <v>20</v>
      </c>
      <c r="D643" s="30">
        <f t="shared" si="10"/>
        <v>36239</v>
      </c>
      <c r="E643">
        <v>131.49</v>
      </c>
      <c r="F643">
        <v>106.65</v>
      </c>
      <c r="G643">
        <v>12.41</v>
      </c>
      <c r="H643">
        <v>5.1989999999999998</v>
      </c>
      <c r="I643">
        <v>12.29</v>
      </c>
      <c r="J643">
        <v>3.83</v>
      </c>
      <c r="K643">
        <v>3.6</v>
      </c>
      <c r="L643">
        <v>18.54</v>
      </c>
    </row>
    <row r="644" spans="1:12">
      <c r="A644">
        <v>1999</v>
      </c>
      <c r="B644">
        <v>3</v>
      </c>
      <c r="C644">
        <v>22</v>
      </c>
      <c r="D644" s="30">
        <f t="shared" si="10"/>
        <v>36241</v>
      </c>
      <c r="E644">
        <v>131.66999999999999</v>
      </c>
      <c r="F644">
        <v>106.73</v>
      </c>
      <c r="G644">
        <v>12.41</v>
      </c>
      <c r="H644">
        <v>5.1929999999999996</v>
      </c>
      <c r="I644">
        <v>12.28</v>
      </c>
      <c r="J644">
        <v>3.82</v>
      </c>
      <c r="K644">
        <v>3.6</v>
      </c>
      <c r="L644">
        <v>18.5</v>
      </c>
    </row>
    <row r="645" spans="1:12">
      <c r="A645">
        <v>1999</v>
      </c>
      <c r="B645">
        <v>3</v>
      </c>
      <c r="C645">
        <v>23</v>
      </c>
      <c r="D645" s="30">
        <f t="shared" si="10"/>
        <v>36242</v>
      </c>
      <c r="E645">
        <v>131.74</v>
      </c>
      <c r="F645">
        <v>106.76</v>
      </c>
      <c r="G645">
        <v>12.41</v>
      </c>
      <c r="H645">
        <v>5.19</v>
      </c>
      <c r="I645">
        <v>12.29</v>
      </c>
      <c r="J645">
        <v>3.82</v>
      </c>
      <c r="K645">
        <v>3.6</v>
      </c>
      <c r="L645">
        <v>18.48</v>
      </c>
    </row>
    <row r="646" spans="1:12">
      <c r="A646">
        <v>1999</v>
      </c>
      <c r="B646">
        <v>3</v>
      </c>
      <c r="C646">
        <v>24</v>
      </c>
      <c r="D646" s="30">
        <f t="shared" si="10"/>
        <v>36243</v>
      </c>
      <c r="E646">
        <v>131.84</v>
      </c>
      <c r="F646">
        <v>106.81</v>
      </c>
      <c r="G646">
        <v>12.41</v>
      </c>
      <c r="H646">
        <v>5.1870000000000003</v>
      </c>
      <c r="I646">
        <v>12.28</v>
      </c>
      <c r="J646">
        <v>3.81</v>
      </c>
      <c r="K646">
        <v>3.59</v>
      </c>
      <c r="L646">
        <v>18.46</v>
      </c>
    </row>
    <row r="647" spans="1:12">
      <c r="A647">
        <v>1999</v>
      </c>
      <c r="B647">
        <v>3</v>
      </c>
      <c r="C647">
        <v>26</v>
      </c>
      <c r="D647" s="30">
        <f t="shared" si="10"/>
        <v>36245</v>
      </c>
      <c r="E647">
        <v>130.97999999999999</v>
      </c>
      <c r="F647">
        <v>106.59</v>
      </c>
      <c r="G647">
        <v>12.41</v>
      </c>
      <c r="H647">
        <v>5.1820000000000004</v>
      </c>
      <c r="I647">
        <v>12.21</v>
      </c>
      <c r="J647">
        <v>3.83</v>
      </c>
      <c r="K647">
        <v>3.61</v>
      </c>
      <c r="L647">
        <v>18.53</v>
      </c>
    </row>
    <row r="648" spans="1:12">
      <c r="A648">
        <v>1999</v>
      </c>
      <c r="B648">
        <v>3</v>
      </c>
      <c r="C648">
        <v>27</v>
      </c>
      <c r="D648" s="30">
        <f t="shared" si="10"/>
        <v>36246</v>
      </c>
      <c r="E648">
        <v>132.02000000000001</v>
      </c>
      <c r="F648">
        <v>107.42</v>
      </c>
      <c r="G648">
        <v>12.41</v>
      </c>
      <c r="H648">
        <v>5.1790000000000003</v>
      </c>
      <c r="I648">
        <v>12</v>
      </c>
      <c r="J648">
        <v>3.84</v>
      </c>
      <c r="K648">
        <v>3.62</v>
      </c>
      <c r="L648">
        <v>18.57</v>
      </c>
    </row>
    <row r="649" spans="1:12">
      <c r="A649">
        <v>1999</v>
      </c>
      <c r="B649">
        <v>3</v>
      </c>
      <c r="C649">
        <v>30</v>
      </c>
      <c r="D649" s="30">
        <f t="shared" si="10"/>
        <v>36249</v>
      </c>
      <c r="E649">
        <v>131.66999999999999</v>
      </c>
      <c r="F649">
        <v>107.03</v>
      </c>
      <c r="G649">
        <v>12.41</v>
      </c>
      <c r="H649">
        <v>5.1710000000000003</v>
      </c>
      <c r="I649">
        <v>12.13</v>
      </c>
      <c r="J649">
        <v>3.82</v>
      </c>
      <c r="K649">
        <v>3.61</v>
      </c>
      <c r="L649">
        <v>18.47</v>
      </c>
    </row>
    <row r="650" spans="1:12">
      <c r="A650">
        <v>1999</v>
      </c>
      <c r="B650">
        <v>3</v>
      </c>
      <c r="C650">
        <v>31</v>
      </c>
      <c r="D650" s="30">
        <f t="shared" si="10"/>
        <v>36250</v>
      </c>
      <c r="E650">
        <v>131.4</v>
      </c>
      <c r="F650">
        <v>106.77</v>
      </c>
      <c r="G650">
        <v>12.41</v>
      </c>
      <c r="H650">
        <v>5.1710000000000003</v>
      </c>
      <c r="I650">
        <v>12.2</v>
      </c>
      <c r="J650">
        <v>3.82</v>
      </c>
      <c r="K650">
        <v>3.6</v>
      </c>
      <c r="L650">
        <v>18.45</v>
      </c>
    </row>
    <row r="651" spans="1:12">
      <c r="A651">
        <v>1999</v>
      </c>
      <c r="B651">
        <v>4</v>
      </c>
      <c r="C651">
        <v>1</v>
      </c>
      <c r="D651" s="30">
        <f t="shared" si="10"/>
        <v>36251</v>
      </c>
      <c r="E651">
        <v>131.56</v>
      </c>
      <c r="F651">
        <v>106.9</v>
      </c>
      <c r="G651">
        <v>12.41</v>
      </c>
      <c r="H651">
        <v>5.1680000000000001</v>
      </c>
      <c r="I651">
        <v>12.17</v>
      </c>
      <c r="J651">
        <v>3.82</v>
      </c>
      <c r="K651">
        <v>3.6</v>
      </c>
      <c r="L651">
        <v>18.440000000000001</v>
      </c>
    </row>
    <row r="652" spans="1:12">
      <c r="A652">
        <v>1999</v>
      </c>
      <c r="B652">
        <v>4</v>
      </c>
      <c r="C652">
        <v>3</v>
      </c>
      <c r="D652" s="30">
        <f t="shared" si="10"/>
        <v>36253</v>
      </c>
      <c r="E652">
        <v>131.47999999999999</v>
      </c>
      <c r="F652">
        <v>106.76</v>
      </c>
      <c r="G652">
        <v>12.41</v>
      </c>
      <c r="H652">
        <v>5.1619999999999999</v>
      </c>
      <c r="I652">
        <v>12.23</v>
      </c>
      <c r="J652">
        <v>3.81</v>
      </c>
      <c r="K652">
        <v>3.59</v>
      </c>
      <c r="L652">
        <v>18.38</v>
      </c>
    </row>
    <row r="653" spans="1:12">
      <c r="A653">
        <v>1999</v>
      </c>
      <c r="B653">
        <v>4</v>
      </c>
      <c r="C653">
        <v>5</v>
      </c>
      <c r="D653" s="30">
        <f t="shared" si="10"/>
        <v>36255</v>
      </c>
      <c r="E653">
        <v>131.76</v>
      </c>
      <c r="F653">
        <v>106.93</v>
      </c>
      <c r="G653">
        <v>12.41</v>
      </c>
      <c r="H653">
        <v>5.157</v>
      </c>
      <c r="I653">
        <v>12.2</v>
      </c>
      <c r="J653">
        <v>3.81</v>
      </c>
      <c r="K653">
        <v>3.59</v>
      </c>
      <c r="L653">
        <v>18.34</v>
      </c>
    </row>
    <row r="654" spans="1:12">
      <c r="A654">
        <v>1999</v>
      </c>
      <c r="B654">
        <v>4</v>
      </c>
      <c r="C654">
        <v>6</v>
      </c>
      <c r="D654" s="30">
        <f t="shared" si="10"/>
        <v>36256</v>
      </c>
      <c r="E654">
        <v>131.84</v>
      </c>
      <c r="F654">
        <v>106.96</v>
      </c>
      <c r="G654">
        <v>12.41</v>
      </c>
      <c r="H654">
        <v>5.1539999999999999</v>
      </c>
      <c r="I654">
        <v>12.21</v>
      </c>
      <c r="J654">
        <v>3.8</v>
      </c>
      <c r="K654">
        <v>3.59</v>
      </c>
      <c r="L654">
        <v>18.32</v>
      </c>
    </row>
    <row r="655" spans="1:12">
      <c r="A655">
        <v>1999</v>
      </c>
      <c r="B655">
        <v>4</v>
      </c>
      <c r="C655">
        <v>7</v>
      </c>
      <c r="D655" s="30">
        <f t="shared" si="10"/>
        <v>36257</v>
      </c>
      <c r="E655">
        <v>132</v>
      </c>
      <c r="F655">
        <v>107.05</v>
      </c>
      <c r="G655">
        <v>12.41</v>
      </c>
      <c r="H655">
        <v>5.1509999999999998</v>
      </c>
      <c r="I655">
        <v>12.12</v>
      </c>
      <c r="J655">
        <v>3.82</v>
      </c>
      <c r="K655">
        <v>3.6</v>
      </c>
      <c r="L655">
        <v>18.37</v>
      </c>
    </row>
    <row r="656" spans="1:12">
      <c r="A656">
        <v>1999</v>
      </c>
      <c r="B656">
        <v>4</v>
      </c>
      <c r="C656">
        <v>8</v>
      </c>
      <c r="D656" s="30">
        <f t="shared" si="10"/>
        <v>36258</v>
      </c>
      <c r="E656">
        <v>132.21</v>
      </c>
      <c r="F656">
        <v>107.19</v>
      </c>
      <c r="G656">
        <v>12.41</v>
      </c>
      <c r="H656">
        <v>5.149</v>
      </c>
      <c r="I656">
        <v>12.09</v>
      </c>
      <c r="J656">
        <v>3.81</v>
      </c>
      <c r="K656">
        <v>3.6</v>
      </c>
      <c r="L656">
        <v>18.36</v>
      </c>
    </row>
    <row r="657" spans="1:12">
      <c r="A657">
        <v>1999</v>
      </c>
      <c r="B657">
        <v>4</v>
      </c>
      <c r="C657">
        <v>9</v>
      </c>
      <c r="D657" s="30">
        <f t="shared" si="10"/>
        <v>36259</v>
      </c>
      <c r="E657">
        <v>132.22999999999999</v>
      </c>
      <c r="F657">
        <v>107.18</v>
      </c>
      <c r="G657">
        <v>12.41</v>
      </c>
      <c r="H657">
        <v>5.1459999999999999</v>
      </c>
      <c r="I657">
        <v>12.1</v>
      </c>
      <c r="J657">
        <v>3.81</v>
      </c>
      <c r="K657">
        <v>3.59</v>
      </c>
      <c r="L657">
        <v>18.34</v>
      </c>
    </row>
    <row r="658" spans="1:12">
      <c r="A658">
        <v>1999</v>
      </c>
      <c r="B658">
        <v>4</v>
      </c>
      <c r="C658">
        <v>10</v>
      </c>
      <c r="D658" s="30">
        <f t="shared" si="10"/>
        <v>36260</v>
      </c>
      <c r="E658">
        <v>132.46</v>
      </c>
      <c r="F658">
        <v>107.34</v>
      </c>
      <c r="G658">
        <v>12.41</v>
      </c>
      <c r="H658">
        <v>5.1429999999999998</v>
      </c>
      <c r="I658">
        <v>12.07</v>
      </c>
      <c r="J658">
        <v>3.81</v>
      </c>
      <c r="K658">
        <v>3.59</v>
      </c>
      <c r="L658">
        <v>18.32</v>
      </c>
    </row>
    <row r="659" spans="1:12">
      <c r="A659">
        <v>1999</v>
      </c>
      <c r="B659">
        <v>4</v>
      </c>
      <c r="C659">
        <v>12</v>
      </c>
      <c r="D659" s="30">
        <f t="shared" si="10"/>
        <v>36262</v>
      </c>
      <c r="E659">
        <v>132.38999999999999</v>
      </c>
      <c r="F659">
        <v>107.21</v>
      </c>
      <c r="G659">
        <v>12.38</v>
      </c>
      <c r="H659">
        <v>5.2050000000000001</v>
      </c>
      <c r="I659">
        <v>12.1</v>
      </c>
      <c r="J659">
        <v>3.84</v>
      </c>
      <c r="K659">
        <v>3.62</v>
      </c>
      <c r="L659">
        <v>18.670000000000002</v>
      </c>
    </row>
    <row r="660" spans="1:12">
      <c r="A660">
        <v>1999</v>
      </c>
      <c r="B660">
        <v>4</v>
      </c>
      <c r="C660">
        <v>13</v>
      </c>
      <c r="D660" s="30">
        <f t="shared" si="10"/>
        <v>36263</v>
      </c>
      <c r="E660">
        <v>132.57</v>
      </c>
      <c r="F660">
        <v>107.32</v>
      </c>
      <c r="G660">
        <v>12.38</v>
      </c>
      <c r="H660">
        <v>5.202</v>
      </c>
      <c r="I660">
        <v>12.08</v>
      </c>
      <c r="J660">
        <v>3.84</v>
      </c>
      <c r="K660">
        <v>3.62</v>
      </c>
      <c r="L660">
        <v>18.66</v>
      </c>
    </row>
    <row r="661" spans="1:12">
      <c r="A661">
        <v>1999</v>
      </c>
      <c r="B661">
        <v>4</v>
      </c>
      <c r="C661">
        <v>15</v>
      </c>
      <c r="D661" s="30">
        <f t="shared" si="10"/>
        <v>36265</v>
      </c>
      <c r="E661">
        <v>132.43</v>
      </c>
      <c r="F661">
        <v>107.14</v>
      </c>
      <c r="G661">
        <v>12.38</v>
      </c>
      <c r="H661">
        <v>5.1959999999999997</v>
      </c>
      <c r="I661">
        <v>12.15</v>
      </c>
      <c r="J661">
        <v>3.83</v>
      </c>
      <c r="K661">
        <v>3.61</v>
      </c>
      <c r="L661">
        <v>18.600000000000001</v>
      </c>
    </row>
    <row r="662" spans="1:12">
      <c r="A662">
        <v>1999</v>
      </c>
      <c r="B662">
        <v>4</v>
      </c>
      <c r="C662">
        <v>16</v>
      </c>
      <c r="D662" s="30">
        <f t="shared" si="10"/>
        <v>36266</v>
      </c>
      <c r="E662">
        <v>132.82</v>
      </c>
      <c r="F662">
        <v>107.43</v>
      </c>
      <c r="G662">
        <v>12.38</v>
      </c>
      <c r="H662">
        <v>5.1929999999999996</v>
      </c>
      <c r="I662">
        <v>12.01</v>
      </c>
      <c r="J662">
        <v>3.84</v>
      </c>
      <c r="K662">
        <v>3.63</v>
      </c>
      <c r="L662">
        <v>18.66</v>
      </c>
    </row>
    <row r="663" spans="1:12">
      <c r="A663">
        <v>1999</v>
      </c>
      <c r="B663">
        <v>4</v>
      </c>
      <c r="C663">
        <v>19</v>
      </c>
      <c r="D663" s="30">
        <f t="shared" si="10"/>
        <v>36269</v>
      </c>
      <c r="E663">
        <v>132.83000000000001</v>
      </c>
      <c r="F663">
        <v>107.33</v>
      </c>
      <c r="G663">
        <v>12.38</v>
      </c>
      <c r="H663">
        <v>5.1849999999999996</v>
      </c>
      <c r="I663">
        <v>12.06</v>
      </c>
      <c r="J663">
        <v>3.83</v>
      </c>
      <c r="K663">
        <v>3.62</v>
      </c>
      <c r="L663">
        <v>18.59</v>
      </c>
    </row>
    <row r="664" spans="1:12">
      <c r="A664">
        <v>1999</v>
      </c>
      <c r="B664">
        <v>4</v>
      </c>
      <c r="C664">
        <v>20</v>
      </c>
      <c r="D664" s="30">
        <f t="shared" si="10"/>
        <v>36270</v>
      </c>
      <c r="E664">
        <v>133</v>
      </c>
      <c r="F664">
        <v>107.44</v>
      </c>
      <c r="G664">
        <v>12.38</v>
      </c>
      <c r="H664">
        <v>5.1820000000000004</v>
      </c>
      <c r="I664">
        <v>12.04</v>
      </c>
      <c r="J664">
        <v>3.83</v>
      </c>
      <c r="K664">
        <v>3.61</v>
      </c>
      <c r="L664">
        <v>18.57</v>
      </c>
    </row>
    <row r="665" spans="1:12">
      <c r="A665">
        <v>1999</v>
      </c>
      <c r="B665">
        <v>4</v>
      </c>
      <c r="C665">
        <v>21</v>
      </c>
      <c r="D665" s="30">
        <f t="shared" si="10"/>
        <v>36271</v>
      </c>
      <c r="E665">
        <v>133.06</v>
      </c>
      <c r="F665">
        <v>107.45</v>
      </c>
      <c r="G665">
        <v>12.38</v>
      </c>
      <c r="H665">
        <v>5.18</v>
      </c>
      <c r="I665">
        <v>12.05</v>
      </c>
      <c r="J665">
        <v>3.83</v>
      </c>
      <c r="K665">
        <v>3.61</v>
      </c>
      <c r="L665">
        <v>18.55</v>
      </c>
    </row>
    <row r="666" spans="1:12">
      <c r="A666">
        <v>1999</v>
      </c>
      <c r="B666">
        <v>4</v>
      </c>
      <c r="C666">
        <v>22</v>
      </c>
      <c r="D666" s="30">
        <f t="shared" si="10"/>
        <v>36272</v>
      </c>
      <c r="E666">
        <v>132.99</v>
      </c>
      <c r="F666">
        <v>107.35</v>
      </c>
      <c r="G666">
        <v>12.38</v>
      </c>
      <c r="H666">
        <v>5.1769999999999996</v>
      </c>
      <c r="I666">
        <v>12.08</v>
      </c>
      <c r="J666">
        <v>3.82</v>
      </c>
      <c r="K666">
        <v>3.61</v>
      </c>
      <c r="L666">
        <v>18.52</v>
      </c>
    </row>
    <row r="667" spans="1:12">
      <c r="A667">
        <v>1999</v>
      </c>
      <c r="B667">
        <v>4</v>
      </c>
      <c r="C667">
        <v>23</v>
      </c>
      <c r="D667" s="30">
        <f t="shared" si="10"/>
        <v>36273</v>
      </c>
      <c r="E667">
        <v>132.96</v>
      </c>
      <c r="F667">
        <v>107.29</v>
      </c>
      <c r="G667">
        <v>12.4</v>
      </c>
      <c r="H667">
        <v>5.2720000000000002</v>
      </c>
      <c r="I667">
        <v>12.09</v>
      </c>
      <c r="J667">
        <v>3.87</v>
      </c>
      <c r="K667">
        <v>3.65</v>
      </c>
      <c r="L667">
        <v>19.079999999999998</v>
      </c>
    </row>
    <row r="668" spans="1:12">
      <c r="A668">
        <v>1999</v>
      </c>
      <c r="B668">
        <v>4</v>
      </c>
      <c r="C668">
        <v>24</v>
      </c>
      <c r="D668" s="30">
        <f t="shared" si="10"/>
        <v>36274</v>
      </c>
      <c r="E668">
        <v>133.06</v>
      </c>
      <c r="F668">
        <v>107.34</v>
      </c>
      <c r="G668">
        <v>12.4</v>
      </c>
      <c r="H668">
        <v>5.27</v>
      </c>
      <c r="I668">
        <v>12.08</v>
      </c>
      <c r="J668">
        <v>3.87</v>
      </c>
      <c r="K668">
        <v>3.65</v>
      </c>
      <c r="L668">
        <v>19.059999999999999</v>
      </c>
    </row>
    <row r="669" spans="1:12">
      <c r="A669">
        <v>1999</v>
      </c>
      <c r="B669">
        <v>4</v>
      </c>
      <c r="C669">
        <v>26</v>
      </c>
      <c r="D669" s="30">
        <f t="shared" si="10"/>
        <v>36276</v>
      </c>
      <c r="E669">
        <v>133.44</v>
      </c>
      <c r="F669">
        <v>107.59</v>
      </c>
      <c r="G669">
        <v>12.4</v>
      </c>
      <c r="H669">
        <v>5.2640000000000002</v>
      </c>
      <c r="I669">
        <v>12.04</v>
      </c>
      <c r="J669">
        <v>3.87</v>
      </c>
      <c r="K669">
        <v>3.65</v>
      </c>
      <c r="L669">
        <v>19.03</v>
      </c>
    </row>
    <row r="670" spans="1:12">
      <c r="A670">
        <v>1999</v>
      </c>
      <c r="B670">
        <v>4</v>
      </c>
      <c r="C670">
        <v>28</v>
      </c>
      <c r="D670" s="30">
        <f t="shared" si="10"/>
        <v>36278</v>
      </c>
      <c r="E670">
        <v>133.24</v>
      </c>
      <c r="F670">
        <v>107.35</v>
      </c>
      <c r="G670">
        <v>12.4</v>
      </c>
      <c r="H670">
        <v>5.2590000000000003</v>
      </c>
      <c r="I670">
        <v>12.12</v>
      </c>
      <c r="J670">
        <v>3.86</v>
      </c>
      <c r="K670">
        <v>3.64</v>
      </c>
      <c r="L670">
        <v>18.97</v>
      </c>
    </row>
    <row r="671" spans="1:12">
      <c r="A671">
        <v>1999</v>
      </c>
      <c r="B671">
        <v>4</v>
      </c>
      <c r="C671">
        <v>29</v>
      </c>
      <c r="D671" s="30">
        <f t="shared" si="10"/>
        <v>36279</v>
      </c>
      <c r="E671">
        <v>133.56</v>
      </c>
      <c r="F671">
        <v>107.58</v>
      </c>
      <c r="G671">
        <v>12.4</v>
      </c>
      <c r="H671">
        <v>5.2560000000000002</v>
      </c>
      <c r="I671">
        <v>12.07</v>
      </c>
      <c r="J671">
        <v>3.86</v>
      </c>
      <c r="K671">
        <v>3.64</v>
      </c>
      <c r="L671">
        <v>18.96</v>
      </c>
    </row>
    <row r="672" spans="1:12">
      <c r="A672">
        <v>1999</v>
      </c>
      <c r="B672">
        <v>5</v>
      </c>
      <c r="C672">
        <v>3</v>
      </c>
      <c r="D672" s="30">
        <f t="shared" si="10"/>
        <v>36283</v>
      </c>
      <c r="E672">
        <v>133.65</v>
      </c>
      <c r="F672">
        <v>107.51</v>
      </c>
      <c r="G672">
        <v>12.4</v>
      </c>
      <c r="H672">
        <v>5.2450000000000001</v>
      </c>
      <c r="I672">
        <v>12.12</v>
      </c>
      <c r="J672">
        <v>3.84</v>
      </c>
      <c r="K672">
        <v>3.62</v>
      </c>
      <c r="L672">
        <v>18.86</v>
      </c>
    </row>
    <row r="673" spans="1:12">
      <c r="A673">
        <v>1999</v>
      </c>
      <c r="B673">
        <v>5</v>
      </c>
      <c r="C673">
        <v>4</v>
      </c>
      <c r="D673" s="30">
        <f t="shared" si="10"/>
        <v>36284</v>
      </c>
      <c r="E673">
        <v>133.79</v>
      </c>
      <c r="F673">
        <v>107.59</v>
      </c>
      <c r="G673">
        <v>12.4</v>
      </c>
      <c r="H673">
        <v>5.242</v>
      </c>
      <c r="I673">
        <v>12.11</v>
      </c>
      <c r="J673">
        <v>3.84</v>
      </c>
      <c r="K673">
        <v>3.62</v>
      </c>
      <c r="L673">
        <v>18.84</v>
      </c>
    </row>
    <row r="674" spans="1:12">
      <c r="A674">
        <v>1999</v>
      </c>
      <c r="B674">
        <v>5</v>
      </c>
      <c r="C674">
        <v>5</v>
      </c>
      <c r="D674" s="30">
        <f t="shared" si="10"/>
        <v>36285</v>
      </c>
      <c r="E674">
        <v>133.76</v>
      </c>
      <c r="F674">
        <v>107.53</v>
      </c>
      <c r="G674">
        <v>12.4</v>
      </c>
      <c r="H674">
        <v>5.2389999999999999</v>
      </c>
      <c r="I674">
        <v>12.11</v>
      </c>
      <c r="J674">
        <v>3.84</v>
      </c>
      <c r="K674">
        <v>3.62</v>
      </c>
      <c r="L674">
        <v>18.829999999999998</v>
      </c>
    </row>
    <row r="675" spans="1:12">
      <c r="A675">
        <v>1999</v>
      </c>
      <c r="B675">
        <v>5</v>
      </c>
      <c r="C675">
        <v>6</v>
      </c>
      <c r="D675" s="30">
        <f t="shared" si="10"/>
        <v>36286</v>
      </c>
      <c r="E675">
        <v>133.94</v>
      </c>
      <c r="F675">
        <v>107.65</v>
      </c>
      <c r="G675">
        <v>12.4</v>
      </c>
      <c r="H675">
        <v>5.2359999999999998</v>
      </c>
      <c r="I675">
        <v>12.09</v>
      </c>
      <c r="J675">
        <v>3.84</v>
      </c>
      <c r="K675">
        <v>3.62</v>
      </c>
      <c r="L675">
        <v>18.82</v>
      </c>
    </row>
    <row r="676" spans="1:12">
      <c r="A676">
        <v>1999</v>
      </c>
      <c r="B676">
        <v>5</v>
      </c>
      <c r="C676">
        <v>7</v>
      </c>
      <c r="D676" s="30">
        <f t="shared" si="10"/>
        <v>36287</v>
      </c>
      <c r="E676">
        <v>134.07</v>
      </c>
      <c r="F676">
        <v>107.72</v>
      </c>
      <c r="G676">
        <v>12.4</v>
      </c>
      <c r="H676">
        <v>5.234</v>
      </c>
      <c r="I676">
        <v>12.08</v>
      </c>
      <c r="J676">
        <v>3.84</v>
      </c>
      <c r="K676">
        <v>3.62</v>
      </c>
      <c r="L676">
        <v>18.8</v>
      </c>
    </row>
    <row r="677" spans="1:12">
      <c r="A677">
        <v>1999</v>
      </c>
      <c r="B677">
        <v>5</v>
      </c>
      <c r="C677">
        <v>8</v>
      </c>
      <c r="D677" s="30">
        <f t="shared" si="10"/>
        <v>36288</v>
      </c>
      <c r="E677">
        <v>134.61000000000001</v>
      </c>
      <c r="F677">
        <v>108.13</v>
      </c>
      <c r="G677">
        <v>12.4</v>
      </c>
      <c r="H677">
        <v>5.2309999999999999</v>
      </c>
      <c r="I677">
        <v>11.99</v>
      </c>
      <c r="J677">
        <v>3.84</v>
      </c>
      <c r="K677">
        <v>3.62</v>
      </c>
      <c r="L677">
        <v>18.809999999999999</v>
      </c>
    </row>
    <row r="678" spans="1:12">
      <c r="A678">
        <v>1999</v>
      </c>
      <c r="B678">
        <v>5</v>
      </c>
      <c r="C678">
        <v>10</v>
      </c>
      <c r="D678" s="30">
        <f t="shared" si="10"/>
        <v>36290</v>
      </c>
      <c r="E678">
        <v>134.59</v>
      </c>
      <c r="F678">
        <v>108.04</v>
      </c>
      <c r="G678">
        <v>12.45</v>
      </c>
      <c r="H678">
        <v>5.2359999999999998</v>
      </c>
      <c r="I678">
        <v>11.93</v>
      </c>
      <c r="J678">
        <v>3.85</v>
      </c>
      <c r="K678">
        <v>3.63</v>
      </c>
      <c r="L678">
        <v>18.920000000000002</v>
      </c>
    </row>
    <row r="679" spans="1:12">
      <c r="A679">
        <v>1999</v>
      </c>
      <c r="B679">
        <v>5</v>
      </c>
      <c r="C679">
        <v>11</v>
      </c>
      <c r="D679" s="30">
        <f t="shared" si="10"/>
        <v>36291</v>
      </c>
      <c r="E679">
        <v>134.19999999999999</v>
      </c>
      <c r="F679">
        <v>107.68</v>
      </c>
      <c r="G679">
        <v>12.44</v>
      </c>
      <c r="H679">
        <v>5.3179999999999996</v>
      </c>
      <c r="I679">
        <v>12.06</v>
      </c>
      <c r="J679">
        <v>3.89</v>
      </c>
      <c r="K679">
        <v>3.67</v>
      </c>
      <c r="L679">
        <v>19.28</v>
      </c>
    </row>
    <row r="680" spans="1:12">
      <c r="A680">
        <v>1999</v>
      </c>
      <c r="B680">
        <v>5</v>
      </c>
      <c r="C680">
        <v>12</v>
      </c>
      <c r="D680" s="30">
        <f t="shared" si="10"/>
        <v>36292</v>
      </c>
      <c r="E680">
        <v>134.71</v>
      </c>
      <c r="F680">
        <v>108.06</v>
      </c>
      <c r="G680">
        <v>12.39</v>
      </c>
      <c r="H680">
        <v>5.3</v>
      </c>
      <c r="I680">
        <v>11.94</v>
      </c>
      <c r="J680">
        <v>3.89</v>
      </c>
      <c r="K680">
        <v>3.67</v>
      </c>
      <c r="L680">
        <v>19.23</v>
      </c>
    </row>
    <row r="681" spans="1:12">
      <c r="A681">
        <v>1999</v>
      </c>
      <c r="B681">
        <v>5</v>
      </c>
      <c r="C681">
        <v>13</v>
      </c>
      <c r="D681" s="30">
        <f t="shared" si="10"/>
        <v>36293</v>
      </c>
      <c r="E681">
        <v>134.63999999999999</v>
      </c>
      <c r="F681">
        <v>107.97</v>
      </c>
      <c r="G681">
        <v>12.35</v>
      </c>
      <c r="H681">
        <v>5.33</v>
      </c>
      <c r="I681">
        <v>11.97</v>
      </c>
      <c r="J681">
        <v>3.91</v>
      </c>
      <c r="K681">
        <v>3.69</v>
      </c>
      <c r="L681">
        <v>19.39</v>
      </c>
    </row>
    <row r="682" spans="1:12">
      <c r="A682">
        <v>1999</v>
      </c>
      <c r="B682">
        <v>5</v>
      </c>
      <c r="C682">
        <v>14</v>
      </c>
      <c r="D682" s="30">
        <f t="shared" si="10"/>
        <v>36294</v>
      </c>
      <c r="E682">
        <v>134.76</v>
      </c>
      <c r="F682">
        <v>108.03</v>
      </c>
      <c r="G682">
        <v>12.35</v>
      </c>
      <c r="H682">
        <v>5.3280000000000003</v>
      </c>
      <c r="I682">
        <v>11.96</v>
      </c>
      <c r="J682">
        <v>3.9</v>
      </c>
      <c r="K682">
        <v>3.68</v>
      </c>
      <c r="L682">
        <v>19.37</v>
      </c>
    </row>
    <row r="683" spans="1:12">
      <c r="A683">
        <v>1999</v>
      </c>
      <c r="B683">
        <v>5</v>
      </c>
      <c r="C683">
        <v>15</v>
      </c>
      <c r="D683" s="30">
        <f t="shared" si="10"/>
        <v>36295</v>
      </c>
      <c r="E683">
        <v>134.99</v>
      </c>
      <c r="F683">
        <v>108.18</v>
      </c>
      <c r="G683">
        <v>12.35</v>
      </c>
      <c r="H683">
        <v>5.3250000000000002</v>
      </c>
      <c r="I683">
        <v>11.9</v>
      </c>
      <c r="J683">
        <v>3.91</v>
      </c>
      <c r="K683">
        <v>3.69</v>
      </c>
      <c r="L683">
        <v>19.39</v>
      </c>
    </row>
    <row r="684" spans="1:12">
      <c r="A684">
        <v>1999</v>
      </c>
      <c r="B684">
        <v>5</v>
      </c>
      <c r="C684">
        <v>17</v>
      </c>
      <c r="D684" s="30">
        <f t="shared" si="10"/>
        <v>36297</v>
      </c>
      <c r="E684">
        <v>134.79</v>
      </c>
      <c r="F684">
        <v>107.95</v>
      </c>
      <c r="G684">
        <v>12.35</v>
      </c>
      <c r="H684">
        <v>5.319</v>
      </c>
      <c r="I684">
        <v>11.98</v>
      </c>
      <c r="J684">
        <v>3.9</v>
      </c>
      <c r="K684">
        <v>3.68</v>
      </c>
      <c r="L684">
        <v>19.32</v>
      </c>
    </row>
    <row r="685" spans="1:12">
      <c r="A685">
        <v>1999</v>
      </c>
      <c r="B685">
        <v>5</v>
      </c>
      <c r="C685">
        <v>18</v>
      </c>
      <c r="D685" s="30">
        <f t="shared" si="10"/>
        <v>36298</v>
      </c>
      <c r="E685">
        <v>134.59</v>
      </c>
      <c r="F685">
        <v>107.75</v>
      </c>
      <c r="G685">
        <v>12.35</v>
      </c>
      <c r="H685">
        <v>5.3170000000000002</v>
      </c>
      <c r="I685">
        <v>12.04</v>
      </c>
      <c r="J685">
        <v>3.89</v>
      </c>
      <c r="K685">
        <v>3.67</v>
      </c>
      <c r="L685">
        <v>19.28</v>
      </c>
    </row>
    <row r="686" spans="1:12">
      <c r="A686">
        <v>1999</v>
      </c>
      <c r="B686">
        <v>5</v>
      </c>
      <c r="C686">
        <v>19</v>
      </c>
      <c r="D686" s="30">
        <f t="shared" si="10"/>
        <v>36299</v>
      </c>
      <c r="E686">
        <v>134.9</v>
      </c>
      <c r="F686">
        <v>107.97</v>
      </c>
      <c r="G686">
        <v>12.35</v>
      </c>
      <c r="H686">
        <v>5.3140000000000001</v>
      </c>
      <c r="I686">
        <v>11.99</v>
      </c>
      <c r="J686">
        <v>3.89</v>
      </c>
      <c r="K686">
        <v>3.67</v>
      </c>
      <c r="L686">
        <v>19.28</v>
      </c>
    </row>
    <row r="687" spans="1:12">
      <c r="A687">
        <v>1999</v>
      </c>
      <c r="B687">
        <v>5</v>
      </c>
      <c r="C687">
        <v>20</v>
      </c>
      <c r="D687" s="30">
        <f t="shared" si="10"/>
        <v>36300</v>
      </c>
      <c r="E687">
        <v>134.91999999999999</v>
      </c>
      <c r="F687">
        <v>107.95</v>
      </c>
      <c r="G687">
        <v>12.35</v>
      </c>
      <c r="H687">
        <v>5.3109999999999999</v>
      </c>
      <c r="I687">
        <v>12</v>
      </c>
      <c r="J687">
        <v>3.89</v>
      </c>
      <c r="K687">
        <v>3.67</v>
      </c>
      <c r="L687">
        <v>19.25</v>
      </c>
    </row>
    <row r="688" spans="1:12">
      <c r="A688">
        <v>1999</v>
      </c>
      <c r="B688">
        <v>5</v>
      </c>
      <c r="C688">
        <v>21</v>
      </c>
      <c r="D688" s="30">
        <f t="shared" si="10"/>
        <v>36301</v>
      </c>
      <c r="E688">
        <v>134.84</v>
      </c>
      <c r="F688">
        <v>107.85</v>
      </c>
      <c r="G688">
        <v>12.35</v>
      </c>
      <c r="H688">
        <v>5.3079999999999998</v>
      </c>
      <c r="I688">
        <v>12.04</v>
      </c>
      <c r="J688">
        <v>3.89</v>
      </c>
      <c r="K688">
        <v>3.67</v>
      </c>
      <c r="L688">
        <v>19.22</v>
      </c>
    </row>
    <row r="689" spans="1:12">
      <c r="A689">
        <v>1999</v>
      </c>
      <c r="B689">
        <v>5</v>
      </c>
      <c r="C689">
        <v>22</v>
      </c>
      <c r="D689" s="30">
        <f t="shared" si="10"/>
        <v>36302</v>
      </c>
      <c r="E689">
        <v>134.93</v>
      </c>
      <c r="F689">
        <v>107.89</v>
      </c>
      <c r="G689">
        <v>12.35</v>
      </c>
      <c r="H689">
        <v>5.3049999999999997</v>
      </c>
      <c r="I689">
        <v>12.03</v>
      </c>
      <c r="J689">
        <v>3.88</v>
      </c>
      <c r="K689">
        <v>3.66</v>
      </c>
      <c r="L689">
        <v>19.2</v>
      </c>
    </row>
    <row r="690" spans="1:12">
      <c r="A690">
        <v>1999</v>
      </c>
      <c r="B690">
        <v>5</v>
      </c>
      <c r="C690">
        <v>24</v>
      </c>
      <c r="D690" s="30">
        <f t="shared" si="10"/>
        <v>36304</v>
      </c>
      <c r="E690">
        <v>135.25</v>
      </c>
      <c r="F690">
        <v>108.08</v>
      </c>
      <c r="G690">
        <v>12.35</v>
      </c>
      <c r="H690">
        <v>5.3</v>
      </c>
      <c r="I690">
        <v>11.98</v>
      </c>
      <c r="J690">
        <v>3.88</v>
      </c>
      <c r="K690">
        <v>3.66</v>
      </c>
      <c r="L690">
        <v>19.190000000000001</v>
      </c>
    </row>
    <row r="691" spans="1:12">
      <c r="A691">
        <v>1999</v>
      </c>
      <c r="B691">
        <v>5</v>
      </c>
      <c r="C691">
        <v>25</v>
      </c>
      <c r="D691" s="30">
        <f t="shared" si="10"/>
        <v>36305</v>
      </c>
      <c r="E691">
        <v>135.21</v>
      </c>
      <c r="F691">
        <v>108.01</v>
      </c>
      <c r="G691">
        <v>12.35</v>
      </c>
      <c r="H691">
        <v>5.2969999999999997</v>
      </c>
      <c r="I691">
        <v>12.01</v>
      </c>
      <c r="J691">
        <v>3.88</v>
      </c>
      <c r="K691">
        <v>3.66</v>
      </c>
      <c r="L691">
        <v>19.16</v>
      </c>
    </row>
    <row r="692" spans="1:12">
      <c r="A692">
        <v>1999</v>
      </c>
      <c r="B692">
        <v>5</v>
      </c>
      <c r="C692">
        <v>26</v>
      </c>
      <c r="D692" s="30">
        <f t="shared" si="10"/>
        <v>36306</v>
      </c>
      <c r="E692">
        <v>135.56</v>
      </c>
      <c r="F692">
        <v>108.26</v>
      </c>
      <c r="G692">
        <v>12.35</v>
      </c>
      <c r="H692">
        <v>5.2939999999999996</v>
      </c>
      <c r="I692">
        <v>11.95</v>
      </c>
      <c r="J692">
        <v>3.88</v>
      </c>
      <c r="K692">
        <v>3.66</v>
      </c>
      <c r="L692">
        <v>19.149999999999999</v>
      </c>
    </row>
    <row r="693" spans="1:12">
      <c r="A693">
        <v>1999</v>
      </c>
      <c r="B693">
        <v>5</v>
      </c>
      <c r="C693">
        <v>27</v>
      </c>
      <c r="D693" s="30">
        <f t="shared" si="10"/>
        <v>36307</v>
      </c>
      <c r="E693">
        <v>135.74</v>
      </c>
      <c r="F693">
        <v>108.38</v>
      </c>
      <c r="G693">
        <v>12.35</v>
      </c>
      <c r="H693">
        <v>5.2919999999999998</v>
      </c>
      <c r="I693">
        <v>11.93</v>
      </c>
      <c r="J693">
        <v>3.88</v>
      </c>
      <c r="K693">
        <v>3.66</v>
      </c>
      <c r="L693">
        <v>19.14</v>
      </c>
    </row>
    <row r="694" spans="1:12">
      <c r="A694">
        <v>1999</v>
      </c>
      <c r="B694">
        <v>5</v>
      </c>
      <c r="C694">
        <v>28</v>
      </c>
      <c r="D694" s="30">
        <f t="shared" si="10"/>
        <v>36308</v>
      </c>
      <c r="E694">
        <v>134.84</v>
      </c>
      <c r="F694">
        <v>107.61</v>
      </c>
      <c r="G694">
        <v>12.35</v>
      </c>
      <c r="H694">
        <v>5.2889999999999997</v>
      </c>
      <c r="I694">
        <v>12.14</v>
      </c>
      <c r="J694">
        <v>3.87</v>
      </c>
      <c r="K694">
        <v>3.64</v>
      </c>
      <c r="L694">
        <v>19.05</v>
      </c>
    </row>
    <row r="695" spans="1:12">
      <c r="A695">
        <v>1999</v>
      </c>
      <c r="B695">
        <v>5</v>
      </c>
      <c r="C695">
        <v>29</v>
      </c>
      <c r="D695" s="30">
        <f t="shared" si="10"/>
        <v>36309</v>
      </c>
      <c r="E695">
        <v>135.53</v>
      </c>
      <c r="F695">
        <v>108.14</v>
      </c>
      <c r="G695">
        <v>12.33</v>
      </c>
      <c r="H695">
        <v>5.4059999999999997</v>
      </c>
      <c r="I695">
        <v>11.98</v>
      </c>
      <c r="J695">
        <v>3.93</v>
      </c>
      <c r="K695">
        <v>3.71</v>
      </c>
      <c r="L695">
        <v>19.809999999999999</v>
      </c>
    </row>
    <row r="696" spans="1:12">
      <c r="A696">
        <v>1999</v>
      </c>
      <c r="B696">
        <v>5</v>
      </c>
      <c r="C696">
        <v>31</v>
      </c>
      <c r="D696" s="30">
        <f t="shared" si="10"/>
        <v>36311</v>
      </c>
      <c r="E696">
        <v>135.58000000000001</v>
      </c>
      <c r="F696">
        <v>108.11</v>
      </c>
      <c r="G696">
        <v>12.33</v>
      </c>
      <c r="H696">
        <v>5.4039999999999999</v>
      </c>
      <c r="I696">
        <v>11.97</v>
      </c>
      <c r="J696">
        <v>3.93</v>
      </c>
      <c r="K696">
        <v>3.71</v>
      </c>
      <c r="L696">
        <v>19.809999999999999</v>
      </c>
    </row>
    <row r="697" spans="1:12">
      <c r="A697">
        <v>1999</v>
      </c>
      <c r="B697">
        <v>6</v>
      </c>
      <c r="C697">
        <v>1</v>
      </c>
      <c r="D697" s="30">
        <f t="shared" si="10"/>
        <v>36312</v>
      </c>
      <c r="E697">
        <v>135.57</v>
      </c>
      <c r="F697">
        <v>108.1</v>
      </c>
      <c r="G697">
        <v>12.31</v>
      </c>
      <c r="H697">
        <v>5.4420000000000002</v>
      </c>
      <c r="I697">
        <v>11.99</v>
      </c>
      <c r="J697">
        <v>3.95</v>
      </c>
      <c r="K697">
        <v>3.73</v>
      </c>
      <c r="L697">
        <v>20</v>
      </c>
    </row>
    <row r="698" spans="1:12">
      <c r="A698">
        <v>1999</v>
      </c>
      <c r="B698">
        <v>6</v>
      </c>
      <c r="C698">
        <v>2</v>
      </c>
      <c r="D698" s="30">
        <f t="shared" si="10"/>
        <v>36313</v>
      </c>
      <c r="E698">
        <v>135.37</v>
      </c>
      <c r="F698">
        <v>107.9</v>
      </c>
      <c r="G698">
        <v>12.31</v>
      </c>
      <c r="H698">
        <v>5.4390000000000001</v>
      </c>
      <c r="I698">
        <v>12.05</v>
      </c>
      <c r="J698">
        <v>3.95</v>
      </c>
      <c r="K698">
        <v>3.72</v>
      </c>
      <c r="L698">
        <v>19.96</v>
      </c>
    </row>
    <row r="699" spans="1:12">
      <c r="A699">
        <v>1999</v>
      </c>
      <c r="B699">
        <v>6</v>
      </c>
      <c r="C699">
        <v>3</v>
      </c>
      <c r="D699" s="30">
        <f t="shared" si="10"/>
        <v>36314</v>
      </c>
      <c r="E699">
        <v>135.72999999999999</v>
      </c>
      <c r="F699">
        <v>108.16</v>
      </c>
      <c r="G699">
        <v>12.31</v>
      </c>
      <c r="H699">
        <v>5.4359999999999999</v>
      </c>
      <c r="I699">
        <v>12</v>
      </c>
      <c r="J699">
        <v>3.95</v>
      </c>
      <c r="K699">
        <v>3.72</v>
      </c>
      <c r="L699">
        <v>19.95</v>
      </c>
    </row>
    <row r="700" spans="1:12">
      <c r="A700">
        <v>1999</v>
      </c>
      <c r="B700">
        <v>6</v>
      </c>
      <c r="C700">
        <v>4</v>
      </c>
      <c r="D700" s="30">
        <f t="shared" si="10"/>
        <v>36315</v>
      </c>
      <c r="E700">
        <v>136.05000000000001</v>
      </c>
      <c r="F700">
        <v>108.39</v>
      </c>
      <c r="G700">
        <v>12.31</v>
      </c>
      <c r="H700">
        <v>5.4329999999999998</v>
      </c>
      <c r="I700">
        <v>11.95</v>
      </c>
      <c r="J700">
        <v>3.95</v>
      </c>
      <c r="K700">
        <v>3.72</v>
      </c>
      <c r="L700">
        <v>19.95</v>
      </c>
    </row>
    <row r="701" spans="1:12">
      <c r="A701">
        <v>1999</v>
      </c>
      <c r="B701">
        <v>6</v>
      </c>
      <c r="C701">
        <v>5</v>
      </c>
      <c r="D701" s="30">
        <f t="shared" si="10"/>
        <v>36316</v>
      </c>
      <c r="E701">
        <v>136.19999999999999</v>
      </c>
      <c r="F701">
        <v>108.48</v>
      </c>
      <c r="G701">
        <v>12.31</v>
      </c>
      <c r="H701">
        <v>5.43</v>
      </c>
      <c r="I701">
        <v>11.94</v>
      </c>
      <c r="J701">
        <v>3.95</v>
      </c>
      <c r="K701">
        <v>3.72</v>
      </c>
      <c r="L701">
        <v>19.93</v>
      </c>
    </row>
    <row r="702" spans="1:12">
      <c r="A702">
        <v>1999</v>
      </c>
      <c r="B702">
        <v>6</v>
      </c>
      <c r="C702">
        <v>7</v>
      </c>
      <c r="D702" s="30">
        <f t="shared" si="10"/>
        <v>36318</v>
      </c>
      <c r="E702">
        <v>135.94999999999999</v>
      </c>
      <c r="F702">
        <v>108.2</v>
      </c>
      <c r="G702">
        <v>12.31</v>
      </c>
      <c r="H702">
        <v>5.4249999999999998</v>
      </c>
      <c r="I702">
        <v>12.02</v>
      </c>
      <c r="J702">
        <v>3.94</v>
      </c>
      <c r="K702">
        <v>3.71</v>
      </c>
      <c r="L702">
        <v>19.86</v>
      </c>
    </row>
    <row r="703" spans="1:12">
      <c r="A703">
        <v>1999</v>
      </c>
      <c r="B703">
        <v>6</v>
      </c>
      <c r="C703">
        <v>8</v>
      </c>
      <c r="D703" s="30">
        <f t="shared" si="10"/>
        <v>36319</v>
      </c>
      <c r="E703">
        <v>135.77000000000001</v>
      </c>
      <c r="F703">
        <v>108.01</v>
      </c>
      <c r="G703">
        <v>12.31</v>
      </c>
      <c r="H703">
        <v>5.4219999999999997</v>
      </c>
      <c r="I703">
        <v>11.99</v>
      </c>
      <c r="J703">
        <v>3.95</v>
      </c>
      <c r="K703">
        <v>3.72</v>
      </c>
      <c r="L703">
        <v>19.91</v>
      </c>
    </row>
    <row r="704" spans="1:12">
      <c r="A704">
        <v>1999</v>
      </c>
      <c r="B704">
        <v>6</v>
      </c>
      <c r="C704">
        <v>9</v>
      </c>
      <c r="D704" s="30">
        <f t="shared" si="10"/>
        <v>36320</v>
      </c>
      <c r="E704">
        <v>135.69999999999999</v>
      </c>
      <c r="F704">
        <v>107.92</v>
      </c>
      <c r="G704">
        <v>12.31</v>
      </c>
      <c r="H704">
        <v>5.4189999999999996</v>
      </c>
      <c r="I704">
        <v>12.02</v>
      </c>
      <c r="J704">
        <v>3.94</v>
      </c>
      <c r="K704">
        <v>3.72</v>
      </c>
      <c r="L704">
        <v>19.88</v>
      </c>
    </row>
    <row r="705" spans="1:12">
      <c r="A705">
        <v>1999</v>
      </c>
      <c r="B705">
        <v>6</v>
      </c>
      <c r="C705">
        <v>10</v>
      </c>
      <c r="D705" s="30">
        <f t="shared" si="10"/>
        <v>36321</v>
      </c>
      <c r="E705">
        <v>136.08000000000001</v>
      </c>
      <c r="F705">
        <v>108.2</v>
      </c>
      <c r="G705">
        <v>12.31</v>
      </c>
      <c r="H705">
        <v>5.4169999999999998</v>
      </c>
      <c r="I705">
        <v>11.96</v>
      </c>
      <c r="J705">
        <v>3.94</v>
      </c>
      <c r="K705">
        <v>3.72</v>
      </c>
      <c r="L705">
        <v>19.87</v>
      </c>
    </row>
    <row r="706" spans="1:12">
      <c r="A706">
        <v>1999</v>
      </c>
      <c r="B706">
        <v>6</v>
      </c>
      <c r="C706">
        <v>11</v>
      </c>
      <c r="D706" s="30">
        <f t="shared" ref="D706:D769" si="11">DATE(A706,B706,C706)</f>
        <v>36322</v>
      </c>
      <c r="E706">
        <v>135.85</v>
      </c>
      <c r="F706">
        <v>107.98</v>
      </c>
      <c r="G706">
        <v>12.31</v>
      </c>
      <c r="H706">
        <v>5.4139999999999997</v>
      </c>
      <c r="I706">
        <v>12.03</v>
      </c>
      <c r="J706">
        <v>3.94</v>
      </c>
      <c r="K706">
        <v>3.71</v>
      </c>
      <c r="L706">
        <v>19.829999999999998</v>
      </c>
    </row>
    <row r="707" spans="1:12">
      <c r="A707">
        <v>1999</v>
      </c>
      <c r="B707">
        <v>6</v>
      </c>
      <c r="C707">
        <v>12</v>
      </c>
      <c r="D707" s="30">
        <f t="shared" si="11"/>
        <v>36323</v>
      </c>
      <c r="E707">
        <v>135.85</v>
      </c>
      <c r="F707">
        <v>107.95</v>
      </c>
      <c r="G707">
        <v>12.31</v>
      </c>
      <c r="H707">
        <v>5.4109999999999996</v>
      </c>
      <c r="I707">
        <v>12.04</v>
      </c>
      <c r="J707">
        <v>3.93</v>
      </c>
      <c r="K707">
        <v>3.71</v>
      </c>
      <c r="L707">
        <v>19.8</v>
      </c>
    </row>
    <row r="708" spans="1:12">
      <c r="A708">
        <v>1999</v>
      </c>
      <c r="B708">
        <v>6</v>
      </c>
      <c r="C708">
        <v>14</v>
      </c>
      <c r="D708" s="30">
        <f t="shared" si="11"/>
        <v>36325</v>
      </c>
      <c r="E708">
        <v>135.76</v>
      </c>
      <c r="F708">
        <v>107.8</v>
      </c>
      <c r="G708">
        <v>12.31</v>
      </c>
      <c r="H708">
        <v>5.4050000000000002</v>
      </c>
      <c r="I708">
        <v>12.1</v>
      </c>
      <c r="J708">
        <v>3.93</v>
      </c>
      <c r="K708">
        <v>3.7</v>
      </c>
      <c r="L708">
        <v>19.739999999999998</v>
      </c>
    </row>
    <row r="709" spans="1:12">
      <c r="A709">
        <v>1999</v>
      </c>
      <c r="B709">
        <v>6</v>
      </c>
      <c r="C709">
        <v>15</v>
      </c>
      <c r="D709" s="30">
        <f t="shared" si="11"/>
        <v>36326</v>
      </c>
      <c r="E709">
        <v>136.08000000000001</v>
      </c>
      <c r="F709">
        <v>108.02</v>
      </c>
      <c r="G709">
        <v>12.31</v>
      </c>
      <c r="H709">
        <v>5.4029999999999996</v>
      </c>
      <c r="I709">
        <v>12.05</v>
      </c>
      <c r="J709">
        <v>3.93</v>
      </c>
      <c r="K709">
        <v>3.7</v>
      </c>
      <c r="L709">
        <v>19.739999999999998</v>
      </c>
    </row>
    <row r="710" spans="1:12">
      <c r="A710">
        <v>1999</v>
      </c>
      <c r="B710">
        <v>6</v>
      </c>
      <c r="C710">
        <v>16</v>
      </c>
      <c r="D710" s="30">
        <f t="shared" si="11"/>
        <v>36327</v>
      </c>
      <c r="E710">
        <v>136.35</v>
      </c>
      <c r="F710">
        <v>108.21</v>
      </c>
      <c r="G710">
        <v>12.31</v>
      </c>
      <c r="H710">
        <v>5.4</v>
      </c>
      <c r="I710">
        <v>11.99</v>
      </c>
      <c r="J710">
        <v>3.93</v>
      </c>
      <c r="K710">
        <v>3.71</v>
      </c>
      <c r="L710">
        <v>19.75</v>
      </c>
    </row>
    <row r="711" spans="1:12">
      <c r="A711">
        <v>1999</v>
      </c>
      <c r="B711">
        <v>6</v>
      </c>
      <c r="C711">
        <v>17</v>
      </c>
      <c r="D711" s="30">
        <f t="shared" si="11"/>
        <v>36328</v>
      </c>
      <c r="E711">
        <v>136.11000000000001</v>
      </c>
      <c r="F711">
        <v>107.98</v>
      </c>
      <c r="G711">
        <v>12.29</v>
      </c>
      <c r="H711">
        <v>5.4249999999999998</v>
      </c>
      <c r="I711">
        <v>12.07</v>
      </c>
      <c r="J711">
        <v>3.94</v>
      </c>
      <c r="K711">
        <v>3.71</v>
      </c>
      <c r="L711">
        <v>19.84</v>
      </c>
    </row>
    <row r="712" spans="1:12">
      <c r="A712">
        <v>1999</v>
      </c>
      <c r="B712">
        <v>6</v>
      </c>
      <c r="C712">
        <v>18</v>
      </c>
      <c r="D712" s="30">
        <f t="shared" si="11"/>
        <v>36329</v>
      </c>
      <c r="E712">
        <v>136.22999999999999</v>
      </c>
      <c r="F712">
        <v>108.04</v>
      </c>
      <c r="G712">
        <v>12.29</v>
      </c>
      <c r="H712">
        <v>5.4219999999999997</v>
      </c>
      <c r="I712">
        <v>12.03</v>
      </c>
      <c r="J712">
        <v>3.94</v>
      </c>
      <c r="K712">
        <v>3.72</v>
      </c>
      <c r="L712">
        <v>19.86</v>
      </c>
    </row>
    <row r="713" spans="1:12">
      <c r="A713">
        <v>1999</v>
      </c>
      <c r="B713">
        <v>6</v>
      </c>
      <c r="C713">
        <v>19</v>
      </c>
      <c r="D713" s="30">
        <f t="shared" si="11"/>
        <v>36330</v>
      </c>
      <c r="E713">
        <v>136.19999999999999</v>
      </c>
      <c r="F713">
        <v>107.98</v>
      </c>
      <c r="G713">
        <v>12.29</v>
      </c>
      <c r="H713">
        <v>5.4189999999999996</v>
      </c>
      <c r="I713">
        <v>12.02</v>
      </c>
      <c r="J713">
        <v>3.94</v>
      </c>
      <c r="K713">
        <v>3.72</v>
      </c>
      <c r="L713">
        <v>19.86</v>
      </c>
    </row>
    <row r="714" spans="1:12">
      <c r="A714">
        <v>1999</v>
      </c>
      <c r="B714">
        <v>6</v>
      </c>
      <c r="C714">
        <v>21</v>
      </c>
      <c r="D714" s="30">
        <f t="shared" si="11"/>
        <v>36332</v>
      </c>
      <c r="E714">
        <v>136.30000000000001</v>
      </c>
      <c r="F714">
        <v>107.99</v>
      </c>
      <c r="G714">
        <v>12.29</v>
      </c>
      <c r="H714">
        <v>5.4130000000000003</v>
      </c>
      <c r="I714">
        <v>12.04</v>
      </c>
      <c r="J714">
        <v>3.94</v>
      </c>
      <c r="K714">
        <v>3.71</v>
      </c>
      <c r="L714">
        <v>19.809999999999999</v>
      </c>
    </row>
    <row r="715" spans="1:12">
      <c r="A715">
        <v>1999</v>
      </c>
      <c r="B715">
        <v>6</v>
      </c>
      <c r="C715">
        <v>22</v>
      </c>
      <c r="D715" s="30">
        <f t="shared" si="11"/>
        <v>36333</v>
      </c>
      <c r="E715">
        <v>136.28</v>
      </c>
      <c r="F715">
        <v>107.94</v>
      </c>
      <c r="G715">
        <v>12.29</v>
      </c>
      <c r="H715">
        <v>5.4109999999999996</v>
      </c>
      <c r="I715">
        <v>12.06</v>
      </c>
      <c r="J715">
        <v>3.93</v>
      </c>
      <c r="K715">
        <v>3.71</v>
      </c>
      <c r="L715">
        <v>19.78</v>
      </c>
    </row>
    <row r="716" spans="1:12">
      <c r="A716">
        <v>1999</v>
      </c>
      <c r="B716">
        <v>6</v>
      </c>
      <c r="C716">
        <v>23</v>
      </c>
      <c r="D716" s="30">
        <f t="shared" si="11"/>
        <v>36334</v>
      </c>
      <c r="E716">
        <v>136.16</v>
      </c>
      <c r="F716">
        <v>107.8</v>
      </c>
      <c r="G716">
        <v>12.29</v>
      </c>
      <c r="H716">
        <v>5.4080000000000004</v>
      </c>
      <c r="I716">
        <v>12.1</v>
      </c>
      <c r="J716">
        <v>3.93</v>
      </c>
      <c r="K716">
        <v>3.7</v>
      </c>
      <c r="L716">
        <v>19.75</v>
      </c>
    </row>
    <row r="717" spans="1:12">
      <c r="A717">
        <v>1999</v>
      </c>
      <c r="B717">
        <v>6</v>
      </c>
      <c r="C717">
        <v>24</v>
      </c>
      <c r="D717" s="30">
        <f t="shared" si="11"/>
        <v>36335</v>
      </c>
      <c r="E717">
        <v>136.41</v>
      </c>
      <c r="F717">
        <v>107.97</v>
      </c>
      <c r="G717">
        <v>12.29</v>
      </c>
      <c r="H717">
        <v>5.4050000000000002</v>
      </c>
      <c r="I717">
        <v>11.97</v>
      </c>
      <c r="J717">
        <v>3.95</v>
      </c>
      <c r="K717">
        <v>3.72</v>
      </c>
      <c r="L717">
        <v>19.84</v>
      </c>
    </row>
    <row r="718" spans="1:12">
      <c r="A718">
        <v>1999</v>
      </c>
      <c r="B718">
        <v>6</v>
      </c>
      <c r="C718">
        <v>25</v>
      </c>
      <c r="D718" s="30">
        <f t="shared" si="11"/>
        <v>36336</v>
      </c>
      <c r="E718">
        <v>136.03</v>
      </c>
      <c r="F718">
        <v>107.63</v>
      </c>
      <c r="G718">
        <v>12.29</v>
      </c>
      <c r="H718">
        <v>5.4020000000000001</v>
      </c>
      <c r="I718">
        <v>12.06</v>
      </c>
      <c r="J718">
        <v>3.94</v>
      </c>
      <c r="K718">
        <v>3.72</v>
      </c>
      <c r="L718">
        <v>19.79</v>
      </c>
    </row>
    <row r="719" spans="1:12">
      <c r="A719">
        <v>1999</v>
      </c>
      <c r="B719">
        <v>6</v>
      </c>
      <c r="C719">
        <v>26</v>
      </c>
      <c r="D719" s="30">
        <f t="shared" si="11"/>
        <v>36337</v>
      </c>
      <c r="E719">
        <v>136.43</v>
      </c>
      <c r="F719">
        <v>107.92</v>
      </c>
      <c r="G719">
        <v>12.29</v>
      </c>
      <c r="H719">
        <v>5.4</v>
      </c>
      <c r="I719">
        <v>12</v>
      </c>
      <c r="J719">
        <v>3.94</v>
      </c>
      <c r="K719">
        <v>3.72</v>
      </c>
      <c r="L719">
        <v>19.79</v>
      </c>
    </row>
    <row r="720" spans="1:12">
      <c r="A720">
        <v>1999</v>
      </c>
      <c r="B720">
        <v>6</v>
      </c>
      <c r="C720">
        <v>28</v>
      </c>
      <c r="D720" s="30">
        <f t="shared" si="11"/>
        <v>36339</v>
      </c>
      <c r="E720">
        <v>136.44999999999999</v>
      </c>
      <c r="F720">
        <v>107.86</v>
      </c>
      <c r="G720">
        <v>12.29</v>
      </c>
      <c r="H720">
        <v>5.3940000000000001</v>
      </c>
      <c r="I720">
        <v>12.03</v>
      </c>
      <c r="J720">
        <v>3.93</v>
      </c>
      <c r="K720">
        <v>3.71</v>
      </c>
      <c r="L720">
        <v>19.739999999999998</v>
      </c>
    </row>
    <row r="721" spans="1:12">
      <c r="A721">
        <v>1999</v>
      </c>
      <c r="B721">
        <v>6</v>
      </c>
      <c r="C721">
        <v>29</v>
      </c>
      <c r="D721" s="30">
        <f t="shared" si="11"/>
        <v>36340</v>
      </c>
      <c r="E721">
        <v>136.06</v>
      </c>
      <c r="F721">
        <v>107.51</v>
      </c>
      <c r="G721">
        <v>12.29</v>
      </c>
      <c r="H721">
        <v>5.391</v>
      </c>
      <c r="I721">
        <v>12.13</v>
      </c>
      <c r="J721">
        <v>3.93</v>
      </c>
      <c r="K721">
        <v>3.7</v>
      </c>
      <c r="L721">
        <v>19.68</v>
      </c>
    </row>
    <row r="722" spans="1:12">
      <c r="A722">
        <v>1999</v>
      </c>
      <c r="B722">
        <v>6</v>
      </c>
      <c r="C722">
        <v>30</v>
      </c>
      <c r="D722" s="30">
        <f t="shared" si="11"/>
        <v>36341</v>
      </c>
      <c r="E722">
        <v>136.5</v>
      </c>
      <c r="F722">
        <v>107.83</v>
      </c>
      <c r="G722">
        <v>12.29</v>
      </c>
      <c r="H722">
        <v>5.3879999999999999</v>
      </c>
      <c r="I722">
        <v>12.05</v>
      </c>
      <c r="J722">
        <v>3.93</v>
      </c>
      <c r="K722">
        <v>3.7</v>
      </c>
      <c r="L722">
        <v>19.68</v>
      </c>
    </row>
    <row r="723" spans="1:12">
      <c r="A723">
        <v>1999</v>
      </c>
      <c r="B723">
        <v>7</v>
      </c>
      <c r="C723">
        <v>1</v>
      </c>
      <c r="D723" s="30">
        <f t="shared" si="11"/>
        <v>36342</v>
      </c>
      <c r="E723">
        <v>136.57</v>
      </c>
      <c r="F723">
        <v>107.85</v>
      </c>
      <c r="G723">
        <v>12.29</v>
      </c>
      <c r="H723">
        <v>5.3860000000000001</v>
      </c>
      <c r="I723">
        <v>12.06</v>
      </c>
      <c r="J723">
        <v>3.92</v>
      </c>
      <c r="K723">
        <v>3.7</v>
      </c>
      <c r="L723">
        <v>19.66</v>
      </c>
    </row>
    <row r="724" spans="1:12">
      <c r="A724">
        <v>1999</v>
      </c>
      <c r="B724">
        <v>7</v>
      </c>
      <c r="C724">
        <v>2</v>
      </c>
      <c r="D724" s="30">
        <f t="shared" si="11"/>
        <v>36343</v>
      </c>
      <c r="E724">
        <v>135.97</v>
      </c>
      <c r="F724">
        <v>107.32</v>
      </c>
      <c r="G724">
        <v>12.29</v>
      </c>
      <c r="H724">
        <v>5.383</v>
      </c>
      <c r="I724">
        <v>12.16</v>
      </c>
      <c r="J724">
        <v>3.92</v>
      </c>
      <c r="K724">
        <v>3.7</v>
      </c>
      <c r="L724">
        <v>19.63</v>
      </c>
    </row>
    <row r="725" spans="1:12">
      <c r="A725">
        <v>1999</v>
      </c>
      <c r="B725">
        <v>7</v>
      </c>
      <c r="C725">
        <v>3</v>
      </c>
      <c r="D725" s="30">
        <f t="shared" si="11"/>
        <v>36344</v>
      </c>
      <c r="E725">
        <v>136.16999999999999</v>
      </c>
      <c r="F725">
        <v>107.45</v>
      </c>
      <c r="G725">
        <v>12.29</v>
      </c>
      <c r="H725">
        <v>5.38</v>
      </c>
      <c r="I725">
        <v>12.14</v>
      </c>
      <c r="J725">
        <v>3.92</v>
      </c>
      <c r="K725">
        <v>3.7</v>
      </c>
      <c r="L725">
        <v>19.62</v>
      </c>
    </row>
    <row r="726" spans="1:12">
      <c r="A726">
        <v>1999</v>
      </c>
      <c r="B726">
        <v>7</v>
      </c>
      <c r="C726">
        <v>5</v>
      </c>
      <c r="D726" s="30">
        <f t="shared" si="11"/>
        <v>36346</v>
      </c>
      <c r="E726">
        <v>136.47</v>
      </c>
      <c r="F726">
        <v>107.62</v>
      </c>
      <c r="G726">
        <v>12.29</v>
      </c>
      <c r="H726">
        <v>5.375</v>
      </c>
      <c r="I726">
        <v>12.12</v>
      </c>
      <c r="J726">
        <v>3.91</v>
      </c>
      <c r="K726">
        <v>3.69</v>
      </c>
      <c r="L726">
        <v>19.579999999999998</v>
      </c>
    </row>
    <row r="727" spans="1:12">
      <c r="A727">
        <v>1999</v>
      </c>
      <c r="B727">
        <v>7</v>
      </c>
      <c r="C727">
        <v>6</v>
      </c>
      <c r="D727" s="30">
        <f t="shared" si="11"/>
        <v>36347</v>
      </c>
      <c r="E727">
        <v>136.57</v>
      </c>
      <c r="F727">
        <v>107.67</v>
      </c>
      <c r="G727">
        <v>12.29</v>
      </c>
      <c r="H727">
        <v>5.3719999999999999</v>
      </c>
      <c r="I727">
        <v>12.11</v>
      </c>
      <c r="J727">
        <v>3.91</v>
      </c>
      <c r="K727">
        <v>3.69</v>
      </c>
      <c r="L727">
        <v>19.559999999999999</v>
      </c>
    </row>
    <row r="728" spans="1:12">
      <c r="A728">
        <v>1999</v>
      </c>
      <c r="B728">
        <v>7</v>
      </c>
      <c r="C728">
        <v>7</v>
      </c>
      <c r="D728" s="30">
        <f t="shared" si="11"/>
        <v>36348</v>
      </c>
      <c r="E728">
        <v>136.57</v>
      </c>
      <c r="F728">
        <v>107.64</v>
      </c>
      <c r="G728">
        <v>12.28</v>
      </c>
      <c r="H728">
        <v>5.4390000000000001</v>
      </c>
      <c r="I728">
        <v>12.12</v>
      </c>
      <c r="J728">
        <v>3.94</v>
      </c>
      <c r="K728">
        <v>3.72</v>
      </c>
      <c r="L728">
        <v>19.96</v>
      </c>
    </row>
    <row r="729" spans="1:12">
      <c r="A729">
        <v>1999</v>
      </c>
      <c r="B729">
        <v>7</v>
      </c>
      <c r="C729">
        <v>8</v>
      </c>
      <c r="D729" s="30">
        <f t="shared" si="11"/>
        <v>36349</v>
      </c>
      <c r="E729">
        <v>136.58000000000001</v>
      </c>
      <c r="F729">
        <v>107.61</v>
      </c>
      <c r="G729">
        <v>12.28</v>
      </c>
      <c r="H729">
        <v>5.4359999999999999</v>
      </c>
      <c r="I729">
        <v>12.14</v>
      </c>
      <c r="J729">
        <v>3.94</v>
      </c>
      <c r="K729">
        <v>3.72</v>
      </c>
      <c r="L729">
        <v>19.93</v>
      </c>
    </row>
    <row r="730" spans="1:12">
      <c r="A730">
        <v>1999</v>
      </c>
      <c r="B730">
        <v>7</v>
      </c>
      <c r="C730">
        <v>9</v>
      </c>
      <c r="D730" s="30">
        <f t="shared" si="11"/>
        <v>36350</v>
      </c>
      <c r="E730">
        <v>136.65</v>
      </c>
      <c r="F730">
        <v>107.63</v>
      </c>
      <c r="G730">
        <v>12.28</v>
      </c>
      <c r="H730">
        <v>5.4329999999999998</v>
      </c>
      <c r="I730">
        <v>12.14</v>
      </c>
      <c r="J730">
        <v>3.94</v>
      </c>
      <c r="K730">
        <v>3.71</v>
      </c>
      <c r="L730">
        <v>19.899999999999999</v>
      </c>
    </row>
    <row r="731" spans="1:12">
      <c r="A731">
        <v>1999</v>
      </c>
      <c r="B731">
        <v>7</v>
      </c>
      <c r="C731">
        <v>10</v>
      </c>
      <c r="D731" s="30">
        <f t="shared" si="11"/>
        <v>36351</v>
      </c>
      <c r="E731">
        <v>136.85</v>
      </c>
      <c r="F731">
        <v>107.76</v>
      </c>
      <c r="G731">
        <v>12.28</v>
      </c>
      <c r="H731">
        <v>5.431</v>
      </c>
      <c r="I731">
        <v>12.12</v>
      </c>
      <c r="J731">
        <v>3.94</v>
      </c>
      <c r="K731">
        <v>3.71</v>
      </c>
      <c r="L731">
        <v>19.89</v>
      </c>
    </row>
    <row r="732" spans="1:12">
      <c r="A732">
        <v>1999</v>
      </c>
      <c r="B732">
        <v>7</v>
      </c>
      <c r="C732">
        <v>12</v>
      </c>
      <c r="D732" s="30">
        <f t="shared" si="11"/>
        <v>36353</v>
      </c>
      <c r="E732">
        <v>137.02000000000001</v>
      </c>
      <c r="F732">
        <v>107.83</v>
      </c>
      <c r="G732">
        <v>12.28</v>
      </c>
      <c r="H732">
        <v>5.4249999999999998</v>
      </c>
      <c r="I732">
        <v>12.12</v>
      </c>
      <c r="J732">
        <v>3.93</v>
      </c>
      <c r="K732">
        <v>3.71</v>
      </c>
      <c r="L732">
        <v>19.850000000000001</v>
      </c>
    </row>
    <row r="733" spans="1:12">
      <c r="A733">
        <v>1999</v>
      </c>
      <c r="B733">
        <v>7</v>
      </c>
      <c r="C733">
        <v>13</v>
      </c>
      <c r="D733" s="30">
        <f t="shared" si="11"/>
        <v>36354</v>
      </c>
      <c r="E733">
        <v>137.38999999999999</v>
      </c>
      <c r="F733">
        <v>108.1</v>
      </c>
      <c r="G733">
        <v>12.28</v>
      </c>
      <c r="H733">
        <v>5.4219999999999997</v>
      </c>
      <c r="I733">
        <v>12.06</v>
      </c>
      <c r="J733">
        <v>3.93</v>
      </c>
      <c r="K733">
        <v>3.71</v>
      </c>
      <c r="L733">
        <v>19.84</v>
      </c>
    </row>
    <row r="734" spans="1:12">
      <c r="A734">
        <v>1999</v>
      </c>
      <c r="B734">
        <v>7</v>
      </c>
      <c r="C734">
        <v>14</v>
      </c>
      <c r="D734" s="30">
        <f t="shared" si="11"/>
        <v>36355</v>
      </c>
      <c r="E734">
        <v>137.11000000000001</v>
      </c>
      <c r="F734">
        <v>107.84</v>
      </c>
      <c r="G734">
        <v>12.28</v>
      </c>
      <c r="H734">
        <v>5.42</v>
      </c>
      <c r="I734">
        <v>12.13</v>
      </c>
      <c r="J734">
        <v>3.92</v>
      </c>
      <c r="K734">
        <v>3.7</v>
      </c>
      <c r="L734">
        <v>19.8</v>
      </c>
    </row>
    <row r="735" spans="1:12">
      <c r="A735">
        <v>1999</v>
      </c>
      <c r="B735">
        <v>7</v>
      </c>
      <c r="C735">
        <v>15</v>
      </c>
      <c r="D735" s="30">
        <f t="shared" si="11"/>
        <v>36356</v>
      </c>
      <c r="E735">
        <v>137.18</v>
      </c>
      <c r="F735">
        <v>107.86</v>
      </c>
      <c r="G735">
        <v>12.28</v>
      </c>
      <c r="H735">
        <v>5.4169999999999998</v>
      </c>
      <c r="I735">
        <v>12.14</v>
      </c>
      <c r="J735">
        <v>3.92</v>
      </c>
      <c r="K735">
        <v>3.7</v>
      </c>
      <c r="L735">
        <v>19.77</v>
      </c>
    </row>
    <row r="736" spans="1:12">
      <c r="A736">
        <v>1999</v>
      </c>
      <c r="B736">
        <v>7</v>
      </c>
      <c r="C736">
        <v>16</v>
      </c>
      <c r="D736" s="30">
        <f t="shared" si="11"/>
        <v>36357</v>
      </c>
      <c r="E736">
        <v>137.05000000000001</v>
      </c>
      <c r="F736">
        <v>107.72</v>
      </c>
      <c r="G736">
        <v>12.28</v>
      </c>
      <c r="H736">
        <v>5.4139999999999997</v>
      </c>
      <c r="I736">
        <v>12.18</v>
      </c>
      <c r="J736">
        <v>3.92</v>
      </c>
      <c r="K736">
        <v>3.69</v>
      </c>
      <c r="L736">
        <v>19.739999999999998</v>
      </c>
    </row>
    <row r="737" spans="1:12">
      <c r="A737">
        <v>1999</v>
      </c>
      <c r="B737">
        <v>7</v>
      </c>
      <c r="C737">
        <v>17</v>
      </c>
      <c r="D737" s="30">
        <f t="shared" si="11"/>
        <v>36358</v>
      </c>
      <c r="E737">
        <v>137.37</v>
      </c>
      <c r="F737">
        <v>107.94</v>
      </c>
      <c r="G737">
        <v>12.28</v>
      </c>
      <c r="H737">
        <v>5.4109999999999996</v>
      </c>
      <c r="I737">
        <v>12.09</v>
      </c>
      <c r="J737">
        <v>3.93</v>
      </c>
      <c r="K737">
        <v>3.7</v>
      </c>
      <c r="L737">
        <v>19.79</v>
      </c>
    </row>
    <row r="738" spans="1:12">
      <c r="A738">
        <v>1999</v>
      </c>
      <c r="B738">
        <v>7</v>
      </c>
      <c r="C738">
        <v>19</v>
      </c>
      <c r="D738" s="30">
        <f t="shared" si="11"/>
        <v>36360</v>
      </c>
      <c r="E738">
        <v>137.46</v>
      </c>
      <c r="F738">
        <v>107.94</v>
      </c>
      <c r="G738">
        <v>12.28</v>
      </c>
      <c r="H738">
        <v>5.4059999999999997</v>
      </c>
      <c r="I738">
        <v>12.1</v>
      </c>
      <c r="J738">
        <v>3.92</v>
      </c>
      <c r="K738">
        <v>3.7</v>
      </c>
      <c r="L738">
        <v>19.739999999999998</v>
      </c>
    </row>
    <row r="739" spans="1:12">
      <c r="A739">
        <v>1999</v>
      </c>
      <c r="B739">
        <v>7</v>
      </c>
      <c r="C739">
        <v>20</v>
      </c>
      <c r="D739" s="30">
        <f t="shared" si="11"/>
        <v>36361</v>
      </c>
      <c r="E739">
        <v>137.55000000000001</v>
      </c>
      <c r="F739">
        <v>107.97</v>
      </c>
      <c r="G739">
        <v>12.28</v>
      </c>
      <c r="H739">
        <v>5.4029999999999996</v>
      </c>
      <c r="I739">
        <v>12.1</v>
      </c>
      <c r="J739">
        <v>3.92</v>
      </c>
      <c r="K739">
        <v>3.69</v>
      </c>
      <c r="L739">
        <v>19.71</v>
      </c>
    </row>
    <row r="740" spans="1:12">
      <c r="A740">
        <v>1999</v>
      </c>
      <c r="B740">
        <v>7</v>
      </c>
      <c r="C740">
        <v>21</v>
      </c>
      <c r="D740" s="30">
        <f t="shared" si="11"/>
        <v>36362</v>
      </c>
      <c r="E740">
        <v>137.63</v>
      </c>
      <c r="F740">
        <v>108</v>
      </c>
      <c r="G740">
        <v>12.28</v>
      </c>
      <c r="H740">
        <v>5.4</v>
      </c>
      <c r="I740">
        <v>12.1</v>
      </c>
      <c r="J740">
        <v>3.91</v>
      </c>
      <c r="K740">
        <v>3.69</v>
      </c>
      <c r="L740">
        <v>19.690000000000001</v>
      </c>
    </row>
    <row r="741" spans="1:12">
      <c r="A741">
        <v>1999</v>
      </c>
      <c r="B741">
        <v>7</v>
      </c>
      <c r="C741">
        <v>22</v>
      </c>
      <c r="D741" s="30">
        <f t="shared" si="11"/>
        <v>36363</v>
      </c>
      <c r="E741">
        <v>137.72</v>
      </c>
      <c r="F741">
        <v>108.04</v>
      </c>
      <c r="G741">
        <v>12.28</v>
      </c>
      <c r="H741">
        <v>5.3970000000000002</v>
      </c>
      <c r="I741">
        <v>12.1</v>
      </c>
      <c r="J741">
        <v>3.91</v>
      </c>
      <c r="K741">
        <v>3.69</v>
      </c>
      <c r="L741">
        <v>19.670000000000002</v>
      </c>
    </row>
    <row r="742" spans="1:12">
      <c r="A742">
        <v>1999</v>
      </c>
      <c r="B742">
        <v>7</v>
      </c>
      <c r="C742">
        <v>23</v>
      </c>
      <c r="D742" s="30">
        <f t="shared" si="11"/>
        <v>36364</v>
      </c>
      <c r="E742">
        <v>137.78</v>
      </c>
      <c r="F742">
        <v>108.05</v>
      </c>
      <c r="G742">
        <v>12.28</v>
      </c>
      <c r="H742">
        <v>5.3949999999999996</v>
      </c>
      <c r="I742">
        <v>12.11</v>
      </c>
      <c r="J742">
        <v>3.91</v>
      </c>
      <c r="K742">
        <v>3.69</v>
      </c>
      <c r="L742">
        <v>19.649999999999999</v>
      </c>
    </row>
    <row r="743" spans="1:12">
      <c r="A743">
        <v>1999</v>
      </c>
      <c r="B743">
        <v>7</v>
      </c>
      <c r="C743">
        <v>24</v>
      </c>
      <c r="D743" s="30">
        <f t="shared" si="11"/>
        <v>36365</v>
      </c>
      <c r="E743">
        <v>137.88999999999999</v>
      </c>
      <c r="F743">
        <v>108.1</v>
      </c>
      <c r="G743">
        <v>12.28</v>
      </c>
      <c r="H743">
        <v>5.3920000000000003</v>
      </c>
      <c r="I743">
        <v>12.06</v>
      </c>
      <c r="J743">
        <v>3.91</v>
      </c>
      <c r="K743">
        <v>3.69</v>
      </c>
      <c r="L743">
        <v>19.670000000000002</v>
      </c>
    </row>
    <row r="744" spans="1:12">
      <c r="A744">
        <v>1999</v>
      </c>
      <c r="B744">
        <v>7</v>
      </c>
      <c r="C744">
        <v>26</v>
      </c>
      <c r="D744" s="30">
        <f t="shared" si="11"/>
        <v>36367</v>
      </c>
      <c r="E744">
        <v>137.87</v>
      </c>
      <c r="F744">
        <v>108.01</v>
      </c>
      <c r="G744">
        <v>12.28</v>
      </c>
      <c r="H744">
        <v>5.3860000000000001</v>
      </c>
      <c r="I744">
        <v>12.1</v>
      </c>
      <c r="J744">
        <v>3.91</v>
      </c>
      <c r="K744">
        <v>3.68</v>
      </c>
      <c r="L744">
        <v>19.62</v>
      </c>
    </row>
    <row r="745" spans="1:12">
      <c r="A745">
        <v>1999</v>
      </c>
      <c r="B745">
        <v>7</v>
      </c>
      <c r="C745">
        <v>27</v>
      </c>
      <c r="D745" s="30">
        <f t="shared" si="11"/>
        <v>36368</v>
      </c>
      <c r="E745">
        <v>137.91</v>
      </c>
      <c r="F745">
        <v>108.01</v>
      </c>
      <c r="G745">
        <v>12.28</v>
      </c>
      <c r="H745">
        <v>5.383</v>
      </c>
      <c r="I745">
        <v>12.11</v>
      </c>
      <c r="J745">
        <v>3.9</v>
      </c>
      <c r="K745">
        <v>3.68</v>
      </c>
      <c r="L745">
        <v>19.59</v>
      </c>
    </row>
    <row r="746" spans="1:12">
      <c r="A746">
        <v>1999</v>
      </c>
      <c r="B746">
        <v>7</v>
      </c>
      <c r="C746">
        <v>28</v>
      </c>
      <c r="D746" s="30">
        <f t="shared" si="11"/>
        <v>36369</v>
      </c>
      <c r="E746">
        <v>137.93</v>
      </c>
      <c r="F746">
        <v>107.99</v>
      </c>
      <c r="G746">
        <v>12.28</v>
      </c>
      <c r="H746">
        <v>5.3810000000000002</v>
      </c>
      <c r="I746">
        <v>12.13</v>
      </c>
      <c r="J746">
        <v>3.9</v>
      </c>
      <c r="K746">
        <v>3.68</v>
      </c>
      <c r="L746">
        <v>19.559999999999999</v>
      </c>
    </row>
    <row r="747" spans="1:12">
      <c r="A747">
        <v>1999</v>
      </c>
      <c r="B747">
        <v>7</v>
      </c>
      <c r="C747">
        <v>29</v>
      </c>
      <c r="D747" s="30">
        <f t="shared" si="11"/>
        <v>36370</v>
      </c>
      <c r="E747">
        <v>138.27000000000001</v>
      </c>
      <c r="F747">
        <v>108.23</v>
      </c>
      <c r="G747">
        <v>12.28</v>
      </c>
      <c r="H747">
        <v>5.3780000000000001</v>
      </c>
      <c r="I747">
        <v>12.08</v>
      </c>
      <c r="J747">
        <v>3.9</v>
      </c>
      <c r="K747">
        <v>3.68</v>
      </c>
      <c r="L747">
        <v>19.559999999999999</v>
      </c>
    </row>
    <row r="748" spans="1:12">
      <c r="A748">
        <v>1999</v>
      </c>
      <c r="B748">
        <v>7</v>
      </c>
      <c r="C748">
        <v>30</v>
      </c>
      <c r="D748" s="30">
        <f t="shared" si="11"/>
        <v>36371</v>
      </c>
      <c r="E748">
        <v>138.47999999999999</v>
      </c>
      <c r="F748">
        <v>108.36</v>
      </c>
      <c r="G748">
        <v>12.28</v>
      </c>
      <c r="H748">
        <v>5.375</v>
      </c>
      <c r="I748">
        <v>12.05</v>
      </c>
      <c r="J748">
        <v>3.9</v>
      </c>
      <c r="K748">
        <v>3.68</v>
      </c>
      <c r="L748">
        <v>19.55</v>
      </c>
    </row>
    <row r="749" spans="1:12">
      <c r="A749">
        <v>1999</v>
      </c>
      <c r="B749">
        <v>7</v>
      </c>
      <c r="C749">
        <v>31</v>
      </c>
      <c r="D749" s="30">
        <f t="shared" si="11"/>
        <v>36372</v>
      </c>
      <c r="E749">
        <v>138.68</v>
      </c>
      <c r="F749">
        <v>108.49</v>
      </c>
      <c r="G749">
        <v>12.28</v>
      </c>
      <c r="H749">
        <v>5.375</v>
      </c>
      <c r="I749">
        <v>12.02</v>
      </c>
      <c r="J749">
        <v>3.9</v>
      </c>
      <c r="K749">
        <v>3.68</v>
      </c>
      <c r="L749">
        <v>19.559999999999999</v>
      </c>
    </row>
    <row r="750" spans="1:12">
      <c r="A750">
        <v>1999</v>
      </c>
      <c r="B750">
        <v>8</v>
      </c>
      <c r="C750">
        <v>2</v>
      </c>
      <c r="D750" s="30">
        <f t="shared" si="11"/>
        <v>36374</v>
      </c>
      <c r="E750">
        <v>138.97999999999999</v>
      </c>
      <c r="F750">
        <v>108.7</v>
      </c>
      <c r="G750">
        <v>12.28</v>
      </c>
      <c r="H750">
        <v>5.37</v>
      </c>
      <c r="I750">
        <v>11.99</v>
      </c>
      <c r="J750">
        <v>3.89</v>
      </c>
      <c r="K750">
        <v>3.67</v>
      </c>
      <c r="L750">
        <v>19.52</v>
      </c>
    </row>
    <row r="751" spans="1:12">
      <c r="A751">
        <v>1999</v>
      </c>
      <c r="B751">
        <v>8</v>
      </c>
      <c r="C751">
        <v>3</v>
      </c>
      <c r="D751" s="30">
        <f t="shared" si="11"/>
        <v>36375</v>
      </c>
      <c r="E751">
        <v>139.30000000000001</v>
      </c>
      <c r="F751">
        <v>108.93</v>
      </c>
      <c r="G751">
        <v>12.28</v>
      </c>
      <c r="H751">
        <v>5.367</v>
      </c>
      <c r="I751">
        <v>11.94</v>
      </c>
      <c r="J751">
        <v>3.89</v>
      </c>
      <c r="K751">
        <v>3.67</v>
      </c>
      <c r="L751">
        <v>19.52</v>
      </c>
    </row>
    <row r="752" spans="1:12">
      <c r="A752">
        <v>1999</v>
      </c>
      <c r="B752">
        <v>8</v>
      </c>
      <c r="C752">
        <v>4</v>
      </c>
      <c r="D752" s="30">
        <f t="shared" si="11"/>
        <v>36376</v>
      </c>
      <c r="E752">
        <v>140.1</v>
      </c>
      <c r="F752">
        <v>109.54</v>
      </c>
      <c r="G752">
        <v>12.28</v>
      </c>
      <c r="H752">
        <v>5.3639999999999999</v>
      </c>
      <c r="I752">
        <v>11.79</v>
      </c>
      <c r="J752">
        <v>3.9</v>
      </c>
      <c r="K752">
        <v>3.68</v>
      </c>
      <c r="L752">
        <v>19.54</v>
      </c>
    </row>
    <row r="753" spans="1:12">
      <c r="A753">
        <v>1999</v>
      </c>
      <c r="B753">
        <v>8</v>
      </c>
      <c r="C753">
        <v>5</v>
      </c>
      <c r="D753" s="30">
        <f t="shared" si="11"/>
        <v>36377</v>
      </c>
      <c r="E753">
        <v>140.30000000000001</v>
      </c>
      <c r="F753">
        <v>109.67</v>
      </c>
      <c r="G753">
        <v>12.28</v>
      </c>
      <c r="H753">
        <v>5.3609999999999998</v>
      </c>
      <c r="I753">
        <v>11.75</v>
      </c>
      <c r="J753">
        <v>3.9</v>
      </c>
      <c r="K753">
        <v>3.68</v>
      </c>
      <c r="L753">
        <v>19.54</v>
      </c>
    </row>
    <row r="754" spans="1:12">
      <c r="A754">
        <v>1999</v>
      </c>
      <c r="B754">
        <v>8</v>
      </c>
      <c r="C754">
        <v>6</v>
      </c>
      <c r="D754" s="30">
        <f t="shared" si="11"/>
        <v>36378</v>
      </c>
      <c r="E754">
        <v>140.13999999999999</v>
      </c>
      <c r="F754">
        <v>109.51</v>
      </c>
      <c r="G754">
        <v>12.28</v>
      </c>
      <c r="H754">
        <v>5.3849999999999998</v>
      </c>
      <c r="I754">
        <v>11.77</v>
      </c>
      <c r="J754">
        <v>3.92</v>
      </c>
      <c r="K754">
        <v>3.7</v>
      </c>
      <c r="L754">
        <v>19.68</v>
      </c>
    </row>
    <row r="755" spans="1:12">
      <c r="A755">
        <v>1999</v>
      </c>
      <c r="B755">
        <v>8</v>
      </c>
      <c r="C755">
        <v>7</v>
      </c>
      <c r="D755" s="30">
        <f t="shared" si="11"/>
        <v>36379</v>
      </c>
      <c r="E755">
        <v>140.1</v>
      </c>
      <c r="F755">
        <v>109.45</v>
      </c>
      <c r="G755">
        <v>12.29</v>
      </c>
      <c r="H755">
        <v>5.4509999999999996</v>
      </c>
      <c r="I755">
        <v>11.82</v>
      </c>
      <c r="J755">
        <v>3.95</v>
      </c>
      <c r="K755">
        <v>3.73</v>
      </c>
      <c r="L755">
        <v>19.98</v>
      </c>
    </row>
    <row r="756" spans="1:12">
      <c r="A756">
        <v>1999</v>
      </c>
      <c r="B756">
        <v>8</v>
      </c>
      <c r="C756">
        <v>9</v>
      </c>
      <c r="D756" s="30">
        <f t="shared" si="11"/>
        <v>36381</v>
      </c>
      <c r="E756">
        <v>140.30000000000001</v>
      </c>
      <c r="F756">
        <v>109.54</v>
      </c>
      <c r="G756">
        <v>12.29</v>
      </c>
      <c r="H756">
        <v>5.4459999999999997</v>
      </c>
      <c r="I756">
        <v>11.82</v>
      </c>
      <c r="J756">
        <v>3.94</v>
      </c>
      <c r="K756">
        <v>3.72</v>
      </c>
      <c r="L756">
        <v>19.93</v>
      </c>
    </row>
    <row r="757" spans="1:12">
      <c r="A757">
        <v>1999</v>
      </c>
      <c r="B757">
        <v>8</v>
      </c>
      <c r="C757">
        <v>10</v>
      </c>
      <c r="D757" s="30">
        <f t="shared" si="11"/>
        <v>36382</v>
      </c>
      <c r="E757">
        <v>139.88</v>
      </c>
      <c r="F757">
        <v>109.16</v>
      </c>
      <c r="G757">
        <v>12.29</v>
      </c>
      <c r="H757">
        <v>5.4429999999999996</v>
      </c>
      <c r="I757">
        <v>11.92</v>
      </c>
      <c r="J757">
        <v>3.93</v>
      </c>
      <c r="K757">
        <v>3.71</v>
      </c>
      <c r="L757">
        <v>19.88</v>
      </c>
    </row>
    <row r="758" spans="1:12">
      <c r="A758">
        <v>1999</v>
      </c>
      <c r="B758">
        <v>8</v>
      </c>
      <c r="C758">
        <v>11</v>
      </c>
      <c r="D758" s="30">
        <f t="shared" si="11"/>
        <v>36383</v>
      </c>
      <c r="E758">
        <v>139.57</v>
      </c>
      <c r="F758">
        <v>108.87</v>
      </c>
      <c r="G758">
        <v>12.29</v>
      </c>
      <c r="H758">
        <v>5.44</v>
      </c>
      <c r="I758">
        <v>12</v>
      </c>
      <c r="J758">
        <v>3.93</v>
      </c>
      <c r="K758">
        <v>3.7</v>
      </c>
      <c r="L758">
        <v>19.829999999999998</v>
      </c>
    </row>
    <row r="759" spans="1:12">
      <c r="A759">
        <v>1999</v>
      </c>
      <c r="B759">
        <v>8</v>
      </c>
      <c r="C759">
        <v>12</v>
      </c>
      <c r="D759" s="30">
        <f t="shared" si="11"/>
        <v>36384</v>
      </c>
      <c r="E759">
        <v>139.44</v>
      </c>
      <c r="F759">
        <v>108.73</v>
      </c>
      <c r="G759">
        <v>12.29</v>
      </c>
      <c r="H759">
        <v>5.4370000000000003</v>
      </c>
      <c r="I759">
        <v>11.94</v>
      </c>
      <c r="J759">
        <v>3.94</v>
      </c>
      <c r="K759">
        <v>3.72</v>
      </c>
      <c r="L759">
        <v>19.899999999999999</v>
      </c>
    </row>
    <row r="760" spans="1:12">
      <c r="A760">
        <v>1999</v>
      </c>
      <c r="B760">
        <v>8</v>
      </c>
      <c r="C760">
        <v>13</v>
      </c>
      <c r="D760" s="30">
        <f t="shared" si="11"/>
        <v>36385</v>
      </c>
      <c r="E760">
        <v>139.55000000000001</v>
      </c>
      <c r="F760">
        <v>108.78</v>
      </c>
      <c r="G760">
        <v>12.29</v>
      </c>
      <c r="H760">
        <v>5.4340000000000002</v>
      </c>
      <c r="I760">
        <v>11.94</v>
      </c>
      <c r="J760">
        <v>3.94</v>
      </c>
      <c r="K760">
        <v>3.72</v>
      </c>
      <c r="L760">
        <v>19.88</v>
      </c>
    </row>
    <row r="761" spans="1:12">
      <c r="A761">
        <v>1999</v>
      </c>
      <c r="B761">
        <v>8</v>
      </c>
      <c r="C761">
        <v>14</v>
      </c>
      <c r="D761" s="30">
        <f t="shared" si="11"/>
        <v>36386</v>
      </c>
      <c r="E761">
        <v>140.1</v>
      </c>
      <c r="F761">
        <v>109.19</v>
      </c>
      <c r="G761">
        <v>12.29</v>
      </c>
      <c r="H761">
        <v>5.4320000000000004</v>
      </c>
      <c r="I761">
        <v>11.76</v>
      </c>
      <c r="J761">
        <v>3.96</v>
      </c>
      <c r="K761">
        <v>3.74</v>
      </c>
      <c r="L761">
        <v>19.98</v>
      </c>
    </row>
    <row r="762" spans="1:12">
      <c r="A762">
        <v>1999</v>
      </c>
      <c r="B762">
        <v>8</v>
      </c>
      <c r="C762">
        <v>16</v>
      </c>
      <c r="D762" s="30">
        <f t="shared" si="11"/>
        <v>36388</v>
      </c>
      <c r="E762">
        <v>140.13999999999999</v>
      </c>
      <c r="F762">
        <v>109.15</v>
      </c>
      <c r="G762">
        <v>12.29</v>
      </c>
      <c r="H762">
        <v>5.4260000000000002</v>
      </c>
      <c r="I762">
        <v>11.79</v>
      </c>
      <c r="J762">
        <v>3.95</v>
      </c>
      <c r="K762">
        <v>3.73</v>
      </c>
      <c r="L762">
        <v>19.93</v>
      </c>
    </row>
    <row r="763" spans="1:12">
      <c r="A763">
        <v>1999</v>
      </c>
      <c r="B763">
        <v>8</v>
      </c>
      <c r="C763">
        <v>17</v>
      </c>
      <c r="D763" s="30">
        <f t="shared" si="11"/>
        <v>36389</v>
      </c>
      <c r="E763">
        <v>140.22</v>
      </c>
      <c r="F763">
        <v>109.18</v>
      </c>
      <c r="G763">
        <v>12.29</v>
      </c>
      <c r="H763">
        <v>5.423</v>
      </c>
      <c r="I763">
        <v>11.79</v>
      </c>
      <c r="J763">
        <v>3.95</v>
      </c>
      <c r="K763">
        <v>3.73</v>
      </c>
      <c r="L763">
        <v>19.899999999999999</v>
      </c>
    </row>
    <row r="764" spans="1:12">
      <c r="A764">
        <v>1999</v>
      </c>
      <c r="B764">
        <v>8</v>
      </c>
      <c r="C764">
        <v>18</v>
      </c>
      <c r="D764" s="30">
        <f t="shared" si="11"/>
        <v>36390</v>
      </c>
      <c r="E764">
        <v>140.19</v>
      </c>
      <c r="F764">
        <v>109.12</v>
      </c>
      <c r="G764">
        <v>12.29</v>
      </c>
      <c r="H764">
        <v>5.4210000000000003</v>
      </c>
      <c r="I764">
        <v>11.81</v>
      </c>
      <c r="J764">
        <v>3.94</v>
      </c>
      <c r="K764">
        <v>3.72</v>
      </c>
      <c r="L764">
        <v>19.87</v>
      </c>
    </row>
    <row r="765" spans="1:12">
      <c r="A765">
        <v>1999</v>
      </c>
      <c r="B765">
        <v>8</v>
      </c>
      <c r="C765">
        <v>19</v>
      </c>
      <c r="D765" s="30">
        <f t="shared" si="11"/>
        <v>36391</v>
      </c>
      <c r="E765">
        <v>140.47</v>
      </c>
      <c r="F765">
        <v>109.31</v>
      </c>
      <c r="G765">
        <v>12.29</v>
      </c>
      <c r="H765">
        <v>5.4180000000000001</v>
      </c>
      <c r="I765">
        <v>11.78</v>
      </c>
      <c r="J765">
        <v>3.94</v>
      </c>
      <c r="K765">
        <v>3.72</v>
      </c>
      <c r="L765">
        <v>19.87</v>
      </c>
    </row>
    <row r="766" spans="1:12">
      <c r="A766">
        <v>1999</v>
      </c>
      <c r="B766">
        <v>8</v>
      </c>
      <c r="C766">
        <v>20</v>
      </c>
      <c r="D766" s="30">
        <f t="shared" si="11"/>
        <v>36392</v>
      </c>
      <c r="E766">
        <v>140.35</v>
      </c>
      <c r="F766">
        <v>109.18</v>
      </c>
      <c r="G766">
        <v>12.29</v>
      </c>
      <c r="H766">
        <v>5.415</v>
      </c>
      <c r="I766">
        <v>11.82</v>
      </c>
      <c r="J766">
        <v>3.94</v>
      </c>
      <c r="K766">
        <v>3.72</v>
      </c>
      <c r="L766">
        <v>19.829999999999998</v>
      </c>
    </row>
    <row r="767" spans="1:12">
      <c r="A767">
        <v>1999</v>
      </c>
      <c r="B767">
        <v>8</v>
      </c>
      <c r="C767">
        <v>21</v>
      </c>
      <c r="D767" s="30">
        <f t="shared" si="11"/>
        <v>36393</v>
      </c>
      <c r="E767">
        <v>140.54</v>
      </c>
      <c r="F767">
        <v>109.3</v>
      </c>
      <c r="G767">
        <v>12.29</v>
      </c>
      <c r="H767">
        <v>5.4119999999999999</v>
      </c>
      <c r="I767">
        <v>11.78</v>
      </c>
      <c r="J767">
        <v>3.94</v>
      </c>
      <c r="K767">
        <v>3.72</v>
      </c>
      <c r="L767">
        <v>19.84</v>
      </c>
    </row>
    <row r="768" spans="1:12">
      <c r="A768">
        <v>1999</v>
      </c>
      <c r="B768">
        <v>8</v>
      </c>
      <c r="C768">
        <v>23</v>
      </c>
      <c r="D768" s="30">
        <f t="shared" si="11"/>
        <v>36395</v>
      </c>
      <c r="E768">
        <v>140.55000000000001</v>
      </c>
      <c r="F768">
        <v>109.24</v>
      </c>
      <c r="G768">
        <v>12.29</v>
      </c>
      <c r="H768">
        <v>5.407</v>
      </c>
      <c r="I768">
        <v>11.81</v>
      </c>
      <c r="J768">
        <v>3.93</v>
      </c>
      <c r="K768">
        <v>3.71</v>
      </c>
      <c r="L768">
        <v>19.78</v>
      </c>
    </row>
    <row r="769" spans="1:12">
      <c r="A769">
        <v>1999</v>
      </c>
      <c r="B769">
        <v>8</v>
      </c>
      <c r="C769">
        <v>24</v>
      </c>
      <c r="D769" s="30">
        <f t="shared" si="11"/>
        <v>36396</v>
      </c>
      <c r="E769">
        <v>140.74</v>
      </c>
      <c r="F769">
        <v>109.36</v>
      </c>
      <c r="G769">
        <v>12.29</v>
      </c>
      <c r="H769">
        <v>5.4039999999999999</v>
      </c>
      <c r="I769">
        <v>11.79</v>
      </c>
      <c r="J769">
        <v>3.93</v>
      </c>
      <c r="K769">
        <v>3.71</v>
      </c>
      <c r="L769">
        <v>19.77</v>
      </c>
    </row>
    <row r="770" spans="1:12">
      <c r="A770">
        <v>1999</v>
      </c>
      <c r="B770">
        <v>8</v>
      </c>
      <c r="C770">
        <v>25</v>
      </c>
      <c r="D770" s="30">
        <f t="shared" ref="D770:D833" si="12">DATE(A770,B770,C770)</f>
        <v>36397</v>
      </c>
      <c r="E770">
        <v>140.26</v>
      </c>
      <c r="F770">
        <v>108.94</v>
      </c>
      <c r="G770">
        <v>12.29</v>
      </c>
      <c r="H770">
        <v>5.4009999999999998</v>
      </c>
      <c r="I770">
        <v>11.9</v>
      </c>
      <c r="J770">
        <v>3.92</v>
      </c>
      <c r="K770">
        <v>3.7</v>
      </c>
      <c r="L770">
        <v>19.71</v>
      </c>
    </row>
    <row r="771" spans="1:12">
      <c r="A771">
        <v>1999</v>
      </c>
      <c r="B771">
        <v>8</v>
      </c>
      <c r="C771">
        <v>26</v>
      </c>
      <c r="D771" s="30">
        <f t="shared" si="12"/>
        <v>36398</v>
      </c>
      <c r="E771">
        <v>140.72999999999999</v>
      </c>
      <c r="F771">
        <v>109.28</v>
      </c>
      <c r="G771">
        <v>12.29</v>
      </c>
      <c r="H771">
        <v>5.3979999999999997</v>
      </c>
      <c r="I771">
        <v>11.78</v>
      </c>
      <c r="J771">
        <v>3.93</v>
      </c>
      <c r="K771">
        <v>3.71</v>
      </c>
      <c r="L771">
        <v>19.75</v>
      </c>
    </row>
    <row r="772" spans="1:12">
      <c r="A772">
        <v>1999</v>
      </c>
      <c r="B772">
        <v>8</v>
      </c>
      <c r="C772">
        <v>27</v>
      </c>
      <c r="D772" s="30">
        <f t="shared" si="12"/>
        <v>36399</v>
      </c>
      <c r="E772">
        <v>140.66999999999999</v>
      </c>
      <c r="F772">
        <v>109.2</v>
      </c>
      <c r="G772">
        <v>12.29</v>
      </c>
      <c r="H772">
        <v>5.3959999999999999</v>
      </c>
      <c r="I772">
        <v>11.81</v>
      </c>
      <c r="J772">
        <v>3.93</v>
      </c>
      <c r="K772">
        <v>3.71</v>
      </c>
      <c r="L772">
        <v>19.72</v>
      </c>
    </row>
    <row r="773" spans="1:12">
      <c r="A773">
        <v>1999</v>
      </c>
      <c r="B773">
        <v>8</v>
      </c>
      <c r="C773">
        <v>28</v>
      </c>
      <c r="D773" s="30">
        <f t="shared" si="12"/>
        <v>36400</v>
      </c>
      <c r="E773">
        <v>140.4</v>
      </c>
      <c r="F773">
        <v>108.95</v>
      </c>
      <c r="G773">
        <v>12.29</v>
      </c>
      <c r="H773">
        <v>5.3929999999999998</v>
      </c>
      <c r="I773">
        <v>11.88</v>
      </c>
      <c r="J773">
        <v>3.92</v>
      </c>
      <c r="K773">
        <v>3.7</v>
      </c>
      <c r="L773">
        <v>19.68</v>
      </c>
    </row>
    <row r="774" spans="1:12">
      <c r="A774">
        <v>1999</v>
      </c>
      <c r="B774">
        <v>8</v>
      </c>
      <c r="C774">
        <v>30</v>
      </c>
      <c r="D774" s="30">
        <f t="shared" si="12"/>
        <v>36402</v>
      </c>
      <c r="E774">
        <v>140.46</v>
      </c>
      <c r="F774">
        <v>108.93</v>
      </c>
      <c r="G774">
        <v>12.29</v>
      </c>
      <c r="H774">
        <v>5.3869999999999996</v>
      </c>
      <c r="I774">
        <v>11.91</v>
      </c>
      <c r="J774">
        <v>3.91</v>
      </c>
      <c r="K774">
        <v>3.69</v>
      </c>
      <c r="L774">
        <v>19.63</v>
      </c>
    </row>
    <row r="775" spans="1:12">
      <c r="A775">
        <v>1999</v>
      </c>
      <c r="B775">
        <v>8</v>
      </c>
      <c r="C775">
        <v>31</v>
      </c>
      <c r="D775" s="30">
        <f t="shared" si="12"/>
        <v>36403</v>
      </c>
      <c r="E775">
        <v>140.72</v>
      </c>
      <c r="F775">
        <v>109.1</v>
      </c>
      <c r="G775">
        <v>12.29</v>
      </c>
      <c r="H775">
        <v>5.3869999999999996</v>
      </c>
      <c r="I775">
        <v>11.86</v>
      </c>
      <c r="J775">
        <v>3.92</v>
      </c>
      <c r="K775">
        <v>3.7</v>
      </c>
      <c r="L775">
        <v>19.64</v>
      </c>
    </row>
    <row r="776" spans="1:12">
      <c r="A776">
        <v>1999</v>
      </c>
      <c r="B776">
        <v>9</v>
      </c>
      <c r="C776">
        <v>1</v>
      </c>
      <c r="D776" s="30">
        <f t="shared" si="12"/>
        <v>36404</v>
      </c>
      <c r="E776">
        <v>140.47</v>
      </c>
      <c r="F776">
        <v>108.9</v>
      </c>
      <c r="G776">
        <v>12.29</v>
      </c>
      <c r="H776">
        <v>5.3840000000000003</v>
      </c>
      <c r="I776">
        <v>11.84</v>
      </c>
      <c r="J776">
        <v>3.93</v>
      </c>
      <c r="K776">
        <v>3.71</v>
      </c>
      <c r="L776">
        <v>19.690000000000001</v>
      </c>
    </row>
    <row r="777" spans="1:12">
      <c r="A777">
        <v>1999</v>
      </c>
      <c r="B777">
        <v>9</v>
      </c>
      <c r="C777">
        <v>2</v>
      </c>
      <c r="D777" s="30">
        <f t="shared" si="12"/>
        <v>36405</v>
      </c>
      <c r="E777">
        <v>140.5</v>
      </c>
      <c r="F777">
        <v>108.89</v>
      </c>
      <c r="G777">
        <v>12.36</v>
      </c>
      <c r="H777">
        <v>5.5279999999999996</v>
      </c>
      <c r="I777">
        <v>11.9</v>
      </c>
      <c r="J777">
        <v>4</v>
      </c>
      <c r="K777">
        <v>3.77</v>
      </c>
      <c r="L777">
        <v>20.34</v>
      </c>
    </row>
    <row r="778" spans="1:12">
      <c r="A778">
        <v>1999</v>
      </c>
      <c r="B778">
        <v>9</v>
      </c>
      <c r="C778">
        <v>3</v>
      </c>
      <c r="D778" s="30">
        <f t="shared" si="12"/>
        <v>36406</v>
      </c>
      <c r="E778">
        <v>140.41999999999999</v>
      </c>
      <c r="F778">
        <v>108.79</v>
      </c>
      <c r="G778">
        <v>12.36</v>
      </c>
      <c r="H778">
        <v>5.5250000000000004</v>
      </c>
      <c r="I778">
        <v>11.93</v>
      </c>
      <c r="J778">
        <v>3.99</v>
      </c>
      <c r="K778">
        <v>3.77</v>
      </c>
      <c r="L778">
        <v>20.309999999999999</v>
      </c>
    </row>
    <row r="779" spans="1:12">
      <c r="A779">
        <v>1999</v>
      </c>
      <c r="B779">
        <v>9</v>
      </c>
      <c r="C779">
        <v>4</v>
      </c>
      <c r="D779" s="30">
        <f t="shared" si="12"/>
        <v>36407</v>
      </c>
      <c r="E779">
        <v>140.34</v>
      </c>
      <c r="F779">
        <v>108.69</v>
      </c>
      <c r="G779">
        <v>12.36</v>
      </c>
      <c r="H779">
        <v>5.5220000000000002</v>
      </c>
      <c r="I779">
        <v>11.97</v>
      </c>
      <c r="J779">
        <v>3.99</v>
      </c>
      <c r="K779">
        <v>3.76</v>
      </c>
      <c r="L779">
        <v>20.28</v>
      </c>
    </row>
    <row r="780" spans="1:12">
      <c r="A780">
        <v>1999</v>
      </c>
      <c r="B780">
        <v>9</v>
      </c>
      <c r="C780">
        <v>6</v>
      </c>
      <c r="D780" s="30">
        <f t="shared" si="12"/>
        <v>36409</v>
      </c>
      <c r="E780">
        <v>140.35</v>
      </c>
      <c r="F780">
        <v>108.63</v>
      </c>
      <c r="G780">
        <v>12.36</v>
      </c>
      <c r="H780">
        <v>5.5170000000000003</v>
      </c>
      <c r="I780">
        <v>12</v>
      </c>
      <c r="J780">
        <v>3.98</v>
      </c>
      <c r="K780">
        <v>3.75</v>
      </c>
      <c r="L780">
        <v>20.22</v>
      </c>
    </row>
    <row r="781" spans="1:12">
      <c r="A781">
        <v>1999</v>
      </c>
      <c r="B781">
        <v>9</v>
      </c>
      <c r="C781">
        <v>7</v>
      </c>
      <c r="D781" s="30">
        <f t="shared" si="12"/>
        <v>36410</v>
      </c>
      <c r="E781">
        <v>139.85</v>
      </c>
      <c r="F781">
        <v>108.2</v>
      </c>
      <c r="G781">
        <v>12.36</v>
      </c>
      <c r="H781">
        <v>5.5140000000000002</v>
      </c>
      <c r="I781">
        <v>12.12</v>
      </c>
      <c r="J781">
        <v>3.97</v>
      </c>
      <c r="K781">
        <v>3.75</v>
      </c>
      <c r="L781">
        <v>20.16</v>
      </c>
    </row>
    <row r="782" spans="1:12">
      <c r="A782">
        <v>1999</v>
      </c>
      <c r="B782">
        <v>9</v>
      </c>
      <c r="C782">
        <v>8</v>
      </c>
      <c r="D782" s="30">
        <f t="shared" si="12"/>
        <v>36411</v>
      </c>
      <c r="E782">
        <v>140.38999999999999</v>
      </c>
      <c r="F782">
        <v>108.59</v>
      </c>
      <c r="G782">
        <v>12.36</v>
      </c>
      <c r="H782">
        <v>5.5110000000000001</v>
      </c>
      <c r="I782">
        <v>11.94</v>
      </c>
      <c r="J782">
        <v>3.99</v>
      </c>
      <c r="K782">
        <v>3.77</v>
      </c>
      <c r="L782">
        <v>20.27</v>
      </c>
    </row>
    <row r="783" spans="1:12">
      <c r="A783">
        <v>1999</v>
      </c>
      <c r="B783">
        <v>9</v>
      </c>
      <c r="C783">
        <v>9</v>
      </c>
      <c r="D783" s="30">
        <f t="shared" si="12"/>
        <v>36412</v>
      </c>
      <c r="E783">
        <v>140.76</v>
      </c>
      <c r="F783">
        <v>108.85</v>
      </c>
      <c r="G783">
        <v>12.36</v>
      </c>
      <c r="H783">
        <v>5.508</v>
      </c>
      <c r="I783">
        <v>11.88</v>
      </c>
      <c r="J783">
        <v>3.99</v>
      </c>
      <c r="K783">
        <v>3.77</v>
      </c>
      <c r="L783">
        <v>20.27</v>
      </c>
    </row>
    <row r="784" spans="1:12">
      <c r="A784">
        <v>1999</v>
      </c>
      <c r="B784">
        <v>9</v>
      </c>
      <c r="C784">
        <v>10</v>
      </c>
      <c r="D784" s="30">
        <f t="shared" si="12"/>
        <v>36413</v>
      </c>
      <c r="E784">
        <v>140.84</v>
      </c>
      <c r="F784">
        <v>108.88</v>
      </c>
      <c r="G784">
        <v>12.36</v>
      </c>
      <c r="H784">
        <v>5.5060000000000002</v>
      </c>
      <c r="I784">
        <v>11.88</v>
      </c>
      <c r="J784">
        <v>3.99</v>
      </c>
      <c r="K784">
        <v>3.76</v>
      </c>
      <c r="L784">
        <v>20.239999999999998</v>
      </c>
    </row>
    <row r="785" spans="1:12">
      <c r="A785">
        <v>1999</v>
      </c>
      <c r="B785">
        <v>9</v>
      </c>
      <c r="C785">
        <v>14</v>
      </c>
      <c r="D785" s="30">
        <f t="shared" si="12"/>
        <v>36417</v>
      </c>
      <c r="E785">
        <v>140.44999999999999</v>
      </c>
      <c r="F785">
        <v>108.82</v>
      </c>
      <c r="G785">
        <v>12.36</v>
      </c>
      <c r="H785">
        <v>5.4950000000000001</v>
      </c>
      <c r="I785">
        <v>11.83</v>
      </c>
      <c r="J785">
        <v>3.99</v>
      </c>
      <c r="K785">
        <v>3.77</v>
      </c>
      <c r="L785">
        <v>20.239999999999998</v>
      </c>
    </row>
    <row r="786" spans="1:12">
      <c r="A786">
        <v>1999</v>
      </c>
      <c r="B786">
        <v>9</v>
      </c>
      <c r="C786">
        <v>15</v>
      </c>
      <c r="D786" s="30">
        <f t="shared" si="12"/>
        <v>36418</v>
      </c>
      <c r="E786">
        <v>140.25</v>
      </c>
      <c r="F786">
        <v>108.63</v>
      </c>
      <c r="G786">
        <v>12.36</v>
      </c>
      <c r="H786">
        <v>5.492</v>
      </c>
      <c r="I786">
        <v>11.89</v>
      </c>
      <c r="J786">
        <v>3.99</v>
      </c>
      <c r="K786">
        <v>3.76</v>
      </c>
      <c r="L786">
        <v>20.2</v>
      </c>
    </row>
    <row r="787" spans="1:12">
      <c r="A787">
        <v>1999</v>
      </c>
      <c r="B787">
        <v>9</v>
      </c>
      <c r="C787">
        <v>16</v>
      </c>
      <c r="D787" s="30">
        <f t="shared" si="12"/>
        <v>36419</v>
      </c>
      <c r="E787">
        <v>140.61000000000001</v>
      </c>
      <c r="F787">
        <v>108.88</v>
      </c>
      <c r="G787">
        <v>12.36</v>
      </c>
      <c r="H787">
        <v>5.4889999999999999</v>
      </c>
      <c r="I787">
        <v>11.84</v>
      </c>
      <c r="J787">
        <v>3.99</v>
      </c>
      <c r="K787">
        <v>3.76</v>
      </c>
      <c r="L787">
        <v>20.2</v>
      </c>
    </row>
    <row r="788" spans="1:12">
      <c r="A788">
        <v>1999</v>
      </c>
      <c r="B788">
        <v>9</v>
      </c>
      <c r="C788">
        <v>17</v>
      </c>
      <c r="D788" s="30">
        <f t="shared" si="12"/>
        <v>36420</v>
      </c>
      <c r="E788">
        <v>140.91999999999999</v>
      </c>
      <c r="F788">
        <v>109.09</v>
      </c>
      <c r="G788">
        <v>12.36</v>
      </c>
      <c r="H788">
        <v>5.4859999999999998</v>
      </c>
      <c r="I788">
        <v>11.79</v>
      </c>
      <c r="J788">
        <v>3.99</v>
      </c>
      <c r="K788">
        <v>3.76</v>
      </c>
      <c r="L788">
        <v>20.190000000000001</v>
      </c>
    </row>
    <row r="789" spans="1:12">
      <c r="A789">
        <v>1999</v>
      </c>
      <c r="B789">
        <v>9</v>
      </c>
      <c r="C789">
        <v>18</v>
      </c>
      <c r="D789" s="30">
        <f t="shared" si="12"/>
        <v>36421</v>
      </c>
      <c r="E789">
        <v>141.03</v>
      </c>
      <c r="F789">
        <v>109.15</v>
      </c>
      <c r="G789">
        <v>12.36</v>
      </c>
      <c r="H789">
        <v>5.4829999999999997</v>
      </c>
      <c r="I789">
        <v>11.74</v>
      </c>
      <c r="J789">
        <v>3.99</v>
      </c>
      <c r="K789">
        <v>3.77</v>
      </c>
      <c r="L789">
        <v>20.21</v>
      </c>
    </row>
    <row r="790" spans="1:12">
      <c r="A790">
        <v>1999</v>
      </c>
      <c r="B790">
        <v>9</v>
      </c>
      <c r="C790">
        <v>20</v>
      </c>
      <c r="D790" s="30">
        <f t="shared" si="12"/>
        <v>36423</v>
      </c>
      <c r="E790">
        <v>141.52000000000001</v>
      </c>
      <c r="F790">
        <v>109.47</v>
      </c>
      <c r="G790">
        <v>12.33</v>
      </c>
      <c r="H790">
        <v>5.54</v>
      </c>
      <c r="I790">
        <v>11.71</v>
      </c>
      <c r="J790">
        <v>4.0199999999999996</v>
      </c>
      <c r="K790">
        <v>3.8</v>
      </c>
      <c r="L790">
        <v>20.51</v>
      </c>
    </row>
    <row r="791" spans="1:12">
      <c r="A791">
        <v>1999</v>
      </c>
      <c r="B791">
        <v>9</v>
      </c>
      <c r="C791">
        <v>21</v>
      </c>
      <c r="D791" s="30">
        <f t="shared" si="12"/>
        <v>36424</v>
      </c>
      <c r="E791">
        <v>141.19</v>
      </c>
      <c r="F791">
        <v>109.17</v>
      </c>
      <c r="G791">
        <v>12.33</v>
      </c>
      <c r="H791">
        <v>5.5380000000000003</v>
      </c>
      <c r="I791">
        <v>11.78</v>
      </c>
      <c r="J791">
        <v>4.0199999999999996</v>
      </c>
      <c r="K791">
        <v>3.79</v>
      </c>
      <c r="L791">
        <v>20.46</v>
      </c>
    </row>
    <row r="792" spans="1:12">
      <c r="A792">
        <v>1999</v>
      </c>
      <c r="B792">
        <v>9</v>
      </c>
      <c r="C792">
        <v>22</v>
      </c>
      <c r="D792" s="30">
        <f t="shared" si="12"/>
        <v>36425</v>
      </c>
      <c r="E792">
        <v>141.22</v>
      </c>
      <c r="F792">
        <v>109.16</v>
      </c>
      <c r="G792">
        <v>12.33</v>
      </c>
      <c r="H792">
        <v>5.5350000000000001</v>
      </c>
      <c r="I792">
        <v>11.8</v>
      </c>
      <c r="J792">
        <v>4.01</v>
      </c>
      <c r="K792">
        <v>3.79</v>
      </c>
      <c r="L792">
        <v>20.43</v>
      </c>
    </row>
    <row r="793" spans="1:12">
      <c r="A793">
        <v>1999</v>
      </c>
      <c r="B793">
        <v>9</v>
      </c>
      <c r="C793">
        <v>23</v>
      </c>
      <c r="D793" s="30">
        <f t="shared" si="12"/>
        <v>36426</v>
      </c>
      <c r="E793">
        <v>141.46</v>
      </c>
      <c r="F793">
        <v>109.32</v>
      </c>
      <c r="G793">
        <v>12.33</v>
      </c>
      <c r="H793">
        <v>5.532</v>
      </c>
      <c r="I793">
        <v>11.77</v>
      </c>
      <c r="J793">
        <v>4.01</v>
      </c>
      <c r="K793">
        <v>3.79</v>
      </c>
      <c r="L793">
        <v>20.420000000000002</v>
      </c>
    </row>
    <row r="794" spans="1:12">
      <c r="A794">
        <v>1999</v>
      </c>
      <c r="B794">
        <v>9</v>
      </c>
      <c r="C794">
        <v>24</v>
      </c>
      <c r="D794" s="30">
        <f t="shared" si="12"/>
        <v>36427</v>
      </c>
      <c r="E794">
        <v>141.34</v>
      </c>
      <c r="F794">
        <v>109.19</v>
      </c>
      <c r="G794">
        <v>12.33</v>
      </c>
      <c r="H794">
        <v>5.5289999999999999</v>
      </c>
      <c r="I794">
        <v>11.81</v>
      </c>
      <c r="J794">
        <v>4.01</v>
      </c>
      <c r="K794">
        <v>3.78</v>
      </c>
      <c r="L794">
        <v>20.39</v>
      </c>
    </row>
    <row r="795" spans="1:12">
      <c r="A795">
        <v>1999</v>
      </c>
      <c r="B795">
        <v>9</v>
      </c>
      <c r="C795">
        <v>25</v>
      </c>
      <c r="D795" s="30">
        <f t="shared" si="12"/>
        <v>36428</v>
      </c>
      <c r="E795">
        <v>141.44999999999999</v>
      </c>
      <c r="F795">
        <v>109.24</v>
      </c>
      <c r="G795">
        <v>12.33</v>
      </c>
      <c r="H795">
        <v>5.5259999999999998</v>
      </c>
      <c r="I795">
        <v>11.66</v>
      </c>
      <c r="J795">
        <v>4.03</v>
      </c>
      <c r="K795">
        <v>3.81</v>
      </c>
      <c r="L795">
        <v>20.52</v>
      </c>
    </row>
    <row r="796" spans="1:12">
      <c r="A796">
        <v>1999</v>
      </c>
      <c r="B796">
        <v>9</v>
      </c>
      <c r="C796">
        <v>27</v>
      </c>
      <c r="D796" s="30">
        <f t="shared" si="12"/>
        <v>36430</v>
      </c>
      <c r="E796">
        <v>141.52000000000001</v>
      </c>
      <c r="F796">
        <v>109.22</v>
      </c>
      <c r="G796">
        <v>12.33</v>
      </c>
      <c r="H796">
        <v>5.5209999999999999</v>
      </c>
      <c r="I796">
        <v>11.68</v>
      </c>
      <c r="J796">
        <v>4.03</v>
      </c>
      <c r="K796">
        <v>3.8</v>
      </c>
      <c r="L796">
        <v>20.47</v>
      </c>
    </row>
    <row r="797" spans="1:12">
      <c r="A797">
        <v>1999</v>
      </c>
      <c r="B797">
        <v>9</v>
      </c>
      <c r="C797">
        <v>28</v>
      </c>
      <c r="D797" s="30">
        <f t="shared" si="12"/>
        <v>36431</v>
      </c>
      <c r="E797">
        <v>141.53</v>
      </c>
      <c r="F797">
        <v>109.2</v>
      </c>
      <c r="G797">
        <v>12.33</v>
      </c>
      <c r="H797">
        <v>5.5179999999999998</v>
      </c>
      <c r="I797">
        <v>11.7</v>
      </c>
      <c r="J797">
        <v>4.0199999999999996</v>
      </c>
      <c r="K797">
        <v>3.8</v>
      </c>
      <c r="L797">
        <v>20.440000000000001</v>
      </c>
    </row>
    <row r="798" spans="1:12">
      <c r="A798">
        <v>1999</v>
      </c>
      <c r="B798">
        <v>9</v>
      </c>
      <c r="C798">
        <v>29</v>
      </c>
      <c r="D798" s="30">
        <f t="shared" si="12"/>
        <v>36432</v>
      </c>
      <c r="E798">
        <v>141.55000000000001</v>
      </c>
      <c r="F798">
        <v>109.18</v>
      </c>
      <c r="G798">
        <v>12.33</v>
      </c>
      <c r="H798">
        <v>5.5149999999999997</v>
      </c>
      <c r="I798">
        <v>11.71</v>
      </c>
      <c r="J798">
        <v>4.0199999999999996</v>
      </c>
      <c r="K798">
        <v>3.8</v>
      </c>
      <c r="L798">
        <v>20.41</v>
      </c>
    </row>
    <row r="799" spans="1:12">
      <c r="A799">
        <v>1999</v>
      </c>
      <c r="B799">
        <v>9</v>
      </c>
      <c r="C799">
        <v>30</v>
      </c>
      <c r="D799" s="30">
        <f t="shared" si="12"/>
        <v>36433</v>
      </c>
      <c r="E799">
        <v>141.82</v>
      </c>
      <c r="F799">
        <v>109.36</v>
      </c>
      <c r="G799">
        <v>12.33</v>
      </c>
      <c r="H799">
        <v>5.5129999999999999</v>
      </c>
      <c r="I799">
        <v>11.68</v>
      </c>
      <c r="J799">
        <v>4.0199999999999996</v>
      </c>
      <c r="K799">
        <v>3.8</v>
      </c>
      <c r="L799">
        <v>20.399999999999999</v>
      </c>
    </row>
    <row r="800" spans="1:12">
      <c r="A800">
        <v>1999</v>
      </c>
      <c r="B800">
        <v>10</v>
      </c>
      <c r="C800">
        <v>1</v>
      </c>
      <c r="D800" s="30">
        <f t="shared" si="12"/>
        <v>36434</v>
      </c>
      <c r="E800">
        <v>141.83000000000001</v>
      </c>
      <c r="F800">
        <v>109.33</v>
      </c>
      <c r="G800">
        <v>12.33</v>
      </c>
      <c r="H800">
        <v>5.51</v>
      </c>
      <c r="I800">
        <v>11.69</v>
      </c>
      <c r="J800">
        <v>4.01</v>
      </c>
      <c r="K800">
        <v>3.79</v>
      </c>
      <c r="L800">
        <v>20.37</v>
      </c>
    </row>
    <row r="801" spans="1:12">
      <c r="A801">
        <v>1999</v>
      </c>
      <c r="B801">
        <v>10</v>
      </c>
      <c r="C801">
        <v>4</v>
      </c>
      <c r="D801" s="30">
        <f t="shared" si="12"/>
        <v>36437</v>
      </c>
      <c r="E801">
        <v>141.86000000000001</v>
      </c>
      <c r="F801">
        <v>109.25</v>
      </c>
      <c r="G801">
        <v>12.33</v>
      </c>
      <c r="H801">
        <v>5.5010000000000003</v>
      </c>
      <c r="I801">
        <v>11.74</v>
      </c>
      <c r="J801">
        <v>4</v>
      </c>
      <c r="K801">
        <v>3.78</v>
      </c>
      <c r="L801">
        <v>20.29</v>
      </c>
    </row>
    <row r="802" spans="1:12">
      <c r="A802">
        <v>1999</v>
      </c>
      <c r="B802">
        <v>10</v>
      </c>
      <c r="C802">
        <v>5</v>
      </c>
      <c r="D802" s="30">
        <f t="shared" si="12"/>
        <v>36438</v>
      </c>
      <c r="E802">
        <v>141.62</v>
      </c>
      <c r="F802">
        <v>109.03</v>
      </c>
      <c r="G802">
        <v>12.33</v>
      </c>
      <c r="H802">
        <v>5.4989999999999997</v>
      </c>
      <c r="I802">
        <v>11.8</v>
      </c>
      <c r="J802">
        <v>4</v>
      </c>
      <c r="K802">
        <v>3.78</v>
      </c>
      <c r="L802">
        <v>20.25</v>
      </c>
    </row>
    <row r="803" spans="1:12">
      <c r="A803">
        <v>1999</v>
      </c>
      <c r="B803">
        <v>10</v>
      </c>
      <c r="C803">
        <v>6</v>
      </c>
      <c r="D803" s="30">
        <f t="shared" si="12"/>
        <v>36439</v>
      </c>
      <c r="E803">
        <v>141.59</v>
      </c>
      <c r="F803">
        <v>108.97</v>
      </c>
      <c r="G803">
        <v>12.33</v>
      </c>
      <c r="H803">
        <v>5.4960000000000004</v>
      </c>
      <c r="I803">
        <v>11.82</v>
      </c>
      <c r="J803">
        <v>4</v>
      </c>
      <c r="K803">
        <v>3.77</v>
      </c>
      <c r="L803">
        <v>20.22</v>
      </c>
    </row>
    <row r="804" spans="1:12">
      <c r="A804">
        <v>1999</v>
      </c>
      <c r="B804">
        <v>10</v>
      </c>
      <c r="C804">
        <v>7</v>
      </c>
      <c r="D804" s="30">
        <f t="shared" si="12"/>
        <v>36440</v>
      </c>
      <c r="E804">
        <v>141.72</v>
      </c>
      <c r="F804">
        <v>109.04</v>
      </c>
      <c r="G804">
        <v>12.33</v>
      </c>
      <c r="H804">
        <v>5.4930000000000003</v>
      </c>
      <c r="I804">
        <v>11.74</v>
      </c>
      <c r="J804">
        <v>4.01</v>
      </c>
      <c r="K804">
        <v>3.78</v>
      </c>
      <c r="L804">
        <v>20.28</v>
      </c>
    </row>
    <row r="805" spans="1:12">
      <c r="A805">
        <v>1999</v>
      </c>
      <c r="B805">
        <v>10</v>
      </c>
      <c r="C805">
        <v>8</v>
      </c>
      <c r="D805" s="30">
        <f t="shared" si="12"/>
        <v>36441</v>
      </c>
      <c r="E805">
        <v>141.87</v>
      </c>
      <c r="F805">
        <v>109.13</v>
      </c>
      <c r="G805">
        <v>12.31</v>
      </c>
      <c r="H805">
        <v>5.5679999999999996</v>
      </c>
      <c r="I805">
        <v>11.75</v>
      </c>
      <c r="J805">
        <v>4.04</v>
      </c>
      <c r="K805">
        <v>3.82</v>
      </c>
      <c r="L805">
        <v>20.71</v>
      </c>
    </row>
    <row r="806" spans="1:12">
      <c r="A806">
        <v>1999</v>
      </c>
      <c r="B806">
        <v>10</v>
      </c>
      <c r="C806">
        <v>9</v>
      </c>
      <c r="D806" s="30">
        <f t="shared" si="12"/>
        <v>36442</v>
      </c>
      <c r="E806">
        <v>141.9</v>
      </c>
      <c r="F806">
        <v>109.12</v>
      </c>
      <c r="G806">
        <v>12.31</v>
      </c>
      <c r="H806">
        <v>5.5659999999999998</v>
      </c>
      <c r="I806">
        <v>11.76</v>
      </c>
      <c r="J806">
        <v>4.04</v>
      </c>
      <c r="K806">
        <v>3.81</v>
      </c>
      <c r="L806">
        <v>20.68</v>
      </c>
    </row>
    <row r="807" spans="1:12">
      <c r="A807">
        <v>1999</v>
      </c>
      <c r="B807">
        <v>10</v>
      </c>
      <c r="C807">
        <v>11</v>
      </c>
      <c r="D807" s="30">
        <f t="shared" si="12"/>
        <v>36444</v>
      </c>
      <c r="E807">
        <v>141.85</v>
      </c>
      <c r="F807">
        <v>109.23</v>
      </c>
      <c r="G807">
        <v>12.31</v>
      </c>
      <c r="H807">
        <v>5.56</v>
      </c>
      <c r="I807">
        <v>11.7</v>
      </c>
      <c r="J807">
        <v>4.04</v>
      </c>
      <c r="K807">
        <v>3.82</v>
      </c>
      <c r="L807">
        <v>20.7</v>
      </c>
    </row>
    <row r="808" spans="1:12">
      <c r="A808">
        <v>1999</v>
      </c>
      <c r="B808">
        <v>10</v>
      </c>
      <c r="C808">
        <v>12</v>
      </c>
      <c r="D808" s="30">
        <f t="shared" si="12"/>
        <v>36445</v>
      </c>
      <c r="E808">
        <v>141.83000000000001</v>
      </c>
      <c r="F808">
        <v>109.18</v>
      </c>
      <c r="G808">
        <v>12.31</v>
      </c>
      <c r="H808">
        <v>5.5570000000000004</v>
      </c>
      <c r="I808">
        <v>11.72</v>
      </c>
      <c r="J808">
        <v>4.04</v>
      </c>
      <c r="K808">
        <v>3.82</v>
      </c>
      <c r="L808">
        <v>20.67</v>
      </c>
    </row>
    <row r="809" spans="1:12">
      <c r="A809">
        <v>1999</v>
      </c>
      <c r="B809">
        <v>10</v>
      </c>
      <c r="C809">
        <v>13</v>
      </c>
      <c r="D809" s="30">
        <f t="shared" si="12"/>
        <v>36446</v>
      </c>
      <c r="E809">
        <v>141.6</v>
      </c>
      <c r="F809">
        <v>108.96</v>
      </c>
      <c r="G809">
        <v>12.31</v>
      </c>
      <c r="H809">
        <v>5.5549999999999997</v>
      </c>
      <c r="I809">
        <v>11.78</v>
      </c>
      <c r="J809">
        <v>4.03</v>
      </c>
      <c r="K809">
        <v>3.81</v>
      </c>
      <c r="L809">
        <v>20.63</v>
      </c>
    </row>
    <row r="810" spans="1:12">
      <c r="A810">
        <v>1999</v>
      </c>
      <c r="B810">
        <v>10</v>
      </c>
      <c r="C810">
        <v>14</v>
      </c>
      <c r="D810" s="30">
        <f t="shared" si="12"/>
        <v>36447</v>
      </c>
      <c r="E810">
        <v>141.55000000000001</v>
      </c>
      <c r="F810">
        <v>108.88</v>
      </c>
      <c r="G810">
        <v>12.31</v>
      </c>
      <c r="H810">
        <v>5.5519999999999996</v>
      </c>
      <c r="I810">
        <v>11.8</v>
      </c>
      <c r="J810">
        <v>4.03</v>
      </c>
      <c r="K810">
        <v>3.8</v>
      </c>
      <c r="L810">
        <v>20.6</v>
      </c>
    </row>
    <row r="811" spans="1:12">
      <c r="A811">
        <v>1999</v>
      </c>
      <c r="B811">
        <v>10</v>
      </c>
      <c r="C811">
        <v>15</v>
      </c>
      <c r="D811" s="30">
        <f t="shared" si="12"/>
        <v>36448</v>
      </c>
      <c r="E811">
        <v>141.62</v>
      </c>
      <c r="F811">
        <v>108.9</v>
      </c>
      <c r="G811">
        <v>12.31</v>
      </c>
      <c r="H811">
        <v>5.5490000000000004</v>
      </c>
      <c r="I811">
        <v>11.81</v>
      </c>
      <c r="J811">
        <v>4.03</v>
      </c>
      <c r="K811">
        <v>3.8</v>
      </c>
      <c r="L811">
        <v>20.57</v>
      </c>
    </row>
    <row r="812" spans="1:12">
      <c r="A812">
        <v>1999</v>
      </c>
      <c r="B812">
        <v>10</v>
      </c>
      <c r="C812">
        <v>16</v>
      </c>
      <c r="D812" s="30">
        <f t="shared" si="12"/>
        <v>36449</v>
      </c>
      <c r="E812">
        <v>141.63</v>
      </c>
      <c r="F812">
        <v>108.87</v>
      </c>
      <c r="G812">
        <v>12.31</v>
      </c>
      <c r="H812">
        <v>5.5460000000000003</v>
      </c>
      <c r="I812">
        <v>11.75</v>
      </c>
      <c r="J812">
        <v>4.04</v>
      </c>
      <c r="K812">
        <v>3.81</v>
      </c>
      <c r="L812">
        <v>20.62</v>
      </c>
    </row>
    <row r="813" spans="1:12">
      <c r="A813">
        <v>1999</v>
      </c>
      <c r="B813">
        <v>10</v>
      </c>
      <c r="C813">
        <v>18</v>
      </c>
      <c r="D813" s="30">
        <f t="shared" si="12"/>
        <v>36451</v>
      </c>
      <c r="E813">
        <v>141.63999999999999</v>
      </c>
      <c r="F813">
        <v>108.8</v>
      </c>
      <c r="G813">
        <v>12.31</v>
      </c>
      <c r="H813">
        <v>5.5410000000000004</v>
      </c>
      <c r="I813">
        <v>11.78</v>
      </c>
      <c r="J813">
        <v>4.03</v>
      </c>
      <c r="K813">
        <v>3.81</v>
      </c>
      <c r="L813">
        <v>20.57</v>
      </c>
    </row>
    <row r="814" spans="1:12">
      <c r="A814">
        <v>1999</v>
      </c>
      <c r="B814">
        <v>10</v>
      </c>
      <c r="C814">
        <v>20</v>
      </c>
      <c r="D814" s="30">
        <f t="shared" si="12"/>
        <v>36453</v>
      </c>
      <c r="E814">
        <v>142.35</v>
      </c>
      <c r="F814">
        <v>109.29</v>
      </c>
      <c r="G814">
        <v>12.31</v>
      </c>
      <c r="H814">
        <v>5.5350000000000001</v>
      </c>
      <c r="I814">
        <v>11.68</v>
      </c>
      <c r="J814">
        <v>4.03</v>
      </c>
      <c r="K814">
        <v>3.81</v>
      </c>
      <c r="L814">
        <v>20.56</v>
      </c>
    </row>
    <row r="815" spans="1:12">
      <c r="A815">
        <v>1999</v>
      </c>
      <c r="B815">
        <v>10</v>
      </c>
      <c r="C815">
        <v>21</v>
      </c>
      <c r="D815" s="30">
        <f t="shared" si="12"/>
        <v>36454</v>
      </c>
      <c r="E815">
        <v>142.05000000000001</v>
      </c>
      <c r="F815">
        <v>109.02</v>
      </c>
      <c r="G815">
        <v>12.31</v>
      </c>
      <c r="H815">
        <v>5.532</v>
      </c>
      <c r="I815">
        <v>11.76</v>
      </c>
      <c r="J815">
        <v>4.0199999999999996</v>
      </c>
      <c r="K815">
        <v>3.8</v>
      </c>
      <c r="L815">
        <v>20.51</v>
      </c>
    </row>
    <row r="816" spans="1:12">
      <c r="A816">
        <v>1999</v>
      </c>
      <c r="B816">
        <v>10</v>
      </c>
      <c r="C816">
        <v>22</v>
      </c>
      <c r="D816" s="30">
        <f t="shared" si="12"/>
        <v>36455</v>
      </c>
      <c r="E816">
        <v>142.08000000000001</v>
      </c>
      <c r="F816">
        <v>109.01</v>
      </c>
      <c r="G816">
        <v>12.31</v>
      </c>
      <c r="H816">
        <v>5.53</v>
      </c>
      <c r="I816">
        <v>11.71</v>
      </c>
      <c r="J816">
        <v>4.03</v>
      </c>
      <c r="K816">
        <v>3.81</v>
      </c>
      <c r="L816">
        <v>20.55</v>
      </c>
    </row>
    <row r="817" spans="1:12">
      <c r="A817">
        <v>1999</v>
      </c>
      <c r="B817">
        <v>10</v>
      </c>
      <c r="C817">
        <v>23</v>
      </c>
      <c r="D817" s="30">
        <f t="shared" si="12"/>
        <v>36456</v>
      </c>
      <c r="E817">
        <v>142.22999999999999</v>
      </c>
      <c r="F817">
        <v>109.09</v>
      </c>
      <c r="G817">
        <v>12.31</v>
      </c>
      <c r="H817">
        <v>5.5270000000000001</v>
      </c>
      <c r="I817">
        <v>11.7</v>
      </c>
      <c r="J817">
        <v>4.03</v>
      </c>
      <c r="K817">
        <v>3.81</v>
      </c>
      <c r="L817">
        <v>20.53</v>
      </c>
    </row>
    <row r="818" spans="1:12">
      <c r="A818">
        <v>1999</v>
      </c>
      <c r="B818">
        <v>10</v>
      </c>
      <c r="C818">
        <v>25</v>
      </c>
      <c r="D818" s="30">
        <f t="shared" si="12"/>
        <v>36458</v>
      </c>
      <c r="E818">
        <v>142.35</v>
      </c>
      <c r="F818">
        <v>109.11</v>
      </c>
      <c r="G818">
        <v>12.31</v>
      </c>
      <c r="H818">
        <v>5.5209999999999999</v>
      </c>
      <c r="I818">
        <v>11.71</v>
      </c>
      <c r="J818">
        <v>4.0199999999999996</v>
      </c>
      <c r="K818">
        <v>3.8</v>
      </c>
      <c r="L818">
        <v>20.48</v>
      </c>
    </row>
    <row r="819" spans="1:12">
      <c r="A819">
        <v>1999</v>
      </c>
      <c r="B819">
        <v>10</v>
      </c>
      <c r="C819">
        <v>26</v>
      </c>
      <c r="D819" s="30">
        <f t="shared" si="12"/>
        <v>36459</v>
      </c>
      <c r="E819">
        <v>142.01</v>
      </c>
      <c r="F819">
        <v>108.81</v>
      </c>
      <c r="G819">
        <v>12.31</v>
      </c>
      <c r="H819">
        <v>5.5179999999999998</v>
      </c>
      <c r="I819">
        <v>11.79</v>
      </c>
      <c r="J819">
        <v>4.0199999999999996</v>
      </c>
      <c r="K819">
        <v>3.79</v>
      </c>
      <c r="L819">
        <v>20.440000000000001</v>
      </c>
    </row>
    <row r="820" spans="1:12">
      <c r="A820">
        <v>1999</v>
      </c>
      <c r="B820">
        <v>10</v>
      </c>
      <c r="C820">
        <v>27</v>
      </c>
      <c r="D820" s="30">
        <f t="shared" si="12"/>
        <v>36460</v>
      </c>
      <c r="E820">
        <v>142.38999999999999</v>
      </c>
      <c r="F820">
        <v>109.07</v>
      </c>
      <c r="G820">
        <v>12.31</v>
      </c>
      <c r="H820">
        <v>5.516</v>
      </c>
      <c r="I820">
        <v>11.73</v>
      </c>
      <c r="J820">
        <v>4.0199999999999996</v>
      </c>
      <c r="K820">
        <v>3.79</v>
      </c>
      <c r="L820">
        <v>20.43</v>
      </c>
    </row>
    <row r="821" spans="1:12">
      <c r="A821">
        <v>1999</v>
      </c>
      <c r="B821">
        <v>10</v>
      </c>
      <c r="C821">
        <v>28</v>
      </c>
      <c r="D821" s="30">
        <f t="shared" si="12"/>
        <v>36461</v>
      </c>
      <c r="E821">
        <v>142.37</v>
      </c>
      <c r="F821">
        <v>109.02</v>
      </c>
      <c r="G821">
        <v>12.31</v>
      </c>
      <c r="H821">
        <v>5.5129999999999999</v>
      </c>
      <c r="I821">
        <v>11.76</v>
      </c>
      <c r="J821">
        <v>4.01</v>
      </c>
      <c r="K821">
        <v>3.79</v>
      </c>
      <c r="L821">
        <v>20.399999999999999</v>
      </c>
    </row>
    <row r="822" spans="1:12">
      <c r="A822">
        <v>1999</v>
      </c>
      <c r="B822">
        <v>10</v>
      </c>
      <c r="C822">
        <v>29</v>
      </c>
      <c r="D822" s="30">
        <f t="shared" si="12"/>
        <v>36462</v>
      </c>
      <c r="E822">
        <v>142.5</v>
      </c>
      <c r="F822">
        <v>109.08</v>
      </c>
      <c r="G822">
        <v>12.31</v>
      </c>
      <c r="H822">
        <v>5.51</v>
      </c>
      <c r="I822">
        <v>11.75</v>
      </c>
      <c r="J822">
        <v>4.01</v>
      </c>
      <c r="K822">
        <v>3.79</v>
      </c>
      <c r="L822">
        <v>20.38</v>
      </c>
    </row>
    <row r="823" spans="1:12">
      <c r="A823">
        <v>1999</v>
      </c>
      <c r="B823">
        <v>10</v>
      </c>
      <c r="C823">
        <v>30</v>
      </c>
      <c r="D823" s="30">
        <f t="shared" si="12"/>
        <v>36463</v>
      </c>
      <c r="E823">
        <v>142.82</v>
      </c>
      <c r="F823">
        <v>109.29</v>
      </c>
      <c r="G823">
        <v>12.31</v>
      </c>
      <c r="H823">
        <v>5.5069999999999997</v>
      </c>
      <c r="I823">
        <v>11.7</v>
      </c>
      <c r="J823">
        <v>4.01</v>
      </c>
      <c r="K823">
        <v>3.79</v>
      </c>
      <c r="L823">
        <v>20.37</v>
      </c>
    </row>
    <row r="824" spans="1:12">
      <c r="A824">
        <v>1999</v>
      </c>
      <c r="B824">
        <v>11</v>
      </c>
      <c r="C824">
        <v>1</v>
      </c>
      <c r="D824" s="30">
        <f t="shared" si="12"/>
        <v>36465</v>
      </c>
      <c r="E824">
        <v>142.91999999999999</v>
      </c>
      <c r="F824">
        <v>109.33</v>
      </c>
      <c r="G824">
        <v>12.31</v>
      </c>
      <c r="H824">
        <v>5.5049999999999999</v>
      </c>
      <c r="I824">
        <v>11.7</v>
      </c>
      <c r="J824">
        <v>4.01</v>
      </c>
      <c r="K824">
        <v>3.78</v>
      </c>
      <c r="L824">
        <v>20.350000000000001</v>
      </c>
    </row>
    <row r="825" spans="1:12">
      <c r="A825">
        <v>1999</v>
      </c>
      <c r="B825">
        <v>11</v>
      </c>
      <c r="C825">
        <v>2</v>
      </c>
      <c r="D825" s="30">
        <f t="shared" si="12"/>
        <v>36466</v>
      </c>
      <c r="E825">
        <v>142.66999999999999</v>
      </c>
      <c r="F825">
        <v>109.1</v>
      </c>
      <c r="G825">
        <v>12.31</v>
      </c>
      <c r="H825">
        <v>5.5019999999999998</v>
      </c>
      <c r="I825">
        <v>11.77</v>
      </c>
      <c r="J825">
        <v>4</v>
      </c>
      <c r="K825">
        <v>3.78</v>
      </c>
      <c r="L825">
        <v>20.309999999999999</v>
      </c>
    </row>
    <row r="826" spans="1:12">
      <c r="A826">
        <v>1999</v>
      </c>
      <c r="B826">
        <v>11</v>
      </c>
      <c r="C826">
        <v>3</v>
      </c>
      <c r="D826" s="30">
        <f t="shared" si="12"/>
        <v>36467</v>
      </c>
      <c r="E826">
        <v>142.83000000000001</v>
      </c>
      <c r="F826">
        <v>109.19</v>
      </c>
      <c r="G826">
        <v>12.31</v>
      </c>
      <c r="H826">
        <v>5.4989999999999997</v>
      </c>
      <c r="I826">
        <v>11.75</v>
      </c>
      <c r="J826">
        <v>4</v>
      </c>
      <c r="K826">
        <v>3.78</v>
      </c>
      <c r="L826">
        <v>20.29</v>
      </c>
    </row>
    <row r="827" spans="1:12">
      <c r="A827">
        <v>1999</v>
      </c>
      <c r="B827">
        <v>11</v>
      </c>
      <c r="C827">
        <v>4</v>
      </c>
      <c r="D827" s="30">
        <f t="shared" si="12"/>
        <v>36468</v>
      </c>
      <c r="E827">
        <v>143.06</v>
      </c>
      <c r="F827">
        <v>109.33</v>
      </c>
      <c r="G827">
        <v>12.31</v>
      </c>
      <c r="H827">
        <v>5.4960000000000004</v>
      </c>
      <c r="I827">
        <v>11.73</v>
      </c>
      <c r="J827">
        <v>4</v>
      </c>
      <c r="K827">
        <v>3.78</v>
      </c>
      <c r="L827">
        <v>20.28</v>
      </c>
    </row>
    <row r="828" spans="1:12">
      <c r="A828">
        <v>1999</v>
      </c>
      <c r="B828">
        <v>11</v>
      </c>
      <c r="C828">
        <v>5</v>
      </c>
      <c r="D828" s="30">
        <f t="shared" si="12"/>
        <v>36469</v>
      </c>
      <c r="E828">
        <v>143.12</v>
      </c>
      <c r="F828">
        <v>109.35</v>
      </c>
      <c r="G828">
        <v>12.31</v>
      </c>
      <c r="H828">
        <v>5.4930000000000003</v>
      </c>
      <c r="I828">
        <v>11.71</v>
      </c>
      <c r="J828">
        <v>4</v>
      </c>
      <c r="K828">
        <v>3.78</v>
      </c>
      <c r="L828">
        <v>20.28</v>
      </c>
    </row>
    <row r="829" spans="1:12">
      <c r="A829">
        <v>1999</v>
      </c>
      <c r="B829">
        <v>11</v>
      </c>
      <c r="C829">
        <v>6</v>
      </c>
      <c r="D829" s="30">
        <f t="shared" si="12"/>
        <v>36470</v>
      </c>
      <c r="E829">
        <v>143.38999999999999</v>
      </c>
      <c r="F829">
        <v>109.53</v>
      </c>
      <c r="G829">
        <v>12.31</v>
      </c>
      <c r="H829">
        <v>5.4909999999999997</v>
      </c>
      <c r="I829">
        <v>11.68</v>
      </c>
      <c r="J829">
        <v>4</v>
      </c>
      <c r="K829">
        <v>3.78</v>
      </c>
      <c r="L829">
        <v>20.260000000000002</v>
      </c>
    </row>
    <row r="830" spans="1:12">
      <c r="A830">
        <v>1999</v>
      </c>
      <c r="B830">
        <v>11</v>
      </c>
      <c r="C830">
        <v>8</v>
      </c>
      <c r="D830" s="30">
        <f t="shared" si="12"/>
        <v>36472</v>
      </c>
      <c r="E830">
        <v>143.18</v>
      </c>
      <c r="F830">
        <v>109.29</v>
      </c>
      <c r="G830">
        <v>12.31</v>
      </c>
      <c r="H830">
        <v>5.4850000000000003</v>
      </c>
      <c r="I830">
        <v>11.75</v>
      </c>
      <c r="J830">
        <v>3.99</v>
      </c>
      <c r="K830">
        <v>3.77</v>
      </c>
      <c r="L830">
        <v>20.2</v>
      </c>
    </row>
    <row r="831" spans="1:12">
      <c r="A831">
        <v>1999</v>
      </c>
      <c r="B831">
        <v>11</v>
      </c>
      <c r="C831">
        <v>11</v>
      </c>
      <c r="D831" s="30">
        <f t="shared" si="12"/>
        <v>36475</v>
      </c>
      <c r="E831">
        <v>143.21</v>
      </c>
      <c r="F831">
        <v>109.5</v>
      </c>
      <c r="G831">
        <v>12.31</v>
      </c>
      <c r="H831">
        <v>5.4770000000000003</v>
      </c>
      <c r="I831">
        <v>11.66</v>
      </c>
      <c r="J831">
        <v>3.99</v>
      </c>
      <c r="K831">
        <v>3.77</v>
      </c>
      <c r="L831">
        <v>20.21</v>
      </c>
    </row>
    <row r="832" spans="1:12">
      <c r="A832">
        <v>1999</v>
      </c>
      <c r="B832">
        <v>11</v>
      </c>
      <c r="C832">
        <v>12</v>
      </c>
      <c r="D832" s="30">
        <f t="shared" si="12"/>
        <v>36476</v>
      </c>
      <c r="E832">
        <v>143.21</v>
      </c>
      <c r="F832">
        <v>109.46</v>
      </c>
      <c r="G832">
        <v>12.31</v>
      </c>
      <c r="H832">
        <v>5.4740000000000002</v>
      </c>
      <c r="I832">
        <v>11.67</v>
      </c>
      <c r="J832">
        <v>3.99</v>
      </c>
      <c r="K832">
        <v>3.77</v>
      </c>
      <c r="L832">
        <v>20.190000000000001</v>
      </c>
    </row>
    <row r="833" spans="1:12">
      <c r="A833">
        <v>1999</v>
      </c>
      <c r="B833">
        <v>11</v>
      </c>
      <c r="C833">
        <v>13</v>
      </c>
      <c r="D833" s="30">
        <f t="shared" si="12"/>
        <v>36477</v>
      </c>
      <c r="E833">
        <v>143.30000000000001</v>
      </c>
      <c r="F833">
        <v>109.49</v>
      </c>
      <c r="G833">
        <v>12.31</v>
      </c>
      <c r="H833">
        <v>5.4710000000000001</v>
      </c>
      <c r="I833">
        <v>11.67</v>
      </c>
      <c r="J833">
        <v>3.99</v>
      </c>
      <c r="K833">
        <v>3.77</v>
      </c>
      <c r="L833">
        <v>20.16</v>
      </c>
    </row>
    <row r="834" spans="1:12">
      <c r="A834">
        <v>1999</v>
      </c>
      <c r="B834">
        <v>11</v>
      </c>
      <c r="C834">
        <v>15</v>
      </c>
      <c r="D834" s="30">
        <f t="shared" ref="D834:D897" si="13">DATE(A834,B834,C834)</f>
        <v>36479</v>
      </c>
      <c r="E834">
        <v>143.28</v>
      </c>
      <c r="F834">
        <v>109.4</v>
      </c>
      <c r="G834">
        <v>12.33</v>
      </c>
      <c r="H834">
        <v>5.3330000000000002</v>
      </c>
      <c r="I834">
        <v>11.63</v>
      </c>
      <c r="J834">
        <v>3.92</v>
      </c>
      <c r="K834">
        <v>3.71</v>
      </c>
      <c r="L834">
        <v>19.399999999999999</v>
      </c>
    </row>
    <row r="835" spans="1:12">
      <c r="A835">
        <v>1999</v>
      </c>
      <c r="B835">
        <v>11</v>
      </c>
      <c r="C835">
        <v>16</v>
      </c>
      <c r="D835" s="30">
        <f t="shared" si="13"/>
        <v>36480</v>
      </c>
      <c r="E835">
        <v>143.28</v>
      </c>
      <c r="F835">
        <v>109.36</v>
      </c>
      <c r="G835">
        <v>12.35</v>
      </c>
      <c r="H835">
        <v>5.3810000000000002</v>
      </c>
      <c r="I835">
        <v>11.66</v>
      </c>
      <c r="J835">
        <v>3.95</v>
      </c>
      <c r="K835">
        <v>3.73</v>
      </c>
      <c r="L835">
        <v>19.61</v>
      </c>
    </row>
    <row r="836" spans="1:12">
      <c r="A836">
        <v>1999</v>
      </c>
      <c r="B836">
        <v>11</v>
      </c>
      <c r="C836">
        <v>17</v>
      </c>
      <c r="D836" s="30">
        <f t="shared" si="13"/>
        <v>36481</v>
      </c>
      <c r="E836">
        <v>143.33000000000001</v>
      </c>
      <c r="F836">
        <v>109.37</v>
      </c>
      <c r="G836">
        <v>12.35</v>
      </c>
      <c r="H836">
        <v>5.3780000000000001</v>
      </c>
      <c r="I836">
        <v>11.67</v>
      </c>
      <c r="J836">
        <v>3.94</v>
      </c>
      <c r="K836">
        <v>3.73</v>
      </c>
      <c r="L836">
        <v>19.59</v>
      </c>
    </row>
    <row r="837" spans="1:12">
      <c r="A837">
        <v>1999</v>
      </c>
      <c r="B837">
        <v>11</v>
      </c>
      <c r="C837">
        <v>18</v>
      </c>
      <c r="D837" s="30">
        <f t="shared" si="13"/>
        <v>36482</v>
      </c>
      <c r="E837">
        <v>143.51</v>
      </c>
      <c r="F837">
        <v>109.48</v>
      </c>
      <c r="G837">
        <v>12.35</v>
      </c>
      <c r="H837">
        <v>5.3760000000000003</v>
      </c>
      <c r="I837">
        <v>11.65</v>
      </c>
      <c r="J837">
        <v>3.94</v>
      </c>
      <c r="K837">
        <v>3.73</v>
      </c>
      <c r="L837">
        <v>19.57</v>
      </c>
    </row>
    <row r="838" spans="1:12">
      <c r="A838">
        <v>1999</v>
      </c>
      <c r="B838">
        <v>11</v>
      </c>
      <c r="C838">
        <v>19</v>
      </c>
      <c r="D838" s="30">
        <f t="shared" si="13"/>
        <v>36483</v>
      </c>
      <c r="E838">
        <v>143.49</v>
      </c>
      <c r="F838">
        <v>109.43</v>
      </c>
      <c r="G838">
        <v>12.35</v>
      </c>
      <c r="H838">
        <v>5.3730000000000002</v>
      </c>
      <c r="I838">
        <v>11.67</v>
      </c>
      <c r="J838">
        <v>3.94</v>
      </c>
      <c r="K838">
        <v>3.72</v>
      </c>
      <c r="L838">
        <v>19.54</v>
      </c>
    </row>
    <row r="839" spans="1:12">
      <c r="A839">
        <v>1999</v>
      </c>
      <c r="B839">
        <v>11</v>
      </c>
      <c r="C839">
        <v>20</v>
      </c>
      <c r="D839" s="30">
        <f t="shared" si="13"/>
        <v>36484</v>
      </c>
      <c r="E839">
        <v>143.11000000000001</v>
      </c>
      <c r="F839">
        <v>109.1</v>
      </c>
      <c r="G839">
        <v>12.35</v>
      </c>
      <c r="H839">
        <v>5.37</v>
      </c>
      <c r="I839">
        <v>11.77</v>
      </c>
      <c r="J839">
        <v>3.93</v>
      </c>
      <c r="K839">
        <v>3.71</v>
      </c>
      <c r="L839">
        <v>19.5</v>
      </c>
    </row>
    <row r="840" spans="1:12">
      <c r="A840">
        <v>1999</v>
      </c>
      <c r="B840">
        <v>11</v>
      </c>
      <c r="C840">
        <v>22</v>
      </c>
      <c r="D840" s="30">
        <f t="shared" si="13"/>
        <v>36486</v>
      </c>
      <c r="E840">
        <v>143.71</v>
      </c>
      <c r="F840">
        <v>109.5</v>
      </c>
      <c r="G840">
        <v>12.35</v>
      </c>
      <c r="H840">
        <v>5.3650000000000002</v>
      </c>
      <c r="I840">
        <v>11.68</v>
      </c>
      <c r="J840">
        <v>3.93</v>
      </c>
      <c r="K840">
        <v>3.71</v>
      </c>
      <c r="L840">
        <v>19.47</v>
      </c>
    </row>
    <row r="841" spans="1:12">
      <c r="A841">
        <v>1999</v>
      </c>
      <c r="B841">
        <v>11</v>
      </c>
      <c r="C841">
        <v>24</v>
      </c>
      <c r="D841" s="30">
        <f t="shared" si="13"/>
        <v>36488</v>
      </c>
      <c r="E841">
        <v>143.9</v>
      </c>
      <c r="F841">
        <v>109.58</v>
      </c>
      <c r="G841">
        <v>12.35</v>
      </c>
      <c r="H841">
        <v>5.359</v>
      </c>
      <c r="I841">
        <v>11.66</v>
      </c>
      <c r="J841">
        <v>3.93</v>
      </c>
      <c r="K841">
        <v>3.71</v>
      </c>
      <c r="L841">
        <v>19.45</v>
      </c>
    </row>
    <row r="842" spans="1:12">
      <c r="A842">
        <v>1999</v>
      </c>
      <c r="B842">
        <v>11</v>
      </c>
      <c r="C842">
        <v>25</v>
      </c>
      <c r="D842" s="30">
        <f t="shared" si="13"/>
        <v>36489</v>
      </c>
      <c r="E842">
        <v>143.66999999999999</v>
      </c>
      <c r="F842">
        <v>109.36</v>
      </c>
      <c r="G842">
        <v>12.34</v>
      </c>
      <c r="H842">
        <v>5.3780000000000001</v>
      </c>
      <c r="I842">
        <v>11.71</v>
      </c>
      <c r="J842">
        <v>3.94</v>
      </c>
      <c r="K842">
        <v>3.72</v>
      </c>
      <c r="L842">
        <v>19.55</v>
      </c>
    </row>
    <row r="843" spans="1:12">
      <c r="A843">
        <v>1999</v>
      </c>
      <c r="B843">
        <v>11</v>
      </c>
      <c r="C843">
        <v>26</v>
      </c>
      <c r="D843" s="30">
        <f t="shared" si="13"/>
        <v>36490</v>
      </c>
      <c r="E843">
        <v>144</v>
      </c>
      <c r="F843">
        <v>109.59</v>
      </c>
      <c r="G843">
        <v>12.34</v>
      </c>
      <c r="H843">
        <v>5.375</v>
      </c>
      <c r="I843">
        <v>11.67</v>
      </c>
      <c r="J843">
        <v>3.94</v>
      </c>
      <c r="K843">
        <v>3.72</v>
      </c>
      <c r="L843">
        <v>19.54</v>
      </c>
    </row>
    <row r="844" spans="1:12">
      <c r="A844">
        <v>1999</v>
      </c>
      <c r="B844">
        <v>11</v>
      </c>
      <c r="C844">
        <v>27</v>
      </c>
      <c r="D844" s="30">
        <f t="shared" si="13"/>
        <v>36491</v>
      </c>
      <c r="E844">
        <v>144.09</v>
      </c>
      <c r="F844">
        <v>109.63</v>
      </c>
      <c r="G844">
        <v>12.34</v>
      </c>
      <c r="H844">
        <v>5.3719999999999999</v>
      </c>
      <c r="I844">
        <v>11.67</v>
      </c>
      <c r="J844">
        <v>3.93</v>
      </c>
      <c r="K844">
        <v>3.72</v>
      </c>
      <c r="L844">
        <v>19.52</v>
      </c>
    </row>
    <row r="845" spans="1:12">
      <c r="A845">
        <v>1999</v>
      </c>
      <c r="B845">
        <v>11</v>
      </c>
      <c r="C845">
        <v>29</v>
      </c>
      <c r="D845" s="30">
        <f t="shared" si="13"/>
        <v>36493</v>
      </c>
      <c r="E845">
        <v>143.38</v>
      </c>
      <c r="F845">
        <v>109.62</v>
      </c>
      <c r="G845">
        <v>12.34</v>
      </c>
      <c r="H845">
        <v>5.367</v>
      </c>
      <c r="I845">
        <v>11.53</v>
      </c>
      <c r="J845">
        <v>3.96</v>
      </c>
      <c r="K845">
        <v>3.74</v>
      </c>
      <c r="L845">
        <v>19.62</v>
      </c>
    </row>
    <row r="846" spans="1:12">
      <c r="A846">
        <v>1999</v>
      </c>
      <c r="B846">
        <v>11</v>
      </c>
      <c r="C846">
        <v>30</v>
      </c>
      <c r="D846" s="30">
        <f t="shared" si="13"/>
        <v>36494</v>
      </c>
      <c r="E846">
        <v>143.19</v>
      </c>
      <c r="F846">
        <v>109.43</v>
      </c>
      <c r="G846">
        <v>12.34</v>
      </c>
      <c r="H846">
        <v>5.3639999999999999</v>
      </c>
      <c r="I846">
        <v>11.59</v>
      </c>
      <c r="J846">
        <v>3.95</v>
      </c>
      <c r="K846">
        <v>3.73</v>
      </c>
      <c r="L846">
        <v>19.59</v>
      </c>
    </row>
    <row r="847" spans="1:12">
      <c r="A847">
        <v>1999</v>
      </c>
      <c r="B847">
        <v>12</v>
      </c>
      <c r="C847">
        <v>1</v>
      </c>
      <c r="D847" s="30">
        <f t="shared" si="13"/>
        <v>36495</v>
      </c>
      <c r="E847">
        <v>143.44</v>
      </c>
      <c r="F847">
        <v>109.59</v>
      </c>
      <c r="G847">
        <v>12.34</v>
      </c>
      <c r="H847">
        <v>5.3609999999999998</v>
      </c>
      <c r="I847">
        <v>11.55</v>
      </c>
      <c r="J847">
        <v>3.95</v>
      </c>
      <c r="K847">
        <v>3.73</v>
      </c>
      <c r="L847">
        <v>19.57</v>
      </c>
    </row>
    <row r="848" spans="1:12">
      <c r="A848">
        <v>1999</v>
      </c>
      <c r="B848">
        <v>12</v>
      </c>
      <c r="C848">
        <v>2</v>
      </c>
      <c r="D848" s="30">
        <f t="shared" si="13"/>
        <v>36496</v>
      </c>
      <c r="E848">
        <v>143.77000000000001</v>
      </c>
      <c r="F848">
        <v>109.82</v>
      </c>
      <c r="G848">
        <v>12.34</v>
      </c>
      <c r="H848">
        <v>5.3579999999999997</v>
      </c>
      <c r="I848">
        <v>11.51</v>
      </c>
      <c r="J848">
        <v>3.95</v>
      </c>
      <c r="K848">
        <v>3.73</v>
      </c>
      <c r="L848">
        <v>19.559999999999999</v>
      </c>
    </row>
    <row r="849" spans="1:12">
      <c r="A849">
        <v>1999</v>
      </c>
      <c r="B849">
        <v>12</v>
      </c>
      <c r="C849">
        <v>3</v>
      </c>
      <c r="D849" s="30">
        <f t="shared" si="13"/>
        <v>36497</v>
      </c>
      <c r="E849">
        <v>143.9</v>
      </c>
      <c r="F849">
        <v>109.89</v>
      </c>
      <c r="G849">
        <v>12.34</v>
      </c>
      <c r="H849">
        <v>5.3559999999999999</v>
      </c>
      <c r="I849">
        <v>11.5</v>
      </c>
      <c r="J849">
        <v>3.95</v>
      </c>
      <c r="K849">
        <v>3.73</v>
      </c>
      <c r="L849">
        <v>19.54</v>
      </c>
    </row>
    <row r="850" spans="1:12">
      <c r="A850">
        <v>1999</v>
      </c>
      <c r="B850">
        <v>12</v>
      </c>
      <c r="C850">
        <v>4</v>
      </c>
      <c r="D850" s="30">
        <f t="shared" si="13"/>
        <v>36498</v>
      </c>
      <c r="E850">
        <v>144.63999999999999</v>
      </c>
      <c r="F850">
        <v>110.43</v>
      </c>
      <c r="G850">
        <v>12.34</v>
      </c>
      <c r="H850">
        <v>5.3529999999999998</v>
      </c>
      <c r="I850">
        <v>11.37</v>
      </c>
      <c r="J850">
        <v>3.95</v>
      </c>
      <c r="K850">
        <v>3.74</v>
      </c>
      <c r="L850">
        <v>19.559999999999999</v>
      </c>
    </row>
    <row r="851" spans="1:12">
      <c r="A851">
        <v>1999</v>
      </c>
      <c r="B851">
        <v>12</v>
      </c>
      <c r="C851">
        <v>6</v>
      </c>
      <c r="D851" s="30">
        <f t="shared" si="13"/>
        <v>36500</v>
      </c>
      <c r="E851">
        <v>144.81</v>
      </c>
      <c r="F851">
        <v>110.5</v>
      </c>
      <c r="G851">
        <v>12.34</v>
      </c>
      <c r="H851">
        <v>5.3470000000000004</v>
      </c>
      <c r="I851">
        <v>11.38</v>
      </c>
      <c r="J851">
        <v>3.94</v>
      </c>
      <c r="K851">
        <v>3.73</v>
      </c>
      <c r="L851">
        <v>19.510000000000002</v>
      </c>
    </row>
    <row r="852" spans="1:12">
      <c r="A852">
        <v>1999</v>
      </c>
      <c r="B852">
        <v>12</v>
      </c>
      <c r="C852">
        <v>7</v>
      </c>
      <c r="D852" s="30">
        <f t="shared" si="13"/>
        <v>36501</v>
      </c>
      <c r="E852">
        <v>144.66999999999999</v>
      </c>
      <c r="F852">
        <v>110.36</v>
      </c>
      <c r="G852">
        <v>12.34</v>
      </c>
      <c r="H852">
        <v>5.3449999999999998</v>
      </c>
      <c r="I852">
        <v>11.42</v>
      </c>
      <c r="J852">
        <v>3.94</v>
      </c>
      <c r="K852">
        <v>3.73</v>
      </c>
      <c r="L852">
        <v>19.48</v>
      </c>
    </row>
    <row r="853" spans="1:12">
      <c r="A853">
        <v>1999</v>
      </c>
      <c r="B853">
        <v>12</v>
      </c>
      <c r="C853">
        <v>8</v>
      </c>
      <c r="D853" s="30">
        <f t="shared" si="13"/>
        <v>36502</v>
      </c>
      <c r="E853">
        <v>144.09</v>
      </c>
      <c r="F853">
        <v>109.87</v>
      </c>
      <c r="G853">
        <v>12.34</v>
      </c>
      <c r="H853">
        <v>5.3419999999999996</v>
      </c>
      <c r="I853">
        <v>11.47</v>
      </c>
      <c r="J853">
        <v>3.94</v>
      </c>
      <c r="K853">
        <v>3.73</v>
      </c>
      <c r="L853">
        <v>19.5</v>
      </c>
    </row>
    <row r="854" spans="1:12">
      <c r="A854">
        <v>1999</v>
      </c>
      <c r="B854">
        <v>12</v>
      </c>
      <c r="C854">
        <v>9</v>
      </c>
      <c r="D854" s="30">
        <f t="shared" si="13"/>
        <v>36503</v>
      </c>
      <c r="E854">
        <v>144.16</v>
      </c>
      <c r="F854">
        <v>109.89</v>
      </c>
      <c r="G854">
        <v>12.33</v>
      </c>
      <c r="H854">
        <v>5.34</v>
      </c>
      <c r="I854">
        <v>11.47</v>
      </c>
      <c r="J854">
        <v>3.94</v>
      </c>
      <c r="K854">
        <v>3.73</v>
      </c>
      <c r="L854">
        <v>19.48</v>
      </c>
    </row>
    <row r="855" spans="1:12">
      <c r="A855">
        <v>1999</v>
      </c>
      <c r="B855">
        <v>12</v>
      </c>
      <c r="C855">
        <v>10</v>
      </c>
      <c r="D855" s="30">
        <f t="shared" si="13"/>
        <v>36504</v>
      </c>
      <c r="E855">
        <v>143.9</v>
      </c>
      <c r="F855">
        <v>109.65</v>
      </c>
      <c r="G855">
        <v>12.33</v>
      </c>
      <c r="H855">
        <v>5.3369999999999997</v>
      </c>
      <c r="I855">
        <v>11.54</v>
      </c>
      <c r="J855">
        <v>3.94</v>
      </c>
      <c r="K855">
        <v>3.72</v>
      </c>
      <c r="L855">
        <v>19.440000000000001</v>
      </c>
    </row>
    <row r="856" spans="1:12">
      <c r="A856">
        <v>1999</v>
      </c>
      <c r="B856">
        <v>12</v>
      </c>
      <c r="C856">
        <v>11</v>
      </c>
      <c r="D856" s="30">
        <f t="shared" si="13"/>
        <v>36505</v>
      </c>
      <c r="E856">
        <v>143.88999999999999</v>
      </c>
      <c r="F856">
        <v>109.61</v>
      </c>
      <c r="G856">
        <v>12.33</v>
      </c>
      <c r="H856">
        <v>5.3339999999999996</v>
      </c>
      <c r="I856">
        <v>11.56</v>
      </c>
      <c r="J856">
        <v>3.93</v>
      </c>
      <c r="K856">
        <v>3.72</v>
      </c>
      <c r="L856">
        <v>19.420000000000002</v>
      </c>
    </row>
    <row r="857" spans="1:12">
      <c r="A857">
        <v>1999</v>
      </c>
      <c r="B857">
        <v>12</v>
      </c>
      <c r="C857">
        <v>13</v>
      </c>
      <c r="D857" s="30">
        <f t="shared" si="13"/>
        <v>36507</v>
      </c>
      <c r="E857">
        <v>144.24</v>
      </c>
      <c r="F857">
        <v>109.81</v>
      </c>
      <c r="G857">
        <v>12.33</v>
      </c>
      <c r="H857">
        <v>5.3289999999999997</v>
      </c>
      <c r="I857">
        <v>11.52</v>
      </c>
      <c r="J857">
        <v>3.93</v>
      </c>
      <c r="K857">
        <v>3.72</v>
      </c>
      <c r="L857">
        <v>19.38</v>
      </c>
    </row>
    <row r="858" spans="1:12">
      <c r="A858">
        <v>1999</v>
      </c>
      <c r="B858">
        <v>12</v>
      </c>
      <c r="C858">
        <v>14</v>
      </c>
      <c r="D858" s="30">
        <f t="shared" si="13"/>
        <v>36508</v>
      </c>
      <c r="E858">
        <v>144.38</v>
      </c>
      <c r="F858">
        <v>109.88</v>
      </c>
      <c r="G858">
        <v>12.33</v>
      </c>
      <c r="H858">
        <v>5.3259999999999996</v>
      </c>
      <c r="I858">
        <v>11.51</v>
      </c>
      <c r="J858">
        <v>3.93</v>
      </c>
      <c r="K858">
        <v>3.71</v>
      </c>
      <c r="L858">
        <v>19.36</v>
      </c>
    </row>
    <row r="859" spans="1:12">
      <c r="A859">
        <v>1999</v>
      </c>
      <c r="B859">
        <v>12</v>
      </c>
      <c r="C859">
        <v>15</v>
      </c>
      <c r="D859" s="30">
        <f t="shared" si="13"/>
        <v>36509</v>
      </c>
      <c r="E859">
        <v>144.49</v>
      </c>
      <c r="F859">
        <v>109.93</v>
      </c>
      <c r="G859">
        <v>12.33</v>
      </c>
      <c r="H859">
        <v>5.3230000000000004</v>
      </c>
      <c r="I859">
        <v>11.51</v>
      </c>
      <c r="J859">
        <v>3.92</v>
      </c>
      <c r="K859">
        <v>3.71</v>
      </c>
      <c r="L859">
        <v>19.34</v>
      </c>
    </row>
    <row r="860" spans="1:12">
      <c r="A860">
        <v>1999</v>
      </c>
      <c r="B860">
        <v>12</v>
      </c>
      <c r="C860">
        <v>16</v>
      </c>
      <c r="D860" s="30">
        <f t="shared" si="13"/>
        <v>36510</v>
      </c>
      <c r="E860">
        <v>143.99</v>
      </c>
      <c r="F860">
        <v>109.5</v>
      </c>
      <c r="G860">
        <v>12.33</v>
      </c>
      <c r="H860">
        <v>5.32</v>
      </c>
      <c r="I860">
        <v>11.62</v>
      </c>
      <c r="J860">
        <v>3.92</v>
      </c>
      <c r="K860">
        <v>3.7</v>
      </c>
      <c r="L860">
        <v>19.29</v>
      </c>
    </row>
    <row r="861" spans="1:12">
      <c r="A861">
        <v>1999</v>
      </c>
      <c r="B861">
        <v>12</v>
      </c>
      <c r="C861">
        <v>17</v>
      </c>
      <c r="D861" s="30">
        <f t="shared" si="13"/>
        <v>36511</v>
      </c>
      <c r="E861">
        <v>144.21</v>
      </c>
      <c r="F861">
        <v>109.64</v>
      </c>
      <c r="G861">
        <v>12.33</v>
      </c>
      <c r="H861">
        <v>5.3179999999999996</v>
      </c>
      <c r="I861">
        <v>11.6</v>
      </c>
      <c r="J861">
        <v>3.92</v>
      </c>
      <c r="K861">
        <v>3.7</v>
      </c>
      <c r="L861">
        <v>19.27</v>
      </c>
    </row>
    <row r="862" spans="1:12">
      <c r="A862">
        <v>1999</v>
      </c>
      <c r="B862">
        <v>12</v>
      </c>
      <c r="C862">
        <v>18</v>
      </c>
      <c r="D862" s="30">
        <f t="shared" si="13"/>
        <v>36512</v>
      </c>
      <c r="E862">
        <v>144.31</v>
      </c>
      <c r="F862">
        <v>109.68</v>
      </c>
      <c r="G862">
        <v>12.33</v>
      </c>
      <c r="H862">
        <v>5.3150000000000004</v>
      </c>
      <c r="I862">
        <v>11.56</v>
      </c>
      <c r="J862">
        <v>3.92</v>
      </c>
      <c r="K862">
        <v>3.7</v>
      </c>
      <c r="L862">
        <v>19.29</v>
      </c>
    </row>
    <row r="863" spans="1:12">
      <c r="A863">
        <v>1999</v>
      </c>
      <c r="B863">
        <v>12</v>
      </c>
      <c r="C863">
        <v>20</v>
      </c>
      <c r="D863" s="30">
        <f t="shared" si="13"/>
        <v>36514</v>
      </c>
      <c r="E863">
        <v>144.32</v>
      </c>
      <c r="F863">
        <v>109.73</v>
      </c>
      <c r="G863">
        <v>12.33</v>
      </c>
      <c r="H863">
        <v>5.3090000000000002</v>
      </c>
      <c r="I863">
        <v>11.54</v>
      </c>
      <c r="J863">
        <v>3.92</v>
      </c>
      <c r="K863">
        <v>3.7</v>
      </c>
      <c r="L863">
        <v>19.27</v>
      </c>
    </row>
    <row r="864" spans="1:12">
      <c r="A864">
        <v>1999</v>
      </c>
      <c r="B864">
        <v>12</v>
      </c>
      <c r="C864">
        <v>21</v>
      </c>
      <c r="D864" s="30">
        <f t="shared" si="13"/>
        <v>36515</v>
      </c>
      <c r="E864">
        <v>144.52000000000001</v>
      </c>
      <c r="F864">
        <v>109.85</v>
      </c>
      <c r="G864">
        <v>12.33</v>
      </c>
      <c r="H864">
        <v>5.306</v>
      </c>
      <c r="I864">
        <v>11.52</v>
      </c>
      <c r="J864">
        <v>3.92</v>
      </c>
      <c r="K864">
        <v>3.7</v>
      </c>
      <c r="L864">
        <v>19.25</v>
      </c>
    </row>
    <row r="865" spans="1:12">
      <c r="A865">
        <v>1999</v>
      </c>
      <c r="B865">
        <v>12</v>
      </c>
      <c r="C865">
        <v>22</v>
      </c>
      <c r="D865" s="30">
        <f t="shared" si="13"/>
        <v>36516</v>
      </c>
      <c r="E865">
        <v>144.37</v>
      </c>
      <c r="F865">
        <v>109.7</v>
      </c>
      <c r="G865">
        <v>12.33</v>
      </c>
      <c r="H865">
        <v>5.3040000000000003</v>
      </c>
      <c r="I865">
        <v>11.57</v>
      </c>
      <c r="J865">
        <v>3.91</v>
      </c>
      <c r="K865">
        <v>3.7</v>
      </c>
      <c r="L865">
        <v>19.22</v>
      </c>
    </row>
    <row r="866" spans="1:12">
      <c r="A866">
        <v>1999</v>
      </c>
      <c r="B866">
        <v>12</v>
      </c>
      <c r="C866">
        <v>23</v>
      </c>
      <c r="D866" s="30">
        <f t="shared" si="13"/>
        <v>36517</v>
      </c>
      <c r="E866">
        <v>144.32</v>
      </c>
      <c r="F866">
        <v>109.62</v>
      </c>
      <c r="G866">
        <v>12.33</v>
      </c>
      <c r="H866">
        <v>5.3010000000000002</v>
      </c>
      <c r="I866">
        <v>11.59</v>
      </c>
      <c r="J866">
        <v>3.91</v>
      </c>
      <c r="K866">
        <v>3.69</v>
      </c>
      <c r="L866">
        <v>19.190000000000001</v>
      </c>
    </row>
    <row r="867" spans="1:12">
      <c r="A867">
        <v>1999</v>
      </c>
      <c r="B867">
        <v>12</v>
      </c>
      <c r="C867">
        <v>24</v>
      </c>
      <c r="D867" s="30">
        <f t="shared" si="13"/>
        <v>36518</v>
      </c>
      <c r="E867">
        <v>144.4</v>
      </c>
      <c r="F867">
        <v>109.65</v>
      </c>
      <c r="G867">
        <v>12.33</v>
      </c>
      <c r="H867">
        <v>5.298</v>
      </c>
      <c r="I867">
        <v>11.5</v>
      </c>
      <c r="J867">
        <v>3.92</v>
      </c>
      <c r="K867">
        <v>3.71</v>
      </c>
      <c r="L867">
        <v>19.260000000000002</v>
      </c>
    </row>
    <row r="868" spans="1:12">
      <c r="A868">
        <v>1999</v>
      </c>
      <c r="B868">
        <v>12</v>
      </c>
      <c r="C868">
        <v>27</v>
      </c>
      <c r="D868" s="30">
        <f t="shared" si="13"/>
        <v>36521</v>
      </c>
      <c r="E868">
        <v>145.18</v>
      </c>
      <c r="F868">
        <v>110.15</v>
      </c>
      <c r="G868">
        <v>12.33</v>
      </c>
      <c r="H868">
        <v>5.29</v>
      </c>
      <c r="I868">
        <v>11.4</v>
      </c>
      <c r="J868">
        <v>3.92</v>
      </c>
      <c r="K868">
        <v>3.71</v>
      </c>
      <c r="L868">
        <v>19.22</v>
      </c>
    </row>
    <row r="869" spans="1:12">
      <c r="A869">
        <v>1999</v>
      </c>
      <c r="B869">
        <v>12</v>
      </c>
      <c r="C869">
        <v>28</v>
      </c>
      <c r="D869" s="30">
        <f t="shared" si="13"/>
        <v>36522</v>
      </c>
      <c r="E869">
        <v>144.68</v>
      </c>
      <c r="F869">
        <v>109.72</v>
      </c>
      <c r="G869">
        <v>12.33</v>
      </c>
      <c r="H869">
        <v>5.2869999999999999</v>
      </c>
      <c r="I869">
        <v>11.51</v>
      </c>
      <c r="J869">
        <v>3.91</v>
      </c>
      <c r="K869">
        <v>3.7</v>
      </c>
      <c r="L869">
        <v>19.170000000000002</v>
      </c>
    </row>
    <row r="870" spans="1:12">
      <c r="A870">
        <v>1999</v>
      </c>
      <c r="B870">
        <v>12</v>
      </c>
      <c r="C870">
        <v>29</v>
      </c>
      <c r="D870" s="30">
        <f t="shared" si="13"/>
        <v>36523</v>
      </c>
      <c r="E870">
        <v>145.24</v>
      </c>
      <c r="F870">
        <v>110.12</v>
      </c>
      <c r="G870">
        <v>12.33</v>
      </c>
      <c r="H870">
        <v>5.2839999999999998</v>
      </c>
      <c r="I870">
        <v>11.43</v>
      </c>
      <c r="J870">
        <v>3.91</v>
      </c>
      <c r="K870">
        <v>3.7</v>
      </c>
      <c r="L870">
        <v>19.170000000000002</v>
      </c>
    </row>
    <row r="871" spans="1:12">
      <c r="A871">
        <v>1999</v>
      </c>
      <c r="B871">
        <v>12</v>
      </c>
      <c r="C871">
        <v>30</v>
      </c>
      <c r="D871" s="30">
        <f t="shared" si="13"/>
        <v>36524</v>
      </c>
      <c r="E871">
        <v>145.30000000000001</v>
      </c>
      <c r="F871">
        <v>110.13</v>
      </c>
      <c r="G871">
        <v>12.33</v>
      </c>
      <c r="H871">
        <v>5.2809999999999997</v>
      </c>
      <c r="I871">
        <v>11.43</v>
      </c>
      <c r="J871">
        <v>3.91</v>
      </c>
      <c r="K871">
        <v>3.7</v>
      </c>
      <c r="L871">
        <v>19.149999999999999</v>
      </c>
    </row>
    <row r="872" spans="1:12">
      <c r="A872">
        <v>2000</v>
      </c>
      <c r="B872">
        <v>1</v>
      </c>
      <c r="C872">
        <v>1</v>
      </c>
      <c r="D872" s="30">
        <f t="shared" si="13"/>
        <v>36526</v>
      </c>
      <c r="E872">
        <v>145.34</v>
      </c>
      <c r="F872">
        <v>110.13</v>
      </c>
      <c r="G872">
        <v>12.33</v>
      </c>
      <c r="H872">
        <v>5.2789999999999999</v>
      </c>
      <c r="I872">
        <v>11.44</v>
      </c>
      <c r="J872">
        <v>3.91</v>
      </c>
      <c r="K872">
        <v>3.69</v>
      </c>
      <c r="L872">
        <v>19.12</v>
      </c>
    </row>
    <row r="873" spans="1:12">
      <c r="A873">
        <v>2000</v>
      </c>
      <c r="B873">
        <v>1</v>
      </c>
      <c r="C873">
        <v>3</v>
      </c>
      <c r="D873" s="30">
        <f t="shared" si="13"/>
        <v>36528</v>
      </c>
      <c r="E873">
        <v>145.53</v>
      </c>
      <c r="F873">
        <v>110.34</v>
      </c>
      <c r="G873">
        <v>12.33</v>
      </c>
      <c r="H873">
        <v>5.2729999999999997</v>
      </c>
      <c r="I873">
        <v>11.37</v>
      </c>
      <c r="J873">
        <v>3.91</v>
      </c>
      <c r="K873">
        <v>3.7</v>
      </c>
      <c r="L873">
        <v>19.12</v>
      </c>
    </row>
    <row r="874" spans="1:12">
      <c r="A874">
        <v>2000</v>
      </c>
      <c r="B874">
        <v>1</v>
      </c>
      <c r="C874">
        <v>4</v>
      </c>
      <c r="D874" s="30">
        <f t="shared" si="13"/>
        <v>36529</v>
      </c>
      <c r="E874">
        <v>145.21</v>
      </c>
      <c r="F874">
        <v>110.06</v>
      </c>
      <c r="G874">
        <v>12.33</v>
      </c>
      <c r="H874">
        <v>5.27</v>
      </c>
      <c r="I874">
        <v>11.45</v>
      </c>
      <c r="J874">
        <v>3.9</v>
      </c>
      <c r="K874">
        <v>3.69</v>
      </c>
      <c r="L874">
        <v>19.079999999999998</v>
      </c>
    </row>
    <row r="875" spans="1:12">
      <c r="A875">
        <v>2000</v>
      </c>
      <c r="B875">
        <v>1</v>
      </c>
      <c r="C875">
        <v>5</v>
      </c>
      <c r="D875" s="30">
        <f t="shared" si="13"/>
        <v>36530</v>
      </c>
      <c r="E875">
        <v>145.13</v>
      </c>
      <c r="F875">
        <v>109.96</v>
      </c>
      <c r="G875">
        <v>12.33</v>
      </c>
      <c r="H875">
        <v>5.2679999999999998</v>
      </c>
      <c r="I875">
        <v>11.48</v>
      </c>
      <c r="J875">
        <v>3.9</v>
      </c>
      <c r="K875">
        <v>3.69</v>
      </c>
      <c r="L875">
        <v>19.05</v>
      </c>
    </row>
    <row r="876" spans="1:12">
      <c r="A876">
        <v>2000</v>
      </c>
      <c r="B876">
        <v>1</v>
      </c>
      <c r="C876">
        <v>6</v>
      </c>
      <c r="D876" s="30">
        <f t="shared" si="13"/>
        <v>36531</v>
      </c>
      <c r="E876">
        <v>144.93</v>
      </c>
      <c r="F876">
        <v>109.77</v>
      </c>
      <c r="G876">
        <v>12.33</v>
      </c>
      <c r="H876">
        <v>5.2649999999999997</v>
      </c>
      <c r="I876">
        <v>11.54</v>
      </c>
      <c r="J876">
        <v>3.89</v>
      </c>
      <c r="K876">
        <v>3.68</v>
      </c>
      <c r="L876">
        <v>19.010000000000002</v>
      </c>
    </row>
    <row r="877" spans="1:12">
      <c r="A877">
        <v>2000</v>
      </c>
      <c r="B877">
        <v>1</v>
      </c>
      <c r="C877">
        <v>7</v>
      </c>
      <c r="D877" s="30">
        <f t="shared" si="13"/>
        <v>36532</v>
      </c>
      <c r="E877">
        <v>145.27000000000001</v>
      </c>
      <c r="F877">
        <v>110</v>
      </c>
      <c r="G877">
        <v>12.33</v>
      </c>
      <c r="H877">
        <v>5.2619999999999996</v>
      </c>
      <c r="I877">
        <v>11.49</v>
      </c>
      <c r="J877">
        <v>3.89</v>
      </c>
      <c r="K877">
        <v>3.68</v>
      </c>
      <c r="L877">
        <v>19</v>
      </c>
    </row>
    <row r="878" spans="1:12">
      <c r="A878">
        <v>2000</v>
      </c>
      <c r="B878">
        <v>1</v>
      </c>
      <c r="C878">
        <v>8</v>
      </c>
      <c r="D878" s="30">
        <f t="shared" si="13"/>
        <v>36533</v>
      </c>
      <c r="E878">
        <v>144.69</v>
      </c>
      <c r="F878">
        <v>109.51</v>
      </c>
      <c r="G878">
        <v>12.33</v>
      </c>
      <c r="H878">
        <v>5.2590000000000003</v>
      </c>
      <c r="I878">
        <v>11.62</v>
      </c>
      <c r="J878">
        <v>3.88</v>
      </c>
      <c r="K878">
        <v>3.67</v>
      </c>
      <c r="L878">
        <v>18.940000000000001</v>
      </c>
    </row>
    <row r="879" spans="1:12">
      <c r="A879">
        <v>2000</v>
      </c>
      <c r="B879">
        <v>1</v>
      </c>
      <c r="C879">
        <v>10</v>
      </c>
      <c r="D879" s="30">
        <f t="shared" si="13"/>
        <v>36535</v>
      </c>
      <c r="E879">
        <v>145.22</v>
      </c>
      <c r="F879">
        <v>109.85</v>
      </c>
      <c r="G879">
        <v>12.33</v>
      </c>
      <c r="H879">
        <v>5.2539999999999996</v>
      </c>
      <c r="I879">
        <v>11.55</v>
      </c>
      <c r="J879">
        <v>3.88</v>
      </c>
      <c r="K879">
        <v>3.67</v>
      </c>
      <c r="L879">
        <v>18.920000000000002</v>
      </c>
    </row>
    <row r="880" spans="1:12">
      <c r="A880">
        <v>2000</v>
      </c>
      <c r="B880">
        <v>1</v>
      </c>
      <c r="C880">
        <v>11</v>
      </c>
      <c r="D880" s="30">
        <f t="shared" si="13"/>
        <v>36536</v>
      </c>
      <c r="E880">
        <v>145.22</v>
      </c>
      <c r="F880">
        <v>109.82</v>
      </c>
      <c r="G880">
        <v>12.33</v>
      </c>
      <c r="H880">
        <v>5.2510000000000003</v>
      </c>
      <c r="I880">
        <v>11.57</v>
      </c>
      <c r="J880">
        <v>3.88</v>
      </c>
      <c r="K880">
        <v>3.67</v>
      </c>
      <c r="L880">
        <v>18.89</v>
      </c>
    </row>
    <row r="881" spans="1:12">
      <c r="A881">
        <v>2000</v>
      </c>
      <c r="B881">
        <v>1</v>
      </c>
      <c r="C881">
        <v>12</v>
      </c>
      <c r="D881" s="30">
        <f t="shared" si="13"/>
        <v>36537</v>
      </c>
      <c r="E881">
        <v>145.28</v>
      </c>
      <c r="F881">
        <v>109.83</v>
      </c>
      <c r="G881">
        <v>12.33</v>
      </c>
      <c r="H881">
        <v>5.2480000000000002</v>
      </c>
      <c r="I881">
        <v>11.57</v>
      </c>
      <c r="J881">
        <v>3.87</v>
      </c>
      <c r="K881">
        <v>3.66</v>
      </c>
      <c r="L881">
        <v>18.87</v>
      </c>
    </row>
    <row r="882" spans="1:12">
      <c r="A882">
        <v>2000</v>
      </c>
      <c r="B882">
        <v>1</v>
      </c>
      <c r="C882">
        <v>13</v>
      </c>
      <c r="D882" s="30">
        <f t="shared" si="13"/>
        <v>36538</v>
      </c>
      <c r="E882">
        <v>145.47</v>
      </c>
      <c r="F882">
        <v>109.94</v>
      </c>
      <c r="G882">
        <v>12.33</v>
      </c>
      <c r="H882">
        <v>5.2450000000000001</v>
      </c>
      <c r="I882">
        <v>11.55</v>
      </c>
      <c r="J882">
        <v>3.87</v>
      </c>
      <c r="K882">
        <v>3.66</v>
      </c>
      <c r="L882">
        <v>18.850000000000001</v>
      </c>
    </row>
    <row r="883" spans="1:12">
      <c r="A883">
        <v>2000</v>
      </c>
      <c r="B883">
        <v>1</v>
      </c>
      <c r="C883">
        <v>14</v>
      </c>
      <c r="D883" s="30">
        <f t="shared" si="13"/>
        <v>36539</v>
      </c>
      <c r="E883">
        <v>145.34</v>
      </c>
      <c r="F883">
        <v>109.81</v>
      </c>
      <c r="G883">
        <v>12.33</v>
      </c>
      <c r="H883">
        <v>5.2430000000000003</v>
      </c>
      <c r="I883">
        <v>11.6</v>
      </c>
      <c r="J883">
        <v>3.87</v>
      </c>
      <c r="K883">
        <v>3.66</v>
      </c>
      <c r="L883">
        <v>18.82</v>
      </c>
    </row>
    <row r="884" spans="1:12">
      <c r="A884">
        <v>2000</v>
      </c>
      <c r="B884">
        <v>1</v>
      </c>
      <c r="C884">
        <v>15</v>
      </c>
      <c r="D884" s="30">
        <f t="shared" si="13"/>
        <v>36540</v>
      </c>
      <c r="E884">
        <v>147.25</v>
      </c>
      <c r="F884">
        <v>111.26</v>
      </c>
      <c r="G884">
        <v>12.33</v>
      </c>
      <c r="H884">
        <v>5.24</v>
      </c>
      <c r="I884">
        <v>11.25</v>
      </c>
      <c r="J884">
        <v>3.88</v>
      </c>
      <c r="K884">
        <v>3.67</v>
      </c>
      <c r="L884">
        <v>18.899999999999999</v>
      </c>
    </row>
    <row r="885" spans="1:12">
      <c r="A885">
        <v>2000</v>
      </c>
      <c r="B885">
        <v>1</v>
      </c>
      <c r="C885">
        <v>17</v>
      </c>
      <c r="D885" s="30">
        <f t="shared" si="13"/>
        <v>36542</v>
      </c>
      <c r="E885">
        <v>146.86000000000001</v>
      </c>
      <c r="F885">
        <v>110.89</v>
      </c>
      <c r="G885">
        <v>12.33</v>
      </c>
      <c r="H885">
        <v>5.234</v>
      </c>
      <c r="I885">
        <v>11.31</v>
      </c>
      <c r="J885">
        <v>3.88</v>
      </c>
      <c r="K885">
        <v>3.67</v>
      </c>
      <c r="L885">
        <v>18.87</v>
      </c>
    </row>
    <row r="886" spans="1:12">
      <c r="A886">
        <v>2000</v>
      </c>
      <c r="B886">
        <v>1</v>
      </c>
      <c r="C886">
        <v>18</v>
      </c>
      <c r="D886" s="30">
        <f t="shared" si="13"/>
        <v>36543</v>
      </c>
      <c r="E886">
        <v>146.72999999999999</v>
      </c>
      <c r="F886">
        <v>110.75</v>
      </c>
      <c r="G886">
        <v>12.33</v>
      </c>
      <c r="H886">
        <v>5.2309999999999999</v>
      </c>
      <c r="I886">
        <v>11.35</v>
      </c>
      <c r="J886">
        <v>3.87</v>
      </c>
      <c r="K886">
        <v>3.66</v>
      </c>
      <c r="L886">
        <v>18.84</v>
      </c>
    </row>
    <row r="887" spans="1:12">
      <c r="A887">
        <v>2000</v>
      </c>
      <c r="B887">
        <v>1</v>
      </c>
      <c r="C887">
        <v>19</v>
      </c>
      <c r="D887" s="30">
        <f t="shared" si="13"/>
        <v>36544</v>
      </c>
      <c r="E887">
        <v>147.41999999999999</v>
      </c>
      <c r="F887">
        <v>111.25</v>
      </c>
      <c r="G887">
        <v>12.33</v>
      </c>
      <c r="H887">
        <v>5.2290000000000001</v>
      </c>
      <c r="I887">
        <v>11.23</v>
      </c>
      <c r="J887">
        <v>3.87</v>
      </c>
      <c r="K887">
        <v>3.67</v>
      </c>
      <c r="L887">
        <v>18.850000000000001</v>
      </c>
    </row>
    <row r="888" spans="1:12">
      <c r="A888">
        <v>2000</v>
      </c>
      <c r="B888">
        <v>1</v>
      </c>
      <c r="C888">
        <v>20</v>
      </c>
      <c r="D888" s="30">
        <f t="shared" si="13"/>
        <v>36545</v>
      </c>
      <c r="E888">
        <v>147.41</v>
      </c>
      <c r="F888">
        <v>111.2</v>
      </c>
      <c r="G888">
        <v>12.33</v>
      </c>
      <c r="H888">
        <v>5.226</v>
      </c>
      <c r="I888">
        <v>11.25</v>
      </c>
      <c r="J888">
        <v>3.87</v>
      </c>
      <c r="K888">
        <v>3.66</v>
      </c>
      <c r="L888">
        <v>18.82</v>
      </c>
    </row>
    <row r="889" spans="1:12">
      <c r="A889">
        <v>2000</v>
      </c>
      <c r="B889">
        <v>1</v>
      </c>
      <c r="C889">
        <v>21</v>
      </c>
      <c r="D889" s="30">
        <f t="shared" si="13"/>
        <v>36546</v>
      </c>
      <c r="E889">
        <v>147.44999999999999</v>
      </c>
      <c r="F889">
        <v>111.19</v>
      </c>
      <c r="G889">
        <v>12.33</v>
      </c>
      <c r="H889">
        <v>5.2229999999999999</v>
      </c>
      <c r="I889">
        <v>11.26</v>
      </c>
      <c r="J889">
        <v>3.87</v>
      </c>
      <c r="K889">
        <v>3.66</v>
      </c>
      <c r="L889">
        <v>18.8</v>
      </c>
    </row>
    <row r="890" spans="1:12">
      <c r="A890">
        <v>2000</v>
      </c>
      <c r="B890">
        <v>1</v>
      </c>
      <c r="C890">
        <v>22</v>
      </c>
      <c r="D890" s="30">
        <f t="shared" si="13"/>
        <v>36547</v>
      </c>
      <c r="E890">
        <v>147.72999999999999</v>
      </c>
      <c r="F890">
        <v>111.37</v>
      </c>
      <c r="G890">
        <v>12.33</v>
      </c>
      <c r="H890">
        <v>5.22</v>
      </c>
      <c r="I890">
        <v>11.23</v>
      </c>
      <c r="J890">
        <v>3.87</v>
      </c>
      <c r="K890">
        <v>3.66</v>
      </c>
      <c r="L890">
        <v>18.78</v>
      </c>
    </row>
    <row r="891" spans="1:12">
      <c r="A891">
        <v>2000</v>
      </c>
      <c r="B891">
        <v>1</v>
      </c>
      <c r="C891">
        <v>24</v>
      </c>
      <c r="D891" s="30">
        <f t="shared" si="13"/>
        <v>36549</v>
      </c>
      <c r="E891">
        <v>147.52000000000001</v>
      </c>
      <c r="F891">
        <v>111.14</v>
      </c>
      <c r="G891">
        <v>12.33</v>
      </c>
      <c r="H891">
        <v>5.2149999999999999</v>
      </c>
      <c r="I891">
        <v>11.26</v>
      </c>
      <c r="J891">
        <v>3.86</v>
      </c>
      <c r="K891">
        <v>3.66</v>
      </c>
      <c r="L891">
        <v>18.760000000000002</v>
      </c>
    </row>
    <row r="892" spans="1:12">
      <c r="A892">
        <v>2000</v>
      </c>
      <c r="B892">
        <v>1</v>
      </c>
      <c r="C892">
        <v>25</v>
      </c>
      <c r="D892" s="30">
        <f t="shared" si="13"/>
        <v>36550</v>
      </c>
      <c r="E892">
        <v>147.41999999999999</v>
      </c>
      <c r="F892">
        <v>111.03</v>
      </c>
      <c r="G892">
        <v>12.33</v>
      </c>
      <c r="H892">
        <v>5.2119999999999997</v>
      </c>
      <c r="I892">
        <v>11.3</v>
      </c>
      <c r="J892">
        <v>3.86</v>
      </c>
      <c r="K892">
        <v>3.65</v>
      </c>
      <c r="L892">
        <v>18.73</v>
      </c>
    </row>
    <row r="893" spans="1:12">
      <c r="A893">
        <v>2000</v>
      </c>
      <c r="B893">
        <v>1</v>
      </c>
      <c r="C893">
        <v>27</v>
      </c>
      <c r="D893" s="30">
        <f t="shared" si="13"/>
        <v>36552</v>
      </c>
      <c r="E893">
        <v>147.54</v>
      </c>
      <c r="F893">
        <v>111.05</v>
      </c>
      <c r="G893">
        <v>12.33</v>
      </c>
      <c r="H893">
        <v>5.2060000000000004</v>
      </c>
      <c r="I893">
        <v>11.31</v>
      </c>
      <c r="J893">
        <v>3.85</v>
      </c>
      <c r="K893">
        <v>3.65</v>
      </c>
      <c r="L893">
        <v>18.68</v>
      </c>
    </row>
    <row r="894" spans="1:12">
      <c r="A894">
        <v>2000</v>
      </c>
      <c r="B894">
        <v>1</v>
      </c>
      <c r="C894">
        <v>28</v>
      </c>
      <c r="D894" s="30">
        <f t="shared" si="13"/>
        <v>36553</v>
      </c>
      <c r="E894">
        <v>147.9</v>
      </c>
      <c r="F894">
        <v>111.29</v>
      </c>
      <c r="G894">
        <v>12.33</v>
      </c>
      <c r="H894">
        <v>5.2039999999999997</v>
      </c>
      <c r="I894">
        <v>11.26</v>
      </c>
      <c r="J894">
        <v>3.85</v>
      </c>
      <c r="K894">
        <v>3.65</v>
      </c>
      <c r="L894">
        <v>18.670000000000002</v>
      </c>
    </row>
    <row r="895" spans="1:12">
      <c r="A895">
        <v>2000</v>
      </c>
      <c r="B895">
        <v>1</v>
      </c>
      <c r="C895">
        <v>29</v>
      </c>
      <c r="D895" s="30">
        <f t="shared" si="13"/>
        <v>36554</v>
      </c>
      <c r="E895">
        <v>148.16999999999999</v>
      </c>
      <c r="F895">
        <v>111.46</v>
      </c>
      <c r="G895">
        <v>12.33</v>
      </c>
      <c r="H895">
        <v>5.2009999999999996</v>
      </c>
      <c r="I895">
        <v>11.22</v>
      </c>
      <c r="J895">
        <v>3.85</v>
      </c>
      <c r="K895">
        <v>3.65</v>
      </c>
      <c r="L895">
        <v>18.66</v>
      </c>
    </row>
    <row r="896" spans="1:12">
      <c r="A896">
        <v>2000</v>
      </c>
      <c r="B896">
        <v>1</v>
      </c>
      <c r="C896">
        <v>31</v>
      </c>
      <c r="D896" s="30">
        <f t="shared" si="13"/>
        <v>36556</v>
      </c>
      <c r="E896">
        <v>147.81</v>
      </c>
      <c r="F896">
        <v>111.11</v>
      </c>
      <c r="G896">
        <v>12.33</v>
      </c>
      <c r="H896">
        <v>5.1980000000000004</v>
      </c>
      <c r="I896">
        <v>11.32</v>
      </c>
      <c r="J896">
        <v>3.85</v>
      </c>
      <c r="K896">
        <v>3.64</v>
      </c>
      <c r="L896">
        <v>18.62</v>
      </c>
    </row>
    <row r="897" spans="1:12">
      <c r="A897">
        <v>2000</v>
      </c>
      <c r="B897">
        <v>2</v>
      </c>
      <c r="C897">
        <v>1</v>
      </c>
      <c r="D897" s="30">
        <f t="shared" si="13"/>
        <v>36557</v>
      </c>
      <c r="E897">
        <v>148.03</v>
      </c>
      <c r="F897">
        <v>111.28</v>
      </c>
      <c r="G897">
        <v>12.33</v>
      </c>
      <c r="H897">
        <v>5.1950000000000003</v>
      </c>
      <c r="I897">
        <v>11.28</v>
      </c>
      <c r="J897">
        <v>3.84</v>
      </c>
      <c r="K897">
        <v>3.64</v>
      </c>
      <c r="L897">
        <v>18.600000000000001</v>
      </c>
    </row>
    <row r="898" spans="1:12">
      <c r="A898">
        <v>2000</v>
      </c>
      <c r="B898">
        <v>2</v>
      </c>
      <c r="C898">
        <v>2</v>
      </c>
      <c r="D898" s="30">
        <f t="shared" ref="D898:D961" si="14">DATE(A898,B898,C898)</f>
        <v>36558</v>
      </c>
      <c r="E898">
        <v>148.30000000000001</v>
      </c>
      <c r="F898">
        <v>111.45</v>
      </c>
      <c r="G898">
        <v>12.33</v>
      </c>
      <c r="H898">
        <v>5.1929999999999996</v>
      </c>
      <c r="I898">
        <v>11.25</v>
      </c>
      <c r="J898">
        <v>3.84</v>
      </c>
      <c r="K898">
        <v>3.64</v>
      </c>
      <c r="L898">
        <v>18.59</v>
      </c>
    </row>
    <row r="899" spans="1:12">
      <c r="A899">
        <v>2000</v>
      </c>
      <c r="B899">
        <v>2</v>
      </c>
      <c r="C899">
        <v>3</v>
      </c>
      <c r="D899" s="30">
        <f t="shared" si="14"/>
        <v>36559</v>
      </c>
      <c r="E899">
        <v>148.78</v>
      </c>
      <c r="F899">
        <v>111.79</v>
      </c>
      <c r="G899">
        <v>12.33</v>
      </c>
      <c r="H899">
        <v>5.19</v>
      </c>
      <c r="I899">
        <v>11.17</v>
      </c>
      <c r="J899">
        <v>3.84</v>
      </c>
      <c r="K899">
        <v>3.64</v>
      </c>
      <c r="L899">
        <v>18.59</v>
      </c>
    </row>
    <row r="900" spans="1:12">
      <c r="A900">
        <v>2000</v>
      </c>
      <c r="B900">
        <v>2</v>
      </c>
      <c r="C900">
        <v>4</v>
      </c>
      <c r="D900" s="30">
        <f t="shared" si="14"/>
        <v>36560</v>
      </c>
      <c r="E900">
        <v>149.33000000000001</v>
      </c>
      <c r="F900">
        <v>112.18</v>
      </c>
      <c r="G900">
        <v>12.33</v>
      </c>
      <c r="H900">
        <v>5.1870000000000003</v>
      </c>
      <c r="I900">
        <v>11.09</v>
      </c>
      <c r="J900">
        <v>3.84</v>
      </c>
      <c r="K900">
        <v>3.64</v>
      </c>
      <c r="L900">
        <v>18.59</v>
      </c>
    </row>
    <row r="901" spans="1:12">
      <c r="A901">
        <v>2000</v>
      </c>
      <c r="B901">
        <v>2</v>
      </c>
      <c r="C901">
        <v>5</v>
      </c>
      <c r="D901" s="30">
        <f t="shared" si="14"/>
        <v>36561</v>
      </c>
      <c r="E901">
        <v>149.72999999999999</v>
      </c>
      <c r="F901">
        <v>112.45</v>
      </c>
      <c r="G901">
        <v>12.33</v>
      </c>
      <c r="H901">
        <v>5.1840000000000002</v>
      </c>
      <c r="I901">
        <v>11.03</v>
      </c>
      <c r="J901">
        <v>3.84</v>
      </c>
      <c r="K901">
        <v>3.64</v>
      </c>
      <c r="L901">
        <v>18.59</v>
      </c>
    </row>
    <row r="902" spans="1:12">
      <c r="A902">
        <v>2000</v>
      </c>
      <c r="B902">
        <v>2</v>
      </c>
      <c r="C902">
        <v>7</v>
      </c>
      <c r="D902" s="30">
        <f t="shared" si="14"/>
        <v>36563</v>
      </c>
      <c r="E902">
        <v>150.19999999999999</v>
      </c>
      <c r="F902">
        <v>112.74</v>
      </c>
      <c r="G902">
        <v>12.33</v>
      </c>
      <c r="H902">
        <v>5.1790000000000003</v>
      </c>
      <c r="I902">
        <v>10.97</v>
      </c>
      <c r="J902">
        <v>3.84</v>
      </c>
      <c r="K902">
        <v>3.64</v>
      </c>
      <c r="L902">
        <v>18.559999999999999</v>
      </c>
    </row>
    <row r="903" spans="1:12">
      <c r="A903">
        <v>2000</v>
      </c>
      <c r="B903">
        <v>2</v>
      </c>
      <c r="C903">
        <v>8</v>
      </c>
      <c r="D903" s="30">
        <f t="shared" si="14"/>
        <v>36564</v>
      </c>
      <c r="E903">
        <v>149.9</v>
      </c>
      <c r="F903">
        <v>112.47</v>
      </c>
      <c r="G903">
        <v>12.33</v>
      </c>
      <c r="H903">
        <v>5.1760000000000002</v>
      </c>
      <c r="I903">
        <v>11.05</v>
      </c>
      <c r="J903">
        <v>3.83</v>
      </c>
      <c r="K903">
        <v>3.63</v>
      </c>
      <c r="L903">
        <v>18.52</v>
      </c>
    </row>
    <row r="904" spans="1:12">
      <c r="A904">
        <v>2000</v>
      </c>
      <c r="B904">
        <v>2</v>
      </c>
      <c r="C904">
        <v>9</v>
      </c>
      <c r="D904" s="30">
        <f t="shared" si="14"/>
        <v>36565</v>
      </c>
      <c r="E904">
        <v>150.6</v>
      </c>
      <c r="F904">
        <v>112.98</v>
      </c>
      <c r="G904">
        <v>12.33</v>
      </c>
      <c r="H904">
        <v>5.173</v>
      </c>
      <c r="I904">
        <v>10.93</v>
      </c>
      <c r="J904">
        <v>3.84</v>
      </c>
      <c r="K904">
        <v>3.64</v>
      </c>
      <c r="L904">
        <v>18.53</v>
      </c>
    </row>
    <row r="905" spans="1:12">
      <c r="A905">
        <v>2000</v>
      </c>
      <c r="B905">
        <v>2</v>
      </c>
      <c r="C905">
        <v>10</v>
      </c>
      <c r="D905" s="30">
        <f t="shared" si="14"/>
        <v>36566</v>
      </c>
      <c r="E905">
        <v>150.57</v>
      </c>
      <c r="F905">
        <v>112.92</v>
      </c>
      <c r="G905">
        <v>12.33</v>
      </c>
      <c r="H905">
        <v>5.17</v>
      </c>
      <c r="I905">
        <v>10.95</v>
      </c>
      <c r="J905">
        <v>3.83</v>
      </c>
      <c r="K905">
        <v>3.63</v>
      </c>
      <c r="L905">
        <v>18.5</v>
      </c>
    </row>
    <row r="906" spans="1:12">
      <c r="A906">
        <v>2000</v>
      </c>
      <c r="B906">
        <v>2</v>
      </c>
      <c r="C906">
        <v>11</v>
      </c>
      <c r="D906" s="30">
        <f t="shared" si="14"/>
        <v>36567</v>
      </c>
      <c r="E906">
        <v>150.9</v>
      </c>
      <c r="F906">
        <v>113.14</v>
      </c>
      <c r="G906">
        <v>12.33</v>
      </c>
      <c r="H906">
        <v>5.1680000000000001</v>
      </c>
      <c r="I906">
        <v>10.91</v>
      </c>
      <c r="J906">
        <v>3.83</v>
      </c>
      <c r="K906">
        <v>3.63</v>
      </c>
      <c r="L906">
        <v>18.489999999999998</v>
      </c>
    </row>
    <row r="907" spans="1:12">
      <c r="A907">
        <v>2000</v>
      </c>
      <c r="B907">
        <v>2</v>
      </c>
      <c r="C907">
        <v>12</v>
      </c>
      <c r="D907" s="30">
        <f t="shared" si="14"/>
        <v>36568</v>
      </c>
      <c r="E907">
        <v>152.24</v>
      </c>
      <c r="F907">
        <v>114.14</v>
      </c>
      <c r="G907">
        <v>12.33</v>
      </c>
      <c r="H907">
        <v>5.165</v>
      </c>
      <c r="I907">
        <v>10.59</v>
      </c>
      <c r="J907">
        <v>3.85</v>
      </c>
      <c r="K907">
        <v>3.66</v>
      </c>
      <c r="L907">
        <v>18.61</v>
      </c>
    </row>
    <row r="908" spans="1:12">
      <c r="A908">
        <v>2000</v>
      </c>
      <c r="B908">
        <v>2</v>
      </c>
      <c r="C908">
        <v>14</v>
      </c>
      <c r="D908" s="30">
        <f t="shared" si="14"/>
        <v>36570</v>
      </c>
      <c r="E908">
        <v>152.69</v>
      </c>
      <c r="F908">
        <v>114.42</v>
      </c>
      <c r="G908">
        <v>12.33</v>
      </c>
      <c r="H908">
        <v>5.1589999999999998</v>
      </c>
      <c r="I908">
        <v>10.46</v>
      </c>
      <c r="J908">
        <v>3.86</v>
      </c>
      <c r="K908">
        <v>3.67</v>
      </c>
      <c r="L908">
        <v>18.66</v>
      </c>
    </row>
    <row r="909" spans="1:12">
      <c r="A909">
        <v>2000</v>
      </c>
      <c r="B909">
        <v>2</v>
      </c>
      <c r="C909">
        <v>15</v>
      </c>
      <c r="D909" s="30">
        <f t="shared" si="14"/>
        <v>36571</v>
      </c>
      <c r="E909">
        <v>152.09</v>
      </c>
      <c r="F909">
        <v>113.92</v>
      </c>
      <c r="G909">
        <v>12.33</v>
      </c>
      <c r="H909">
        <v>5.1559999999999997</v>
      </c>
      <c r="I909">
        <v>10.58</v>
      </c>
      <c r="J909">
        <v>3.85</v>
      </c>
      <c r="K909">
        <v>3.66</v>
      </c>
      <c r="L909">
        <v>18.600000000000001</v>
      </c>
    </row>
    <row r="910" spans="1:12">
      <c r="A910">
        <v>2000</v>
      </c>
      <c r="B910">
        <v>2</v>
      </c>
      <c r="C910">
        <v>16</v>
      </c>
      <c r="D910" s="30">
        <f t="shared" si="14"/>
        <v>36572</v>
      </c>
      <c r="E910">
        <v>150.29</v>
      </c>
      <c r="F910">
        <v>112.5</v>
      </c>
      <c r="G910">
        <v>12.33</v>
      </c>
      <c r="H910">
        <v>5.1539999999999999</v>
      </c>
      <c r="I910">
        <v>10.94</v>
      </c>
      <c r="J910">
        <v>3.84</v>
      </c>
      <c r="K910">
        <v>3.64</v>
      </c>
      <c r="L910">
        <v>18.489999999999998</v>
      </c>
    </row>
    <row r="911" spans="1:12">
      <c r="A911">
        <v>2000</v>
      </c>
      <c r="B911">
        <v>2</v>
      </c>
      <c r="C911">
        <v>17</v>
      </c>
      <c r="D911" s="30">
        <f t="shared" si="14"/>
        <v>36573</v>
      </c>
      <c r="E911">
        <v>150.5</v>
      </c>
      <c r="F911">
        <v>112.63</v>
      </c>
      <c r="G911">
        <v>12.33</v>
      </c>
      <c r="H911">
        <v>5.1509999999999998</v>
      </c>
      <c r="I911">
        <v>10.91</v>
      </c>
      <c r="J911">
        <v>3.84</v>
      </c>
      <c r="K911">
        <v>3.64</v>
      </c>
      <c r="L911">
        <v>18.47</v>
      </c>
    </row>
    <row r="912" spans="1:12">
      <c r="A912">
        <v>2000</v>
      </c>
      <c r="B912">
        <v>2</v>
      </c>
      <c r="C912">
        <v>18</v>
      </c>
      <c r="D912" s="30">
        <f t="shared" si="14"/>
        <v>36574</v>
      </c>
      <c r="E912">
        <v>151.22999999999999</v>
      </c>
      <c r="F912">
        <v>113.16</v>
      </c>
      <c r="G912">
        <v>12.33</v>
      </c>
      <c r="H912">
        <v>5.1479999999999997</v>
      </c>
      <c r="I912">
        <v>10.79</v>
      </c>
      <c r="J912">
        <v>3.84</v>
      </c>
      <c r="K912">
        <v>3.64</v>
      </c>
      <c r="L912">
        <v>18.48</v>
      </c>
    </row>
    <row r="913" spans="1:12">
      <c r="A913">
        <v>2000</v>
      </c>
      <c r="B913">
        <v>2</v>
      </c>
      <c r="C913">
        <v>21</v>
      </c>
      <c r="D913" s="30">
        <f t="shared" si="14"/>
        <v>36577</v>
      </c>
      <c r="E913">
        <v>150.96</v>
      </c>
      <c r="F913">
        <v>112.85</v>
      </c>
      <c r="G913">
        <v>12.33</v>
      </c>
      <c r="H913">
        <v>5.14</v>
      </c>
      <c r="I913">
        <v>10.87</v>
      </c>
      <c r="J913">
        <v>3.83</v>
      </c>
      <c r="K913">
        <v>3.63</v>
      </c>
      <c r="L913">
        <v>18.41</v>
      </c>
    </row>
    <row r="914" spans="1:12">
      <c r="A914">
        <v>2000</v>
      </c>
      <c r="B914">
        <v>2</v>
      </c>
      <c r="C914">
        <v>22</v>
      </c>
      <c r="D914" s="30">
        <f t="shared" si="14"/>
        <v>36578</v>
      </c>
      <c r="E914">
        <v>151.09</v>
      </c>
      <c r="F914">
        <v>112.91</v>
      </c>
      <c r="G914">
        <v>12.33</v>
      </c>
      <c r="H914">
        <v>5.1369999999999996</v>
      </c>
      <c r="I914">
        <v>10.87</v>
      </c>
      <c r="J914">
        <v>3.83</v>
      </c>
      <c r="K914">
        <v>3.63</v>
      </c>
      <c r="L914">
        <v>18.39</v>
      </c>
    </row>
    <row r="915" spans="1:12">
      <c r="A915">
        <v>2000</v>
      </c>
      <c r="B915">
        <v>2</v>
      </c>
      <c r="C915">
        <v>23</v>
      </c>
      <c r="D915" s="30">
        <f t="shared" si="14"/>
        <v>36579</v>
      </c>
      <c r="E915">
        <v>151.19</v>
      </c>
      <c r="F915">
        <v>112.95</v>
      </c>
      <c r="G915">
        <v>12.33</v>
      </c>
      <c r="H915">
        <v>5.1340000000000003</v>
      </c>
      <c r="I915">
        <v>10.87</v>
      </c>
      <c r="J915">
        <v>3.82</v>
      </c>
      <c r="K915">
        <v>3.63</v>
      </c>
      <c r="L915">
        <v>18.37</v>
      </c>
    </row>
    <row r="916" spans="1:12">
      <c r="A916">
        <v>2000</v>
      </c>
      <c r="B916">
        <v>2</v>
      </c>
      <c r="C916">
        <v>24</v>
      </c>
      <c r="D916" s="30">
        <f t="shared" si="14"/>
        <v>36580</v>
      </c>
      <c r="E916">
        <v>151.38999999999999</v>
      </c>
      <c r="F916">
        <v>113.07</v>
      </c>
      <c r="G916">
        <v>12.33</v>
      </c>
      <c r="H916">
        <v>5.1310000000000002</v>
      </c>
      <c r="I916">
        <v>10.84</v>
      </c>
      <c r="J916">
        <v>3.82</v>
      </c>
      <c r="K916">
        <v>3.63</v>
      </c>
      <c r="L916">
        <v>18.36</v>
      </c>
    </row>
    <row r="917" spans="1:12">
      <c r="A917">
        <v>2000</v>
      </c>
      <c r="B917">
        <v>2</v>
      </c>
      <c r="C917">
        <v>25</v>
      </c>
      <c r="D917" s="30">
        <f t="shared" si="14"/>
        <v>36581</v>
      </c>
      <c r="E917">
        <v>151.13999999999999</v>
      </c>
      <c r="F917">
        <v>112.84</v>
      </c>
      <c r="G917">
        <v>12.33</v>
      </c>
      <c r="H917">
        <v>5.1289999999999996</v>
      </c>
      <c r="I917">
        <v>10.91</v>
      </c>
      <c r="J917">
        <v>3.82</v>
      </c>
      <c r="K917">
        <v>3.62</v>
      </c>
      <c r="L917">
        <v>18.32</v>
      </c>
    </row>
    <row r="918" spans="1:12">
      <c r="A918">
        <v>2000</v>
      </c>
      <c r="B918">
        <v>2</v>
      </c>
      <c r="C918">
        <v>26</v>
      </c>
      <c r="D918" s="30">
        <f t="shared" si="14"/>
        <v>36582</v>
      </c>
      <c r="E918">
        <v>151.49</v>
      </c>
      <c r="F918">
        <v>113.08</v>
      </c>
      <c r="G918">
        <v>12.33</v>
      </c>
      <c r="H918">
        <v>5.1260000000000003</v>
      </c>
      <c r="I918">
        <v>10.82</v>
      </c>
      <c r="J918">
        <v>3.82</v>
      </c>
      <c r="K918">
        <v>3.63</v>
      </c>
      <c r="L918">
        <v>18.34</v>
      </c>
    </row>
    <row r="919" spans="1:12">
      <c r="A919">
        <v>2000</v>
      </c>
      <c r="B919">
        <v>2</v>
      </c>
      <c r="C919">
        <v>28</v>
      </c>
      <c r="D919" s="30">
        <f t="shared" si="14"/>
        <v>36584</v>
      </c>
      <c r="E919">
        <v>151.29</v>
      </c>
      <c r="F919">
        <v>112.86</v>
      </c>
      <c r="G919">
        <v>12.33</v>
      </c>
      <c r="H919">
        <v>5.12</v>
      </c>
      <c r="I919">
        <v>10.89</v>
      </c>
      <c r="J919">
        <v>3.82</v>
      </c>
      <c r="K919">
        <v>3.62</v>
      </c>
      <c r="L919">
        <v>18.28</v>
      </c>
    </row>
    <row r="920" spans="1:12">
      <c r="A920">
        <v>2000</v>
      </c>
      <c r="B920">
        <v>2</v>
      </c>
      <c r="C920">
        <v>29</v>
      </c>
      <c r="D920" s="30">
        <f t="shared" si="14"/>
        <v>36585</v>
      </c>
      <c r="E920">
        <v>151.61000000000001</v>
      </c>
      <c r="F920">
        <v>113.07</v>
      </c>
      <c r="G920">
        <v>12.33</v>
      </c>
      <c r="H920">
        <v>5.1180000000000003</v>
      </c>
      <c r="I920">
        <v>10.85</v>
      </c>
      <c r="J920">
        <v>3.81</v>
      </c>
      <c r="K920">
        <v>3.62</v>
      </c>
      <c r="L920">
        <v>18.27</v>
      </c>
    </row>
    <row r="921" spans="1:12">
      <c r="A921">
        <v>2000</v>
      </c>
      <c r="B921">
        <v>3</v>
      </c>
      <c r="C921">
        <v>1</v>
      </c>
      <c r="D921" s="30">
        <f t="shared" si="14"/>
        <v>36586</v>
      </c>
      <c r="E921">
        <v>151.22999999999999</v>
      </c>
      <c r="F921">
        <v>112.71</v>
      </c>
      <c r="G921">
        <v>12.33</v>
      </c>
      <c r="H921">
        <v>5.1120000000000001</v>
      </c>
      <c r="I921">
        <v>10.95</v>
      </c>
      <c r="J921">
        <v>3.8</v>
      </c>
      <c r="K921">
        <v>3.61</v>
      </c>
      <c r="L921">
        <v>18.2</v>
      </c>
    </row>
    <row r="922" spans="1:12">
      <c r="A922">
        <v>2000</v>
      </c>
      <c r="B922">
        <v>3</v>
      </c>
      <c r="C922">
        <v>2</v>
      </c>
      <c r="D922" s="30">
        <f t="shared" si="14"/>
        <v>36587</v>
      </c>
      <c r="E922">
        <v>150.96</v>
      </c>
      <c r="F922">
        <v>112.46</v>
      </c>
      <c r="G922">
        <v>12.33</v>
      </c>
      <c r="H922">
        <v>5.109</v>
      </c>
      <c r="I922">
        <v>11.02</v>
      </c>
      <c r="J922">
        <v>3.8</v>
      </c>
      <c r="K922">
        <v>3.6</v>
      </c>
      <c r="L922">
        <v>18.170000000000002</v>
      </c>
    </row>
    <row r="923" spans="1:12">
      <c r="A923">
        <v>2000</v>
      </c>
      <c r="B923">
        <v>3</v>
      </c>
      <c r="C923">
        <v>3</v>
      </c>
      <c r="D923" s="30">
        <f t="shared" si="14"/>
        <v>36588</v>
      </c>
      <c r="E923">
        <v>150.47999999999999</v>
      </c>
      <c r="F923">
        <v>112.05</v>
      </c>
      <c r="G923">
        <v>12.33</v>
      </c>
      <c r="H923">
        <v>5.1059999999999999</v>
      </c>
      <c r="I923">
        <v>11.13</v>
      </c>
      <c r="J923">
        <v>3.79</v>
      </c>
      <c r="K923">
        <v>3.59</v>
      </c>
      <c r="L923">
        <v>18.12</v>
      </c>
    </row>
    <row r="924" spans="1:12">
      <c r="A924">
        <v>2000</v>
      </c>
      <c r="B924">
        <v>3</v>
      </c>
      <c r="C924">
        <v>6</v>
      </c>
      <c r="D924" s="30">
        <f t="shared" si="14"/>
        <v>36591</v>
      </c>
      <c r="E924">
        <v>149.58000000000001</v>
      </c>
      <c r="F924">
        <v>111.25</v>
      </c>
      <c r="G924">
        <v>12.33</v>
      </c>
      <c r="H924">
        <v>5.0979999999999999</v>
      </c>
      <c r="I924">
        <v>11.36</v>
      </c>
      <c r="J924">
        <v>3.78</v>
      </c>
      <c r="K924">
        <v>3.57</v>
      </c>
      <c r="L924">
        <v>17.989999999999998</v>
      </c>
    </row>
    <row r="925" spans="1:12">
      <c r="A925">
        <v>2000</v>
      </c>
      <c r="B925">
        <v>3</v>
      </c>
      <c r="C925">
        <v>7</v>
      </c>
      <c r="D925" s="30">
        <f t="shared" si="14"/>
        <v>36592</v>
      </c>
      <c r="E925">
        <v>149.68</v>
      </c>
      <c r="F925">
        <v>111.29</v>
      </c>
      <c r="G925">
        <v>12.33</v>
      </c>
      <c r="H925">
        <v>5.0949999999999998</v>
      </c>
      <c r="I925">
        <v>11.36</v>
      </c>
      <c r="J925">
        <v>3.77</v>
      </c>
      <c r="K925">
        <v>3.57</v>
      </c>
      <c r="L925">
        <v>17.97</v>
      </c>
    </row>
    <row r="926" spans="1:12">
      <c r="A926">
        <v>2000</v>
      </c>
      <c r="B926">
        <v>3</v>
      </c>
      <c r="C926">
        <v>8</v>
      </c>
      <c r="D926" s="30">
        <f t="shared" si="14"/>
        <v>36593</v>
      </c>
      <c r="E926">
        <v>150.41999999999999</v>
      </c>
      <c r="F926">
        <v>111.83</v>
      </c>
      <c r="G926">
        <v>12.33</v>
      </c>
      <c r="H926">
        <v>5.093</v>
      </c>
      <c r="I926">
        <v>11.15</v>
      </c>
      <c r="J926">
        <v>3.79</v>
      </c>
      <c r="K926">
        <v>3.59</v>
      </c>
      <c r="L926">
        <v>18.059999999999999</v>
      </c>
    </row>
    <row r="927" spans="1:12">
      <c r="A927">
        <v>2000</v>
      </c>
      <c r="B927">
        <v>3</v>
      </c>
      <c r="C927">
        <v>9</v>
      </c>
      <c r="D927" s="30">
        <f t="shared" si="14"/>
        <v>36594</v>
      </c>
      <c r="E927">
        <v>151.22</v>
      </c>
      <c r="F927">
        <v>112.41</v>
      </c>
      <c r="G927">
        <v>12.33</v>
      </c>
      <c r="H927">
        <v>5.09</v>
      </c>
      <c r="I927">
        <v>11.01</v>
      </c>
      <c r="J927">
        <v>3.79</v>
      </c>
      <c r="K927">
        <v>3.59</v>
      </c>
      <c r="L927">
        <v>18.07</v>
      </c>
    </row>
    <row r="928" spans="1:12">
      <c r="A928">
        <v>2000</v>
      </c>
      <c r="B928">
        <v>3</v>
      </c>
      <c r="C928">
        <v>10</v>
      </c>
      <c r="D928" s="30">
        <f t="shared" si="14"/>
        <v>36595</v>
      </c>
      <c r="E928">
        <v>150.87</v>
      </c>
      <c r="F928">
        <v>112.1</v>
      </c>
      <c r="G928">
        <v>12.33</v>
      </c>
      <c r="H928">
        <v>5.0869999999999997</v>
      </c>
      <c r="I928">
        <v>11.1</v>
      </c>
      <c r="J928">
        <v>3.79</v>
      </c>
      <c r="K928">
        <v>3.59</v>
      </c>
      <c r="L928">
        <v>18.03</v>
      </c>
    </row>
    <row r="929" spans="1:12">
      <c r="A929">
        <v>2000</v>
      </c>
      <c r="B929">
        <v>3</v>
      </c>
      <c r="C929">
        <v>11</v>
      </c>
      <c r="D929" s="30">
        <f t="shared" si="14"/>
        <v>36596</v>
      </c>
      <c r="E929">
        <v>150.87</v>
      </c>
      <c r="F929">
        <v>112.07</v>
      </c>
      <c r="G929">
        <v>12.33</v>
      </c>
      <c r="H929">
        <v>5.0839999999999996</v>
      </c>
      <c r="I929">
        <v>11.03</v>
      </c>
      <c r="J929">
        <v>3.8</v>
      </c>
      <c r="K929">
        <v>3.6</v>
      </c>
      <c r="L929">
        <v>18.079999999999998</v>
      </c>
    </row>
    <row r="930" spans="1:12">
      <c r="A930">
        <v>2000</v>
      </c>
      <c r="B930">
        <v>3</v>
      </c>
      <c r="C930">
        <v>13</v>
      </c>
      <c r="D930" s="30">
        <f t="shared" si="14"/>
        <v>36598</v>
      </c>
      <c r="E930">
        <v>150.63</v>
      </c>
      <c r="F930">
        <v>111.82</v>
      </c>
      <c r="G930">
        <v>12.33</v>
      </c>
      <c r="H930">
        <v>5.0789999999999997</v>
      </c>
      <c r="I930">
        <v>11.11</v>
      </c>
      <c r="J930">
        <v>3.79</v>
      </c>
      <c r="K930">
        <v>3.59</v>
      </c>
      <c r="L930">
        <v>18.02</v>
      </c>
    </row>
    <row r="931" spans="1:12">
      <c r="A931">
        <v>2000</v>
      </c>
      <c r="B931">
        <v>3</v>
      </c>
      <c r="C931">
        <v>14</v>
      </c>
      <c r="D931" s="30">
        <f t="shared" si="14"/>
        <v>36599</v>
      </c>
      <c r="E931">
        <v>151.24</v>
      </c>
      <c r="F931">
        <v>112.26</v>
      </c>
      <c r="G931">
        <v>12.33</v>
      </c>
      <c r="H931">
        <v>5.0759999999999996</v>
      </c>
      <c r="I931">
        <v>11.01</v>
      </c>
      <c r="J931">
        <v>3.79</v>
      </c>
      <c r="K931">
        <v>3.59</v>
      </c>
      <c r="L931">
        <v>18.03</v>
      </c>
    </row>
    <row r="932" spans="1:12">
      <c r="A932">
        <v>2000</v>
      </c>
      <c r="B932">
        <v>3</v>
      </c>
      <c r="C932">
        <v>15</v>
      </c>
      <c r="D932" s="30">
        <f t="shared" si="14"/>
        <v>36600</v>
      </c>
      <c r="E932">
        <v>150.34</v>
      </c>
      <c r="F932">
        <v>111.54</v>
      </c>
      <c r="G932">
        <v>12.33</v>
      </c>
      <c r="H932">
        <v>5.0730000000000004</v>
      </c>
      <c r="I932">
        <v>11.19</v>
      </c>
      <c r="J932">
        <v>3.78</v>
      </c>
      <c r="K932">
        <v>3.58</v>
      </c>
      <c r="L932">
        <v>17.96</v>
      </c>
    </row>
    <row r="933" spans="1:12">
      <c r="A933">
        <v>2000</v>
      </c>
      <c r="B933">
        <v>3</v>
      </c>
      <c r="C933">
        <v>16</v>
      </c>
      <c r="D933" s="30">
        <f t="shared" si="14"/>
        <v>36601</v>
      </c>
      <c r="E933">
        <v>150.30000000000001</v>
      </c>
      <c r="F933">
        <v>111.48</v>
      </c>
      <c r="G933">
        <v>12.33</v>
      </c>
      <c r="H933">
        <v>5.07</v>
      </c>
      <c r="I933">
        <v>11.22</v>
      </c>
      <c r="J933">
        <v>3.78</v>
      </c>
      <c r="K933">
        <v>3.58</v>
      </c>
      <c r="L933">
        <v>17.93</v>
      </c>
    </row>
    <row r="934" spans="1:12">
      <c r="A934">
        <v>2000</v>
      </c>
      <c r="B934">
        <v>3</v>
      </c>
      <c r="C934">
        <v>18</v>
      </c>
      <c r="D934" s="30">
        <f t="shared" si="14"/>
        <v>36603</v>
      </c>
      <c r="E934">
        <v>150.66</v>
      </c>
      <c r="F934">
        <v>111.68</v>
      </c>
      <c r="G934">
        <v>12.33</v>
      </c>
      <c r="H934">
        <v>5.0650000000000004</v>
      </c>
      <c r="I934">
        <v>11.18</v>
      </c>
      <c r="J934">
        <v>3.77</v>
      </c>
      <c r="K934">
        <v>3.57</v>
      </c>
      <c r="L934">
        <v>17.899999999999999</v>
      </c>
    </row>
    <row r="935" spans="1:12">
      <c r="A935">
        <v>2000</v>
      </c>
      <c r="B935">
        <v>3</v>
      </c>
      <c r="C935">
        <v>21</v>
      </c>
      <c r="D935" s="30">
        <f t="shared" si="14"/>
        <v>36606</v>
      </c>
      <c r="E935">
        <v>150.38999999999999</v>
      </c>
      <c r="F935">
        <v>111.37</v>
      </c>
      <c r="G935">
        <v>12.33</v>
      </c>
      <c r="H935">
        <v>5.056</v>
      </c>
      <c r="I935">
        <v>11.29</v>
      </c>
      <c r="J935">
        <v>3.76</v>
      </c>
      <c r="K935">
        <v>3.56</v>
      </c>
      <c r="L935">
        <v>17.809999999999999</v>
      </c>
    </row>
    <row r="936" spans="1:12">
      <c r="A936">
        <v>2000</v>
      </c>
      <c r="B936">
        <v>3</v>
      </c>
      <c r="C936">
        <v>22</v>
      </c>
      <c r="D936" s="30">
        <f t="shared" si="14"/>
        <v>36607</v>
      </c>
      <c r="E936">
        <v>150.25</v>
      </c>
      <c r="F936">
        <v>111.22</v>
      </c>
      <c r="G936">
        <v>12.33</v>
      </c>
      <c r="H936">
        <v>5.0540000000000003</v>
      </c>
      <c r="I936">
        <v>11.33</v>
      </c>
      <c r="J936">
        <v>3.76</v>
      </c>
      <c r="K936">
        <v>3.55</v>
      </c>
      <c r="L936">
        <v>17.77</v>
      </c>
    </row>
    <row r="937" spans="1:12">
      <c r="A937">
        <v>2000</v>
      </c>
      <c r="B937">
        <v>3</v>
      </c>
      <c r="C937">
        <v>23</v>
      </c>
      <c r="D937" s="30">
        <f t="shared" si="14"/>
        <v>36608</v>
      </c>
      <c r="E937">
        <v>149.94999999999999</v>
      </c>
      <c r="F937">
        <v>110.96</v>
      </c>
      <c r="G937">
        <v>12.33</v>
      </c>
      <c r="H937">
        <v>5.0510000000000002</v>
      </c>
      <c r="I937">
        <v>11.21</v>
      </c>
      <c r="J937">
        <v>3.78</v>
      </c>
      <c r="K937">
        <v>3.58</v>
      </c>
      <c r="L937">
        <v>17.91</v>
      </c>
    </row>
    <row r="938" spans="1:12">
      <c r="A938">
        <v>2000</v>
      </c>
      <c r="B938">
        <v>3</v>
      </c>
      <c r="C938">
        <v>24</v>
      </c>
      <c r="D938" s="30">
        <f t="shared" si="14"/>
        <v>36609</v>
      </c>
      <c r="E938">
        <v>150.06</v>
      </c>
      <c r="F938">
        <v>111</v>
      </c>
      <c r="G938">
        <v>12.33</v>
      </c>
      <c r="H938">
        <v>5.048</v>
      </c>
      <c r="I938">
        <v>11.21</v>
      </c>
      <c r="J938">
        <v>3.78</v>
      </c>
      <c r="K938">
        <v>3.58</v>
      </c>
      <c r="L938">
        <v>17.89</v>
      </c>
    </row>
    <row r="939" spans="1:12">
      <c r="A939">
        <v>2000</v>
      </c>
      <c r="B939">
        <v>3</v>
      </c>
      <c r="C939">
        <v>25</v>
      </c>
      <c r="D939" s="30">
        <f t="shared" si="14"/>
        <v>36610</v>
      </c>
      <c r="E939">
        <v>151.13999999999999</v>
      </c>
      <c r="F939">
        <v>111.79</v>
      </c>
      <c r="G939">
        <v>12.33</v>
      </c>
      <c r="H939">
        <v>5.0449999999999999</v>
      </c>
      <c r="I939">
        <v>10.9</v>
      </c>
      <c r="J939">
        <v>3.8</v>
      </c>
      <c r="K939">
        <v>3.61</v>
      </c>
      <c r="L939">
        <v>18.02</v>
      </c>
    </row>
    <row r="940" spans="1:12">
      <c r="A940">
        <v>2000</v>
      </c>
      <c r="B940">
        <v>3</v>
      </c>
      <c r="C940">
        <v>27</v>
      </c>
      <c r="D940" s="30">
        <f t="shared" si="14"/>
        <v>36612</v>
      </c>
      <c r="E940">
        <v>149.91999999999999</v>
      </c>
      <c r="F940">
        <v>110.79</v>
      </c>
      <c r="G940">
        <v>12.33</v>
      </c>
      <c r="H940">
        <v>5.101</v>
      </c>
      <c r="I940">
        <v>11.15</v>
      </c>
      <c r="J940">
        <v>3.82</v>
      </c>
      <c r="K940">
        <v>3.62</v>
      </c>
      <c r="L940">
        <v>18.3</v>
      </c>
    </row>
    <row r="941" spans="1:12">
      <c r="A941">
        <v>2000</v>
      </c>
      <c r="B941">
        <v>3</v>
      </c>
      <c r="C941">
        <v>28</v>
      </c>
      <c r="D941" s="30">
        <f t="shared" si="14"/>
        <v>36613</v>
      </c>
      <c r="E941">
        <v>151.09</v>
      </c>
      <c r="F941">
        <v>111.64</v>
      </c>
      <c r="G941">
        <v>12.33</v>
      </c>
      <c r="H941">
        <v>5.0990000000000002</v>
      </c>
      <c r="I941">
        <v>10.95</v>
      </c>
      <c r="J941">
        <v>3.83</v>
      </c>
      <c r="K941">
        <v>3.63</v>
      </c>
      <c r="L941">
        <v>18.329999999999998</v>
      </c>
    </row>
    <row r="942" spans="1:12">
      <c r="A942">
        <v>2000</v>
      </c>
      <c r="B942">
        <v>3</v>
      </c>
      <c r="C942">
        <v>29</v>
      </c>
      <c r="D942" s="30">
        <f t="shared" si="14"/>
        <v>36614</v>
      </c>
      <c r="E942">
        <v>149.80000000000001</v>
      </c>
      <c r="F942">
        <v>110.63</v>
      </c>
      <c r="G942">
        <v>12.33</v>
      </c>
      <c r="H942">
        <v>5.0960000000000001</v>
      </c>
      <c r="I942">
        <v>11.21</v>
      </c>
      <c r="J942">
        <v>3.82</v>
      </c>
      <c r="K942">
        <v>3.61</v>
      </c>
      <c r="L942">
        <v>18.239999999999998</v>
      </c>
    </row>
    <row r="943" spans="1:12">
      <c r="A943">
        <v>2000</v>
      </c>
      <c r="B943">
        <v>3</v>
      </c>
      <c r="C943">
        <v>30</v>
      </c>
      <c r="D943" s="30">
        <f t="shared" si="14"/>
        <v>36615</v>
      </c>
      <c r="E943">
        <v>149.77000000000001</v>
      </c>
      <c r="F943">
        <v>110.57</v>
      </c>
      <c r="G943">
        <v>12.33</v>
      </c>
      <c r="H943">
        <v>5.093</v>
      </c>
      <c r="I943">
        <v>11.23</v>
      </c>
      <c r="J943">
        <v>3.81</v>
      </c>
      <c r="K943">
        <v>3.61</v>
      </c>
      <c r="L943">
        <v>18.22</v>
      </c>
    </row>
    <row r="944" spans="1:12">
      <c r="A944">
        <v>2000</v>
      </c>
      <c r="B944">
        <v>3</v>
      </c>
      <c r="C944">
        <v>31</v>
      </c>
      <c r="D944" s="30">
        <f t="shared" si="14"/>
        <v>36616</v>
      </c>
      <c r="E944">
        <v>151.24</v>
      </c>
      <c r="F944">
        <v>111.64</v>
      </c>
      <c r="G944">
        <v>12.33</v>
      </c>
      <c r="H944">
        <v>5.093</v>
      </c>
      <c r="I944">
        <v>10.96</v>
      </c>
      <c r="J944">
        <v>3.82</v>
      </c>
      <c r="K944">
        <v>3.62</v>
      </c>
      <c r="L944">
        <v>18.29</v>
      </c>
    </row>
    <row r="945" spans="1:12">
      <c r="A945">
        <v>2000</v>
      </c>
      <c r="B945">
        <v>4</v>
      </c>
      <c r="C945">
        <v>1</v>
      </c>
      <c r="D945" s="30">
        <f t="shared" si="14"/>
        <v>36617</v>
      </c>
      <c r="E945">
        <v>151.37</v>
      </c>
      <c r="F945">
        <v>111.74</v>
      </c>
      <c r="G945">
        <v>12.33</v>
      </c>
      <c r="H945">
        <v>5.09</v>
      </c>
      <c r="I945">
        <v>10.95</v>
      </c>
      <c r="J945">
        <v>3.82</v>
      </c>
      <c r="K945">
        <v>3.62</v>
      </c>
      <c r="L945">
        <v>18.27</v>
      </c>
    </row>
    <row r="946" spans="1:12">
      <c r="A946">
        <v>2000</v>
      </c>
      <c r="B946">
        <v>4</v>
      </c>
      <c r="C946">
        <v>3</v>
      </c>
      <c r="D946" s="30">
        <f t="shared" si="14"/>
        <v>36619</v>
      </c>
      <c r="E946">
        <v>152.88999999999999</v>
      </c>
      <c r="F946">
        <v>112.82</v>
      </c>
      <c r="G946">
        <v>12.33</v>
      </c>
      <c r="H946">
        <v>5.085</v>
      </c>
      <c r="I946">
        <v>10.7</v>
      </c>
      <c r="J946">
        <v>3.82</v>
      </c>
      <c r="K946">
        <v>3.63</v>
      </c>
      <c r="L946">
        <v>18.29</v>
      </c>
    </row>
    <row r="947" spans="1:12">
      <c r="A947">
        <v>2000</v>
      </c>
      <c r="B947">
        <v>4</v>
      </c>
      <c r="C947">
        <v>4</v>
      </c>
      <c r="D947" s="30">
        <f t="shared" si="14"/>
        <v>36620</v>
      </c>
      <c r="E947">
        <v>152.74</v>
      </c>
      <c r="F947">
        <v>112.67</v>
      </c>
      <c r="G947">
        <v>12.33</v>
      </c>
      <c r="H947">
        <v>5.0819999999999999</v>
      </c>
      <c r="I947">
        <v>10.74</v>
      </c>
      <c r="J947">
        <v>3.82</v>
      </c>
      <c r="K947">
        <v>3.62</v>
      </c>
      <c r="L947">
        <v>18.260000000000002</v>
      </c>
    </row>
    <row r="948" spans="1:12">
      <c r="A948">
        <v>2000</v>
      </c>
      <c r="B948">
        <v>4</v>
      </c>
      <c r="C948">
        <v>6</v>
      </c>
      <c r="D948" s="30">
        <f t="shared" si="14"/>
        <v>36622</v>
      </c>
      <c r="E948">
        <v>152.91</v>
      </c>
      <c r="F948">
        <v>112.73</v>
      </c>
      <c r="G948">
        <v>12.33</v>
      </c>
      <c r="H948">
        <v>5.0759999999999996</v>
      </c>
      <c r="I948">
        <v>10.75</v>
      </c>
      <c r="J948">
        <v>3.81</v>
      </c>
      <c r="K948">
        <v>3.62</v>
      </c>
      <c r="L948">
        <v>18.22</v>
      </c>
    </row>
    <row r="949" spans="1:12">
      <c r="A949">
        <v>2000</v>
      </c>
      <c r="B949">
        <v>4</v>
      </c>
      <c r="C949">
        <v>7</v>
      </c>
      <c r="D949" s="30">
        <f t="shared" si="14"/>
        <v>36623</v>
      </c>
      <c r="E949">
        <v>153.13</v>
      </c>
      <c r="F949">
        <v>112.86</v>
      </c>
      <c r="G949">
        <v>12.33</v>
      </c>
      <c r="H949">
        <v>5.0739999999999998</v>
      </c>
      <c r="I949">
        <v>10.66</v>
      </c>
      <c r="J949">
        <v>3.82</v>
      </c>
      <c r="K949">
        <v>3.63</v>
      </c>
      <c r="L949">
        <v>18.260000000000002</v>
      </c>
    </row>
    <row r="950" spans="1:12">
      <c r="A950">
        <v>2000</v>
      </c>
      <c r="B950">
        <v>4</v>
      </c>
      <c r="C950">
        <v>8</v>
      </c>
      <c r="D950" s="30">
        <f t="shared" si="14"/>
        <v>36624</v>
      </c>
      <c r="E950">
        <v>153.57</v>
      </c>
      <c r="F950">
        <v>113.16</v>
      </c>
      <c r="G950">
        <v>12.38</v>
      </c>
      <c r="H950">
        <v>5.1609999999999996</v>
      </c>
      <c r="I950">
        <v>10.63</v>
      </c>
      <c r="J950">
        <v>3.87</v>
      </c>
      <c r="K950">
        <v>3.67</v>
      </c>
      <c r="L950">
        <v>18.68</v>
      </c>
    </row>
    <row r="951" spans="1:12">
      <c r="A951">
        <v>2000</v>
      </c>
      <c r="B951">
        <v>4</v>
      </c>
      <c r="C951">
        <v>10</v>
      </c>
      <c r="D951" s="30">
        <f t="shared" si="14"/>
        <v>36626</v>
      </c>
      <c r="E951">
        <v>153.97</v>
      </c>
      <c r="F951">
        <v>113.39</v>
      </c>
      <c r="G951">
        <v>12.38</v>
      </c>
      <c r="H951">
        <v>5.1559999999999997</v>
      </c>
      <c r="I951">
        <v>10.51</v>
      </c>
      <c r="J951">
        <v>3.88</v>
      </c>
      <c r="K951">
        <v>3.68</v>
      </c>
      <c r="L951">
        <v>18.72</v>
      </c>
    </row>
    <row r="952" spans="1:12">
      <c r="A952">
        <v>2000</v>
      </c>
      <c r="B952">
        <v>4</v>
      </c>
      <c r="C952">
        <v>11</v>
      </c>
      <c r="D952" s="30">
        <f t="shared" si="14"/>
        <v>36627</v>
      </c>
      <c r="E952">
        <v>154.34</v>
      </c>
      <c r="F952">
        <v>113.63</v>
      </c>
      <c r="G952">
        <v>12.38</v>
      </c>
      <c r="H952">
        <v>5.1529999999999996</v>
      </c>
      <c r="I952">
        <v>10.46</v>
      </c>
      <c r="J952">
        <v>3.88</v>
      </c>
      <c r="K952">
        <v>3.68</v>
      </c>
      <c r="L952">
        <v>18.71</v>
      </c>
    </row>
    <row r="953" spans="1:12">
      <c r="A953">
        <v>2000</v>
      </c>
      <c r="B953">
        <v>4</v>
      </c>
      <c r="C953">
        <v>13</v>
      </c>
      <c r="D953" s="30">
        <f t="shared" si="14"/>
        <v>36629</v>
      </c>
      <c r="E953">
        <v>154.13</v>
      </c>
      <c r="F953">
        <v>113.4</v>
      </c>
      <c r="G953">
        <v>12.38</v>
      </c>
      <c r="H953">
        <v>5.1470000000000002</v>
      </c>
      <c r="I953">
        <v>10.53</v>
      </c>
      <c r="J953">
        <v>3.87</v>
      </c>
      <c r="K953">
        <v>3.67</v>
      </c>
      <c r="L953">
        <v>18.649999999999999</v>
      </c>
    </row>
    <row r="954" spans="1:12">
      <c r="A954">
        <v>2000</v>
      </c>
      <c r="B954">
        <v>4</v>
      </c>
      <c r="C954">
        <v>17</v>
      </c>
      <c r="D954" s="30">
        <f t="shared" si="14"/>
        <v>36633</v>
      </c>
      <c r="E954">
        <v>153.75</v>
      </c>
      <c r="F954">
        <v>113.24</v>
      </c>
      <c r="G954">
        <v>12.38</v>
      </c>
      <c r="H954">
        <v>5.1360000000000001</v>
      </c>
      <c r="I954">
        <v>10.53</v>
      </c>
      <c r="J954">
        <v>3.87</v>
      </c>
      <c r="K954">
        <v>3.67</v>
      </c>
      <c r="L954">
        <v>18.61</v>
      </c>
    </row>
    <row r="955" spans="1:12">
      <c r="A955">
        <v>2000</v>
      </c>
      <c r="B955">
        <v>4</v>
      </c>
      <c r="C955">
        <v>18</v>
      </c>
      <c r="D955" s="30">
        <f t="shared" si="14"/>
        <v>36634</v>
      </c>
      <c r="E955">
        <v>153.77000000000001</v>
      </c>
      <c r="F955">
        <v>113.22</v>
      </c>
      <c r="G955">
        <v>12.38</v>
      </c>
      <c r="H955">
        <v>5.133</v>
      </c>
      <c r="I955">
        <v>10.55</v>
      </c>
      <c r="J955">
        <v>3.86</v>
      </c>
      <c r="K955">
        <v>3.67</v>
      </c>
      <c r="L955">
        <v>18.579999999999998</v>
      </c>
    </row>
    <row r="956" spans="1:12">
      <c r="A956">
        <v>2000</v>
      </c>
      <c r="B956">
        <v>4</v>
      </c>
      <c r="C956">
        <v>19</v>
      </c>
      <c r="D956" s="30">
        <f t="shared" si="14"/>
        <v>36635</v>
      </c>
      <c r="E956">
        <v>153.88999999999999</v>
      </c>
      <c r="F956">
        <v>113.28</v>
      </c>
      <c r="G956">
        <v>12.38</v>
      </c>
      <c r="H956">
        <v>5.1310000000000002</v>
      </c>
      <c r="I956">
        <v>10.54</v>
      </c>
      <c r="J956">
        <v>3.86</v>
      </c>
      <c r="K956">
        <v>3.67</v>
      </c>
      <c r="L956">
        <v>18.559999999999999</v>
      </c>
    </row>
    <row r="957" spans="1:12">
      <c r="A957">
        <v>2000</v>
      </c>
      <c r="B957">
        <v>4</v>
      </c>
      <c r="C957">
        <v>20</v>
      </c>
      <c r="D957" s="30">
        <f t="shared" si="14"/>
        <v>36636</v>
      </c>
      <c r="E957">
        <v>154.01</v>
      </c>
      <c r="F957">
        <v>113.34</v>
      </c>
      <c r="G957">
        <v>12.38</v>
      </c>
      <c r="H957">
        <v>5.1280000000000001</v>
      </c>
      <c r="I957">
        <v>10.53</v>
      </c>
      <c r="J957">
        <v>3.86</v>
      </c>
      <c r="K957">
        <v>3.66</v>
      </c>
      <c r="L957">
        <v>18.54</v>
      </c>
    </row>
    <row r="958" spans="1:12">
      <c r="A958">
        <v>2000</v>
      </c>
      <c r="B958">
        <v>4</v>
      </c>
      <c r="C958">
        <v>22</v>
      </c>
      <c r="D958" s="30">
        <f t="shared" si="14"/>
        <v>36638</v>
      </c>
      <c r="E958">
        <v>154.01</v>
      </c>
      <c r="F958">
        <v>113.27</v>
      </c>
      <c r="G958">
        <v>12.38</v>
      </c>
      <c r="H958">
        <v>5.1219999999999999</v>
      </c>
      <c r="I958">
        <v>10.51</v>
      </c>
      <c r="J958">
        <v>3.86</v>
      </c>
      <c r="K958">
        <v>3.67</v>
      </c>
      <c r="L958">
        <v>18.54</v>
      </c>
    </row>
    <row r="959" spans="1:12">
      <c r="A959">
        <v>2000</v>
      </c>
      <c r="B959">
        <v>4</v>
      </c>
      <c r="C959">
        <v>24</v>
      </c>
      <c r="D959" s="30">
        <f t="shared" si="14"/>
        <v>36640</v>
      </c>
      <c r="E959">
        <v>153.99</v>
      </c>
      <c r="F959">
        <v>113.19</v>
      </c>
      <c r="G959">
        <v>12.31</v>
      </c>
      <c r="H959">
        <v>5.1130000000000004</v>
      </c>
      <c r="I959">
        <v>10.53</v>
      </c>
      <c r="J959">
        <v>3.86</v>
      </c>
      <c r="K959">
        <v>3.67</v>
      </c>
      <c r="L959">
        <v>18.489999999999998</v>
      </c>
    </row>
    <row r="960" spans="1:12">
      <c r="A960">
        <v>2000</v>
      </c>
      <c r="B960">
        <v>4</v>
      </c>
      <c r="C960">
        <v>25</v>
      </c>
      <c r="D960" s="30">
        <f t="shared" si="14"/>
        <v>36641</v>
      </c>
      <c r="E960">
        <v>154.19</v>
      </c>
      <c r="F960">
        <v>113.3</v>
      </c>
      <c r="G960">
        <v>12.31</v>
      </c>
      <c r="H960">
        <v>5.1100000000000003</v>
      </c>
      <c r="I960">
        <v>10.51</v>
      </c>
      <c r="J960">
        <v>3.86</v>
      </c>
      <c r="K960">
        <v>3.66</v>
      </c>
      <c r="L960">
        <v>18.48</v>
      </c>
    </row>
    <row r="961" spans="1:12">
      <c r="A961">
        <v>2000</v>
      </c>
      <c r="B961">
        <v>4</v>
      </c>
      <c r="C961">
        <v>26</v>
      </c>
      <c r="D961" s="30">
        <f t="shared" si="14"/>
        <v>36642</v>
      </c>
      <c r="E961">
        <v>154.24</v>
      </c>
      <c r="F961">
        <v>113.3</v>
      </c>
      <c r="G961">
        <v>12.31</v>
      </c>
      <c r="H961">
        <v>5.1070000000000002</v>
      </c>
      <c r="I961">
        <v>10.52</v>
      </c>
      <c r="J961">
        <v>3.85</v>
      </c>
      <c r="K961">
        <v>3.66</v>
      </c>
      <c r="L961">
        <v>18.45</v>
      </c>
    </row>
    <row r="962" spans="1:12">
      <c r="A962">
        <v>2000</v>
      </c>
      <c r="B962">
        <v>4</v>
      </c>
      <c r="C962">
        <v>27</v>
      </c>
      <c r="D962" s="30">
        <f t="shared" ref="D962:D1025" si="15">DATE(A962,B962,C962)</f>
        <v>36643</v>
      </c>
      <c r="E962">
        <v>154.61000000000001</v>
      </c>
      <c r="F962">
        <v>113.54</v>
      </c>
      <c r="G962">
        <v>12.31</v>
      </c>
      <c r="H962">
        <v>5.1050000000000004</v>
      </c>
      <c r="I962">
        <v>10.47</v>
      </c>
      <c r="J962">
        <v>3.85</v>
      </c>
      <c r="K962">
        <v>3.66</v>
      </c>
      <c r="L962">
        <v>18.45</v>
      </c>
    </row>
    <row r="963" spans="1:12">
      <c r="A963">
        <v>2000</v>
      </c>
      <c r="B963">
        <v>4</v>
      </c>
      <c r="C963">
        <v>28</v>
      </c>
      <c r="D963" s="30">
        <f t="shared" si="15"/>
        <v>36644</v>
      </c>
      <c r="E963">
        <v>154.75</v>
      </c>
      <c r="F963">
        <v>113.61</v>
      </c>
      <c r="G963">
        <v>12.31</v>
      </c>
      <c r="H963">
        <v>5.1020000000000003</v>
      </c>
      <c r="I963">
        <v>10.46</v>
      </c>
      <c r="J963">
        <v>3.85</v>
      </c>
      <c r="K963">
        <v>3.66</v>
      </c>
      <c r="L963">
        <v>18.43</v>
      </c>
    </row>
    <row r="964" spans="1:12">
      <c r="A964">
        <v>2000</v>
      </c>
      <c r="B964">
        <v>4</v>
      </c>
      <c r="C964">
        <v>29</v>
      </c>
      <c r="D964" s="30">
        <f t="shared" si="15"/>
        <v>36645</v>
      </c>
      <c r="E964">
        <v>154.81</v>
      </c>
      <c r="F964">
        <v>113.62</v>
      </c>
      <c r="G964">
        <v>12.31</v>
      </c>
      <c r="H964">
        <v>5.0990000000000002</v>
      </c>
      <c r="I964">
        <v>10.46</v>
      </c>
      <c r="J964">
        <v>3.85</v>
      </c>
      <c r="K964">
        <v>3.66</v>
      </c>
      <c r="L964">
        <v>18.399999999999999</v>
      </c>
    </row>
    <row r="965" spans="1:12">
      <c r="A965">
        <v>2000</v>
      </c>
      <c r="B965">
        <v>5</v>
      </c>
      <c r="C965">
        <v>2</v>
      </c>
      <c r="D965" s="30">
        <f t="shared" si="15"/>
        <v>36648</v>
      </c>
      <c r="E965">
        <v>154.62</v>
      </c>
      <c r="F965">
        <v>113.37</v>
      </c>
      <c r="G965">
        <v>12.31</v>
      </c>
      <c r="H965">
        <v>5.0910000000000002</v>
      </c>
      <c r="I965">
        <v>10.55</v>
      </c>
      <c r="J965">
        <v>3.84</v>
      </c>
      <c r="K965">
        <v>3.64</v>
      </c>
      <c r="L965">
        <v>18.32</v>
      </c>
    </row>
    <row r="966" spans="1:12">
      <c r="A966">
        <v>2000</v>
      </c>
      <c r="B966">
        <v>5</v>
      </c>
      <c r="C966">
        <v>3</v>
      </c>
      <c r="D966" s="30">
        <f t="shared" si="15"/>
        <v>36649</v>
      </c>
      <c r="E966">
        <v>154.22</v>
      </c>
      <c r="F966">
        <v>113.03</v>
      </c>
      <c r="G966">
        <v>12.28</v>
      </c>
      <c r="H966">
        <v>5.2880000000000003</v>
      </c>
      <c r="I966">
        <v>10.6</v>
      </c>
      <c r="J966">
        <v>3.94</v>
      </c>
      <c r="K966">
        <v>3.74</v>
      </c>
      <c r="L966">
        <v>19.559999999999999</v>
      </c>
    </row>
    <row r="967" spans="1:12">
      <c r="A967">
        <v>2000</v>
      </c>
      <c r="B967">
        <v>5</v>
      </c>
      <c r="C967">
        <v>4</v>
      </c>
      <c r="D967" s="30">
        <f t="shared" si="15"/>
        <v>36650</v>
      </c>
      <c r="E967">
        <v>154.91999999999999</v>
      </c>
      <c r="F967">
        <v>113.52</v>
      </c>
      <c r="G967">
        <v>12.28</v>
      </c>
      <c r="H967">
        <v>5.2850000000000001</v>
      </c>
      <c r="I967">
        <v>10.49</v>
      </c>
      <c r="J967">
        <v>3.94</v>
      </c>
      <c r="K967">
        <v>3.75</v>
      </c>
      <c r="L967">
        <v>19.57</v>
      </c>
    </row>
    <row r="968" spans="1:12">
      <c r="A968">
        <v>2000</v>
      </c>
      <c r="B968">
        <v>5</v>
      </c>
      <c r="C968">
        <v>5</v>
      </c>
      <c r="D968" s="30">
        <f t="shared" si="15"/>
        <v>36651</v>
      </c>
      <c r="E968">
        <v>155.02000000000001</v>
      </c>
      <c r="F968">
        <v>113.56</v>
      </c>
      <c r="G968">
        <v>12.28</v>
      </c>
      <c r="H968">
        <v>5.282</v>
      </c>
      <c r="I968">
        <v>10.48</v>
      </c>
      <c r="J968">
        <v>3.94</v>
      </c>
      <c r="K968">
        <v>3.75</v>
      </c>
      <c r="L968">
        <v>19.57</v>
      </c>
    </row>
    <row r="969" spans="1:12">
      <c r="A969">
        <v>2000</v>
      </c>
      <c r="B969">
        <v>5</v>
      </c>
      <c r="C969">
        <v>6</v>
      </c>
      <c r="D969" s="30">
        <f t="shared" si="15"/>
        <v>36652</v>
      </c>
      <c r="E969">
        <v>155.19999999999999</v>
      </c>
      <c r="F969">
        <v>113.66</v>
      </c>
      <c r="G969">
        <v>12.28</v>
      </c>
      <c r="H969">
        <v>5.28</v>
      </c>
      <c r="I969">
        <v>10.46</v>
      </c>
      <c r="J969">
        <v>3.94</v>
      </c>
      <c r="K969">
        <v>3.75</v>
      </c>
      <c r="L969">
        <v>19.55</v>
      </c>
    </row>
    <row r="970" spans="1:12">
      <c r="A970">
        <v>2000</v>
      </c>
      <c r="B970">
        <v>5</v>
      </c>
      <c r="C970">
        <v>8</v>
      </c>
      <c r="D970" s="30">
        <f t="shared" si="15"/>
        <v>36654</v>
      </c>
      <c r="E970">
        <v>155.25</v>
      </c>
      <c r="F970">
        <v>113.63</v>
      </c>
      <c r="G970">
        <v>12.28</v>
      </c>
      <c r="H970">
        <v>5.274</v>
      </c>
      <c r="I970">
        <v>10.48</v>
      </c>
      <c r="J970">
        <v>3.93</v>
      </c>
      <c r="K970">
        <v>3.74</v>
      </c>
      <c r="L970">
        <v>19.5</v>
      </c>
    </row>
    <row r="971" spans="1:12">
      <c r="A971">
        <v>2000</v>
      </c>
      <c r="B971">
        <v>5</v>
      </c>
      <c r="C971">
        <v>9</v>
      </c>
      <c r="D971" s="30">
        <f t="shared" si="15"/>
        <v>36655</v>
      </c>
      <c r="E971">
        <v>154.91</v>
      </c>
      <c r="F971">
        <v>113.34</v>
      </c>
      <c r="G971">
        <v>12.28</v>
      </c>
      <c r="H971">
        <v>5.2709999999999999</v>
      </c>
      <c r="I971">
        <v>10.5</v>
      </c>
      <c r="J971">
        <v>3.94</v>
      </c>
      <c r="K971">
        <v>3.74</v>
      </c>
      <c r="L971">
        <v>19.510000000000002</v>
      </c>
    </row>
    <row r="972" spans="1:12">
      <c r="A972">
        <v>2000</v>
      </c>
      <c r="B972">
        <v>5</v>
      </c>
      <c r="C972">
        <v>10</v>
      </c>
      <c r="D972" s="30">
        <f t="shared" si="15"/>
        <v>36656</v>
      </c>
      <c r="E972">
        <v>154.97</v>
      </c>
      <c r="F972">
        <v>113.35</v>
      </c>
      <c r="G972">
        <v>12.28</v>
      </c>
      <c r="H972">
        <v>5.2679999999999998</v>
      </c>
      <c r="I972">
        <v>10.51</v>
      </c>
      <c r="J972">
        <v>3.94</v>
      </c>
      <c r="K972">
        <v>3.74</v>
      </c>
      <c r="L972">
        <v>19.489999999999998</v>
      </c>
    </row>
    <row r="973" spans="1:12">
      <c r="A973">
        <v>2000</v>
      </c>
      <c r="B973">
        <v>5</v>
      </c>
      <c r="C973">
        <v>11</v>
      </c>
      <c r="D973" s="30">
        <f t="shared" si="15"/>
        <v>36657</v>
      </c>
      <c r="E973">
        <v>155.54</v>
      </c>
      <c r="F973">
        <v>113.74</v>
      </c>
      <c r="G973">
        <v>12.28</v>
      </c>
      <c r="H973">
        <v>5.266</v>
      </c>
      <c r="I973">
        <v>10.42</v>
      </c>
      <c r="J973">
        <v>3.94</v>
      </c>
      <c r="K973">
        <v>3.74</v>
      </c>
      <c r="L973">
        <v>19.489999999999998</v>
      </c>
    </row>
    <row r="974" spans="1:12">
      <c r="A974">
        <v>2000</v>
      </c>
      <c r="B974">
        <v>5</v>
      </c>
      <c r="C974">
        <v>12</v>
      </c>
      <c r="D974" s="30">
        <f t="shared" si="15"/>
        <v>36658</v>
      </c>
      <c r="E974">
        <v>154.88999999999999</v>
      </c>
      <c r="F974">
        <v>113.22</v>
      </c>
      <c r="G974">
        <v>12.28</v>
      </c>
      <c r="H974">
        <v>5.2629999999999999</v>
      </c>
      <c r="I974">
        <v>10.55</v>
      </c>
      <c r="J974">
        <v>3.93</v>
      </c>
      <c r="K974">
        <v>3.73</v>
      </c>
      <c r="L974">
        <v>19.43</v>
      </c>
    </row>
    <row r="975" spans="1:12">
      <c r="A975">
        <v>2000</v>
      </c>
      <c r="B975">
        <v>5</v>
      </c>
      <c r="C975">
        <v>13</v>
      </c>
      <c r="D975" s="30">
        <f t="shared" si="15"/>
        <v>36659</v>
      </c>
      <c r="E975">
        <v>154.93</v>
      </c>
      <c r="F975">
        <v>113.22</v>
      </c>
      <c r="G975">
        <v>12.28</v>
      </c>
      <c r="H975">
        <v>5.26</v>
      </c>
      <c r="I975">
        <v>10.56</v>
      </c>
      <c r="J975">
        <v>3.93</v>
      </c>
      <c r="K975">
        <v>3.73</v>
      </c>
      <c r="L975">
        <v>19.41</v>
      </c>
    </row>
    <row r="976" spans="1:12">
      <c r="A976">
        <v>2000</v>
      </c>
      <c r="B976">
        <v>5</v>
      </c>
      <c r="C976">
        <v>15</v>
      </c>
      <c r="D976" s="30">
        <f t="shared" si="15"/>
        <v>36661</v>
      </c>
      <c r="E976">
        <v>155.25</v>
      </c>
      <c r="F976">
        <v>113.39</v>
      </c>
      <c r="G976">
        <v>12.28</v>
      </c>
      <c r="H976">
        <v>5.2549999999999999</v>
      </c>
      <c r="I976">
        <v>10.54</v>
      </c>
      <c r="J976">
        <v>3.92</v>
      </c>
      <c r="K976">
        <v>3.72</v>
      </c>
      <c r="L976">
        <v>19.37</v>
      </c>
    </row>
    <row r="977" spans="1:12">
      <c r="A977">
        <v>2000</v>
      </c>
      <c r="B977">
        <v>5</v>
      </c>
      <c r="C977">
        <v>16</v>
      </c>
      <c r="D977" s="30">
        <f t="shared" si="15"/>
        <v>36662</v>
      </c>
      <c r="E977">
        <v>155.55000000000001</v>
      </c>
      <c r="F977">
        <v>113.58</v>
      </c>
      <c r="G977">
        <v>12.27</v>
      </c>
      <c r="H977">
        <v>5.2670000000000003</v>
      </c>
      <c r="I977">
        <v>10.49</v>
      </c>
      <c r="J977">
        <v>3.93</v>
      </c>
      <c r="K977">
        <v>3.74</v>
      </c>
      <c r="L977">
        <v>19.46</v>
      </c>
    </row>
    <row r="978" spans="1:12">
      <c r="A978">
        <v>2000</v>
      </c>
      <c r="B978">
        <v>5</v>
      </c>
      <c r="C978">
        <v>17</v>
      </c>
      <c r="D978" s="30">
        <f t="shared" si="15"/>
        <v>36663</v>
      </c>
      <c r="E978">
        <v>155.68</v>
      </c>
      <c r="F978">
        <v>113.64</v>
      </c>
      <c r="G978">
        <v>12.27</v>
      </c>
      <c r="H978">
        <v>5.2649999999999997</v>
      </c>
      <c r="I978">
        <v>10.48</v>
      </c>
      <c r="J978">
        <v>3.93</v>
      </c>
      <c r="K978">
        <v>3.73</v>
      </c>
      <c r="L978">
        <v>19.440000000000001</v>
      </c>
    </row>
    <row r="979" spans="1:12">
      <c r="A979">
        <v>2000</v>
      </c>
      <c r="B979">
        <v>5</v>
      </c>
      <c r="C979">
        <v>19</v>
      </c>
      <c r="D979" s="30">
        <f t="shared" si="15"/>
        <v>36665</v>
      </c>
      <c r="E979">
        <v>155.22</v>
      </c>
      <c r="F979">
        <v>113.22</v>
      </c>
      <c r="G979">
        <v>12.27</v>
      </c>
      <c r="H979">
        <v>5.2590000000000003</v>
      </c>
      <c r="I979">
        <v>10.6</v>
      </c>
      <c r="J979">
        <v>3.92</v>
      </c>
      <c r="K979">
        <v>3.72</v>
      </c>
      <c r="L979">
        <v>19.36</v>
      </c>
    </row>
    <row r="980" spans="1:12">
      <c r="A980">
        <v>2000</v>
      </c>
      <c r="B980">
        <v>5</v>
      </c>
      <c r="C980">
        <v>20</v>
      </c>
      <c r="D980" s="30">
        <f t="shared" si="15"/>
        <v>36666</v>
      </c>
      <c r="E980">
        <v>155.24</v>
      </c>
      <c r="F980">
        <v>113.2</v>
      </c>
      <c r="G980">
        <v>12.27</v>
      </c>
      <c r="H980">
        <v>5.2560000000000002</v>
      </c>
      <c r="I980">
        <v>10.61</v>
      </c>
      <c r="J980">
        <v>3.92</v>
      </c>
      <c r="K980">
        <v>3.72</v>
      </c>
      <c r="L980">
        <v>19.329999999999998</v>
      </c>
    </row>
    <row r="981" spans="1:12">
      <c r="A981">
        <v>2000</v>
      </c>
      <c r="B981">
        <v>5</v>
      </c>
      <c r="C981">
        <v>22</v>
      </c>
      <c r="D981" s="30">
        <f t="shared" si="15"/>
        <v>36668</v>
      </c>
      <c r="E981">
        <v>155.6</v>
      </c>
      <c r="F981">
        <v>113.4</v>
      </c>
      <c r="G981">
        <v>12.27</v>
      </c>
      <c r="H981">
        <v>5.2510000000000003</v>
      </c>
      <c r="I981">
        <v>10.58</v>
      </c>
      <c r="J981">
        <v>3.91</v>
      </c>
      <c r="K981">
        <v>3.72</v>
      </c>
      <c r="L981">
        <v>19.3</v>
      </c>
    </row>
    <row r="982" spans="1:12">
      <c r="A982">
        <v>2000</v>
      </c>
      <c r="B982">
        <v>5</v>
      </c>
      <c r="C982">
        <v>23</v>
      </c>
      <c r="D982" s="30">
        <f t="shared" si="15"/>
        <v>36669</v>
      </c>
      <c r="E982">
        <v>155.35</v>
      </c>
      <c r="F982">
        <v>113.18</v>
      </c>
      <c r="G982">
        <v>12.27</v>
      </c>
      <c r="H982">
        <v>5.2480000000000002</v>
      </c>
      <c r="I982">
        <v>10.64</v>
      </c>
      <c r="J982">
        <v>3.91</v>
      </c>
      <c r="K982">
        <v>3.71</v>
      </c>
      <c r="L982">
        <v>19.260000000000002</v>
      </c>
    </row>
    <row r="983" spans="1:12">
      <c r="A983">
        <v>2000</v>
      </c>
      <c r="B983">
        <v>5</v>
      </c>
      <c r="C983">
        <v>24</v>
      </c>
      <c r="D983" s="30">
        <f t="shared" si="15"/>
        <v>36670</v>
      </c>
      <c r="E983">
        <v>155.26</v>
      </c>
      <c r="F983">
        <v>113.07</v>
      </c>
      <c r="G983">
        <v>12.27</v>
      </c>
      <c r="H983">
        <v>5.2450000000000001</v>
      </c>
      <c r="I983">
        <v>10.65</v>
      </c>
      <c r="J983">
        <v>3.91</v>
      </c>
      <c r="K983">
        <v>3.71</v>
      </c>
      <c r="L983">
        <v>19.25</v>
      </c>
    </row>
    <row r="984" spans="1:12">
      <c r="A984">
        <v>2000</v>
      </c>
      <c r="B984">
        <v>5</v>
      </c>
      <c r="C984">
        <v>25</v>
      </c>
      <c r="D984" s="30">
        <f t="shared" si="15"/>
        <v>36671</v>
      </c>
      <c r="E984">
        <v>154.79</v>
      </c>
      <c r="F984">
        <v>112.68</v>
      </c>
      <c r="G984">
        <v>12.27</v>
      </c>
      <c r="H984">
        <v>5.242</v>
      </c>
      <c r="I984">
        <v>10.76</v>
      </c>
      <c r="J984">
        <v>3.9</v>
      </c>
      <c r="K984">
        <v>3.7</v>
      </c>
      <c r="L984">
        <v>19.190000000000001</v>
      </c>
    </row>
    <row r="985" spans="1:12">
      <c r="A985">
        <v>2000</v>
      </c>
      <c r="B985">
        <v>5</v>
      </c>
      <c r="C985">
        <v>26</v>
      </c>
      <c r="D985" s="30">
        <f t="shared" si="15"/>
        <v>36672</v>
      </c>
      <c r="E985">
        <v>154.69</v>
      </c>
      <c r="F985">
        <v>112.57</v>
      </c>
      <c r="G985">
        <v>12.27</v>
      </c>
      <c r="H985">
        <v>5.24</v>
      </c>
      <c r="I985">
        <v>10.79</v>
      </c>
      <c r="J985">
        <v>3.9</v>
      </c>
      <c r="K985">
        <v>3.7</v>
      </c>
      <c r="L985">
        <v>19.16</v>
      </c>
    </row>
    <row r="986" spans="1:12">
      <c r="A986">
        <v>2000</v>
      </c>
      <c r="B986">
        <v>5</v>
      </c>
      <c r="C986">
        <v>27</v>
      </c>
      <c r="D986" s="30">
        <f t="shared" si="15"/>
        <v>36673</v>
      </c>
      <c r="E986">
        <v>154.68</v>
      </c>
      <c r="F986">
        <v>112.53</v>
      </c>
      <c r="G986">
        <v>12.27</v>
      </c>
      <c r="H986">
        <v>5.2370000000000001</v>
      </c>
      <c r="I986">
        <v>10.81</v>
      </c>
      <c r="J986">
        <v>3.89</v>
      </c>
      <c r="K986">
        <v>3.69</v>
      </c>
      <c r="L986">
        <v>19.14</v>
      </c>
    </row>
    <row r="987" spans="1:12">
      <c r="A987">
        <v>2000</v>
      </c>
      <c r="B987">
        <v>5</v>
      </c>
      <c r="C987">
        <v>29</v>
      </c>
      <c r="D987" s="30">
        <f t="shared" si="15"/>
        <v>36675</v>
      </c>
      <c r="E987">
        <v>153.86000000000001</v>
      </c>
      <c r="F987">
        <v>112.41</v>
      </c>
      <c r="G987">
        <v>12.27</v>
      </c>
      <c r="H987">
        <v>5.2309999999999999</v>
      </c>
      <c r="I987">
        <v>10.72</v>
      </c>
      <c r="J987">
        <v>3.91</v>
      </c>
      <c r="K987">
        <v>3.71</v>
      </c>
      <c r="L987">
        <v>19.21</v>
      </c>
    </row>
    <row r="988" spans="1:12">
      <c r="A988">
        <v>2000</v>
      </c>
      <c r="B988">
        <v>5</v>
      </c>
      <c r="C988">
        <v>30</v>
      </c>
      <c r="D988" s="30">
        <f t="shared" si="15"/>
        <v>36676</v>
      </c>
      <c r="E988">
        <v>153.83000000000001</v>
      </c>
      <c r="F988">
        <v>112.36</v>
      </c>
      <c r="G988">
        <v>12.27</v>
      </c>
      <c r="H988">
        <v>5.2279999999999998</v>
      </c>
      <c r="I988">
        <v>10.74</v>
      </c>
      <c r="J988">
        <v>3.91</v>
      </c>
      <c r="K988">
        <v>3.71</v>
      </c>
      <c r="L988">
        <v>19.190000000000001</v>
      </c>
    </row>
    <row r="989" spans="1:12">
      <c r="A989">
        <v>2000</v>
      </c>
      <c r="B989">
        <v>5</v>
      </c>
      <c r="C989">
        <v>31</v>
      </c>
      <c r="D989" s="30">
        <f t="shared" si="15"/>
        <v>36677</v>
      </c>
      <c r="E989">
        <v>154.24</v>
      </c>
      <c r="F989">
        <v>112.63</v>
      </c>
      <c r="G989">
        <v>12.27</v>
      </c>
      <c r="H989">
        <v>5.2279999999999998</v>
      </c>
      <c r="I989">
        <v>10.67</v>
      </c>
      <c r="J989">
        <v>3.91</v>
      </c>
      <c r="K989">
        <v>3.71</v>
      </c>
      <c r="L989">
        <v>19.21</v>
      </c>
    </row>
    <row r="990" spans="1:12">
      <c r="A990">
        <v>2000</v>
      </c>
      <c r="B990">
        <v>6</v>
      </c>
      <c r="C990">
        <v>1</v>
      </c>
      <c r="D990" s="30">
        <f t="shared" si="15"/>
        <v>36678</v>
      </c>
      <c r="E990">
        <v>154.05000000000001</v>
      </c>
      <c r="F990">
        <v>112.49</v>
      </c>
      <c r="G990">
        <v>12.27</v>
      </c>
      <c r="H990">
        <v>5.226</v>
      </c>
      <c r="I990">
        <v>10.71</v>
      </c>
      <c r="J990">
        <v>3.9</v>
      </c>
      <c r="K990">
        <v>3.7</v>
      </c>
      <c r="L990">
        <v>19.170000000000002</v>
      </c>
    </row>
    <row r="991" spans="1:12">
      <c r="A991">
        <v>2000</v>
      </c>
      <c r="B991">
        <v>6</v>
      </c>
      <c r="C991">
        <v>2</v>
      </c>
      <c r="D991" s="30">
        <f t="shared" si="15"/>
        <v>36679</v>
      </c>
      <c r="E991">
        <v>154.33000000000001</v>
      </c>
      <c r="F991">
        <v>112.67</v>
      </c>
      <c r="G991">
        <v>12.27</v>
      </c>
      <c r="H991">
        <v>5.2229999999999999</v>
      </c>
      <c r="I991">
        <v>10.68</v>
      </c>
      <c r="J991">
        <v>3.9</v>
      </c>
      <c r="K991">
        <v>3.7</v>
      </c>
      <c r="L991">
        <v>19.16</v>
      </c>
    </row>
    <row r="992" spans="1:12">
      <c r="A992">
        <v>2000</v>
      </c>
      <c r="B992">
        <v>6</v>
      </c>
      <c r="C992">
        <v>3</v>
      </c>
      <c r="D992" s="30">
        <f t="shared" si="15"/>
        <v>36680</v>
      </c>
      <c r="E992">
        <v>153.82</v>
      </c>
      <c r="F992">
        <v>112.26</v>
      </c>
      <c r="G992">
        <v>12.27</v>
      </c>
      <c r="H992">
        <v>5.22</v>
      </c>
      <c r="I992">
        <v>10.79</v>
      </c>
      <c r="J992">
        <v>3.9</v>
      </c>
      <c r="K992">
        <v>3.7</v>
      </c>
      <c r="L992">
        <v>19.11</v>
      </c>
    </row>
    <row r="993" spans="1:12">
      <c r="A993">
        <v>2000</v>
      </c>
      <c r="B993">
        <v>6</v>
      </c>
      <c r="C993">
        <v>5</v>
      </c>
      <c r="D993" s="30">
        <f t="shared" si="15"/>
        <v>36682</v>
      </c>
      <c r="E993">
        <v>154.55000000000001</v>
      </c>
      <c r="F993">
        <v>112.74</v>
      </c>
      <c r="G993">
        <v>12.27</v>
      </c>
      <c r="H993">
        <v>5.2149999999999999</v>
      </c>
      <c r="I993">
        <v>10.69</v>
      </c>
      <c r="J993">
        <v>3.89</v>
      </c>
      <c r="K993">
        <v>3.7</v>
      </c>
      <c r="L993">
        <v>19.09</v>
      </c>
    </row>
    <row r="994" spans="1:12">
      <c r="A994">
        <v>2000</v>
      </c>
      <c r="B994">
        <v>6</v>
      </c>
      <c r="C994">
        <v>6</v>
      </c>
      <c r="D994" s="30">
        <f t="shared" si="15"/>
        <v>36683</v>
      </c>
      <c r="E994">
        <v>153.94</v>
      </c>
      <c r="F994">
        <v>112.25</v>
      </c>
      <c r="G994">
        <v>12.27</v>
      </c>
      <c r="H994">
        <v>5.2119999999999997</v>
      </c>
      <c r="I994">
        <v>10.82</v>
      </c>
      <c r="J994">
        <v>3.89</v>
      </c>
      <c r="K994">
        <v>3.69</v>
      </c>
      <c r="L994">
        <v>19.03</v>
      </c>
    </row>
    <row r="995" spans="1:12">
      <c r="A995">
        <v>2000</v>
      </c>
      <c r="B995">
        <v>6</v>
      </c>
      <c r="C995">
        <v>7</v>
      </c>
      <c r="D995" s="30">
        <f t="shared" si="15"/>
        <v>36684</v>
      </c>
      <c r="E995">
        <v>154.28</v>
      </c>
      <c r="F995">
        <v>112.47</v>
      </c>
      <c r="G995">
        <v>12.27</v>
      </c>
      <c r="H995">
        <v>5.2089999999999996</v>
      </c>
      <c r="I995">
        <v>10.77</v>
      </c>
      <c r="J995">
        <v>3.88</v>
      </c>
      <c r="K995">
        <v>3.69</v>
      </c>
      <c r="L995">
        <v>19.03</v>
      </c>
    </row>
    <row r="996" spans="1:12">
      <c r="A996">
        <v>2000</v>
      </c>
      <c r="B996">
        <v>6</v>
      </c>
      <c r="C996">
        <v>8</v>
      </c>
      <c r="D996" s="30">
        <f t="shared" si="15"/>
        <v>36685</v>
      </c>
      <c r="E996">
        <v>153.6</v>
      </c>
      <c r="F996">
        <v>111.93</v>
      </c>
      <c r="G996">
        <v>12.27</v>
      </c>
      <c r="H996">
        <v>5.2060000000000004</v>
      </c>
      <c r="I996">
        <v>10.84</v>
      </c>
      <c r="J996">
        <v>3.89</v>
      </c>
      <c r="K996">
        <v>3.69</v>
      </c>
      <c r="L996">
        <v>19.03</v>
      </c>
    </row>
    <row r="997" spans="1:12">
      <c r="A997">
        <v>2000</v>
      </c>
      <c r="B997">
        <v>6</v>
      </c>
      <c r="C997">
        <v>9</v>
      </c>
      <c r="D997" s="30">
        <f t="shared" si="15"/>
        <v>36686</v>
      </c>
      <c r="E997">
        <v>153.12</v>
      </c>
      <c r="F997">
        <v>111.54</v>
      </c>
      <c r="G997">
        <v>12.26</v>
      </c>
      <c r="H997">
        <v>5.2690000000000001</v>
      </c>
      <c r="I997">
        <v>10.93</v>
      </c>
      <c r="J997">
        <v>3.92</v>
      </c>
      <c r="K997">
        <v>3.72</v>
      </c>
      <c r="L997">
        <v>19.39</v>
      </c>
    </row>
    <row r="998" spans="1:12">
      <c r="A998">
        <v>2000</v>
      </c>
      <c r="B998">
        <v>6</v>
      </c>
      <c r="C998">
        <v>10</v>
      </c>
      <c r="D998" s="30">
        <f t="shared" si="15"/>
        <v>36687</v>
      </c>
      <c r="E998">
        <v>153.97</v>
      </c>
      <c r="F998">
        <v>112.14</v>
      </c>
      <c r="G998">
        <v>12.26</v>
      </c>
      <c r="H998">
        <v>5.266</v>
      </c>
      <c r="I998">
        <v>10.79</v>
      </c>
      <c r="J998">
        <v>3.92</v>
      </c>
      <c r="K998">
        <v>3.72</v>
      </c>
      <c r="L998">
        <v>19.41</v>
      </c>
    </row>
    <row r="999" spans="1:12">
      <c r="A999">
        <v>2000</v>
      </c>
      <c r="B999">
        <v>6</v>
      </c>
      <c r="C999">
        <v>12</v>
      </c>
      <c r="D999" s="30">
        <f t="shared" si="15"/>
        <v>36689</v>
      </c>
      <c r="E999">
        <v>153.53</v>
      </c>
      <c r="F999">
        <v>111.74</v>
      </c>
      <c r="G999">
        <v>12.26</v>
      </c>
      <c r="H999">
        <v>5.26</v>
      </c>
      <c r="I999">
        <v>10.9</v>
      </c>
      <c r="J999">
        <v>3.91</v>
      </c>
      <c r="K999">
        <v>3.71</v>
      </c>
      <c r="L999">
        <v>19.329999999999998</v>
      </c>
    </row>
    <row r="1000" spans="1:12">
      <c r="A1000">
        <v>2000</v>
      </c>
      <c r="B1000">
        <v>6</v>
      </c>
      <c r="C1000">
        <v>13</v>
      </c>
      <c r="D1000" s="30">
        <f t="shared" si="15"/>
        <v>36690</v>
      </c>
      <c r="E1000">
        <v>153.56</v>
      </c>
      <c r="F1000">
        <v>111.72</v>
      </c>
      <c r="G1000">
        <v>12.26</v>
      </c>
      <c r="H1000">
        <v>5.258</v>
      </c>
      <c r="I1000">
        <v>10.91</v>
      </c>
      <c r="J1000">
        <v>3.91</v>
      </c>
      <c r="K1000">
        <v>3.71</v>
      </c>
      <c r="L1000">
        <v>19.3</v>
      </c>
    </row>
    <row r="1001" spans="1:12">
      <c r="A1001">
        <v>2000</v>
      </c>
      <c r="B1001">
        <v>6</v>
      </c>
      <c r="C1001">
        <v>14</v>
      </c>
      <c r="D1001" s="30">
        <f t="shared" si="15"/>
        <v>36691</v>
      </c>
      <c r="E1001">
        <v>152.24</v>
      </c>
      <c r="F1001">
        <v>110.7</v>
      </c>
      <c r="G1001">
        <v>12.26</v>
      </c>
      <c r="H1001">
        <v>5.2549999999999999</v>
      </c>
      <c r="I1001">
        <v>11.17</v>
      </c>
      <c r="J1001">
        <v>3.9</v>
      </c>
      <c r="K1001">
        <v>3.69</v>
      </c>
      <c r="L1001">
        <v>19.21</v>
      </c>
    </row>
    <row r="1002" spans="1:12">
      <c r="A1002">
        <v>2000</v>
      </c>
      <c r="B1002">
        <v>6</v>
      </c>
      <c r="C1002">
        <v>16</v>
      </c>
      <c r="D1002" s="30">
        <f t="shared" si="15"/>
        <v>36693</v>
      </c>
      <c r="E1002">
        <v>153.66999999999999</v>
      </c>
      <c r="F1002">
        <v>111.69</v>
      </c>
      <c r="G1002">
        <v>12.26</v>
      </c>
      <c r="H1002">
        <v>5.2489999999999997</v>
      </c>
      <c r="I1002">
        <v>10.94</v>
      </c>
      <c r="J1002">
        <v>3.9</v>
      </c>
      <c r="K1002">
        <v>3.7</v>
      </c>
      <c r="L1002">
        <v>19.23</v>
      </c>
    </row>
    <row r="1003" spans="1:12">
      <c r="A1003">
        <v>2000</v>
      </c>
      <c r="B1003">
        <v>6</v>
      </c>
      <c r="C1003">
        <v>17</v>
      </c>
      <c r="D1003" s="30">
        <f t="shared" si="15"/>
        <v>36694</v>
      </c>
      <c r="E1003">
        <v>154.56</v>
      </c>
      <c r="F1003">
        <v>112.32</v>
      </c>
      <c r="G1003">
        <v>12.26</v>
      </c>
      <c r="H1003">
        <v>5.2460000000000004</v>
      </c>
      <c r="I1003">
        <v>10.8</v>
      </c>
      <c r="J1003">
        <v>3.9</v>
      </c>
      <c r="K1003">
        <v>3.7</v>
      </c>
      <c r="L1003">
        <v>19.25</v>
      </c>
    </row>
    <row r="1004" spans="1:12">
      <c r="A1004">
        <v>2000</v>
      </c>
      <c r="B1004">
        <v>6</v>
      </c>
      <c r="C1004">
        <v>19</v>
      </c>
      <c r="D1004" s="30">
        <f t="shared" si="15"/>
        <v>36696</v>
      </c>
      <c r="E1004">
        <v>153.91999999999999</v>
      </c>
      <c r="F1004">
        <v>111.89</v>
      </c>
      <c r="G1004">
        <v>12.26</v>
      </c>
      <c r="H1004">
        <v>5.2409999999999997</v>
      </c>
      <c r="I1004">
        <v>10.87</v>
      </c>
      <c r="J1004">
        <v>3.9</v>
      </c>
      <c r="K1004">
        <v>3.7</v>
      </c>
      <c r="L1004">
        <v>19.22</v>
      </c>
    </row>
    <row r="1005" spans="1:12">
      <c r="A1005">
        <v>2000</v>
      </c>
      <c r="B1005">
        <v>6</v>
      </c>
      <c r="C1005">
        <v>20</v>
      </c>
      <c r="D1005" s="30">
        <f t="shared" si="15"/>
        <v>36697</v>
      </c>
      <c r="E1005">
        <v>152.88999999999999</v>
      </c>
      <c r="F1005">
        <v>111.09</v>
      </c>
      <c r="G1005">
        <v>12.25</v>
      </c>
      <c r="H1005">
        <v>5.3220000000000001</v>
      </c>
      <c r="I1005">
        <v>11.06</v>
      </c>
      <c r="J1005">
        <v>3.94</v>
      </c>
      <c r="K1005">
        <v>3.73</v>
      </c>
      <c r="L1005">
        <v>19.670000000000002</v>
      </c>
    </row>
    <row r="1006" spans="1:12">
      <c r="A1006">
        <v>2000</v>
      </c>
      <c r="B1006">
        <v>6</v>
      </c>
      <c r="C1006">
        <v>21</v>
      </c>
      <c r="D1006" s="30">
        <f t="shared" si="15"/>
        <v>36698</v>
      </c>
      <c r="E1006">
        <v>153.31</v>
      </c>
      <c r="F1006">
        <v>111.37</v>
      </c>
      <c r="G1006">
        <v>12.25</v>
      </c>
      <c r="H1006">
        <v>5.319</v>
      </c>
      <c r="I1006">
        <v>11</v>
      </c>
      <c r="J1006">
        <v>3.94</v>
      </c>
      <c r="K1006">
        <v>3.73</v>
      </c>
      <c r="L1006">
        <v>19.670000000000002</v>
      </c>
    </row>
    <row r="1007" spans="1:12">
      <c r="A1007">
        <v>2000</v>
      </c>
      <c r="B1007">
        <v>6</v>
      </c>
      <c r="C1007">
        <v>22</v>
      </c>
      <c r="D1007" s="30">
        <f t="shared" si="15"/>
        <v>36699</v>
      </c>
      <c r="E1007">
        <v>153.65</v>
      </c>
      <c r="F1007">
        <v>111.59</v>
      </c>
      <c r="G1007">
        <v>12.25</v>
      </c>
      <c r="H1007">
        <v>5.3159999999999998</v>
      </c>
      <c r="I1007">
        <v>10.95</v>
      </c>
      <c r="J1007">
        <v>3.94</v>
      </c>
      <c r="K1007">
        <v>3.73</v>
      </c>
      <c r="L1007">
        <v>19.66</v>
      </c>
    </row>
    <row r="1008" spans="1:12">
      <c r="A1008">
        <v>2000</v>
      </c>
      <c r="B1008">
        <v>6</v>
      </c>
      <c r="C1008">
        <v>23</v>
      </c>
      <c r="D1008" s="30">
        <f t="shared" si="15"/>
        <v>36700</v>
      </c>
      <c r="E1008">
        <v>153.38</v>
      </c>
      <c r="F1008">
        <v>111.36</v>
      </c>
      <c r="G1008">
        <v>12.25</v>
      </c>
      <c r="H1008">
        <v>5.3129999999999997</v>
      </c>
      <c r="I1008">
        <v>11.02</v>
      </c>
      <c r="J1008">
        <v>3.93</v>
      </c>
      <c r="K1008">
        <v>3.73</v>
      </c>
      <c r="L1008">
        <v>19.62</v>
      </c>
    </row>
    <row r="1009" spans="1:12">
      <c r="A1009">
        <v>2000</v>
      </c>
      <c r="B1009">
        <v>6</v>
      </c>
      <c r="C1009">
        <v>24</v>
      </c>
      <c r="D1009" s="30">
        <f t="shared" si="15"/>
        <v>36701</v>
      </c>
      <c r="E1009">
        <v>152.77000000000001</v>
      </c>
      <c r="F1009">
        <v>110.87</v>
      </c>
      <c r="G1009">
        <v>12.25</v>
      </c>
      <c r="H1009">
        <v>5.3109999999999999</v>
      </c>
      <c r="I1009">
        <v>11.07</v>
      </c>
      <c r="J1009">
        <v>3.94</v>
      </c>
      <c r="K1009">
        <v>3.73</v>
      </c>
      <c r="L1009">
        <v>19.64</v>
      </c>
    </row>
    <row r="1010" spans="1:12">
      <c r="A1010">
        <v>2000</v>
      </c>
      <c r="B1010">
        <v>6</v>
      </c>
      <c r="C1010">
        <v>26</v>
      </c>
      <c r="D1010" s="30">
        <f t="shared" si="15"/>
        <v>36703</v>
      </c>
      <c r="E1010">
        <v>152.79</v>
      </c>
      <c r="F1010">
        <v>110.81</v>
      </c>
      <c r="G1010">
        <v>12.25</v>
      </c>
      <c r="H1010">
        <v>5.3049999999999997</v>
      </c>
      <c r="I1010">
        <v>11.1</v>
      </c>
      <c r="J1010">
        <v>3.93</v>
      </c>
      <c r="K1010">
        <v>3.73</v>
      </c>
      <c r="L1010">
        <v>19.59</v>
      </c>
    </row>
    <row r="1011" spans="1:12">
      <c r="A1011">
        <v>2000</v>
      </c>
      <c r="B1011">
        <v>6</v>
      </c>
      <c r="C1011">
        <v>27</v>
      </c>
      <c r="D1011" s="30">
        <f t="shared" si="15"/>
        <v>36704</v>
      </c>
      <c r="E1011">
        <v>153.79</v>
      </c>
      <c r="F1011">
        <v>111.51</v>
      </c>
      <c r="G1011">
        <v>12.25</v>
      </c>
      <c r="H1011">
        <v>5.3019999999999996</v>
      </c>
      <c r="I1011">
        <v>10.94</v>
      </c>
      <c r="J1011">
        <v>3.94</v>
      </c>
      <c r="K1011">
        <v>3.73</v>
      </c>
      <c r="L1011">
        <v>19.62</v>
      </c>
    </row>
    <row r="1012" spans="1:12">
      <c r="A1012">
        <v>2000</v>
      </c>
      <c r="B1012">
        <v>6</v>
      </c>
      <c r="C1012">
        <v>28</v>
      </c>
      <c r="D1012" s="30">
        <f t="shared" si="15"/>
        <v>36705</v>
      </c>
      <c r="E1012">
        <v>152.97999999999999</v>
      </c>
      <c r="F1012">
        <v>110.87</v>
      </c>
      <c r="G1012">
        <v>12.25</v>
      </c>
      <c r="H1012">
        <v>5.2990000000000004</v>
      </c>
      <c r="I1012">
        <v>11.1</v>
      </c>
      <c r="J1012">
        <v>3.93</v>
      </c>
      <c r="K1012">
        <v>3.72</v>
      </c>
      <c r="L1012">
        <v>19.54</v>
      </c>
    </row>
    <row r="1013" spans="1:12">
      <c r="A1013">
        <v>2000</v>
      </c>
      <c r="B1013">
        <v>6</v>
      </c>
      <c r="C1013">
        <v>29</v>
      </c>
      <c r="D1013" s="30">
        <f t="shared" si="15"/>
        <v>36706</v>
      </c>
      <c r="E1013">
        <v>153.71</v>
      </c>
      <c r="F1013">
        <v>111.37</v>
      </c>
      <c r="G1013">
        <v>12.25</v>
      </c>
      <c r="H1013">
        <v>5.2969999999999997</v>
      </c>
      <c r="I1013">
        <v>10.98</v>
      </c>
      <c r="J1013">
        <v>3.93</v>
      </c>
      <c r="K1013">
        <v>3.72</v>
      </c>
      <c r="L1013">
        <v>19.559999999999999</v>
      </c>
    </row>
    <row r="1014" spans="1:12">
      <c r="A1014">
        <v>2000</v>
      </c>
      <c r="B1014">
        <v>6</v>
      </c>
      <c r="C1014">
        <v>30</v>
      </c>
      <c r="D1014" s="30">
        <f t="shared" si="15"/>
        <v>36707</v>
      </c>
      <c r="E1014">
        <v>153.77000000000001</v>
      </c>
      <c r="F1014">
        <v>111.38</v>
      </c>
      <c r="G1014">
        <v>12.25</v>
      </c>
      <c r="H1014">
        <v>5.2939999999999996</v>
      </c>
      <c r="I1014">
        <v>10.99</v>
      </c>
      <c r="J1014">
        <v>3.93</v>
      </c>
      <c r="K1014">
        <v>3.72</v>
      </c>
      <c r="L1014">
        <v>19.53</v>
      </c>
    </row>
    <row r="1015" spans="1:12">
      <c r="A1015">
        <v>2000</v>
      </c>
      <c r="B1015">
        <v>7</v>
      </c>
      <c r="C1015">
        <v>1</v>
      </c>
      <c r="D1015" s="30">
        <f t="shared" si="15"/>
        <v>36708</v>
      </c>
      <c r="E1015">
        <v>153.74</v>
      </c>
      <c r="F1015">
        <v>111.32</v>
      </c>
      <c r="G1015">
        <v>12.25</v>
      </c>
      <c r="H1015">
        <v>5.2910000000000004</v>
      </c>
      <c r="I1015">
        <v>11.01</v>
      </c>
      <c r="J1015">
        <v>3.92</v>
      </c>
      <c r="K1015">
        <v>3.72</v>
      </c>
      <c r="L1015">
        <v>19.510000000000002</v>
      </c>
    </row>
    <row r="1016" spans="1:12">
      <c r="A1016">
        <v>2000</v>
      </c>
      <c r="B1016">
        <v>7</v>
      </c>
      <c r="C1016">
        <v>3</v>
      </c>
      <c r="D1016" s="30">
        <f t="shared" si="15"/>
        <v>36710</v>
      </c>
      <c r="E1016">
        <v>153.88</v>
      </c>
      <c r="F1016">
        <v>111.35</v>
      </c>
      <c r="G1016">
        <v>12.26</v>
      </c>
      <c r="H1016">
        <v>5.327</v>
      </c>
      <c r="I1016">
        <v>11.01</v>
      </c>
      <c r="J1016">
        <v>3.94</v>
      </c>
      <c r="K1016">
        <v>3.74</v>
      </c>
      <c r="L1016">
        <v>19.690000000000001</v>
      </c>
    </row>
    <row r="1017" spans="1:12">
      <c r="A1017">
        <v>2000</v>
      </c>
      <c r="B1017">
        <v>7</v>
      </c>
      <c r="C1017">
        <v>4</v>
      </c>
      <c r="D1017" s="30">
        <f t="shared" si="15"/>
        <v>36711</v>
      </c>
      <c r="E1017">
        <v>154.18</v>
      </c>
      <c r="F1017">
        <v>111.54</v>
      </c>
      <c r="G1017">
        <v>12.26</v>
      </c>
      <c r="H1017">
        <v>5.3239999999999998</v>
      </c>
      <c r="I1017">
        <v>10.97</v>
      </c>
      <c r="J1017">
        <v>3.94</v>
      </c>
      <c r="K1017">
        <v>3.74</v>
      </c>
      <c r="L1017">
        <v>19.68</v>
      </c>
    </row>
    <row r="1018" spans="1:12">
      <c r="A1018">
        <v>2000</v>
      </c>
      <c r="B1018">
        <v>7</v>
      </c>
      <c r="C1018">
        <v>5</v>
      </c>
      <c r="D1018" s="30">
        <f t="shared" si="15"/>
        <v>36712</v>
      </c>
      <c r="E1018">
        <v>153.63</v>
      </c>
      <c r="F1018">
        <v>111.1</v>
      </c>
      <c r="G1018">
        <v>12.26</v>
      </c>
      <c r="H1018">
        <v>5.3220000000000001</v>
      </c>
      <c r="I1018">
        <v>11.08</v>
      </c>
      <c r="J1018">
        <v>3.93</v>
      </c>
      <c r="K1018">
        <v>3.73</v>
      </c>
      <c r="L1018">
        <v>19.62</v>
      </c>
    </row>
    <row r="1019" spans="1:12">
      <c r="A1019">
        <v>2000</v>
      </c>
      <c r="B1019">
        <v>7</v>
      </c>
      <c r="C1019">
        <v>6</v>
      </c>
      <c r="D1019" s="30">
        <f t="shared" si="15"/>
        <v>36713</v>
      </c>
      <c r="E1019">
        <v>154.19999999999999</v>
      </c>
      <c r="F1019">
        <v>111.49</v>
      </c>
      <c r="G1019">
        <v>12.26</v>
      </c>
      <c r="H1019">
        <v>5.319</v>
      </c>
      <c r="I1019">
        <v>11</v>
      </c>
      <c r="J1019">
        <v>3.94</v>
      </c>
      <c r="K1019">
        <v>3.73</v>
      </c>
      <c r="L1019">
        <v>19.63</v>
      </c>
    </row>
    <row r="1020" spans="1:12">
      <c r="A1020">
        <v>2000</v>
      </c>
      <c r="B1020">
        <v>7</v>
      </c>
      <c r="C1020">
        <v>7</v>
      </c>
      <c r="D1020" s="30">
        <f t="shared" si="15"/>
        <v>36714</v>
      </c>
      <c r="E1020">
        <v>153.9</v>
      </c>
      <c r="F1020">
        <v>111.23</v>
      </c>
      <c r="G1020">
        <v>12.26</v>
      </c>
      <c r="H1020">
        <v>5.3159999999999998</v>
      </c>
      <c r="I1020">
        <v>11.07</v>
      </c>
      <c r="J1020">
        <v>3.93</v>
      </c>
      <c r="K1020">
        <v>3.72</v>
      </c>
      <c r="L1020">
        <v>19.579999999999998</v>
      </c>
    </row>
    <row r="1021" spans="1:12">
      <c r="A1021">
        <v>2000</v>
      </c>
      <c r="B1021">
        <v>7</v>
      </c>
      <c r="C1021">
        <v>8</v>
      </c>
      <c r="D1021" s="30">
        <f t="shared" si="15"/>
        <v>36715</v>
      </c>
      <c r="E1021">
        <v>154.34</v>
      </c>
      <c r="F1021">
        <v>111.52</v>
      </c>
      <c r="G1021">
        <v>12.26</v>
      </c>
      <c r="H1021">
        <v>5.3129999999999997</v>
      </c>
      <c r="I1021">
        <v>11.01</v>
      </c>
      <c r="J1021">
        <v>3.93</v>
      </c>
      <c r="K1021">
        <v>3.72</v>
      </c>
      <c r="L1021">
        <v>19.579999999999998</v>
      </c>
    </row>
    <row r="1022" spans="1:12">
      <c r="A1022">
        <v>2000</v>
      </c>
      <c r="B1022">
        <v>7</v>
      </c>
      <c r="C1022">
        <v>10</v>
      </c>
      <c r="D1022" s="30">
        <f t="shared" si="15"/>
        <v>36717</v>
      </c>
      <c r="E1022">
        <v>154.51</v>
      </c>
      <c r="F1022">
        <v>111.57</v>
      </c>
      <c r="G1022">
        <v>12.26</v>
      </c>
      <c r="H1022">
        <v>5.3079999999999998</v>
      </c>
      <c r="I1022">
        <v>11.01</v>
      </c>
      <c r="J1022">
        <v>3.92</v>
      </c>
      <c r="K1022">
        <v>3.72</v>
      </c>
      <c r="L1022">
        <v>19.54</v>
      </c>
    </row>
    <row r="1023" spans="1:12">
      <c r="A1023">
        <v>2000</v>
      </c>
      <c r="B1023">
        <v>7</v>
      </c>
      <c r="C1023">
        <v>11</v>
      </c>
      <c r="D1023" s="30">
        <f t="shared" si="15"/>
        <v>36718</v>
      </c>
      <c r="E1023">
        <v>154.6</v>
      </c>
      <c r="F1023">
        <v>111.6</v>
      </c>
      <c r="G1023">
        <v>12.26</v>
      </c>
      <c r="H1023">
        <v>5.3049999999999997</v>
      </c>
      <c r="I1023">
        <v>11.01</v>
      </c>
      <c r="J1023">
        <v>3.92</v>
      </c>
      <c r="K1023">
        <v>3.72</v>
      </c>
      <c r="L1023">
        <v>19.52</v>
      </c>
    </row>
    <row r="1024" spans="1:12">
      <c r="A1024">
        <v>2000</v>
      </c>
      <c r="B1024">
        <v>7</v>
      </c>
      <c r="C1024">
        <v>12</v>
      </c>
      <c r="D1024" s="30">
        <f t="shared" si="15"/>
        <v>36719</v>
      </c>
      <c r="E1024">
        <v>154.93</v>
      </c>
      <c r="F1024">
        <v>111.81</v>
      </c>
      <c r="G1024">
        <v>12.26</v>
      </c>
      <c r="H1024">
        <v>5.3019999999999996</v>
      </c>
      <c r="I1024">
        <v>10.97</v>
      </c>
      <c r="J1024">
        <v>3.92</v>
      </c>
      <c r="K1024">
        <v>3.72</v>
      </c>
      <c r="L1024">
        <v>19.510000000000002</v>
      </c>
    </row>
    <row r="1025" spans="1:12">
      <c r="A1025">
        <v>2000</v>
      </c>
      <c r="B1025">
        <v>7</v>
      </c>
      <c r="C1025">
        <v>13</v>
      </c>
      <c r="D1025" s="30">
        <f t="shared" si="15"/>
        <v>36720</v>
      </c>
      <c r="E1025">
        <v>154.97999999999999</v>
      </c>
      <c r="F1025">
        <v>111.81</v>
      </c>
      <c r="G1025">
        <v>12.21</v>
      </c>
      <c r="H1025">
        <v>5.2910000000000004</v>
      </c>
      <c r="I1025">
        <v>10.95</v>
      </c>
      <c r="J1025">
        <v>3.92</v>
      </c>
      <c r="K1025">
        <v>3.72</v>
      </c>
      <c r="L1025">
        <v>19.46</v>
      </c>
    </row>
    <row r="1026" spans="1:12">
      <c r="A1026">
        <v>2000</v>
      </c>
      <c r="B1026">
        <v>7</v>
      </c>
      <c r="C1026">
        <v>14</v>
      </c>
      <c r="D1026" s="30">
        <f t="shared" ref="D1026:D1089" si="16">DATE(A1026,B1026,C1026)</f>
        <v>36721</v>
      </c>
      <c r="E1026">
        <v>155.03</v>
      </c>
      <c r="F1026">
        <v>111.81</v>
      </c>
      <c r="G1026">
        <v>12.21</v>
      </c>
      <c r="H1026">
        <v>5.2889999999999997</v>
      </c>
      <c r="I1026">
        <v>10.96</v>
      </c>
      <c r="J1026">
        <v>3.92</v>
      </c>
      <c r="K1026">
        <v>3.71</v>
      </c>
      <c r="L1026">
        <v>19.440000000000001</v>
      </c>
    </row>
    <row r="1027" spans="1:12">
      <c r="A1027">
        <v>2000</v>
      </c>
      <c r="B1027">
        <v>7</v>
      </c>
      <c r="C1027">
        <v>15</v>
      </c>
      <c r="D1027" s="30">
        <f t="shared" si="16"/>
        <v>36722</v>
      </c>
      <c r="E1027">
        <v>155.30000000000001</v>
      </c>
      <c r="F1027">
        <v>111.98</v>
      </c>
      <c r="G1027">
        <v>12.21</v>
      </c>
      <c r="H1027">
        <v>5.2859999999999996</v>
      </c>
      <c r="I1027">
        <v>10.93</v>
      </c>
      <c r="J1027">
        <v>3.92</v>
      </c>
      <c r="K1027">
        <v>3.71</v>
      </c>
      <c r="L1027">
        <v>19.43</v>
      </c>
    </row>
    <row r="1028" spans="1:12">
      <c r="A1028">
        <v>2000</v>
      </c>
      <c r="B1028">
        <v>7</v>
      </c>
      <c r="C1028">
        <v>17</v>
      </c>
      <c r="D1028" s="30">
        <f t="shared" si="16"/>
        <v>36724</v>
      </c>
      <c r="E1028">
        <v>155.09</v>
      </c>
      <c r="F1028">
        <v>111.75</v>
      </c>
      <c r="G1028">
        <v>12.21</v>
      </c>
      <c r="H1028">
        <v>5.28</v>
      </c>
      <c r="I1028">
        <v>10.96</v>
      </c>
      <c r="J1028">
        <v>3.91</v>
      </c>
      <c r="K1028">
        <v>3.71</v>
      </c>
      <c r="L1028">
        <v>19.399999999999999</v>
      </c>
    </row>
    <row r="1029" spans="1:12">
      <c r="A1029">
        <v>2000</v>
      </c>
      <c r="B1029">
        <v>7</v>
      </c>
      <c r="C1029">
        <v>18</v>
      </c>
      <c r="D1029" s="30">
        <f t="shared" si="16"/>
        <v>36725</v>
      </c>
      <c r="E1029">
        <v>155.13999999999999</v>
      </c>
      <c r="F1029">
        <v>111.75</v>
      </c>
      <c r="G1029">
        <v>12.22</v>
      </c>
      <c r="H1029">
        <v>5.34</v>
      </c>
      <c r="I1029">
        <v>10.99</v>
      </c>
      <c r="J1029">
        <v>3.94</v>
      </c>
      <c r="K1029">
        <v>3.74</v>
      </c>
      <c r="L1029">
        <v>19.68</v>
      </c>
    </row>
    <row r="1030" spans="1:12">
      <c r="A1030">
        <v>2000</v>
      </c>
      <c r="B1030">
        <v>7</v>
      </c>
      <c r="C1030">
        <v>19</v>
      </c>
      <c r="D1030" s="30">
        <f t="shared" si="16"/>
        <v>36726</v>
      </c>
      <c r="E1030">
        <v>155.05000000000001</v>
      </c>
      <c r="F1030">
        <v>111.65</v>
      </c>
      <c r="G1030">
        <v>12.22</v>
      </c>
      <c r="H1030">
        <v>5.3369999999999997</v>
      </c>
      <c r="I1030">
        <v>11.02</v>
      </c>
      <c r="J1030">
        <v>3.94</v>
      </c>
      <c r="K1030">
        <v>3.73</v>
      </c>
      <c r="L1030">
        <v>19.649999999999999</v>
      </c>
    </row>
    <row r="1031" spans="1:12">
      <c r="A1031">
        <v>2000</v>
      </c>
      <c r="B1031">
        <v>7</v>
      </c>
      <c r="C1031">
        <v>20</v>
      </c>
      <c r="D1031" s="30">
        <f t="shared" si="16"/>
        <v>36727</v>
      </c>
      <c r="E1031">
        <v>153.99</v>
      </c>
      <c r="F1031">
        <v>110.83</v>
      </c>
      <c r="G1031">
        <v>12.22</v>
      </c>
      <c r="H1031">
        <v>5.3339999999999996</v>
      </c>
      <c r="I1031">
        <v>11.23</v>
      </c>
      <c r="J1031">
        <v>3.93</v>
      </c>
      <c r="K1031">
        <v>3.72</v>
      </c>
      <c r="L1031">
        <v>19.57</v>
      </c>
    </row>
    <row r="1032" spans="1:12">
      <c r="A1032">
        <v>2000</v>
      </c>
      <c r="B1032">
        <v>7</v>
      </c>
      <c r="C1032">
        <v>21</v>
      </c>
      <c r="D1032" s="30">
        <f t="shared" si="16"/>
        <v>36728</v>
      </c>
      <c r="E1032">
        <v>154.62</v>
      </c>
      <c r="F1032">
        <v>111.26</v>
      </c>
      <c r="G1032">
        <v>12.22</v>
      </c>
      <c r="H1032">
        <v>5.3319999999999999</v>
      </c>
      <c r="I1032">
        <v>11.13</v>
      </c>
      <c r="J1032">
        <v>3.93</v>
      </c>
      <c r="K1032">
        <v>3.72</v>
      </c>
      <c r="L1032">
        <v>19.57</v>
      </c>
    </row>
    <row r="1033" spans="1:12">
      <c r="A1033">
        <v>2000</v>
      </c>
      <c r="B1033">
        <v>7</v>
      </c>
      <c r="C1033">
        <v>22</v>
      </c>
      <c r="D1033" s="30">
        <f t="shared" si="16"/>
        <v>36729</v>
      </c>
      <c r="E1033">
        <v>152.03</v>
      </c>
      <c r="F1033">
        <v>109.31</v>
      </c>
      <c r="G1033">
        <v>12.22</v>
      </c>
      <c r="H1033">
        <v>5.3289999999999997</v>
      </c>
      <c r="I1033">
        <v>11.62</v>
      </c>
      <c r="J1033">
        <v>3.91</v>
      </c>
      <c r="K1033">
        <v>3.69</v>
      </c>
      <c r="L1033">
        <v>19.41</v>
      </c>
    </row>
    <row r="1034" spans="1:12">
      <c r="A1034">
        <v>2000</v>
      </c>
      <c r="B1034">
        <v>7</v>
      </c>
      <c r="C1034">
        <v>24</v>
      </c>
      <c r="D1034" s="30">
        <f t="shared" si="16"/>
        <v>36731</v>
      </c>
      <c r="E1034">
        <v>151.1</v>
      </c>
      <c r="F1034">
        <v>108.55</v>
      </c>
      <c r="G1034">
        <v>12.22</v>
      </c>
      <c r="H1034">
        <v>5.3230000000000004</v>
      </c>
      <c r="I1034">
        <v>11.79</v>
      </c>
      <c r="J1034">
        <v>3.9</v>
      </c>
      <c r="K1034">
        <v>3.68</v>
      </c>
      <c r="L1034">
        <v>19.34</v>
      </c>
    </row>
    <row r="1035" spans="1:12">
      <c r="A1035">
        <v>2000</v>
      </c>
      <c r="B1035">
        <v>7</v>
      </c>
      <c r="C1035">
        <v>25</v>
      </c>
      <c r="D1035" s="30">
        <f t="shared" si="16"/>
        <v>36732</v>
      </c>
      <c r="E1035">
        <v>150.63999999999999</v>
      </c>
      <c r="F1035">
        <v>108.17</v>
      </c>
      <c r="G1035">
        <v>12.22</v>
      </c>
      <c r="H1035">
        <v>5.3570000000000002</v>
      </c>
      <c r="I1035">
        <v>11.88</v>
      </c>
      <c r="J1035">
        <v>3.91</v>
      </c>
      <c r="K1035">
        <v>3.69</v>
      </c>
      <c r="L1035">
        <v>19.510000000000002</v>
      </c>
    </row>
    <row r="1036" spans="1:12">
      <c r="A1036">
        <v>2000</v>
      </c>
      <c r="B1036">
        <v>7</v>
      </c>
      <c r="C1036">
        <v>26</v>
      </c>
      <c r="D1036" s="30">
        <f t="shared" si="16"/>
        <v>36733</v>
      </c>
      <c r="E1036">
        <v>151.61000000000001</v>
      </c>
      <c r="F1036">
        <v>108.85</v>
      </c>
      <c r="G1036">
        <v>12.2</v>
      </c>
      <c r="H1036">
        <v>5.3029999999999999</v>
      </c>
      <c r="I1036">
        <v>11.7</v>
      </c>
      <c r="J1036">
        <v>3.89</v>
      </c>
      <c r="K1036">
        <v>3.68</v>
      </c>
      <c r="L1036">
        <v>19.27</v>
      </c>
    </row>
    <row r="1037" spans="1:12">
      <c r="A1037">
        <v>2000</v>
      </c>
      <c r="B1037">
        <v>7</v>
      </c>
      <c r="C1037">
        <v>27</v>
      </c>
      <c r="D1037" s="30">
        <f t="shared" si="16"/>
        <v>36734</v>
      </c>
      <c r="E1037">
        <v>151.91999999999999</v>
      </c>
      <c r="F1037">
        <v>109.04</v>
      </c>
      <c r="G1037">
        <v>12.2</v>
      </c>
      <c r="H1037">
        <v>5.3</v>
      </c>
      <c r="I1037">
        <v>11.66</v>
      </c>
      <c r="J1037">
        <v>3.89</v>
      </c>
      <c r="K1037">
        <v>3.68</v>
      </c>
      <c r="L1037">
        <v>19.260000000000002</v>
      </c>
    </row>
    <row r="1038" spans="1:12">
      <c r="A1038">
        <v>2000</v>
      </c>
      <c r="B1038">
        <v>7</v>
      </c>
      <c r="C1038">
        <v>28</v>
      </c>
      <c r="D1038" s="30">
        <f t="shared" si="16"/>
        <v>36735</v>
      </c>
      <c r="E1038">
        <v>151.65</v>
      </c>
      <c r="F1038">
        <v>108.8</v>
      </c>
      <c r="G1038">
        <v>12.2</v>
      </c>
      <c r="H1038">
        <v>5.298</v>
      </c>
      <c r="I1038">
        <v>11.73</v>
      </c>
      <c r="J1038">
        <v>3.89</v>
      </c>
      <c r="K1038">
        <v>3.67</v>
      </c>
      <c r="L1038">
        <v>19.22</v>
      </c>
    </row>
    <row r="1039" spans="1:12">
      <c r="A1039">
        <v>2000</v>
      </c>
      <c r="B1039">
        <v>7</v>
      </c>
      <c r="C1039">
        <v>29</v>
      </c>
      <c r="D1039" s="30">
        <f t="shared" si="16"/>
        <v>36736</v>
      </c>
      <c r="E1039">
        <v>151.88999999999999</v>
      </c>
      <c r="F1039">
        <v>108.94</v>
      </c>
      <c r="G1039">
        <v>12.17</v>
      </c>
      <c r="H1039">
        <v>5.3129999999999997</v>
      </c>
      <c r="I1039">
        <v>11.68</v>
      </c>
      <c r="J1039">
        <v>3.9</v>
      </c>
      <c r="K1039">
        <v>3.69</v>
      </c>
      <c r="L1039">
        <v>19.329999999999998</v>
      </c>
    </row>
    <row r="1040" spans="1:12">
      <c r="A1040">
        <v>2000</v>
      </c>
      <c r="B1040">
        <v>7</v>
      </c>
      <c r="C1040">
        <v>31</v>
      </c>
      <c r="D1040" s="30">
        <f t="shared" si="16"/>
        <v>36738</v>
      </c>
      <c r="E1040">
        <v>151.72999999999999</v>
      </c>
      <c r="F1040">
        <v>108.75</v>
      </c>
      <c r="G1040">
        <v>12.17</v>
      </c>
      <c r="H1040">
        <v>5.31</v>
      </c>
      <c r="I1040">
        <v>11.74</v>
      </c>
      <c r="J1040">
        <v>3.9</v>
      </c>
      <c r="K1040">
        <v>3.68</v>
      </c>
      <c r="L1040">
        <v>19.29</v>
      </c>
    </row>
    <row r="1041" spans="1:12">
      <c r="A1041">
        <v>2000</v>
      </c>
      <c r="B1041">
        <v>8</v>
      </c>
      <c r="C1041">
        <v>1</v>
      </c>
      <c r="D1041" s="30">
        <f t="shared" si="16"/>
        <v>36739</v>
      </c>
      <c r="E1041">
        <v>151.6</v>
      </c>
      <c r="F1041">
        <v>108.65</v>
      </c>
      <c r="G1041">
        <v>12.17</v>
      </c>
      <c r="H1041">
        <v>5.3070000000000004</v>
      </c>
      <c r="I1041">
        <v>11.77</v>
      </c>
      <c r="J1041">
        <v>3.89</v>
      </c>
      <c r="K1041">
        <v>3.68</v>
      </c>
      <c r="L1041">
        <v>19.260000000000002</v>
      </c>
    </row>
    <row r="1042" spans="1:12">
      <c r="A1042">
        <v>2000</v>
      </c>
      <c r="B1042">
        <v>8</v>
      </c>
      <c r="C1042">
        <v>2</v>
      </c>
      <c r="D1042" s="30">
        <f t="shared" si="16"/>
        <v>36740</v>
      </c>
      <c r="E1042">
        <v>151.4</v>
      </c>
      <c r="F1042">
        <v>108.47</v>
      </c>
      <c r="G1042">
        <v>12.17</v>
      </c>
      <c r="H1042">
        <v>5.3040000000000003</v>
      </c>
      <c r="I1042">
        <v>11.83</v>
      </c>
      <c r="J1042">
        <v>3.89</v>
      </c>
      <c r="K1042">
        <v>3.67</v>
      </c>
      <c r="L1042">
        <v>19.22</v>
      </c>
    </row>
    <row r="1043" spans="1:12">
      <c r="A1043">
        <v>2000</v>
      </c>
      <c r="B1043">
        <v>8</v>
      </c>
      <c r="C1043">
        <v>3</v>
      </c>
      <c r="D1043" s="30">
        <f t="shared" si="16"/>
        <v>36741</v>
      </c>
      <c r="E1043">
        <v>151.22999999999999</v>
      </c>
      <c r="F1043">
        <v>108.31</v>
      </c>
      <c r="G1043">
        <v>12.17</v>
      </c>
      <c r="H1043">
        <v>5.3019999999999996</v>
      </c>
      <c r="I1043">
        <v>11.87</v>
      </c>
      <c r="J1043">
        <v>3.88</v>
      </c>
      <c r="K1043">
        <v>3.67</v>
      </c>
      <c r="L1043">
        <v>19.190000000000001</v>
      </c>
    </row>
    <row r="1044" spans="1:12">
      <c r="A1044">
        <v>2000</v>
      </c>
      <c r="B1044">
        <v>8</v>
      </c>
      <c r="C1044">
        <v>4</v>
      </c>
      <c r="D1044" s="30">
        <f t="shared" si="16"/>
        <v>36742</v>
      </c>
      <c r="E1044">
        <v>151.18</v>
      </c>
      <c r="F1044">
        <v>108.24</v>
      </c>
      <c r="G1044">
        <v>12.17</v>
      </c>
      <c r="H1044">
        <v>5.2990000000000004</v>
      </c>
      <c r="I1044">
        <v>11.9</v>
      </c>
      <c r="J1044">
        <v>3.88</v>
      </c>
      <c r="K1044">
        <v>3.66</v>
      </c>
      <c r="L1044">
        <v>19.16</v>
      </c>
    </row>
    <row r="1045" spans="1:12">
      <c r="A1045">
        <v>2000</v>
      </c>
      <c r="B1045">
        <v>8</v>
      </c>
      <c r="C1045">
        <v>5</v>
      </c>
      <c r="D1045" s="30">
        <f t="shared" si="16"/>
        <v>36743</v>
      </c>
      <c r="E1045">
        <v>151.16</v>
      </c>
      <c r="F1045">
        <v>108.19</v>
      </c>
      <c r="G1045">
        <v>12.17</v>
      </c>
      <c r="H1045">
        <v>5.2960000000000003</v>
      </c>
      <c r="I1045">
        <v>11.92</v>
      </c>
      <c r="J1045">
        <v>3.88</v>
      </c>
      <c r="K1045">
        <v>3.66</v>
      </c>
      <c r="L1045">
        <v>19.13</v>
      </c>
    </row>
    <row r="1046" spans="1:12">
      <c r="A1046">
        <v>2000</v>
      </c>
      <c r="B1046">
        <v>8</v>
      </c>
      <c r="C1046">
        <v>7</v>
      </c>
      <c r="D1046" s="30">
        <f t="shared" si="16"/>
        <v>36745</v>
      </c>
      <c r="E1046">
        <v>151.18</v>
      </c>
      <c r="F1046">
        <v>108.14</v>
      </c>
      <c r="G1046">
        <v>12.17</v>
      </c>
      <c r="H1046">
        <v>5.29</v>
      </c>
      <c r="I1046">
        <v>11.96</v>
      </c>
      <c r="J1046">
        <v>3.87</v>
      </c>
      <c r="K1046">
        <v>3.65</v>
      </c>
      <c r="L1046">
        <v>19.079999999999998</v>
      </c>
    </row>
    <row r="1047" spans="1:12">
      <c r="A1047">
        <v>2000</v>
      </c>
      <c r="B1047">
        <v>8</v>
      </c>
      <c r="C1047">
        <v>8</v>
      </c>
      <c r="D1047" s="30">
        <f t="shared" si="16"/>
        <v>36746</v>
      </c>
      <c r="E1047">
        <v>151.38999999999999</v>
      </c>
      <c r="F1047">
        <v>108.26</v>
      </c>
      <c r="G1047">
        <v>12.17</v>
      </c>
      <c r="H1047">
        <v>5.2880000000000003</v>
      </c>
      <c r="I1047">
        <v>11.93</v>
      </c>
      <c r="J1047">
        <v>3.87</v>
      </c>
      <c r="K1047">
        <v>3.65</v>
      </c>
      <c r="L1047">
        <v>19.059999999999999</v>
      </c>
    </row>
    <row r="1048" spans="1:12">
      <c r="A1048">
        <v>2000</v>
      </c>
      <c r="B1048">
        <v>8</v>
      </c>
      <c r="C1048">
        <v>9</v>
      </c>
      <c r="D1048" s="30">
        <f t="shared" si="16"/>
        <v>36747</v>
      </c>
      <c r="E1048">
        <v>151.22999999999999</v>
      </c>
      <c r="F1048">
        <v>108.11</v>
      </c>
      <c r="G1048">
        <v>12.17</v>
      </c>
      <c r="H1048">
        <v>5.2850000000000001</v>
      </c>
      <c r="I1048">
        <v>11.98</v>
      </c>
      <c r="J1048">
        <v>3.86</v>
      </c>
      <c r="K1048">
        <v>3.64</v>
      </c>
      <c r="L1048">
        <v>19.03</v>
      </c>
    </row>
    <row r="1049" spans="1:12">
      <c r="A1049">
        <v>2000</v>
      </c>
      <c r="B1049">
        <v>8</v>
      </c>
      <c r="C1049">
        <v>10</v>
      </c>
      <c r="D1049" s="30">
        <f t="shared" si="16"/>
        <v>36748</v>
      </c>
      <c r="E1049">
        <v>151.59</v>
      </c>
      <c r="F1049">
        <v>108.34</v>
      </c>
      <c r="G1049">
        <v>12.17</v>
      </c>
      <c r="H1049">
        <v>5.282</v>
      </c>
      <c r="I1049">
        <v>11.93</v>
      </c>
      <c r="J1049">
        <v>3.86</v>
      </c>
      <c r="K1049">
        <v>3.64</v>
      </c>
      <c r="L1049">
        <v>19.02</v>
      </c>
    </row>
    <row r="1050" spans="1:12">
      <c r="A1050">
        <v>2000</v>
      </c>
      <c r="B1050">
        <v>8</v>
      </c>
      <c r="C1050">
        <v>11</v>
      </c>
      <c r="D1050" s="30">
        <f t="shared" si="16"/>
        <v>36749</v>
      </c>
      <c r="E1050">
        <v>151.78</v>
      </c>
      <c r="F1050">
        <v>108.45</v>
      </c>
      <c r="G1050">
        <v>12.17</v>
      </c>
      <c r="H1050">
        <v>5.2789999999999999</v>
      </c>
      <c r="I1050">
        <v>11.91</v>
      </c>
      <c r="J1050">
        <v>3.86</v>
      </c>
      <c r="K1050">
        <v>3.64</v>
      </c>
      <c r="L1050">
        <v>19</v>
      </c>
    </row>
    <row r="1051" spans="1:12">
      <c r="A1051">
        <v>2000</v>
      </c>
      <c r="B1051">
        <v>8</v>
      </c>
      <c r="C1051">
        <v>12</v>
      </c>
      <c r="D1051" s="30">
        <f t="shared" si="16"/>
        <v>36750</v>
      </c>
      <c r="E1051">
        <v>152.03</v>
      </c>
      <c r="F1051">
        <v>108.6</v>
      </c>
      <c r="G1051">
        <v>12.17</v>
      </c>
      <c r="H1051">
        <v>5.2770000000000001</v>
      </c>
      <c r="I1051">
        <v>11.81</v>
      </c>
      <c r="J1051">
        <v>3.87</v>
      </c>
      <c r="K1051">
        <v>3.65</v>
      </c>
      <c r="L1051">
        <v>19.059999999999999</v>
      </c>
    </row>
    <row r="1052" spans="1:12">
      <c r="A1052">
        <v>2000</v>
      </c>
      <c r="B1052">
        <v>8</v>
      </c>
      <c r="C1052">
        <v>14</v>
      </c>
      <c r="D1052" s="30">
        <f t="shared" si="16"/>
        <v>36752</v>
      </c>
      <c r="E1052">
        <v>152.4</v>
      </c>
      <c r="F1052">
        <v>108.8</v>
      </c>
      <c r="G1052">
        <v>12.17</v>
      </c>
      <c r="H1052">
        <v>5.2709999999999999</v>
      </c>
      <c r="I1052">
        <v>11.71</v>
      </c>
      <c r="J1052">
        <v>3.88</v>
      </c>
      <c r="K1052">
        <v>3.66</v>
      </c>
      <c r="L1052">
        <v>19.100000000000001</v>
      </c>
    </row>
    <row r="1053" spans="1:12">
      <c r="A1053">
        <v>2000</v>
      </c>
      <c r="B1053">
        <v>8</v>
      </c>
      <c r="C1053">
        <v>16</v>
      </c>
      <c r="D1053" s="30">
        <f t="shared" si="16"/>
        <v>36754</v>
      </c>
      <c r="E1053">
        <v>152.57</v>
      </c>
      <c r="F1053">
        <v>108.85</v>
      </c>
      <c r="G1053">
        <v>12.19</v>
      </c>
      <c r="H1053">
        <v>5.3659999999999997</v>
      </c>
      <c r="I1053">
        <v>11.75</v>
      </c>
      <c r="J1053">
        <v>3.92</v>
      </c>
      <c r="K1053">
        <v>3.71</v>
      </c>
      <c r="L1053">
        <v>19.53</v>
      </c>
    </row>
    <row r="1054" spans="1:12">
      <c r="A1054">
        <v>2000</v>
      </c>
      <c r="B1054">
        <v>8</v>
      </c>
      <c r="C1054">
        <v>17</v>
      </c>
      <c r="D1054" s="30">
        <f t="shared" si="16"/>
        <v>36755</v>
      </c>
      <c r="E1054">
        <v>152.02000000000001</v>
      </c>
      <c r="F1054">
        <v>108.41</v>
      </c>
      <c r="G1054">
        <v>12.19</v>
      </c>
      <c r="H1054">
        <v>5.3630000000000004</v>
      </c>
      <c r="I1054">
        <v>11.87</v>
      </c>
      <c r="J1054">
        <v>3.92</v>
      </c>
      <c r="K1054">
        <v>3.7</v>
      </c>
      <c r="L1054">
        <v>19.48</v>
      </c>
    </row>
    <row r="1055" spans="1:12">
      <c r="A1055">
        <v>2000</v>
      </c>
      <c r="B1055">
        <v>8</v>
      </c>
      <c r="C1055">
        <v>18</v>
      </c>
      <c r="D1055" s="30">
        <f t="shared" si="16"/>
        <v>36756</v>
      </c>
      <c r="E1055">
        <v>152.19</v>
      </c>
      <c r="F1055">
        <v>108.5</v>
      </c>
      <c r="G1055">
        <v>12.19</v>
      </c>
      <c r="H1055">
        <v>5.36</v>
      </c>
      <c r="I1055">
        <v>11.85</v>
      </c>
      <c r="J1055">
        <v>3.91</v>
      </c>
      <c r="K1055">
        <v>3.7</v>
      </c>
      <c r="L1055">
        <v>19.46</v>
      </c>
    </row>
    <row r="1056" spans="1:12">
      <c r="A1056">
        <v>2000</v>
      </c>
      <c r="B1056">
        <v>8</v>
      </c>
      <c r="C1056">
        <v>19</v>
      </c>
      <c r="D1056" s="30">
        <f t="shared" si="16"/>
        <v>36757</v>
      </c>
      <c r="E1056">
        <v>152.54</v>
      </c>
      <c r="F1056">
        <v>108.72</v>
      </c>
      <c r="G1056">
        <v>12.19</v>
      </c>
      <c r="H1056">
        <v>5.3570000000000002</v>
      </c>
      <c r="I1056">
        <v>11.81</v>
      </c>
      <c r="J1056">
        <v>3.91</v>
      </c>
      <c r="K1056">
        <v>3.7</v>
      </c>
      <c r="L1056">
        <v>19.45</v>
      </c>
    </row>
    <row r="1057" spans="1:12">
      <c r="A1057">
        <v>2000</v>
      </c>
      <c r="B1057">
        <v>8</v>
      </c>
      <c r="C1057">
        <v>22</v>
      </c>
      <c r="D1057" s="30">
        <f t="shared" si="16"/>
        <v>36760</v>
      </c>
      <c r="E1057">
        <v>152.91</v>
      </c>
      <c r="F1057">
        <v>108.95</v>
      </c>
      <c r="G1057">
        <v>12.19</v>
      </c>
      <c r="H1057">
        <v>5.3490000000000002</v>
      </c>
      <c r="I1057">
        <v>11.76</v>
      </c>
      <c r="J1057">
        <v>3.91</v>
      </c>
      <c r="K1057">
        <v>3.69</v>
      </c>
      <c r="L1057">
        <v>19.41</v>
      </c>
    </row>
    <row r="1058" spans="1:12">
      <c r="A1058">
        <v>2000</v>
      </c>
      <c r="B1058">
        <v>8</v>
      </c>
      <c r="C1058">
        <v>23</v>
      </c>
      <c r="D1058" s="30">
        <f t="shared" si="16"/>
        <v>36761</v>
      </c>
      <c r="E1058">
        <v>152.11000000000001</v>
      </c>
      <c r="F1058">
        <v>108.33</v>
      </c>
      <c r="G1058">
        <v>12.19</v>
      </c>
      <c r="H1058">
        <v>5.3460000000000001</v>
      </c>
      <c r="I1058">
        <v>11.92</v>
      </c>
      <c r="J1058">
        <v>3.9</v>
      </c>
      <c r="K1058">
        <v>3.68</v>
      </c>
      <c r="L1058">
        <v>19.34</v>
      </c>
    </row>
    <row r="1059" spans="1:12">
      <c r="A1059">
        <v>2000</v>
      </c>
      <c r="B1059">
        <v>8</v>
      </c>
      <c r="C1059">
        <v>24</v>
      </c>
      <c r="D1059" s="30">
        <f t="shared" si="16"/>
        <v>36762</v>
      </c>
      <c r="E1059">
        <v>151.88999999999999</v>
      </c>
      <c r="F1059">
        <v>108.13</v>
      </c>
      <c r="G1059">
        <v>12.19</v>
      </c>
      <c r="H1059">
        <v>5.3440000000000003</v>
      </c>
      <c r="I1059">
        <v>11.98</v>
      </c>
      <c r="J1059">
        <v>3.9</v>
      </c>
      <c r="K1059">
        <v>3.68</v>
      </c>
      <c r="L1059">
        <v>19.3</v>
      </c>
    </row>
    <row r="1060" spans="1:12">
      <c r="A1060">
        <v>2000</v>
      </c>
      <c r="B1060">
        <v>8</v>
      </c>
      <c r="C1060">
        <v>25</v>
      </c>
      <c r="D1060" s="30">
        <f t="shared" si="16"/>
        <v>36763</v>
      </c>
      <c r="E1060">
        <v>152.44</v>
      </c>
      <c r="F1060">
        <v>108.5</v>
      </c>
      <c r="G1060">
        <v>12.19</v>
      </c>
      <c r="H1060">
        <v>5.3410000000000002</v>
      </c>
      <c r="I1060">
        <v>11.9</v>
      </c>
      <c r="J1060">
        <v>3.9</v>
      </c>
      <c r="K1060">
        <v>3.68</v>
      </c>
      <c r="L1060">
        <v>19.309999999999999</v>
      </c>
    </row>
    <row r="1061" spans="1:12">
      <c r="A1061">
        <v>2000</v>
      </c>
      <c r="B1061">
        <v>8</v>
      </c>
      <c r="C1061">
        <v>26</v>
      </c>
      <c r="D1061" s="30">
        <f t="shared" si="16"/>
        <v>36764</v>
      </c>
      <c r="E1061">
        <v>152.35</v>
      </c>
      <c r="F1061">
        <v>108.4</v>
      </c>
      <c r="G1061">
        <v>12.19</v>
      </c>
      <c r="H1061">
        <v>5.3380000000000001</v>
      </c>
      <c r="I1061">
        <v>11.9</v>
      </c>
      <c r="J1061">
        <v>3.9</v>
      </c>
      <c r="K1061">
        <v>3.68</v>
      </c>
      <c r="L1061">
        <v>19.309999999999999</v>
      </c>
    </row>
    <row r="1062" spans="1:12">
      <c r="A1062">
        <v>2000</v>
      </c>
      <c r="B1062">
        <v>8</v>
      </c>
      <c r="C1062">
        <v>28</v>
      </c>
      <c r="D1062" s="30">
        <f t="shared" si="16"/>
        <v>36766</v>
      </c>
      <c r="E1062">
        <v>152.72999999999999</v>
      </c>
      <c r="F1062">
        <v>108.61</v>
      </c>
      <c r="G1062">
        <v>12.19</v>
      </c>
      <c r="H1062">
        <v>5.3319999999999999</v>
      </c>
      <c r="I1062">
        <v>11.87</v>
      </c>
      <c r="J1062">
        <v>3.89</v>
      </c>
      <c r="K1062">
        <v>3.68</v>
      </c>
      <c r="L1062">
        <v>19.27</v>
      </c>
    </row>
    <row r="1063" spans="1:12">
      <c r="A1063">
        <v>2000</v>
      </c>
      <c r="B1063">
        <v>8</v>
      </c>
      <c r="C1063">
        <v>29</v>
      </c>
      <c r="D1063" s="30">
        <f t="shared" si="16"/>
        <v>36767</v>
      </c>
      <c r="E1063">
        <v>152.5</v>
      </c>
      <c r="F1063">
        <v>108.41</v>
      </c>
      <c r="G1063">
        <v>12.19</v>
      </c>
      <c r="H1063">
        <v>5.33</v>
      </c>
      <c r="I1063">
        <v>11.93</v>
      </c>
      <c r="J1063">
        <v>3.89</v>
      </c>
      <c r="K1063">
        <v>3.67</v>
      </c>
      <c r="L1063">
        <v>19.23</v>
      </c>
    </row>
    <row r="1064" spans="1:12">
      <c r="A1064">
        <v>2000</v>
      </c>
      <c r="B1064">
        <v>8</v>
      </c>
      <c r="C1064">
        <v>30</v>
      </c>
      <c r="D1064" s="30">
        <f t="shared" si="16"/>
        <v>36768</v>
      </c>
      <c r="E1064">
        <v>152.33000000000001</v>
      </c>
      <c r="F1064">
        <v>108.25</v>
      </c>
      <c r="G1064">
        <v>12.19</v>
      </c>
      <c r="H1064">
        <v>5.327</v>
      </c>
      <c r="I1064">
        <v>11.98</v>
      </c>
      <c r="J1064">
        <v>3.88</v>
      </c>
      <c r="K1064">
        <v>3.66</v>
      </c>
      <c r="L1064">
        <v>19.2</v>
      </c>
    </row>
    <row r="1065" spans="1:12">
      <c r="A1065">
        <v>2000</v>
      </c>
      <c r="B1065">
        <v>8</v>
      </c>
      <c r="C1065">
        <v>31</v>
      </c>
      <c r="D1065" s="30">
        <f t="shared" si="16"/>
        <v>36769</v>
      </c>
      <c r="E1065">
        <v>152.43</v>
      </c>
      <c r="F1065">
        <v>108.29</v>
      </c>
      <c r="G1065">
        <v>12.19</v>
      </c>
      <c r="H1065">
        <v>5.327</v>
      </c>
      <c r="I1065">
        <v>11.97</v>
      </c>
      <c r="J1065">
        <v>3.88</v>
      </c>
      <c r="K1065">
        <v>3.66</v>
      </c>
      <c r="L1065">
        <v>19.2</v>
      </c>
    </row>
    <row r="1066" spans="1:12">
      <c r="A1066">
        <v>2000</v>
      </c>
      <c r="B1066">
        <v>9</v>
      </c>
      <c r="C1066">
        <v>2</v>
      </c>
      <c r="D1066" s="30">
        <f t="shared" si="16"/>
        <v>36771</v>
      </c>
      <c r="E1066">
        <v>152.41</v>
      </c>
      <c r="F1066">
        <v>108.24</v>
      </c>
      <c r="G1066">
        <v>12.17</v>
      </c>
      <c r="H1066">
        <v>5.39</v>
      </c>
      <c r="I1066">
        <v>11.97</v>
      </c>
      <c r="J1066">
        <v>3.91</v>
      </c>
      <c r="K1066">
        <v>3.69</v>
      </c>
      <c r="L1066">
        <v>19.579999999999998</v>
      </c>
    </row>
    <row r="1067" spans="1:12">
      <c r="A1067">
        <v>2000</v>
      </c>
      <c r="B1067">
        <v>9</v>
      </c>
      <c r="C1067">
        <v>4</v>
      </c>
      <c r="D1067" s="30">
        <f t="shared" si="16"/>
        <v>36773</v>
      </c>
      <c r="E1067">
        <v>153.04</v>
      </c>
      <c r="F1067">
        <v>108.63</v>
      </c>
      <c r="G1067">
        <v>12.17</v>
      </c>
      <c r="H1067">
        <v>5.3849999999999998</v>
      </c>
      <c r="I1067">
        <v>11.89</v>
      </c>
      <c r="J1067">
        <v>3.91</v>
      </c>
      <c r="K1067">
        <v>3.69</v>
      </c>
      <c r="L1067">
        <v>19.559999999999999</v>
      </c>
    </row>
    <row r="1068" spans="1:12">
      <c r="A1068">
        <v>2000</v>
      </c>
      <c r="B1068">
        <v>9</v>
      </c>
      <c r="C1068">
        <v>5</v>
      </c>
      <c r="D1068" s="30">
        <f t="shared" si="16"/>
        <v>36774</v>
      </c>
      <c r="E1068">
        <v>153.04</v>
      </c>
      <c r="F1068">
        <v>108.6</v>
      </c>
      <c r="G1068">
        <v>12.17</v>
      </c>
      <c r="H1068">
        <v>5.3819999999999997</v>
      </c>
      <c r="I1068">
        <v>11.91</v>
      </c>
      <c r="J1068">
        <v>3.91</v>
      </c>
      <c r="K1068">
        <v>3.69</v>
      </c>
      <c r="L1068">
        <v>19.53</v>
      </c>
    </row>
    <row r="1069" spans="1:12">
      <c r="A1069">
        <v>2000</v>
      </c>
      <c r="B1069">
        <v>9</v>
      </c>
      <c r="C1069">
        <v>6</v>
      </c>
      <c r="D1069" s="30">
        <f t="shared" si="16"/>
        <v>36775</v>
      </c>
      <c r="E1069">
        <v>152.80000000000001</v>
      </c>
      <c r="F1069">
        <v>108.39</v>
      </c>
      <c r="G1069">
        <v>12.17</v>
      </c>
      <c r="H1069">
        <v>5.3789999999999996</v>
      </c>
      <c r="I1069">
        <v>11.97</v>
      </c>
      <c r="J1069">
        <v>3.9</v>
      </c>
      <c r="K1069">
        <v>3.68</v>
      </c>
      <c r="L1069">
        <v>19.489999999999998</v>
      </c>
    </row>
    <row r="1070" spans="1:12">
      <c r="A1070">
        <v>2000</v>
      </c>
      <c r="B1070">
        <v>9</v>
      </c>
      <c r="C1070">
        <v>7</v>
      </c>
      <c r="D1070" s="30">
        <f t="shared" si="16"/>
        <v>36776</v>
      </c>
      <c r="E1070">
        <v>152.82</v>
      </c>
      <c r="F1070">
        <v>108.37</v>
      </c>
      <c r="G1070">
        <v>12.17</v>
      </c>
      <c r="H1070">
        <v>5.3769999999999998</v>
      </c>
      <c r="I1070">
        <v>11.99</v>
      </c>
      <c r="J1070">
        <v>3.9</v>
      </c>
      <c r="K1070">
        <v>3.68</v>
      </c>
      <c r="L1070">
        <v>19.47</v>
      </c>
    </row>
    <row r="1071" spans="1:12">
      <c r="A1071">
        <v>2000</v>
      </c>
      <c r="B1071">
        <v>9</v>
      </c>
      <c r="C1071">
        <v>8</v>
      </c>
      <c r="D1071" s="30">
        <f t="shared" si="16"/>
        <v>36777</v>
      </c>
      <c r="E1071">
        <v>153.16</v>
      </c>
      <c r="F1071">
        <v>108.59</v>
      </c>
      <c r="G1071">
        <v>12.17</v>
      </c>
      <c r="H1071">
        <v>5.3739999999999997</v>
      </c>
      <c r="I1071">
        <v>11.87</v>
      </c>
      <c r="J1071">
        <v>3.91</v>
      </c>
      <c r="K1071">
        <v>3.69</v>
      </c>
      <c r="L1071">
        <v>19.53</v>
      </c>
    </row>
    <row r="1072" spans="1:12">
      <c r="A1072">
        <v>2000</v>
      </c>
      <c r="B1072">
        <v>9</v>
      </c>
      <c r="C1072">
        <v>9</v>
      </c>
      <c r="D1072" s="30">
        <f t="shared" si="16"/>
        <v>36778</v>
      </c>
      <c r="E1072">
        <v>153.08000000000001</v>
      </c>
      <c r="F1072">
        <v>108.5</v>
      </c>
      <c r="G1072">
        <v>12.17</v>
      </c>
      <c r="H1072">
        <v>5.5</v>
      </c>
      <c r="I1072">
        <v>11.86</v>
      </c>
      <c r="J1072">
        <v>3.98</v>
      </c>
      <c r="K1072">
        <v>3.76</v>
      </c>
      <c r="L1072">
        <v>20.309999999999999</v>
      </c>
    </row>
    <row r="1073" spans="1:12">
      <c r="A1073">
        <v>2000</v>
      </c>
      <c r="B1073">
        <v>9</v>
      </c>
      <c r="C1073">
        <v>11</v>
      </c>
      <c r="D1073" s="30">
        <f t="shared" si="16"/>
        <v>36780</v>
      </c>
      <c r="E1073">
        <v>153.30000000000001</v>
      </c>
      <c r="F1073">
        <v>108.59</v>
      </c>
      <c r="G1073">
        <v>12.17</v>
      </c>
      <c r="H1073">
        <v>5.4939999999999998</v>
      </c>
      <c r="I1073">
        <v>11.79</v>
      </c>
      <c r="J1073">
        <v>3.99</v>
      </c>
      <c r="K1073">
        <v>3.76</v>
      </c>
      <c r="L1073">
        <v>20.34</v>
      </c>
    </row>
    <row r="1074" spans="1:12">
      <c r="A1074">
        <v>2000</v>
      </c>
      <c r="B1074">
        <v>9</v>
      </c>
      <c r="C1074">
        <v>12</v>
      </c>
      <c r="D1074" s="30">
        <f t="shared" si="16"/>
        <v>36781</v>
      </c>
      <c r="E1074">
        <v>153.38999999999999</v>
      </c>
      <c r="F1074">
        <v>108.62</v>
      </c>
      <c r="G1074">
        <v>12.17</v>
      </c>
      <c r="H1074">
        <v>5.492</v>
      </c>
      <c r="I1074">
        <v>11.79</v>
      </c>
      <c r="J1074">
        <v>3.98</v>
      </c>
      <c r="K1074">
        <v>3.76</v>
      </c>
      <c r="L1074">
        <v>20.309999999999999</v>
      </c>
    </row>
    <row r="1075" spans="1:12">
      <c r="A1075">
        <v>2000</v>
      </c>
      <c r="B1075">
        <v>9</v>
      </c>
      <c r="C1075">
        <v>13</v>
      </c>
      <c r="D1075" s="30">
        <f t="shared" si="16"/>
        <v>36782</v>
      </c>
      <c r="E1075">
        <v>153.59</v>
      </c>
      <c r="F1075">
        <v>108.73</v>
      </c>
      <c r="G1075">
        <v>12.17</v>
      </c>
      <c r="H1075">
        <v>5.4889999999999999</v>
      </c>
      <c r="I1075">
        <v>11.77</v>
      </c>
      <c r="J1075">
        <v>3.98</v>
      </c>
      <c r="K1075">
        <v>3.76</v>
      </c>
      <c r="L1075">
        <v>20.3</v>
      </c>
    </row>
    <row r="1076" spans="1:12">
      <c r="A1076">
        <v>2000</v>
      </c>
      <c r="B1076">
        <v>9</v>
      </c>
      <c r="C1076">
        <v>14</v>
      </c>
      <c r="D1076" s="30">
        <f t="shared" si="16"/>
        <v>36783</v>
      </c>
      <c r="E1076">
        <v>153.44999999999999</v>
      </c>
      <c r="F1076">
        <v>108.59</v>
      </c>
      <c r="G1076">
        <v>12.17</v>
      </c>
      <c r="H1076">
        <v>5.4859999999999998</v>
      </c>
      <c r="I1076">
        <v>11.82</v>
      </c>
      <c r="J1076">
        <v>3.98</v>
      </c>
      <c r="K1076">
        <v>3.75</v>
      </c>
      <c r="L1076">
        <v>20.260000000000002</v>
      </c>
    </row>
    <row r="1077" spans="1:12">
      <c r="A1077">
        <v>2000</v>
      </c>
      <c r="B1077">
        <v>9</v>
      </c>
      <c r="C1077">
        <v>15</v>
      </c>
      <c r="D1077" s="30">
        <f t="shared" si="16"/>
        <v>36784</v>
      </c>
      <c r="E1077">
        <v>153.12</v>
      </c>
      <c r="F1077">
        <v>108.31</v>
      </c>
      <c r="G1077">
        <v>12.17</v>
      </c>
      <c r="H1077">
        <v>5.4829999999999997</v>
      </c>
      <c r="I1077">
        <v>11.89</v>
      </c>
      <c r="J1077">
        <v>3.97</v>
      </c>
      <c r="K1077">
        <v>3.75</v>
      </c>
      <c r="L1077">
        <v>20.21</v>
      </c>
    </row>
    <row r="1078" spans="1:12">
      <c r="A1078">
        <v>2000</v>
      </c>
      <c r="B1078">
        <v>9</v>
      </c>
      <c r="C1078">
        <v>16</v>
      </c>
      <c r="D1078" s="30">
        <f t="shared" si="16"/>
        <v>36785</v>
      </c>
      <c r="E1078">
        <v>153.07</v>
      </c>
      <c r="F1078">
        <v>108.24</v>
      </c>
      <c r="G1078">
        <v>12.17</v>
      </c>
      <c r="H1078">
        <v>5.48</v>
      </c>
      <c r="I1078">
        <v>11.92</v>
      </c>
      <c r="J1078">
        <v>3.97</v>
      </c>
      <c r="K1078">
        <v>3.74</v>
      </c>
      <c r="L1078">
        <v>20.18</v>
      </c>
    </row>
    <row r="1079" spans="1:12">
      <c r="A1079">
        <v>2000</v>
      </c>
      <c r="B1079">
        <v>9</v>
      </c>
      <c r="C1079">
        <v>18</v>
      </c>
      <c r="D1079" s="30">
        <f t="shared" si="16"/>
        <v>36787</v>
      </c>
      <c r="E1079">
        <v>152.97999999999999</v>
      </c>
      <c r="F1079">
        <v>108.1</v>
      </c>
      <c r="G1079">
        <v>12.17</v>
      </c>
      <c r="H1079">
        <v>5.4749999999999996</v>
      </c>
      <c r="I1079">
        <v>11.97</v>
      </c>
      <c r="J1079">
        <v>3.96</v>
      </c>
      <c r="K1079">
        <v>3.73</v>
      </c>
      <c r="L1079">
        <v>20.12</v>
      </c>
    </row>
    <row r="1080" spans="1:12">
      <c r="A1080">
        <v>2000</v>
      </c>
      <c r="B1080">
        <v>9</v>
      </c>
      <c r="C1080">
        <v>19</v>
      </c>
      <c r="D1080" s="30">
        <f t="shared" si="16"/>
        <v>36788</v>
      </c>
      <c r="E1080">
        <v>152.22</v>
      </c>
      <c r="F1080">
        <v>107.51</v>
      </c>
      <c r="G1080">
        <v>12.17</v>
      </c>
      <c r="H1080">
        <v>5.4720000000000004</v>
      </c>
      <c r="I1080">
        <v>12.12</v>
      </c>
      <c r="J1080">
        <v>3.95</v>
      </c>
      <c r="K1080">
        <v>3.72</v>
      </c>
      <c r="L1080">
        <v>20.05</v>
      </c>
    </row>
    <row r="1081" spans="1:12">
      <c r="A1081">
        <v>2000</v>
      </c>
      <c r="B1081">
        <v>9</v>
      </c>
      <c r="C1081">
        <v>20</v>
      </c>
      <c r="D1081" s="30">
        <f t="shared" si="16"/>
        <v>36789</v>
      </c>
      <c r="E1081">
        <v>152.29</v>
      </c>
      <c r="F1081">
        <v>107.53</v>
      </c>
      <c r="G1081">
        <v>12.17</v>
      </c>
      <c r="H1081">
        <v>5.4690000000000003</v>
      </c>
      <c r="I1081">
        <v>12.13</v>
      </c>
      <c r="J1081">
        <v>3.95</v>
      </c>
      <c r="K1081">
        <v>3.72</v>
      </c>
      <c r="L1081">
        <v>20.03</v>
      </c>
    </row>
    <row r="1082" spans="1:12">
      <c r="A1082">
        <v>2000</v>
      </c>
      <c r="B1082">
        <v>9</v>
      </c>
      <c r="C1082">
        <v>21</v>
      </c>
      <c r="D1082" s="30">
        <f t="shared" si="16"/>
        <v>36790</v>
      </c>
      <c r="E1082">
        <v>153.54</v>
      </c>
      <c r="F1082">
        <v>108.4</v>
      </c>
      <c r="G1082">
        <v>12.17</v>
      </c>
      <c r="H1082">
        <v>5.4669999999999996</v>
      </c>
      <c r="I1082">
        <v>11.92</v>
      </c>
      <c r="J1082">
        <v>3.95</v>
      </c>
      <c r="K1082">
        <v>3.73</v>
      </c>
      <c r="L1082">
        <v>20.07</v>
      </c>
    </row>
    <row r="1083" spans="1:12">
      <c r="A1083">
        <v>2000</v>
      </c>
      <c r="B1083">
        <v>9</v>
      </c>
      <c r="C1083">
        <v>22</v>
      </c>
      <c r="D1083" s="30">
        <f t="shared" si="16"/>
        <v>36791</v>
      </c>
      <c r="E1083">
        <v>153.69</v>
      </c>
      <c r="F1083">
        <v>108.47</v>
      </c>
      <c r="G1083">
        <v>12.17</v>
      </c>
      <c r="H1083">
        <v>5.4640000000000004</v>
      </c>
      <c r="I1083">
        <v>11.91</v>
      </c>
      <c r="J1083">
        <v>3.95</v>
      </c>
      <c r="K1083">
        <v>3.73</v>
      </c>
      <c r="L1083">
        <v>20.05</v>
      </c>
    </row>
    <row r="1084" spans="1:12">
      <c r="A1084">
        <v>2000</v>
      </c>
      <c r="B1084">
        <v>9</v>
      </c>
      <c r="C1084">
        <v>23</v>
      </c>
      <c r="D1084" s="30">
        <f t="shared" si="16"/>
        <v>36792</v>
      </c>
      <c r="E1084">
        <v>153.74</v>
      </c>
      <c r="F1084">
        <v>108.47</v>
      </c>
      <c r="G1084">
        <v>12.17</v>
      </c>
      <c r="H1084">
        <v>5.4610000000000003</v>
      </c>
      <c r="I1084">
        <v>11.77</v>
      </c>
      <c r="J1084">
        <v>3.97</v>
      </c>
      <c r="K1084">
        <v>3.75</v>
      </c>
      <c r="L1084">
        <v>20.190000000000001</v>
      </c>
    </row>
    <row r="1085" spans="1:12">
      <c r="A1085">
        <v>2000</v>
      </c>
      <c r="B1085">
        <v>9</v>
      </c>
      <c r="C1085">
        <v>25</v>
      </c>
      <c r="D1085" s="30">
        <f t="shared" si="16"/>
        <v>36794</v>
      </c>
      <c r="E1085">
        <v>153.69999999999999</v>
      </c>
      <c r="F1085">
        <v>108.37</v>
      </c>
      <c r="G1085">
        <v>12.17</v>
      </c>
      <c r="H1085">
        <v>5.4550000000000001</v>
      </c>
      <c r="I1085">
        <v>11.7</v>
      </c>
      <c r="J1085">
        <v>3.99</v>
      </c>
      <c r="K1085">
        <v>3.77</v>
      </c>
      <c r="L1085">
        <v>20.260000000000002</v>
      </c>
    </row>
    <row r="1086" spans="1:12">
      <c r="A1086">
        <v>2000</v>
      </c>
      <c r="B1086">
        <v>9</v>
      </c>
      <c r="C1086">
        <v>26</v>
      </c>
      <c r="D1086" s="30">
        <f t="shared" si="16"/>
        <v>36795</v>
      </c>
      <c r="E1086">
        <v>153.68</v>
      </c>
      <c r="F1086">
        <v>108.32</v>
      </c>
      <c r="G1086">
        <v>12.17</v>
      </c>
      <c r="H1086">
        <v>5.4530000000000003</v>
      </c>
      <c r="I1086">
        <v>11.72</v>
      </c>
      <c r="J1086">
        <v>3.99</v>
      </c>
      <c r="K1086">
        <v>3.77</v>
      </c>
      <c r="L1086">
        <v>20.23</v>
      </c>
    </row>
    <row r="1087" spans="1:12">
      <c r="A1087">
        <v>2000</v>
      </c>
      <c r="B1087">
        <v>9</v>
      </c>
      <c r="C1087">
        <v>27</v>
      </c>
      <c r="D1087" s="30">
        <f t="shared" si="16"/>
        <v>36796</v>
      </c>
      <c r="E1087">
        <v>153.13999999999999</v>
      </c>
      <c r="F1087">
        <v>107.9</v>
      </c>
      <c r="G1087">
        <v>12.17</v>
      </c>
      <c r="H1087">
        <v>5.45</v>
      </c>
      <c r="I1087">
        <v>11.83</v>
      </c>
      <c r="J1087">
        <v>3.98</v>
      </c>
      <c r="K1087">
        <v>3.76</v>
      </c>
      <c r="L1087">
        <v>20.170000000000002</v>
      </c>
    </row>
    <row r="1088" spans="1:12">
      <c r="A1088">
        <v>2000</v>
      </c>
      <c r="B1088">
        <v>9</v>
      </c>
      <c r="C1088">
        <v>28</v>
      </c>
      <c r="D1088" s="30">
        <f t="shared" si="16"/>
        <v>36797</v>
      </c>
      <c r="E1088">
        <v>153.24</v>
      </c>
      <c r="F1088">
        <v>107.94</v>
      </c>
      <c r="G1088">
        <v>12.17</v>
      </c>
      <c r="H1088">
        <v>5.4470000000000001</v>
      </c>
      <c r="I1088">
        <v>11.83</v>
      </c>
      <c r="J1088">
        <v>3.98</v>
      </c>
      <c r="K1088">
        <v>3.75</v>
      </c>
      <c r="L1088">
        <v>20.149999999999999</v>
      </c>
    </row>
    <row r="1089" spans="1:12">
      <c r="A1089">
        <v>2000</v>
      </c>
      <c r="B1089">
        <v>9</v>
      </c>
      <c r="C1089">
        <v>29</v>
      </c>
      <c r="D1089" s="30">
        <f t="shared" si="16"/>
        <v>36798</v>
      </c>
      <c r="E1089">
        <v>153.52000000000001</v>
      </c>
      <c r="F1089">
        <v>108.11</v>
      </c>
      <c r="G1089">
        <v>12.15</v>
      </c>
      <c r="H1089">
        <v>5.5039999999999996</v>
      </c>
      <c r="I1089">
        <v>11.79</v>
      </c>
      <c r="J1089">
        <v>4.01</v>
      </c>
      <c r="K1089">
        <v>3.78</v>
      </c>
      <c r="L1089">
        <v>20.5</v>
      </c>
    </row>
    <row r="1090" spans="1:12">
      <c r="A1090">
        <v>2000</v>
      </c>
      <c r="B1090">
        <v>9</v>
      </c>
      <c r="C1090">
        <v>30</v>
      </c>
      <c r="D1090" s="30">
        <f t="shared" ref="D1090:D1153" si="17">DATE(A1090,B1090,C1090)</f>
        <v>36799</v>
      </c>
      <c r="E1090">
        <v>153.57</v>
      </c>
      <c r="F1090">
        <v>108.11</v>
      </c>
      <c r="G1090">
        <v>12.15</v>
      </c>
      <c r="H1090">
        <v>5.5010000000000003</v>
      </c>
      <c r="I1090">
        <v>11.8</v>
      </c>
      <c r="J1090">
        <v>4</v>
      </c>
      <c r="K1090">
        <v>3.78</v>
      </c>
      <c r="L1090">
        <v>20.48</v>
      </c>
    </row>
    <row r="1091" spans="1:12">
      <c r="A1091">
        <v>2000</v>
      </c>
      <c r="B1091">
        <v>10</v>
      </c>
      <c r="C1091">
        <v>3</v>
      </c>
      <c r="D1091" s="30">
        <f t="shared" si="17"/>
        <v>36802</v>
      </c>
      <c r="E1091">
        <v>154.02000000000001</v>
      </c>
      <c r="F1091">
        <v>108.33</v>
      </c>
      <c r="G1091">
        <v>12.15</v>
      </c>
      <c r="H1091">
        <v>5.4930000000000003</v>
      </c>
      <c r="I1091">
        <v>11.77</v>
      </c>
      <c r="J1091">
        <v>4</v>
      </c>
      <c r="K1091">
        <v>3.77</v>
      </c>
      <c r="L1091">
        <v>20.420000000000002</v>
      </c>
    </row>
    <row r="1092" spans="1:12">
      <c r="A1092">
        <v>2000</v>
      </c>
      <c r="B1092">
        <v>10</v>
      </c>
      <c r="C1092">
        <v>4</v>
      </c>
      <c r="D1092" s="30">
        <f t="shared" si="17"/>
        <v>36803</v>
      </c>
      <c r="E1092">
        <v>154.28</v>
      </c>
      <c r="F1092">
        <v>108.48</v>
      </c>
      <c r="G1092">
        <v>12.15</v>
      </c>
      <c r="H1092">
        <v>5.49</v>
      </c>
      <c r="I1092">
        <v>11.74</v>
      </c>
      <c r="J1092">
        <v>3.99</v>
      </c>
      <c r="K1092">
        <v>3.77</v>
      </c>
      <c r="L1092">
        <v>20.41</v>
      </c>
    </row>
    <row r="1093" spans="1:12">
      <c r="A1093">
        <v>2000</v>
      </c>
      <c r="B1093">
        <v>10</v>
      </c>
      <c r="C1093">
        <v>5</v>
      </c>
      <c r="D1093" s="30">
        <f t="shared" si="17"/>
        <v>36804</v>
      </c>
      <c r="E1093">
        <v>154.36000000000001</v>
      </c>
      <c r="F1093">
        <v>108.5</v>
      </c>
      <c r="G1093">
        <v>12.15</v>
      </c>
      <c r="H1093">
        <v>5.4870000000000001</v>
      </c>
      <c r="I1093">
        <v>11.74</v>
      </c>
      <c r="J1093">
        <v>3.99</v>
      </c>
      <c r="K1093">
        <v>3.77</v>
      </c>
      <c r="L1093">
        <v>20.39</v>
      </c>
    </row>
    <row r="1094" spans="1:12">
      <c r="A1094">
        <v>2000</v>
      </c>
      <c r="B1094">
        <v>10</v>
      </c>
      <c r="C1094">
        <v>6</v>
      </c>
      <c r="D1094" s="30">
        <f t="shared" si="17"/>
        <v>36805</v>
      </c>
      <c r="E1094">
        <v>156.54</v>
      </c>
      <c r="F1094">
        <v>110.04</v>
      </c>
      <c r="G1094">
        <v>12.15</v>
      </c>
      <c r="H1094">
        <v>5.484</v>
      </c>
      <c r="I1094">
        <v>11.38</v>
      </c>
      <c r="J1094">
        <v>4</v>
      </c>
      <c r="K1094">
        <v>3.79</v>
      </c>
      <c r="L1094">
        <v>20.49</v>
      </c>
    </row>
    <row r="1095" spans="1:12">
      <c r="A1095">
        <v>2000</v>
      </c>
      <c r="B1095">
        <v>10</v>
      </c>
      <c r="C1095">
        <v>9</v>
      </c>
      <c r="D1095" s="30">
        <f t="shared" si="17"/>
        <v>36808</v>
      </c>
      <c r="E1095">
        <v>155</v>
      </c>
      <c r="F1095">
        <v>108.82</v>
      </c>
      <c r="G1095">
        <v>12.15</v>
      </c>
      <c r="H1095">
        <v>5.476</v>
      </c>
      <c r="I1095">
        <v>11.7</v>
      </c>
      <c r="J1095">
        <v>3.98</v>
      </c>
      <c r="K1095">
        <v>3.76</v>
      </c>
      <c r="L1095">
        <v>20.309999999999999</v>
      </c>
    </row>
    <row r="1096" spans="1:12">
      <c r="A1096">
        <v>2000</v>
      </c>
      <c r="B1096">
        <v>10</v>
      </c>
      <c r="C1096">
        <v>10</v>
      </c>
      <c r="D1096" s="30">
        <f t="shared" si="17"/>
        <v>36809</v>
      </c>
      <c r="E1096">
        <v>155.11000000000001</v>
      </c>
      <c r="F1096">
        <v>108.86</v>
      </c>
      <c r="G1096">
        <v>12.15</v>
      </c>
      <c r="H1096">
        <v>5.4729999999999999</v>
      </c>
      <c r="I1096">
        <v>11.61</v>
      </c>
      <c r="J1096">
        <v>4</v>
      </c>
      <c r="K1096">
        <v>3.78</v>
      </c>
      <c r="L1096">
        <v>20.39</v>
      </c>
    </row>
    <row r="1097" spans="1:12">
      <c r="A1097">
        <v>2000</v>
      </c>
      <c r="B1097">
        <v>10</v>
      </c>
      <c r="C1097">
        <v>11</v>
      </c>
      <c r="D1097" s="30">
        <f t="shared" si="17"/>
        <v>36810</v>
      </c>
      <c r="E1097">
        <v>155.01</v>
      </c>
      <c r="F1097">
        <v>108.76</v>
      </c>
      <c r="G1097">
        <v>12.15</v>
      </c>
      <c r="H1097">
        <v>5.47</v>
      </c>
      <c r="I1097">
        <v>11.64</v>
      </c>
      <c r="J1097">
        <v>3.99</v>
      </c>
      <c r="K1097">
        <v>3.77</v>
      </c>
      <c r="L1097">
        <v>20.36</v>
      </c>
    </row>
    <row r="1098" spans="1:12">
      <c r="A1098">
        <v>2000</v>
      </c>
      <c r="B1098">
        <v>10</v>
      </c>
      <c r="C1098">
        <v>12</v>
      </c>
      <c r="D1098" s="30">
        <f t="shared" si="17"/>
        <v>36811</v>
      </c>
      <c r="E1098">
        <v>154.35</v>
      </c>
      <c r="F1098">
        <v>108.25</v>
      </c>
      <c r="G1098">
        <v>12.15</v>
      </c>
      <c r="H1098">
        <v>5.468</v>
      </c>
      <c r="I1098">
        <v>11.77</v>
      </c>
      <c r="J1098">
        <v>3.98</v>
      </c>
      <c r="K1098">
        <v>3.76</v>
      </c>
      <c r="L1098">
        <v>20.29</v>
      </c>
    </row>
    <row r="1099" spans="1:12">
      <c r="A1099">
        <v>2000</v>
      </c>
      <c r="B1099">
        <v>10</v>
      </c>
      <c r="C1099">
        <v>13</v>
      </c>
      <c r="D1099" s="30">
        <f t="shared" si="17"/>
        <v>36812</v>
      </c>
      <c r="E1099">
        <v>153.94999999999999</v>
      </c>
      <c r="F1099">
        <v>107.93</v>
      </c>
      <c r="G1099">
        <v>12.15</v>
      </c>
      <c r="H1099">
        <v>5.4649999999999999</v>
      </c>
      <c r="I1099">
        <v>11.86</v>
      </c>
      <c r="J1099">
        <v>3.98</v>
      </c>
      <c r="K1099">
        <v>3.75</v>
      </c>
      <c r="L1099">
        <v>20.239999999999998</v>
      </c>
    </row>
    <row r="1100" spans="1:12">
      <c r="A1100">
        <v>2000</v>
      </c>
      <c r="B1100">
        <v>10</v>
      </c>
      <c r="C1100">
        <v>14</v>
      </c>
      <c r="D1100" s="30">
        <f t="shared" si="17"/>
        <v>36813</v>
      </c>
      <c r="E1100">
        <v>154.13999999999999</v>
      </c>
      <c r="F1100">
        <v>108.03</v>
      </c>
      <c r="G1100">
        <v>12.15</v>
      </c>
      <c r="H1100">
        <v>5.4619999999999997</v>
      </c>
      <c r="I1100">
        <v>11.84</v>
      </c>
      <c r="J1100">
        <v>3.98</v>
      </c>
      <c r="K1100">
        <v>3.75</v>
      </c>
      <c r="L1100">
        <v>20.22</v>
      </c>
    </row>
    <row r="1101" spans="1:12">
      <c r="A1101">
        <v>2000</v>
      </c>
      <c r="B1101">
        <v>10</v>
      </c>
      <c r="C1101">
        <v>16</v>
      </c>
      <c r="D1101" s="30">
        <f t="shared" si="17"/>
        <v>36815</v>
      </c>
      <c r="E1101">
        <v>154.97999999999999</v>
      </c>
      <c r="F1101">
        <v>108.57</v>
      </c>
      <c r="G1101">
        <v>12.15</v>
      </c>
      <c r="H1101">
        <v>5.4560000000000004</v>
      </c>
      <c r="I1101">
        <v>11.68</v>
      </c>
      <c r="J1101">
        <v>3.98</v>
      </c>
      <c r="K1101">
        <v>3.76</v>
      </c>
      <c r="L1101">
        <v>20.27</v>
      </c>
    </row>
    <row r="1102" spans="1:12">
      <c r="A1102">
        <v>2000</v>
      </c>
      <c r="B1102">
        <v>10</v>
      </c>
      <c r="C1102">
        <v>17</v>
      </c>
      <c r="D1102" s="30">
        <f t="shared" si="17"/>
        <v>36816</v>
      </c>
      <c r="E1102">
        <v>154.49</v>
      </c>
      <c r="F1102">
        <v>108.18</v>
      </c>
      <c r="G1102">
        <v>12.15</v>
      </c>
      <c r="H1102">
        <v>5.4539999999999997</v>
      </c>
      <c r="I1102">
        <v>11.78</v>
      </c>
      <c r="J1102">
        <v>3.98</v>
      </c>
      <c r="K1102">
        <v>3.76</v>
      </c>
      <c r="L1102">
        <v>20.21</v>
      </c>
    </row>
    <row r="1103" spans="1:12">
      <c r="A1103">
        <v>2000</v>
      </c>
      <c r="B1103">
        <v>10</v>
      </c>
      <c r="C1103">
        <v>18</v>
      </c>
      <c r="D1103" s="30">
        <f t="shared" si="17"/>
        <v>36817</v>
      </c>
      <c r="E1103">
        <v>155.26</v>
      </c>
      <c r="F1103">
        <v>108.7</v>
      </c>
      <c r="G1103">
        <v>12.15</v>
      </c>
      <c r="H1103">
        <v>5.4509999999999996</v>
      </c>
      <c r="I1103">
        <v>11.67</v>
      </c>
      <c r="J1103">
        <v>3.98</v>
      </c>
      <c r="K1103">
        <v>3.76</v>
      </c>
      <c r="L1103">
        <v>20.23</v>
      </c>
    </row>
    <row r="1104" spans="1:12">
      <c r="A1104">
        <v>2000</v>
      </c>
      <c r="B1104">
        <v>10</v>
      </c>
      <c r="C1104">
        <v>19</v>
      </c>
      <c r="D1104" s="30">
        <f t="shared" si="17"/>
        <v>36818</v>
      </c>
      <c r="E1104">
        <v>155.26</v>
      </c>
      <c r="F1104">
        <v>108.66</v>
      </c>
      <c r="G1104">
        <v>12.15</v>
      </c>
      <c r="H1104">
        <v>5.4480000000000004</v>
      </c>
      <c r="I1104">
        <v>11.68</v>
      </c>
      <c r="J1104">
        <v>3.98</v>
      </c>
      <c r="K1104">
        <v>3.76</v>
      </c>
      <c r="L1104">
        <v>20.2</v>
      </c>
    </row>
    <row r="1105" spans="1:12">
      <c r="A1105">
        <v>2000</v>
      </c>
      <c r="B1105">
        <v>10</v>
      </c>
      <c r="C1105">
        <v>20</v>
      </c>
      <c r="D1105" s="30">
        <f t="shared" si="17"/>
        <v>36819</v>
      </c>
      <c r="E1105">
        <v>155.52000000000001</v>
      </c>
      <c r="F1105">
        <v>108.81</v>
      </c>
      <c r="G1105">
        <v>12.15</v>
      </c>
      <c r="H1105">
        <v>5.4450000000000003</v>
      </c>
      <c r="I1105">
        <v>11.65</v>
      </c>
      <c r="J1105">
        <v>3.97</v>
      </c>
      <c r="K1105">
        <v>3.75</v>
      </c>
      <c r="L1105">
        <v>20.190000000000001</v>
      </c>
    </row>
    <row r="1106" spans="1:12">
      <c r="A1106">
        <v>2000</v>
      </c>
      <c r="B1106">
        <v>10</v>
      </c>
      <c r="C1106">
        <v>21</v>
      </c>
      <c r="D1106" s="30">
        <f t="shared" si="17"/>
        <v>36820</v>
      </c>
      <c r="E1106">
        <v>155.19999999999999</v>
      </c>
      <c r="F1106">
        <v>108.54</v>
      </c>
      <c r="G1106">
        <v>12.15</v>
      </c>
      <c r="H1106">
        <v>5.4429999999999996</v>
      </c>
      <c r="I1106">
        <v>11.73</v>
      </c>
      <c r="J1106">
        <v>3.97</v>
      </c>
      <c r="K1106">
        <v>3.75</v>
      </c>
      <c r="L1106">
        <v>20.14</v>
      </c>
    </row>
    <row r="1107" spans="1:12">
      <c r="A1107">
        <v>2000</v>
      </c>
      <c r="B1107">
        <v>10</v>
      </c>
      <c r="C1107">
        <v>23</v>
      </c>
      <c r="D1107" s="30">
        <f t="shared" si="17"/>
        <v>36822</v>
      </c>
      <c r="E1107">
        <v>155.28</v>
      </c>
      <c r="F1107">
        <v>108.82</v>
      </c>
      <c r="G1107">
        <v>12.15</v>
      </c>
      <c r="H1107">
        <v>5.4370000000000003</v>
      </c>
      <c r="I1107">
        <v>11.61</v>
      </c>
      <c r="J1107">
        <v>3.98</v>
      </c>
      <c r="K1107">
        <v>3.76</v>
      </c>
      <c r="L1107">
        <v>20.190000000000001</v>
      </c>
    </row>
    <row r="1108" spans="1:12">
      <c r="A1108">
        <v>2000</v>
      </c>
      <c r="B1108">
        <v>10</v>
      </c>
      <c r="C1108">
        <v>24</v>
      </c>
      <c r="D1108" s="30">
        <f t="shared" si="17"/>
        <v>36823</v>
      </c>
      <c r="E1108">
        <v>155.29</v>
      </c>
      <c r="F1108">
        <v>108.79</v>
      </c>
      <c r="G1108">
        <v>12.15</v>
      </c>
      <c r="H1108">
        <v>5.4340000000000002</v>
      </c>
      <c r="I1108">
        <v>11.62</v>
      </c>
      <c r="J1108">
        <v>3.97</v>
      </c>
      <c r="K1108">
        <v>3.76</v>
      </c>
      <c r="L1108">
        <v>20.16</v>
      </c>
    </row>
    <row r="1109" spans="1:12">
      <c r="A1109">
        <v>2000</v>
      </c>
      <c r="B1109">
        <v>10</v>
      </c>
      <c r="C1109">
        <v>25</v>
      </c>
      <c r="D1109" s="30">
        <f t="shared" si="17"/>
        <v>36824</v>
      </c>
      <c r="E1109">
        <v>155.35</v>
      </c>
      <c r="F1109">
        <v>108.8</v>
      </c>
      <c r="G1109">
        <v>12.15</v>
      </c>
      <c r="H1109">
        <v>5.431</v>
      </c>
      <c r="I1109">
        <v>11.63</v>
      </c>
      <c r="J1109">
        <v>3.97</v>
      </c>
      <c r="K1109">
        <v>3.75</v>
      </c>
      <c r="L1109">
        <v>20.14</v>
      </c>
    </row>
    <row r="1110" spans="1:12">
      <c r="A1110">
        <v>2000</v>
      </c>
      <c r="B1110">
        <v>10</v>
      </c>
      <c r="C1110">
        <v>27</v>
      </c>
      <c r="D1110" s="30">
        <f t="shared" si="17"/>
        <v>36826</v>
      </c>
      <c r="E1110">
        <v>154.99</v>
      </c>
      <c r="F1110">
        <v>108.47</v>
      </c>
      <c r="G1110">
        <v>12.15</v>
      </c>
      <c r="H1110">
        <v>5.4260000000000002</v>
      </c>
      <c r="I1110">
        <v>11.73</v>
      </c>
      <c r="J1110">
        <v>3.96</v>
      </c>
      <c r="K1110">
        <v>3.74</v>
      </c>
      <c r="L1110">
        <v>20.059999999999999</v>
      </c>
    </row>
    <row r="1111" spans="1:12">
      <c r="A1111">
        <v>2000</v>
      </c>
      <c r="B1111">
        <v>10</v>
      </c>
      <c r="C1111">
        <v>30</v>
      </c>
      <c r="D1111" s="30">
        <f t="shared" si="17"/>
        <v>36829</v>
      </c>
      <c r="E1111">
        <v>155.13999999999999</v>
      </c>
      <c r="F1111">
        <v>108.47</v>
      </c>
      <c r="G1111">
        <v>12.15</v>
      </c>
      <c r="H1111">
        <v>5.4169999999999998</v>
      </c>
      <c r="I1111">
        <v>11.75</v>
      </c>
      <c r="J1111">
        <v>3.95</v>
      </c>
      <c r="K1111">
        <v>3.73</v>
      </c>
      <c r="L1111">
        <v>19.989999999999998</v>
      </c>
    </row>
    <row r="1112" spans="1:12">
      <c r="A1112">
        <v>2000</v>
      </c>
      <c r="B1112">
        <v>10</v>
      </c>
      <c r="C1112">
        <v>31</v>
      </c>
      <c r="D1112" s="30">
        <f t="shared" si="17"/>
        <v>36830</v>
      </c>
      <c r="E1112">
        <v>155.55000000000001</v>
      </c>
      <c r="F1112">
        <v>108.73</v>
      </c>
      <c r="G1112">
        <v>12.15</v>
      </c>
      <c r="H1112">
        <v>5.4169999999999998</v>
      </c>
      <c r="I1112">
        <v>11.69</v>
      </c>
      <c r="J1112">
        <v>3.95</v>
      </c>
      <c r="K1112">
        <v>3.74</v>
      </c>
      <c r="L1112">
        <v>20.010000000000002</v>
      </c>
    </row>
    <row r="1113" spans="1:12">
      <c r="A1113">
        <v>2000</v>
      </c>
      <c r="B1113">
        <v>11</v>
      </c>
      <c r="C1113">
        <v>1</v>
      </c>
      <c r="D1113" s="30">
        <f t="shared" si="17"/>
        <v>36831</v>
      </c>
      <c r="E1113">
        <v>155.43</v>
      </c>
      <c r="F1113">
        <v>108.64</v>
      </c>
      <c r="G1113">
        <v>12.15</v>
      </c>
      <c r="H1113">
        <v>5.415</v>
      </c>
      <c r="I1113">
        <v>11.72</v>
      </c>
      <c r="J1113">
        <v>3.95</v>
      </c>
      <c r="K1113">
        <v>3.73</v>
      </c>
      <c r="L1113">
        <v>19.98</v>
      </c>
    </row>
    <row r="1114" spans="1:12">
      <c r="A1114">
        <v>2000</v>
      </c>
      <c r="B1114">
        <v>11</v>
      </c>
      <c r="C1114">
        <v>2</v>
      </c>
      <c r="D1114" s="30">
        <f t="shared" si="17"/>
        <v>36832</v>
      </c>
      <c r="E1114">
        <v>155.96</v>
      </c>
      <c r="F1114">
        <v>108.99</v>
      </c>
      <c r="G1114">
        <v>12.15</v>
      </c>
      <c r="H1114">
        <v>5.4119999999999999</v>
      </c>
      <c r="I1114">
        <v>11.55</v>
      </c>
      <c r="J1114">
        <v>3.97</v>
      </c>
      <c r="K1114">
        <v>3.75</v>
      </c>
      <c r="L1114">
        <v>20.07</v>
      </c>
    </row>
    <row r="1115" spans="1:12">
      <c r="A1115">
        <v>2000</v>
      </c>
      <c r="B1115">
        <v>11</v>
      </c>
      <c r="C1115">
        <v>3</v>
      </c>
      <c r="D1115" s="30">
        <f t="shared" si="17"/>
        <v>36833</v>
      </c>
      <c r="E1115">
        <v>155.91</v>
      </c>
      <c r="F1115">
        <v>108.92</v>
      </c>
      <c r="G1115">
        <v>12.15</v>
      </c>
      <c r="H1115">
        <v>5.4089999999999998</v>
      </c>
      <c r="I1115">
        <v>11.58</v>
      </c>
      <c r="J1115">
        <v>3.96</v>
      </c>
      <c r="K1115">
        <v>3.75</v>
      </c>
      <c r="L1115">
        <v>20.04</v>
      </c>
    </row>
    <row r="1116" spans="1:12">
      <c r="A1116">
        <v>2000</v>
      </c>
      <c r="B1116">
        <v>11</v>
      </c>
      <c r="C1116">
        <v>4</v>
      </c>
      <c r="D1116" s="30">
        <f t="shared" si="17"/>
        <v>36834</v>
      </c>
      <c r="E1116">
        <v>156.05000000000001</v>
      </c>
      <c r="F1116">
        <v>108.98</v>
      </c>
      <c r="G1116">
        <v>12.15</v>
      </c>
      <c r="H1116">
        <v>5.4059999999999997</v>
      </c>
      <c r="I1116">
        <v>11.57</v>
      </c>
      <c r="J1116">
        <v>3.96</v>
      </c>
      <c r="K1116">
        <v>3.74</v>
      </c>
      <c r="L1116">
        <v>20.02</v>
      </c>
    </row>
    <row r="1117" spans="1:12">
      <c r="A1117">
        <v>2000</v>
      </c>
      <c r="B1117">
        <v>11</v>
      </c>
      <c r="C1117">
        <v>6</v>
      </c>
      <c r="D1117" s="30">
        <f t="shared" si="17"/>
        <v>36836</v>
      </c>
      <c r="E1117">
        <v>156.04</v>
      </c>
      <c r="F1117">
        <v>108.96</v>
      </c>
      <c r="G1117">
        <v>12.15</v>
      </c>
      <c r="H1117">
        <v>5.4009999999999998</v>
      </c>
      <c r="I1117">
        <v>11.58</v>
      </c>
      <c r="J1117">
        <v>3.96</v>
      </c>
      <c r="K1117">
        <v>3.74</v>
      </c>
      <c r="L1117">
        <v>19.989999999999998</v>
      </c>
    </row>
    <row r="1118" spans="1:12">
      <c r="A1118">
        <v>2000</v>
      </c>
      <c r="B1118">
        <v>11</v>
      </c>
      <c r="C1118">
        <v>7</v>
      </c>
      <c r="D1118" s="30">
        <f t="shared" si="17"/>
        <v>36837</v>
      </c>
      <c r="E1118">
        <v>156.63999999999999</v>
      </c>
      <c r="F1118">
        <v>109.35</v>
      </c>
      <c r="G1118">
        <v>12.15</v>
      </c>
      <c r="H1118">
        <v>5.3979999999999997</v>
      </c>
      <c r="I1118">
        <v>11.49</v>
      </c>
      <c r="J1118">
        <v>3.96</v>
      </c>
      <c r="K1118">
        <v>3.74</v>
      </c>
      <c r="L1118">
        <v>19.989999999999998</v>
      </c>
    </row>
    <row r="1119" spans="1:12">
      <c r="A1119">
        <v>2000</v>
      </c>
      <c r="B1119">
        <v>11</v>
      </c>
      <c r="C1119">
        <v>8</v>
      </c>
      <c r="D1119" s="30">
        <f t="shared" si="17"/>
        <v>36838</v>
      </c>
      <c r="E1119">
        <v>156.96</v>
      </c>
      <c r="F1119">
        <v>109.55</v>
      </c>
      <c r="G1119">
        <v>12.15</v>
      </c>
      <c r="H1119">
        <v>5.3949999999999996</v>
      </c>
      <c r="I1119">
        <v>11.45</v>
      </c>
      <c r="J1119">
        <v>3.96</v>
      </c>
      <c r="K1119">
        <v>3.74</v>
      </c>
      <c r="L1119">
        <v>19.989999999999998</v>
      </c>
    </row>
    <row r="1120" spans="1:12">
      <c r="A1120">
        <v>2000</v>
      </c>
      <c r="B1120">
        <v>11</v>
      </c>
      <c r="C1120">
        <v>9</v>
      </c>
      <c r="D1120" s="30">
        <f t="shared" si="17"/>
        <v>36839</v>
      </c>
      <c r="E1120">
        <v>156.94999999999999</v>
      </c>
      <c r="F1120">
        <v>109.51</v>
      </c>
      <c r="G1120">
        <v>12.15</v>
      </c>
      <c r="H1120">
        <v>5.3929999999999998</v>
      </c>
      <c r="I1120">
        <v>11.43</v>
      </c>
      <c r="J1120">
        <v>3.96</v>
      </c>
      <c r="K1120">
        <v>3.75</v>
      </c>
      <c r="L1120">
        <v>20.010000000000002</v>
      </c>
    </row>
    <row r="1121" spans="1:12">
      <c r="A1121">
        <v>2000</v>
      </c>
      <c r="B1121">
        <v>11</v>
      </c>
      <c r="C1121">
        <v>10</v>
      </c>
      <c r="D1121" s="30">
        <f t="shared" si="17"/>
        <v>36840</v>
      </c>
      <c r="E1121">
        <v>157.04</v>
      </c>
      <c r="F1121">
        <v>109.54</v>
      </c>
      <c r="G1121">
        <v>12.15</v>
      </c>
      <c r="H1121">
        <v>5.39</v>
      </c>
      <c r="I1121">
        <v>11.43</v>
      </c>
      <c r="J1121">
        <v>3.96</v>
      </c>
      <c r="K1121">
        <v>3.75</v>
      </c>
      <c r="L1121">
        <v>19.989999999999998</v>
      </c>
    </row>
    <row r="1122" spans="1:12">
      <c r="A1122">
        <v>2000</v>
      </c>
      <c r="B1122">
        <v>11</v>
      </c>
      <c r="C1122">
        <v>13</v>
      </c>
      <c r="D1122" s="30">
        <f t="shared" si="17"/>
        <v>36843</v>
      </c>
      <c r="E1122">
        <v>157.08000000000001</v>
      </c>
      <c r="F1122">
        <v>109.47</v>
      </c>
      <c r="G1122">
        <v>12.15</v>
      </c>
      <c r="H1122">
        <v>5.3810000000000002</v>
      </c>
      <c r="I1122">
        <v>11.47</v>
      </c>
      <c r="J1122">
        <v>3.95</v>
      </c>
      <c r="K1122">
        <v>3.74</v>
      </c>
      <c r="L1122">
        <v>19.91</v>
      </c>
    </row>
    <row r="1123" spans="1:12">
      <c r="A1123">
        <v>2000</v>
      </c>
      <c r="B1123">
        <v>11</v>
      </c>
      <c r="C1123">
        <v>14</v>
      </c>
      <c r="D1123" s="30">
        <f t="shared" si="17"/>
        <v>36844</v>
      </c>
      <c r="E1123">
        <v>157.32</v>
      </c>
      <c r="F1123">
        <v>109.61</v>
      </c>
      <c r="G1123">
        <v>12.15</v>
      </c>
      <c r="H1123">
        <v>5.3789999999999996</v>
      </c>
      <c r="I1123">
        <v>11.44</v>
      </c>
      <c r="J1123">
        <v>3.95</v>
      </c>
      <c r="K1123">
        <v>3.73</v>
      </c>
      <c r="L1123">
        <v>19.89</v>
      </c>
    </row>
    <row r="1124" spans="1:12">
      <c r="A1124">
        <v>2000</v>
      </c>
      <c r="B1124">
        <v>11</v>
      </c>
      <c r="C1124">
        <v>15</v>
      </c>
      <c r="D1124" s="30">
        <f t="shared" si="17"/>
        <v>36845</v>
      </c>
      <c r="E1124">
        <v>157.19999999999999</v>
      </c>
      <c r="F1124">
        <v>109.49</v>
      </c>
      <c r="G1124">
        <v>12.15</v>
      </c>
      <c r="H1124">
        <v>5.3760000000000003</v>
      </c>
      <c r="I1124">
        <v>11.48</v>
      </c>
      <c r="J1124">
        <v>3.94</v>
      </c>
      <c r="K1124">
        <v>3.73</v>
      </c>
      <c r="L1124">
        <v>19.86</v>
      </c>
    </row>
    <row r="1125" spans="1:12">
      <c r="A1125">
        <v>2000</v>
      </c>
      <c r="B1125">
        <v>11</v>
      </c>
      <c r="C1125">
        <v>16</v>
      </c>
      <c r="D1125" s="30">
        <f t="shared" si="17"/>
        <v>36846</v>
      </c>
      <c r="E1125">
        <v>157.65</v>
      </c>
      <c r="F1125">
        <v>109.78</v>
      </c>
      <c r="G1125">
        <v>12.15</v>
      </c>
      <c r="H1125">
        <v>5.3730000000000002</v>
      </c>
      <c r="I1125">
        <v>11.42</v>
      </c>
      <c r="J1125">
        <v>3.94</v>
      </c>
      <c r="K1125">
        <v>3.73</v>
      </c>
      <c r="L1125">
        <v>19.86</v>
      </c>
    </row>
    <row r="1126" spans="1:12">
      <c r="A1126">
        <v>2000</v>
      </c>
      <c r="B1126">
        <v>11</v>
      </c>
      <c r="C1126">
        <v>17</v>
      </c>
      <c r="D1126" s="30">
        <f t="shared" si="17"/>
        <v>36847</v>
      </c>
      <c r="E1126">
        <v>157.47999999999999</v>
      </c>
      <c r="F1126">
        <v>109.62</v>
      </c>
      <c r="G1126">
        <v>12.15</v>
      </c>
      <c r="H1126">
        <v>5.37</v>
      </c>
      <c r="I1126">
        <v>11.46</v>
      </c>
      <c r="J1126">
        <v>3.94</v>
      </c>
      <c r="K1126">
        <v>3.72</v>
      </c>
      <c r="L1126">
        <v>19.82</v>
      </c>
    </row>
    <row r="1127" spans="1:12">
      <c r="A1127">
        <v>2000</v>
      </c>
      <c r="B1127">
        <v>11</v>
      </c>
      <c r="C1127">
        <v>18</v>
      </c>
      <c r="D1127" s="30">
        <f t="shared" si="17"/>
        <v>36848</v>
      </c>
      <c r="E1127">
        <v>157.58000000000001</v>
      </c>
      <c r="F1127">
        <v>109.66</v>
      </c>
      <c r="G1127">
        <v>12.15</v>
      </c>
      <c r="H1127">
        <v>5.3680000000000003</v>
      </c>
      <c r="I1127">
        <v>11.46</v>
      </c>
      <c r="J1127">
        <v>3.94</v>
      </c>
      <c r="K1127">
        <v>3.72</v>
      </c>
      <c r="L1127">
        <v>19.8</v>
      </c>
    </row>
    <row r="1128" spans="1:12">
      <c r="A1128">
        <v>2000</v>
      </c>
      <c r="B1128">
        <v>11</v>
      </c>
      <c r="C1128">
        <v>20</v>
      </c>
      <c r="D1128" s="30">
        <f t="shared" si="17"/>
        <v>36850</v>
      </c>
      <c r="E1128">
        <v>157.59</v>
      </c>
      <c r="F1128">
        <v>109.6</v>
      </c>
      <c r="G1128">
        <v>12.15</v>
      </c>
      <c r="H1128">
        <v>5.3620000000000001</v>
      </c>
      <c r="I1128">
        <v>11.5</v>
      </c>
      <c r="J1128">
        <v>3.93</v>
      </c>
      <c r="K1128">
        <v>3.72</v>
      </c>
      <c r="L1128">
        <v>19.739999999999998</v>
      </c>
    </row>
    <row r="1129" spans="1:12">
      <c r="A1129">
        <v>2000</v>
      </c>
      <c r="B1129">
        <v>11</v>
      </c>
      <c r="C1129">
        <v>21</v>
      </c>
      <c r="D1129" s="30">
        <f t="shared" si="17"/>
        <v>36851</v>
      </c>
      <c r="E1129">
        <v>157.63999999999999</v>
      </c>
      <c r="F1129">
        <v>109.6</v>
      </c>
      <c r="G1129">
        <v>12.15</v>
      </c>
      <c r="H1129">
        <v>5.359</v>
      </c>
      <c r="I1129">
        <v>11.5</v>
      </c>
      <c r="J1129">
        <v>3.93</v>
      </c>
      <c r="K1129">
        <v>3.71</v>
      </c>
      <c r="L1129">
        <v>19.72</v>
      </c>
    </row>
    <row r="1130" spans="1:12">
      <c r="A1130">
        <v>2000</v>
      </c>
      <c r="B1130">
        <v>11</v>
      </c>
      <c r="C1130">
        <v>22</v>
      </c>
      <c r="D1130" s="30">
        <f t="shared" si="17"/>
        <v>36852</v>
      </c>
      <c r="E1130">
        <v>157.74</v>
      </c>
      <c r="F1130">
        <v>109.63</v>
      </c>
      <c r="G1130">
        <v>12.15</v>
      </c>
      <c r="H1130">
        <v>5.3559999999999999</v>
      </c>
      <c r="I1130">
        <v>11.5</v>
      </c>
      <c r="J1130">
        <v>3.92</v>
      </c>
      <c r="K1130">
        <v>3.71</v>
      </c>
      <c r="L1130">
        <v>19.7</v>
      </c>
    </row>
    <row r="1131" spans="1:12">
      <c r="A1131">
        <v>2000</v>
      </c>
      <c r="B1131">
        <v>11</v>
      </c>
      <c r="C1131">
        <v>23</v>
      </c>
      <c r="D1131" s="30">
        <f t="shared" si="17"/>
        <v>36853</v>
      </c>
      <c r="E1131">
        <v>157.29</v>
      </c>
      <c r="F1131">
        <v>109.27</v>
      </c>
      <c r="G1131">
        <v>12.15</v>
      </c>
      <c r="H1131">
        <v>5.3540000000000001</v>
      </c>
      <c r="I1131">
        <v>11.6</v>
      </c>
      <c r="J1131">
        <v>3.92</v>
      </c>
      <c r="K1131">
        <v>3.7</v>
      </c>
      <c r="L1131">
        <v>19.64</v>
      </c>
    </row>
    <row r="1132" spans="1:12">
      <c r="A1132">
        <v>2000</v>
      </c>
      <c r="B1132">
        <v>11</v>
      </c>
      <c r="C1132">
        <v>24</v>
      </c>
      <c r="D1132" s="30">
        <f t="shared" si="17"/>
        <v>36854</v>
      </c>
      <c r="E1132">
        <v>157.91999999999999</v>
      </c>
      <c r="F1132">
        <v>109.69</v>
      </c>
      <c r="G1132">
        <v>12.15</v>
      </c>
      <c r="H1132">
        <v>5.351</v>
      </c>
      <c r="I1132">
        <v>11.49</v>
      </c>
      <c r="J1132">
        <v>3.92</v>
      </c>
      <c r="K1132">
        <v>3.71</v>
      </c>
      <c r="L1132">
        <v>19.670000000000002</v>
      </c>
    </row>
    <row r="1133" spans="1:12">
      <c r="A1133">
        <v>2000</v>
      </c>
      <c r="B1133">
        <v>11</v>
      </c>
      <c r="C1133">
        <v>25</v>
      </c>
      <c r="D1133" s="30">
        <f t="shared" si="17"/>
        <v>36855</v>
      </c>
      <c r="E1133">
        <v>157.76</v>
      </c>
      <c r="F1133">
        <v>109.54</v>
      </c>
      <c r="G1133">
        <v>12.15</v>
      </c>
      <c r="H1133">
        <v>5.3479999999999999</v>
      </c>
      <c r="I1133">
        <v>11.54</v>
      </c>
      <c r="J1133">
        <v>3.92</v>
      </c>
      <c r="K1133">
        <v>3.7</v>
      </c>
      <c r="L1133">
        <v>19.63</v>
      </c>
    </row>
    <row r="1134" spans="1:12">
      <c r="A1134">
        <v>2000</v>
      </c>
      <c r="B1134">
        <v>11</v>
      </c>
      <c r="C1134">
        <v>27</v>
      </c>
      <c r="D1134" s="30">
        <f t="shared" si="17"/>
        <v>36857</v>
      </c>
      <c r="E1134">
        <v>157.75</v>
      </c>
      <c r="F1134">
        <v>109.46</v>
      </c>
      <c r="G1134">
        <v>12.15</v>
      </c>
      <c r="H1134">
        <v>5.343</v>
      </c>
      <c r="I1134">
        <v>11.57</v>
      </c>
      <c r="J1134">
        <v>3.91</v>
      </c>
      <c r="K1134">
        <v>3.69</v>
      </c>
      <c r="L1134">
        <v>19.579999999999998</v>
      </c>
    </row>
    <row r="1135" spans="1:12">
      <c r="A1135">
        <v>2000</v>
      </c>
      <c r="B1135">
        <v>11</v>
      </c>
      <c r="C1135">
        <v>28</v>
      </c>
      <c r="D1135" s="30">
        <f t="shared" si="17"/>
        <v>36858</v>
      </c>
      <c r="E1135">
        <v>157.28</v>
      </c>
      <c r="F1135">
        <v>109.09</v>
      </c>
      <c r="G1135">
        <v>12.15</v>
      </c>
      <c r="H1135">
        <v>5.34</v>
      </c>
      <c r="I1135">
        <v>11.51</v>
      </c>
      <c r="J1135">
        <v>3.93</v>
      </c>
      <c r="K1135">
        <v>3.72</v>
      </c>
      <c r="L1135">
        <v>19.7</v>
      </c>
    </row>
    <row r="1136" spans="1:12">
      <c r="A1136">
        <v>2000</v>
      </c>
      <c r="B1136">
        <v>11</v>
      </c>
      <c r="C1136">
        <v>29</v>
      </c>
      <c r="D1136" s="30">
        <f t="shared" si="17"/>
        <v>36859</v>
      </c>
      <c r="E1136">
        <v>157.93</v>
      </c>
      <c r="F1136">
        <v>109.52</v>
      </c>
      <c r="G1136">
        <v>12.15</v>
      </c>
      <c r="H1136">
        <v>5.3369999999999997</v>
      </c>
      <c r="I1136">
        <v>11.41</v>
      </c>
      <c r="J1136">
        <v>3.93</v>
      </c>
      <c r="K1136">
        <v>3.72</v>
      </c>
      <c r="L1136">
        <v>19.71</v>
      </c>
    </row>
    <row r="1137" spans="1:12">
      <c r="A1137">
        <v>2000</v>
      </c>
      <c r="B1137">
        <v>11</v>
      </c>
      <c r="C1137">
        <v>30</v>
      </c>
      <c r="D1137" s="30">
        <f t="shared" si="17"/>
        <v>36860</v>
      </c>
      <c r="E1137">
        <v>157.94999999999999</v>
      </c>
      <c r="F1137">
        <v>109.5</v>
      </c>
      <c r="G1137">
        <v>12.15</v>
      </c>
      <c r="H1137">
        <v>5.3339999999999996</v>
      </c>
      <c r="I1137">
        <v>11.43</v>
      </c>
      <c r="J1137">
        <v>3.93</v>
      </c>
      <c r="K1137">
        <v>3.72</v>
      </c>
      <c r="L1137">
        <v>19.68</v>
      </c>
    </row>
    <row r="1138" spans="1:12">
      <c r="A1138">
        <v>2000</v>
      </c>
      <c r="B1138">
        <v>12</v>
      </c>
      <c r="C1138">
        <v>1</v>
      </c>
      <c r="D1138" s="30">
        <f t="shared" si="17"/>
        <v>36861</v>
      </c>
      <c r="E1138">
        <v>158.02000000000001</v>
      </c>
      <c r="F1138">
        <v>109.52</v>
      </c>
      <c r="G1138">
        <v>12.15</v>
      </c>
      <c r="H1138">
        <v>5.3310000000000004</v>
      </c>
      <c r="I1138">
        <v>11.43</v>
      </c>
      <c r="J1138">
        <v>3.93</v>
      </c>
      <c r="K1138">
        <v>3.71</v>
      </c>
      <c r="L1138">
        <v>19.66</v>
      </c>
    </row>
    <row r="1139" spans="1:12">
      <c r="A1139">
        <v>2000</v>
      </c>
      <c r="B1139">
        <v>12</v>
      </c>
      <c r="C1139">
        <v>2</v>
      </c>
      <c r="D1139" s="30">
        <f t="shared" si="17"/>
        <v>36862</v>
      </c>
      <c r="E1139">
        <v>158.55000000000001</v>
      </c>
      <c r="F1139">
        <v>109.86</v>
      </c>
      <c r="G1139">
        <v>12.15</v>
      </c>
      <c r="H1139">
        <v>5.3289999999999997</v>
      </c>
      <c r="I1139">
        <v>11.35</v>
      </c>
      <c r="J1139">
        <v>3.93</v>
      </c>
      <c r="K1139">
        <v>3.72</v>
      </c>
      <c r="L1139">
        <v>19.66</v>
      </c>
    </row>
    <row r="1140" spans="1:12">
      <c r="A1140">
        <v>2000</v>
      </c>
      <c r="B1140">
        <v>12</v>
      </c>
      <c r="C1140">
        <v>4</v>
      </c>
      <c r="D1140" s="30">
        <f t="shared" si="17"/>
        <v>36864</v>
      </c>
      <c r="E1140">
        <v>158.35</v>
      </c>
      <c r="F1140">
        <v>109.65</v>
      </c>
      <c r="G1140">
        <v>12.15</v>
      </c>
      <c r="H1140">
        <v>5.3230000000000004</v>
      </c>
      <c r="I1140">
        <v>11.42</v>
      </c>
      <c r="J1140">
        <v>3.92</v>
      </c>
      <c r="K1140">
        <v>3.71</v>
      </c>
      <c r="L1140">
        <v>19.59</v>
      </c>
    </row>
    <row r="1141" spans="1:12">
      <c r="A1141">
        <v>2000</v>
      </c>
      <c r="B1141">
        <v>12</v>
      </c>
      <c r="C1141">
        <v>5</v>
      </c>
      <c r="D1141" s="30">
        <f t="shared" si="17"/>
        <v>36865</v>
      </c>
      <c r="E1141">
        <v>158.54</v>
      </c>
      <c r="F1141">
        <v>109.75</v>
      </c>
      <c r="G1141">
        <v>12.15</v>
      </c>
      <c r="H1141">
        <v>5.32</v>
      </c>
      <c r="I1141">
        <v>11.41</v>
      </c>
      <c r="J1141">
        <v>3.92</v>
      </c>
      <c r="K1141">
        <v>3.71</v>
      </c>
      <c r="L1141">
        <v>19.579999999999998</v>
      </c>
    </row>
    <row r="1142" spans="1:12">
      <c r="A1142">
        <v>2000</v>
      </c>
      <c r="B1142">
        <v>12</v>
      </c>
      <c r="C1142">
        <v>6</v>
      </c>
      <c r="D1142" s="30">
        <f t="shared" si="17"/>
        <v>36866</v>
      </c>
      <c r="E1142">
        <v>158.66999999999999</v>
      </c>
      <c r="F1142">
        <v>109.81</v>
      </c>
      <c r="G1142">
        <v>12.15</v>
      </c>
      <c r="H1142">
        <v>5.3179999999999996</v>
      </c>
      <c r="I1142">
        <v>11.4</v>
      </c>
      <c r="J1142">
        <v>3.91</v>
      </c>
      <c r="K1142">
        <v>3.7</v>
      </c>
      <c r="L1142">
        <v>19.559999999999999</v>
      </c>
    </row>
    <row r="1143" spans="1:12">
      <c r="A1143">
        <v>2000</v>
      </c>
      <c r="B1143">
        <v>12</v>
      </c>
      <c r="C1143">
        <v>7</v>
      </c>
      <c r="D1143" s="30">
        <f t="shared" si="17"/>
        <v>36867</v>
      </c>
      <c r="E1143">
        <v>158.84</v>
      </c>
      <c r="F1143">
        <v>109.9</v>
      </c>
      <c r="G1143">
        <v>12.15</v>
      </c>
      <c r="H1143">
        <v>5.3150000000000004</v>
      </c>
      <c r="I1143">
        <v>11.39</v>
      </c>
      <c r="J1143">
        <v>3.91</v>
      </c>
      <c r="K1143">
        <v>3.7</v>
      </c>
      <c r="L1143">
        <v>19.54</v>
      </c>
    </row>
    <row r="1144" spans="1:12">
      <c r="A1144">
        <v>2000</v>
      </c>
      <c r="B1144">
        <v>12</v>
      </c>
      <c r="C1144">
        <v>8</v>
      </c>
      <c r="D1144" s="30">
        <f t="shared" si="17"/>
        <v>36868</v>
      </c>
      <c r="E1144">
        <v>159.63</v>
      </c>
      <c r="F1144">
        <v>110.43</v>
      </c>
      <c r="G1144">
        <v>12.15</v>
      </c>
      <c r="H1144">
        <v>5.3120000000000003</v>
      </c>
      <c r="I1144">
        <v>11.21</v>
      </c>
      <c r="J1144">
        <v>3.93</v>
      </c>
      <c r="K1144">
        <v>3.72</v>
      </c>
      <c r="L1144">
        <v>19.62</v>
      </c>
    </row>
    <row r="1145" spans="1:12">
      <c r="A1145">
        <v>2000</v>
      </c>
      <c r="B1145">
        <v>12</v>
      </c>
      <c r="C1145">
        <v>9</v>
      </c>
      <c r="D1145" s="30">
        <f t="shared" si="17"/>
        <v>36869</v>
      </c>
      <c r="E1145">
        <v>159.62</v>
      </c>
      <c r="F1145">
        <v>110.39</v>
      </c>
      <c r="G1145">
        <v>12.15</v>
      </c>
      <c r="H1145">
        <v>5.3090000000000002</v>
      </c>
      <c r="I1145">
        <v>11.23</v>
      </c>
      <c r="J1145">
        <v>3.92</v>
      </c>
      <c r="K1145">
        <v>3.71</v>
      </c>
      <c r="L1145">
        <v>19.59</v>
      </c>
    </row>
    <row r="1146" spans="1:12">
      <c r="A1146">
        <v>2000</v>
      </c>
      <c r="B1146">
        <v>12</v>
      </c>
      <c r="C1146">
        <v>11</v>
      </c>
      <c r="D1146" s="30">
        <f t="shared" si="17"/>
        <v>36871</v>
      </c>
      <c r="E1146">
        <v>159.57</v>
      </c>
      <c r="F1146">
        <v>110.29</v>
      </c>
      <c r="G1146">
        <v>12.15</v>
      </c>
      <c r="H1146">
        <v>5.3040000000000003</v>
      </c>
      <c r="I1146">
        <v>11.27</v>
      </c>
      <c r="J1146">
        <v>3.91</v>
      </c>
      <c r="K1146">
        <v>3.71</v>
      </c>
      <c r="L1146">
        <v>19.53</v>
      </c>
    </row>
    <row r="1147" spans="1:12">
      <c r="A1147">
        <v>2000</v>
      </c>
      <c r="B1147">
        <v>12</v>
      </c>
      <c r="C1147">
        <v>12</v>
      </c>
      <c r="D1147" s="30">
        <f t="shared" si="17"/>
        <v>36872</v>
      </c>
      <c r="E1147">
        <v>159.5</v>
      </c>
      <c r="F1147">
        <v>110.2</v>
      </c>
      <c r="G1147">
        <v>12.15</v>
      </c>
      <c r="H1147">
        <v>5.3010000000000002</v>
      </c>
      <c r="I1147">
        <v>11.3</v>
      </c>
      <c r="J1147">
        <v>3.91</v>
      </c>
      <c r="K1147">
        <v>3.7</v>
      </c>
      <c r="L1147">
        <v>19.5</v>
      </c>
    </row>
    <row r="1148" spans="1:12">
      <c r="A1148">
        <v>2000</v>
      </c>
      <c r="B1148">
        <v>12</v>
      </c>
      <c r="C1148">
        <v>13</v>
      </c>
      <c r="D1148" s="30">
        <f t="shared" si="17"/>
        <v>36873</v>
      </c>
      <c r="E1148">
        <v>159.61000000000001</v>
      </c>
      <c r="F1148">
        <v>110.25</v>
      </c>
      <c r="G1148">
        <v>12.15</v>
      </c>
      <c r="H1148">
        <v>5.298</v>
      </c>
      <c r="I1148">
        <v>11.29</v>
      </c>
      <c r="J1148">
        <v>3.91</v>
      </c>
      <c r="K1148">
        <v>3.7</v>
      </c>
      <c r="L1148">
        <v>19.48</v>
      </c>
    </row>
    <row r="1149" spans="1:12">
      <c r="A1149">
        <v>2000</v>
      </c>
      <c r="B1149">
        <v>12</v>
      </c>
      <c r="C1149">
        <v>14</v>
      </c>
      <c r="D1149" s="30">
        <f t="shared" si="17"/>
        <v>36874</v>
      </c>
      <c r="E1149">
        <v>159.68</v>
      </c>
      <c r="F1149">
        <v>110.27</v>
      </c>
      <c r="G1149">
        <v>12.15</v>
      </c>
      <c r="H1149">
        <v>5.2949999999999999</v>
      </c>
      <c r="I1149">
        <v>11.3</v>
      </c>
      <c r="J1149">
        <v>3.9</v>
      </c>
      <c r="K1149">
        <v>3.7</v>
      </c>
      <c r="L1149">
        <v>19.46</v>
      </c>
    </row>
    <row r="1150" spans="1:12">
      <c r="A1150">
        <v>2000</v>
      </c>
      <c r="B1150">
        <v>12</v>
      </c>
      <c r="C1150">
        <v>15</v>
      </c>
      <c r="D1150" s="30">
        <f t="shared" si="17"/>
        <v>36875</v>
      </c>
      <c r="E1150">
        <v>159.76</v>
      </c>
      <c r="F1150">
        <v>110.29</v>
      </c>
      <c r="G1150">
        <v>12.15</v>
      </c>
      <c r="H1150">
        <v>5.2930000000000001</v>
      </c>
      <c r="I1150">
        <v>11.3</v>
      </c>
      <c r="J1150">
        <v>3.9</v>
      </c>
      <c r="K1150">
        <v>3.69</v>
      </c>
      <c r="L1150">
        <v>19.440000000000001</v>
      </c>
    </row>
    <row r="1151" spans="1:12">
      <c r="A1151">
        <v>2000</v>
      </c>
      <c r="B1151">
        <v>12</v>
      </c>
      <c r="C1151">
        <v>16</v>
      </c>
      <c r="D1151" s="30">
        <f t="shared" si="17"/>
        <v>36876</v>
      </c>
      <c r="E1151">
        <v>160</v>
      </c>
      <c r="F1151">
        <v>110.43</v>
      </c>
      <c r="G1151">
        <v>12.15</v>
      </c>
      <c r="H1151">
        <v>5.29</v>
      </c>
      <c r="I1151">
        <v>11.28</v>
      </c>
      <c r="J1151">
        <v>3.9</v>
      </c>
      <c r="K1151">
        <v>3.69</v>
      </c>
      <c r="L1151">
        <v>19.420000000000002</v>
      </c>
    </row>
    <row r="1152" spans="1:12">
      <c r="A1152">
        <v>2000</v>
      </c>
      <c r="B1152">
        <v>12</v>
      </c>
      <c r="C1152">
        <v>18</v>
      </c>
      <c r="D1152" s="30">
        <f t="shared" si="17"/>
        <v>36878</v>
      </c>
      <c r="E1152">
        <v>160.27000000000001</v>
      </c>
      <c r="F1152">
        <v>110.55</v>
      </c>
      <c r="G1152">
        <v>12.15</v>
      </c>
      <c r="H1152">
        <v>5.2839999999999998</v>
      </c>
      <c r="I1152">
        <v>11.24</v>
      </c>
      <c r="J1152">
        <v>3.9</v>
      </c>
      <c r="K1152">
        <v>3.69</v>
      </c>
      <c r="L1152">
        <v>19.41</v>
      </c>
    </row>
    <row r="1153" spans="1:12">
      <c r="A1153">
        <v>2000</v>
      </c>
      <c r="B1153">
        <v>12</v>
      </c>
      <c r="C1153">
        <v>19</v>
      </c>
      <c r="D1153" s="30">
        <f t="shared" si="17"/>
        <v>36879</v>
      </c>
      <c r="E1153">
        <v>160.61000000000001</v>
      </c>
      <c r="F1153">
        <v>110.75</v>
      </c>
      <c r="G1153">
        <v>12.15</v>
      </c>
      <c r="H1153">
        <v>5.2809999999999997</v>
      </c>
      <c r="I1153">
        <v>11.09</v>
      </c>
      <c r="J1153">
        <v>3.92</v>
      </c>
      <c r="K1153">
        <v>3.71</v>
      </c>
      <c r="L1153">
        <v>19.510000000000002</v>
      </c>
    </row>
    <row r="1154" spans="1:12">
      <c r="A1154">
        <v>2000</v>
      </c>
      <c r="B1154">
        <v>12</v>
      </c>
      <c r="C1154">
        <v>20</v>
      </c>
      <c r="D1154" s="30">
        <f t="shared" ref="D1154:D1217" si="18">DATE(A1154,B1154,C1154)</f>
        <v>36880</v>
      </c>
      <c r="E1154">
        <v>160.56</v>
      </c>
      <c r="F1154">
        <v>110.68</v>
      </c>
      <c r="G1154">
        <v>12.15</v>
      </c>
      <c r="H1154">
        <v>5.2789999999999999</v>
      </c>
      <c r="I1154">
        <v>11.11</v>
      </c>
      <c r="J1154">
        <v>3.92</v>
      </c>
      <c r="K1154">
        <v>3.71</v>
      </c>
      <c r="L1154">
        <v>19.48</v>
      </c>
    </row>
    <row r="1155" spans="1:12">
      <c r="A1155">
        <v>2000</v>
      </c>
      <c r="B1155">
        <v>12</v>
      </c>
      <c r="C1155">
        <v>21</v>
      </c>
      <c r="D1155" s="30">
        <f t="shared" si="18"/>
        <v>36881</v>
      </c>
      <c r="E1155">
        <v>160.52000000000001</v>
      </c>
      <c r="F1155">
        <v>110.62</v>
      </c>
      <c r="G1155">
        <v>12.15</v>
      </c>
      <c r="H1155">
        <v>5.2759999999999998</v>
      </c>
      <c r="I1155">
        <v>11.13</v>
      </c>
      <c r="J1155">
        <v>3.91</v>
      </c>
      <c r="K1155">
        <v>3.71</v>
      </c>
      <c r="L1155">
        <v>19.45</v>
      </c>
    </row>
    <row r="1156" spans="1:12">
      <c r="A1156">
        <v>2000</v>
      </c>
      <c r="B1156">
        <v>12</v>
      </c>
      <c r="C1156">
        <v>22</v>
      </c>
      <c r="D1156" s="30">
        <f t="shared" si="18"/>
        <v>36882</v>
      </c>
      <c r="E1156">
        <v>160.52000000000001</v>
      </c>
      <c r="F1156">
        <v>110.58</v>
      </c>
      <c r="G1156">
        <v>12.15</v>
      </c>
      <c r="H1156">
        <v>5.2729999999999997</v>
      </c>
      <c r="I1156">
        <v>11.15</v>
      </c>
      <c r="J1156">
        <v>3.91</v>
      </c>
      <c r="K1156">
        <v>3.7</v>
      </c>
      <c r="L1156">
        <v>19.43</v>
      </c>
    </row>
    <row r="1157" spans="1:12">
      <c r="A1157">
        <v>2000</v>
      </c>
      <c r="B1157">
        <v>12</v>
      </c>
      <c r="C1157">
        <v>23</v>
      </c>
      <c r="D1157" s="30">
        <f t="shared" si="18"/>
        <v>36883</v>
      </c>
      <c r="E1157">
        <v>160.59</v>
      </c>
      <c r="F1157">
        <v>110.6</v>
      </c>
      <c r="G1157">
        <v>12.15</v>
      </c>
      <c r="H1157">
        <v>5.27</v>
      </c>
      <c r="I1157">
        <v>11.16</v>
      </c>
      <c r="J1157">
        <v>3.9</v>
      </c>
      <c r="K1157">
        <v>3.7</v>
      </c>
      <c r="L1157">
        <v>19.399999999999999</v>
      </c>
    </row>
    <row r="1158" spans="1:12">
      <c r="A1158">
        <v>2000</v>
      </c>
      <c r="B1158">
        <v>12</v>
      </c>
      <c r="C1158">
        <v>26</v>
      </c>
      <c r="D1158" s="30">
        <f t="shared" si="18"/>
        <v>36886</v>
      </c>
      <c r="E1158">
        <v>160.32</v>
      </c>
      <c r="F1158">
        <v>110.59</v>
      </c>
      <c r="G1158">
        <v>12.15</v>
      </c>
      <c r="H1158">
        <v>5.2619999999999996</v>
      </c>
      <c r="I1158">
        <v>11.11</v>
      </c>
      <c r="J1158">
        <v>3.91</v>
      </c>
      <c r="K1158">
        <v>3.7</v>
      </c>
      <c r="L1158">
        <v>19.399999999999999</v>
      </c>
    </row>
    <row r="1159" spans="1:12">
      <c r="A1159">
        <v>2000</v>
      </c>
      <c r="B1159">
        <v>12</v>
      </c>
      <c r="C1159">
        <v>27</v>
      </c>
      <c r="D1159" s="30">
        <f t="shared" si="18"/>
        <v>36887</v>
      </c>
      <c r="E1159">
        <v>160.65</v>
      </c>
      <c r="F1159">
        <v>110.79</v>
      </c>
      <c r="G1159">
        <v>12.15</v>
      </c>
      <c r="H1159">
        <v>5.2590000000000003</v>
      </c>
      <c r="I1159">
        <v>11.07</v>
      </c>
      <c r="J1159">
        <v>3.91</v>
      </c>
      <c r="K1159">
        <v>3.7</v>
      </c>
      <c r="L1159">
        <v>19.39</v>
      </c>
    </row>
    <row r="1160" spans="1:12">
      <c r="A1160">
        <v>2000</v>
      </c>
      <c r="B1160">
        <v>12</v>
      </c>
      <c r="C1160">
        <v>29</v>
      </c>
      <c r="D1160" s="30">
        <f t="shared" si="18"/>
        <v>36889</v>
      </c>
      <c r="E1160">
        <v>160.93</v>
      </c>
      <c r="F1160">
        <v>110.92</v>
      </c>
      <c r="G1160">
        <v>12.15</v>
      </c>
      <c r="H1160">
        <v>5.2539999999999996</v>
      </c>
      <c r="I1160">
        <v>11.06</v>
      </c>
      <c r="J1160">
        <v>3.9</v>
      </c>
      <c r="K1160">
        <v>3.7</v>
      </c>
      <c r="L1160">
        <v>19.350000000000001</v>
      </c>
    </row>
    <row r="1161" spans="1:12">
      <c r="A1161">
        <v>2000</v>
      </c>
      <c r="B1161">
        <v>12</v>
      </c>
      <c r="C1161">
        <v>30</v>
      </c>
      <c r="D1161" s="30">
        <f t="shared" si="18"/>
        <v>36890</v>
      </c>
      <c r="E1161">
        <v>161.55000000000001</v>
      </c>
      <c r="F1161">
        <v>111.32</v>
      </c>
      <c r="G1161">
        <v>12.15</v>
      </c>
      <c r="H1161">
        <v>5.2510000000000003</v>
      </c>
      <c r="I1161">
        <v>10.97</v>
      </c>
      <c r="J1161">
        <v>3.9</v>
      </c>
      <c r="K1161">
        <v>3.7</v>
      </c>
      <c r="L1161">
        <v>19.36</v>
      </c>
    </row>
    <row r="1162" spans="1:12">
      <c r="A1162" s="15">
        <v>2001</v>
      </c>
      <c r="B1162">
        <v>1</v>
      </c>
      <c r="C1162">
        <v>1</v>
      </c>
      <c r="D1162" s="30">
        <f t="shared" si="18"/>
        <v>36892</v>
      </c>
      <c r="E1162">
        <v>161.32</v>
      </c>
      <c r="F1162">
        <v>111.12</v>
      </c>
      <c r="G1162">
        <v>12.15</v>
      </c>
      <c r="H1162">
        <v>5.2480000000000002</v>
      </c>
      <c r="I1162">
        <v>11.02</v>
      </c>
      <c r="J1162">
        <v>3.9</v>
      </c>
      <c r="K1162">
        <v>3.69</v>
      </c>
      <c r="L1162">
        <v>19.32</v>
      </c>
    </row>
    <row r="1163" spans="1:12">
      <c r="A1163" s="15">
        <v>2001</v>
      </c>
      <c r="B1163">
        <v>1</v>
      </c>
      <c r="C1163">
        <v>2</v>
      </c>
      <c r="D1163" s="30">
        <f t="shared" si="18"/>
        <v>36893</v>
      </c>
      <c r="E1163">
        <v>161.38</v>
      </c>
      <c r="F1163">
        <v>111.13</v>
      </c>
      <c r="G1163">
        <v>12.15</v>
      </c>
      <c r="H1163">
        <v>5.2450000000000001</v>
      </c>
      <c r="I1163">
        <v>11.03</v>
      </c>
      <c r="J1163">
        <v>3.9</v>
      </c>
      <c r="K1163">
        <v>3.69</v>
      </c>
      <c r="L1163">
        <v>19.3</v>
      </c>
    </row>
    <row r="1164" spans="1:12">
      <c r="A1164" s="15">
        <v>2001</v>
      </c>
      <c r="B1164">
        <v>1</v>
      </c>
      <c r="C1164">
        <v>3</v>
      </c>
      <c r="D1164" s="30">
        <f t="shared" si="18"/>
        <v>36894</v>
      </c>
      <c r="E1164">
        <v>161.47999999999999</v>
      </c>
      <c r="F1164">
        <v>111.17</v>
      </c>
      <c r="G1164">
        <v>12.15</v>
      </c>
      <c r="H1164">
        <v>5.2430000000000003</v>
      </c>
      <c r="I1164">
        <v>11.03</v>
      </c>
      <c r="J1164">
        <v>3.89</v>
      </c>
      <c r="K1164">
        <v>3.69</v>
      </c>
      <c r="L1164">
        <v>19.28</v>
      </c>
    </row>
    <row r="1165" spans="1:12">
      <c r="A1165" s="15">
        <v>2001</v>
      </c>
      <c r="B1165">
        <v>1</v>
      </c>
      <c r="C1165">
        <v>4</v>
      </c>
      <c r="D1165" s="30">
        <f t="shared" si="18"/>
        <v>36895</v>
      </c>
      <c r="E1165">
        <v>162.38999999999999</v>
      </c>
      <c r="F1165">
        <v>111.78</v>
      </c>
      <c r="G1165">
        <v>12.15</v>
      </c>
      <c r="H1165">
        <v>5.24</v>
      </c>
      <c r="I1165">
        <v>10.89</v>
      </c>
      <c r="J1165">
        <v>3.9</v>
      </c>
      <c r="K1165">
        <v>3.69</v>
      </c>
      <c r="L1165">
        <v>19.3</v>
      </c>
    </row>
    <row r="1166" spans="1:12">
      <c r="A1166" s="15">
        <v>2001</v>
      </c>
      <c r="B1166">
        <v>1</v>
      </c>
      <c r="C1166">
        <v>5</v>
      </c>
      <c r="D1166" s="30">
        <f t="shared" si="18"/>
        <v>36896</v>
      </c>
      <c r="E1166">
        <v>162.52000000000001</v>
      </c>
      <c r="F1166">
        <v>111.84</v>
      </c>
      <c r="G1166">
        <v>12.15</v>
      </c>
      <c r="H1166">
        <v>5.2370000000000001</v>
      </c>
      <c r="I1166">
        <v>10.88</v>
      </c>
      <c r="J1166">
        <v>3.89</v>
      </c>
      <c r="K1166">
        <v>3.69</v>
      </c>
      <c r="L1166">
        <v>19.28</v>
      </c>
    </row>
    <row r="1167" spans="1:12">
      <c r="A1167" s="15">
        <v>2001</v>
      </c>
      <c r="B1167">
        <v>1</v>
      </c>
      <c r="C1167">
        <v>6</v>
      </c>
      <c r="D1167" s="30">
        <f t="shared" si="18"/>
        <v>36897</v>
      </c>
      <c r="E1167">
        <v>162.66999999999999</v>
      </c>
      <c r="F1167">
        <v>111.91</v>
      </c>
      <c r="G1167">
        <v>12.15</v>
      </c>
      <c r="H1167">
        <v>5.234</v>
      </c>
      <c r="I1167">
        <v>10.87</v>
      </c>
      <c r="J1167">
        <v>3.89</v>
      </c>
      <c r="K1167">
        <v>3.69</v>
      </c>
      <c r="L1167">
        <v>19.260000000000002</v>
      </c>
    </row>
    <row r="1168" spans="1:12">
      <c r="A1168" s="15">
        <v>2001</v>
      </c>
      <c r="B1168">
        <v>1</v>
      </c>
      <c r="C1168">
        <v>8</v>
      </c>
      <c r="D1168" s="30">
        <f t="shared" si="18"/>
        <v>36899</v>
      </c>
      <c r="E1168">
        <v>162.74</v>
      </c>
      <c r="F1168">
        <v>111.89</v>
      </c>
      <c r="G1168">
        <v>12.15</v>
      </c>
      <c r="H1168">
        <v>5.2290000000000001</v>
      </c>
      <c r="I1168">
        <v>10.89</v>
      </c>
      <c r="J1168">
        <v>3.88</v>
      </c>
      <c r="K1168">
        <v>3.68</v>
      </c>
      <c r="L1168">
        <v>19.21</v>
      </c>
    </row>
    <row r="1169" spans="1:12">
      <c r="A1169" s="15">
        <v>2001</v>
      </c>
      <c r="B1169">
        <v>1</v>
      </c>
      <c r="C1169">
        <v>9</v>
      </c>
      <c r="D1169" s="30">
        <f t="shared" si="18"/>
        <v>36900</v>
      </c>
      <c r="E1169">
        <v>162.59</v>
      </c>
      <c r="F1169">
        <v>111.75</v>
      </c>
      <c r="G1169">
        <v>12.15</v>
      </c>
      <c r="H1169">
        <v>5.226</v>
      </c>
      <c r="I1169">
        <v>10.93</v>
      </c>
      <c r="J1169">
        <v>3.88</v>
      </c>
      <c r="K1169">
        <v>3.68</v>
      </c>
      <c r="L1169">
        <v>19.18</v>
      </c>
    </row>
    <row r="1170" spans="1:12">
      <c r="A1170" s="15">
        <v>2001</v>
      </c>
      <c r="B1170">
        <v>1</v>
      </c>
      <c r="C1170">
        <v>10</v>
      </c>
      <c r="D1170" s="30">
        <f t="shared" si="18"/>
        <v>36901</v>
      </c>
      <c r="E1170">
        <v>162.36000000000001</v>
      </c>
      <c r="F1170">
        <v>111.56</v>
      </c>
      <c r="G1170">
        <v>12.15</v>
      </c>
      <c r="H1170">
        <v>5.2229999999999999</v>
      </c>
      <c r="I1170">
        <v>10.99</v>
      </c>
      <c r="J1170">
        <v>3.87</v>
      </c>
      <c r="K1170">
        <v>3.67</v>
      </c>
      <c r="L1170">
        <v>19.14</v>
      </c>
    </row>
    <row r="1171" spans="1:12">
      <c r="A1171" s="15">
        <v>2001</v>
      </c>
      <c r="B1171">
        <v>1</v>
      </c>
      <c r="C1171">
        <v>11</v>
      </c>
      <c r="D1171" s="30">
        <f t="shared" si="18"/>
        <v>36902</v>
      </c>
      <c r="E1171">
        <v>162.54</v>
      </c>
      <c r="F1171">
        <v>111.65</v>
      </c>
      <c r="G1171">
        <v>12.15</v>
      </c>
      <c r="H1171">
        <v>5.22</v>
      </c>
      <c r="I1171">
        <v>10.98</v>
      </c>
      <c r="J1171">
        <v>3.87</v>
      </c>
      <c r="K1171">
        <v>3.67</v>
      </c>
      <c r="L1171">
        <v>19.12</v>
      </c>
    </row>
    <row r="1172" spans="1:12">
      <c r="A1172" s="15">
        <v>2001</v>
      </c>
      <c r="B1172">
        <v>1</v>
      </c>
      <c r="C1172">
        <v>12</v>
      </c>
      <c r="D1172" s="30">
        <f t="shared" si="18"/>
        <v>36903</v>
      </c>
      <c r="E1172">
        <v>162.80000000000001</v>
      </c>
      <c r="F1172">
        <v>111.8</v>
      </c>
      <c r="G1172">
        <v>12.15</v>
      </c>
      <c r="H1172">
        <v>5.218</v>
      </c>
      <c r="I1172">
        <v>10.92</v>
      </c>
      <c r="J1172">
        <v>3.88</v>
      </c>
      <c r="K1172">
        <v>3.68</v>
      </c>
      <c r="L1172">
        <v>19.14</v>
      </c>
    </row>
    <row r="1173" spans="1:12">
      <c r="A1173" s="15">
        <v>2001</v>
      </c>
      <c r="B1173">
        <v>1</v>
      </c>
      <c r="C1173">
        <v>13</v>
      </c>
      <c r="D1173" s="30">
        <f t="shared" si="18"/>
        <v>36904</v>
      </c>
      <c r="E1173">
        <v>163.15</v>
      </c>
      <c r="F1173">
        <v>112.01</v>
      </c>
      <c r="G1173">
        <v>12.15</v>
      </c>
      <c r="H1173">
        <v>5.2149999999999999</v>
      </c>
      <c r="I1173">
        <v>10.87</v>
      </c>
      <c r="J1173">
        <v>3.88</v>
      </c>
      <c r="K1173">
        <v>3.68</v>
      </c>
      <c r="L1173">
        <v>19.13</v>
      </c>
    </row>
    <row r="1174" spans="1:12">
      <c r="A1174" s="15">
        <v>2001</v>
      </c>
      <c r="B1174">
        <v>1</v>
      </c>
      <c r="C1174">
        <v>15</v>
      </c>
      <c r="D1174" s="30">
        <f t="shared" si="18"/>
        <v>36906</v>
      </c>
      <c r="E1174">
        <v>163.24</v>
      </c>
      <c r="F1174">
        <v>112</v>
      </c>
      <c r="G1174">
        <v>12.15</v>
      </c>
      <c r="H1174">
        <v>5.2089999999999996</v>
      </c>
      <c r="I1174">
        <v>10.89</v>
      </c>
      <c r="J1174">
        <v>3.87</v>
      </c>
      <c r="K1174">
        <v>3.67</v>
      </c>
      <c r="L1174">
        <v>19.079999999999998</v>
      </c>
    </row>
    <row r="1175" spans="1:12">
      <c r="A1175" s="15">
        <v>2001</v>
      </c>
      <c r="B1175">
        <v>1</v>
      </c>
      <c r="C1175">
        <v>16</v>
      </c>
      <c r="D1175" s="30">
        <f t="shared" si="18"/>
        <v>36907</v>
      </c>
      <c r="E1175">
        <v>163.30000000000001</v>
      </c>
      <c r="F1175">
        <v>112.01</v>
      </c>
      <c r="G1175">
        <v>12.15</v>
      </c>
      <c r="H1175">
        <v>5.2060000000000004</v>
      </c>
      <c r="I1175">
        <v>10.9</v>
      </c>
      <c r="J1175">
        <v>3.87</v>
      </c>
      <c r="K1175">
        <v>3.67</v>
      </c>
      <c r="L1175">
        <v>19.059999999999999</v>
      </c>
    </row>
    <row r="1176" spans="1:12">
      <c r="A1176" s="15">
        <v>2001</v>
      </c>
      <c r="B1176">
        <v>1</v>
      </c>
      <c r="C1176">
        <v>17</v>
      </c>
      <c r="D1176" s="30">
        <f t="shared" si="18"/>
        <v>36908</v>
      </c>
      <c r="E1176">
        <v>163.36000000000001</v>
      </c>
      <c r="F1176">
        <v>112.02</v>
      </c>
      <c r="G1176">
        <v>12.15</v>
      </c>
      <c r="H1176">
        <v>5.2039999999999997</v>
      </c>
      <c r="I1176">
        <v>10.9</v>
      </c>
      <c r="J1176">
        <v>3.86</v>
      </c>
      <c r="K1176">
        <v>3.66</v>
      </c>
      <c r="L1176">
        <v>19.04</v>
      </c>
    </row>
    <row r="1177" spans="1:12">
      <c r="A1177" s="15">
        <v>2001</v>
      </c>
      <c r="B1177">
        <v>1</v>
      </c>
      <c r="C1177">
        <v>18</v>
      </c>
      <c r="D1177" s="30">
        <f t="shared" si="18"/>
        <v>36909</v>
      </c>
      <c r="E1177">
        <v>163.55000000000001</v>
      </c>
      <c r="F1177">
        <v>112.12</v>
      </c>
      <c r="G1177">
        <v>12.15</v>
      </c>
      <c r="H1177">
        <v>5.2009999999999996</v>
      </c>
      <c r="I1177">
        <v>10.89</v>
      </c>
      <c r="J1177">
        <v>3.86</v>
      </c>
      <c r="K1177">
        <v>3.66</v>
      </c>
      <c r="L1177">
        <v>19.02</v>
      </c>
    </row>
    <row r="1178" spans="1:12">
      <c r="A1178" s="15">
        <v>2001</v>
      </c>
      <c r="B1178">
        <v>1</v>
      </c>
      <c r="C1178">
        <v>19</v>
      </c>
      <c r="D1178" s="30">
        <f t="shared" si="18"/>
        <v>36910</v>
      </c>
      <c r="E1178">
        <v>163.63999999999999</v>
      </c>
      <c r="F1178">
        <v>112.15</v>
      </c>
      <c r="G1178">
        <v>12.15</v>
      </c>
      <c r="H1178">
        <v>5.1980000000000004</v>
      </c>
      <c r="I1178">
        <v>10.89</v>
      </c>
      <c r="J1178">
        <v>3.86</v>
      </c>
      <c r="K1178">
        <v>3.66</v>
      </c>
      <c r="L1178">
        <v>19</v>
      </c>
    </row>
    <row r="1179" spans="1:12">
      <c r="A1179" s="15">
        <v>2001</v>
      </c>
      <c r="B1179">
        <v>1</v>
      </c>
      <c r="C1179">
        <v>20</v>
      </c>
      <c r="D1179" s="30">
        <f t="shared" si="18"/>
        <v>36911</v>
      </c>
      <c r="E1179">
        <v>164.18</v>
      </c>
      <c r="F1179">
        <v>112.5</v>
      </c>
      <c r="G1179">
        <v>12.15</v>
      </c>
      <c r="H1179">
        <v>5.1950000000000003</v>
      </c>
      <c r="I1179">
        <v>10.81</v>
      </c>
      <c r="J1179">
        <v>3.86</v>
      </c>
      <c r="K1179">
        <v>3.66</v>
      </c>
      <c r="L1179">
        <v>19</v>
      </c>
    </row>
    <row r="1180" spans="1:12">
      <c r="A1180" s="15">
        <v>2001</v>
      </c>
      <c r="B1180">
        <v>1</v>
      </c>
      <c r="C1180">
        <v>22</v>
      </c>
      <c r="D1180" s="30">
        <f t="shared" si="18"/>
        <v>36913</v>
      </c>
      <c r="E1180">
        <v>164.63</v>
      </c>
      <c r="F1180">
        <v>112.75</v>
      </c>
      <c r="G1180">
        <v>12.15</v>
      </c>
      <c r="H1180">
        <v>5.19</v>
      </c>
      <c r="I1180">
        <v>10.77</v>
      </c>
      <c r="J1180">
        <v>3.85</v>
      </c>
      <c r="K1180">
        <v>3.66</v>
      </c>
      <c r="L1180">
        <v>18.97</v>
      </c>
    </row>
    <row r="1181" spans="1:12">
      <c r="A1181" s="15">
        <v>2001</v>
      </c>
      <c r="B1181">
        <v>1</v>
      </c>
      <c r="C1181">
        <v>23</v>
      </c>
      <c r="D1181" s="30">
        <f t="shared" si="18"/>
        <v>36914</v>
      </c>
      <c r="E1181">
        <v>164.85</v>
      </c>
      <c r="F1181">
        <v>112.87</v>
      </c>
      <c r="G1181">
        <v>12.15</v>
      </c>
      <c r="H1181">
        <v>5.1870000000000003</v>
      </c>
      <c r="I1181">
        <v>10.75</v>
      </c>
      <c r="J1181">
        <v>3.85</v>
      </c>
      <c r="K1181">
        <v>3.66</v>
      </c>
      <c r="L1181">
        <v>18.96</v>
      </c>
    </row>
    <row r="1182" spans="1:12">
      <c r="A1182" s="15">
        <v>2001</v>
      </c>
      <c r="B1182">
        <v>1</v>
      </c>
      <c r="C1182">
        <v>24</v>
      </c>
      <c r="D1182" s="30">
        <f t="shared" si="18"/>
        <v>36915</v>
      </c>
      <c r="E1182">
        <v>164.91</v>
      </c>
      <c r="F1182">
        <v>112.88</v>
      </c>
      <c r="G1182">
        <v>12.15</v>
      </c>
      <c r="H1182">
        <v>5.1840000000000002</v>
      </c>
      <c r="I1182">
        <v>10.71</v>
      </c>
      <c r="J1182">
        <v>3.86</v>
      </c>
      <c r="K1182">
        <v>3.66</v>
      </c>
      <c r="L1182">
        <v>18.98</v>
      </c>
    </row>
    <row r="1183" spans="1:12">
      <c r="A1183" s="15">
        <v>2001</v>
      </c>
      <c r="B1183">
        <v>1</v>
      </c>
      <c r="C1183">
        <v>25</v>
      </c>
      <c r="D1183" s="30">
        <f t="shared" si="18"/>
        <v>36916</v>
      </c>
      <c r="E1183">
        <v>164.85</v>
      </c>
      <c r="F1183">
        <v>112.8</v>
      </c>
      <c r="G1183">
        <v>12.15</v>
      </c>
      <c r="H1183">
        <v>5.181</v>
      </c>
      <c r="I1183">
        <v>10.73</v>
      </c>
      <c r="J1183">
        <v>3.85</v>
      </c>
      <c r="K1183">
        <v>3.66</v>
      </c>
      <c r="L1183">
        <v>18.95</v>
      </c>
    </row>
    <row r="1184" spans="1:12">
      <c r="A1184" s="15">
        <v>2001</v>
      </c>
      <c r="B1184">
        <v>1</v>
      </c>
      <c r="C1184">
        <v>27</v>
      </c>
      <c r="D1184" s="30">
        <f t="shared" si="18"/>
        <v>36918</v>
      </c>
      <c r="E1184">
        <v>165.42</v>
      </c>
      <c r="F1184">
        <v>113.13</v>
      </c>
      <c r="G1184">
        <v>12.15</v>
      </c>
      <c r="H1184">
        <v>5.1760000000000002</v>
      </c>
      <c r="I1184">
        <v>10.67</v>
      </c>
      <c r="J1184">
        <v>3.85</v>
      </c>
      <c r="K1184">
        <v>3.66</v>
      </c>
      <c r="L1184">
        <v>18.93</v>
      </c>
    </row>
    <row r="1185" spans="1:12">
      <c r="A1185" s="15">
        <v>2001</v>
      </c>
      <c r="B1185">
        <v>1</v>
      </c>
      <c r="C1185">
        <v>29</v>
      </c>
      <c r="D1185" s="30">
        <f t="shared" si="18"/>
        <v>36920</v>
      </c>
      <c r="E1185">
        <v>164.75</v>
      </c>
      <c r="F1185">
        <v>112.73</v>
      </c>
      <c r="G1185">
        <v>12.15</v>
      </c>
      <c r="H1185">
        <v>5.17</v>
      </c>
      <c r="I1185">
        <v>10.75</v>
      </c>
      <c r="J1185">
        <v>3.85</v>
      </c>
      <c r="K1185">
        <v>3.65</v>
      </c>
      <c r="L1185">
        <v>18.88</v>
      </c>
    </row>
    <row r="1186" spans="1:12">
      <c r="A1186" s="15">
        <v>2001</v>
      </c>
      <c r="B1186">
        <v>1</v>
      </c>
      <c r="C1186">
        <v>30</v>
      </c>
      <c r="D1186" s="30">
        <f t="shared" si="18"/>
        <v>36921</v>
      </c>
      <c r="E1186">
        <v>164.43</v>
      </c>
      <c r="F1186">
        <v>112.47</v>
      </c>
      <c r="G1186">
        <v>12.15</v>
      </c>
      <c r="H1186">
        <v>5.1669999999999998</v>
      </c>
      <c r="I1186">
        <v>10.82</v>
      </c>
      <c r="J1186">
        <v>3.84</v>
      </c>
      <c r="K1186">
        <v>3.64</v>
      </c>
      <c r="L1186">
        <v>18.84</v>
      </c>
    </row>
    <row r="1187" spans="1:12">
      <c r="A1187" s="15">
        <v>2001</v>
      </c>
      <c r="B1187">
        <v>1</v>
      </c>
      <c r="C1187">
        <v>31</v>
      </c>
      <c r="D1187" s="30">
        <f t="shared" si="18"/>
        <v>36922</v>
      </c>
      <c r="E1187">
        <v>165.06</v>
      </c>
      <c r="F1187">
        <v>112.88</v>
      </c>
      <c r="G1187">
        <v>12.15</v>
      </c>
      <c r="H1187">
        <v>5.1669999999999998</v>
      </c>
      <c r="I1187">
        <v>10.72</v>
      </c>
      <c r="J1187">
        <v>3.85</v>
      </c>
      <c r="K1187">
        <v>3.65</v>
      </c>
      <c r="L1187">
        <v>18.87</v>
      </c>
    </row>
    <row r="1188" spans="1:12">
      <c r="A1188" s="15">
        <v>2001</v>
      </c>
      <c r="B1188">
        <v>2</v>
      </c>
      <c r="C1188">
        <v>1</v>
      </c>
      <c r="D1188" s="30">
        <f t="shared" si="18"/>
        <v>36923</v>
      </c>
      <c r="E1188">
        <v>165.14</v>
      </c>
      <c r="F1188">
        <v>112.94</v>
      </c>
      <c r="G1188">
        <v>12.15</v>
      </c>
      <c r="H1188">
        <v>5.165</v>
      </c>
      <c r="I1188">
        <v>10.71</v>
      </c>
      <c r="J1188">
        <v>3.84</v>
      </c>
      <c r="K1188">
        <v>3.65</v>
      </c>
      <c r="L1188">
        <v>18.850000000000001</v>
      </c>
    </row>
    <row r="1189" spans="1:12">
      <c r="A1189" s="15">
        <v>2001</v>
      </c>
      <c r="B1189">
        <v>2</v>
      </c>
      <c r="C1189">
        <v>2</v>
      </c>
      <c r="D1189" s="30">
        <f t="shared" si="18"/>
        <v>36924</v>
      </c>
      <c r="E1189">
        <v>164.94</v>
      </c>
      <c r="F1189">
        <v>112.76</v>
      </c>
      <c r="G1189">
        <v>12.15</v>
      </c>
      <c r="H1189">
        <v>5.1619999999999999</v>
      </c>
      <c r="I1189">
        <v>10.77</v>
      </c>
      <c r="J1189">
        <v>3.84</v>
      </c>
      <c r="K1189">
        <v>3.64</v>
      </c>
      <c r="L1189">
        <v>18.809999999999999</v>
      </c>
    </row>
    <row r="1190" spans="1:12">
      <c r="A1190" s="15">
        <v>2001</v>
      </c>
      <c r="B1190">
        <v>2</v>
      </c>
      <c r="C1190">
        <v>3</v>
      </c>
      <c r="D1190" s="30">
        <f t="shared" si="18"/>
        <v>36925</v>
      </c>
      <c r="E1190">
        <v>165.11</v>
      </c>
      <c r="F1190">
        <v>112.84</v>
      </c>
      <c r="G1190">
        <v>12.15</v>
      </c>
      <c r="H1190">
        <v>5.1589999999999998</v>
      </c>
      <c r="I1190">
        <v>10.75</v>
      </c>
      <c r="J1190">
        <v>3.84</v>
      </c>
      <c r="K1190">
        <v>3.64</v>
      </c>
      <c r="L1190">
        <v>18.8</v>
      </c>
    </row>
    <row r="1191" spans="1:12">
      <c r="A1191" s="15">
        <v>2001</v>
      </c>
      <c r="B1191">
        <v>2</v>
      </c>
      <c r="C1191">
        <v>5</v>
      </c>
      <c r="D1191" s="30">
        <f t="shared" si="18"/>
        <v>36927</v>
      </c>
      <c r="E1191">
        <v>165.2</v>
      </c>
      <c r="F1191">
        <v>112.83</v>
      </c>
      <c r="G1191">
        <v>12.15</v>
      </c>
      <c r="H1191">
        <v>5.1539999999999999</v>
      </c>
      <c r="I1191">
        <v>10.77</v>
      </c>
      <c r="J1191">
        <v>3.83</v>
      </c>
      <c r="K1191">
        <v>3.63</v>
      </c>
      <c r="L1191">
        <v>18.75</v>
      </c>
    </row>
    <row r="1192" spans="1:12">
      <c r="A1192" s="15">
        <v>2001</v>
      </c>
      <c r="B1192">
        <v>2</v>
      </c>
      <c r="C1192">
        <v>6</v>
      </c>
      <c r="D1192" s="30">
        <f t="shared" si="18"/>
        <v>36928</v>
      </c>
      <c r="E1192">
        <v>165.58</v>
      </c>
      <c r="F1192">
        <v>113.06</v>
      </c>
      <c r="G1192">
        <v>12.15</v>
      </c>
      <c r="H1192">
        <v>5.1509999999999998</v>
      </c>
      <c r="I1192">
        <v>10.72</v>
      </c>
      <c r="J1192">
        <v>3.83</v>
      </c>
      <c r="K1192">
        <v>3.63</v>
      </c>
      <c r="L1192">
        <v>18.739999999999998</v>
      </c>
    </row>
    <row r="1193" spans="1:12">
      <c r="A1193" s="15">
        <v>2001</v>
      </c>
      <c r="B1193">
        <v>2</v>
      </c>
      <c r="C1193">
        <v>7</v>
      </c>
      <c r="D1193" s="30">
        <f t="shared" si="18"/>
        <v>36929</v>
      </c>
      <c r="E1193">
        <v>166</v>
      </c>
      <c r="F1193">
        <v>113.32</v>
      </c>
      <c r="G1193">
        <v>12.15</v>
      </c>
      <c r="H1193">
        <v>5.1479999999999997</v>
      </c>
      <c r="I1193">
        <v>10.67</v>
      </c>
      <c r="J1193">
        <v>3.83</v>
      </c>
      <c r="K1193">
        <v>3.63</v>
      </c>
      <c r="L1193">
        <v>18.739999999999998</v>
      </c>
    </row>
    <row r="1194" spans="1:12">
      <c r="A1194" s="15">
        <v>2001</v>
      </c>
      <c r="B1194">
        <v>2</v>
      </c>
      <c r="C1194">
        <v>8</v>
      </c>
      <c r="D1194" s="30">
        <f t="shared" si="18"/>
        <v>36930</v>
      </c>
      <c r="E1194">
        <v>166.43</v>
      </c>
      <c r="F1194">
        <v>113.59</v>
      </c>
      <c r="G1194">
        <v>12.15</v>
      </c>
      <c r="H1194">
        <v>5.1449999999999996</v>
      </c>
      <c r="I1194">
        <v>10.61</v>
      </c>
      <c r="J1194">
        <v>3.83</v>
      </c>
      <c r="K1194">
        <v>3.63</v>
      </c>
      <c r="L1194">
        <v>18.73</v>
      </c>
    </row>
    <row r="1195" spans="1:12">
      <c r="A1195" s="15">
        <v>2001</v>
      </c>
      <c r="B1195">
        <v>2</v>
      </c>
      <c r="C1195">
        <v>9</v>
      </c>
      <c r="D1195" s="30">
        <f t="shared" si="18"/>
        <v>36931</v>
      </c>
      <c r="E1195">
        <v>166.94</v>
      </c>
      <c r="F1195">
        <v>113.91</v>
      </c>
      <c r="G1195">
        <v>12.15</v>
      </c>
      <c r="H1195">
        <v>5.1429999999999998</v>
      </c>
      <c r="I1195">
        <v>10.54</v>
      </c>
      <c r="J1195">
        <v>3.83</v>
      </c>
      <c r="K1195">
        <v>3.64</v>
      </c>
      <c r="L1195">
        <v>18.73</v>
      </c>
    </row>
    <row r="1196" spans="1:12">
      <c r="A1196" s="15">
        <v>2001</v>
      </c>
      <c r="B1196">
        <v>2</v>
      </c>
      <c r="C1196">
        <v>10</v>
      </c>
      <c r="D1196" s="30">
        <f t="shared" si="18"/>
        <v>36932</v>
      </c>
      <c r="E1196">
        <v>166.79</v>
      </c>
      <c r="F1196">
        <v>113.77</v>
      </c>
      <c r="G1196">
        <v>12.15</v>
      </c>
      <c r="H1196">
        <v>5.14</v>
      </c>
      <c r="I1196">
        <v>10.58</v>
      </c>
      <c r="J1196">
        <v>3.82</v>
      </c>
      <c r="K1196">
        <v>3.63</v>
      </c>
      <c r="L1196">
        <v>18.7</v>
      </c>
    </row>
    <row r="1197" spans="1:12">
      <c r="A1197" s="15">
        <v>2001</v>
      </c>
      <c r="B1197">
        <v>2</v>
      </c>
      <c r="C1197">
        <v>12</v>
      </c>
      <c r="D1197" s="30">
        <f t="shared" si="18"/>
        <v>36934</v>
      </c>
      <c r="E1197">
        <v>166.94</v>
      </c>
      <c r="F1197">
        <v>113.81</v>
      </c>
      <c r="G1197">
        <v>12.15</v>
      </c>
      <c r="H1197">
        <v>5.1340000000000003</v>
      </c>
      <c r="I1197">
        <v>10.52</v>
      </c>
      <c r="J1197">
        <v>3.83</v>
      </c>
      <c r="K1197">
        <v>3.64</v>
      </c>
      <c r="L1197">
        <v>18.72</v>
      </c>
    </row>
    <row r="1198" spans="1:12">
      <c r="A1198" s="15">
        <v>2001</v>
      </c>
      <c r="B1198">
        <v>2</v>
      </c>
      <c r="C1198">
        <v>13</v>
      </c>
      <c r="D1198" s="30">
        <f t="shared" si="18"/>
        <v>36935</v>
      </c>
      <c r="E1198">
        <v>167.07</v>
      </c>
      <c r="F1198">
        <v>113.87</v>
      </c>
      <c r="G1198">
        <v>12.15</v>
      </c>
      <c r="H1198">
        <v>5.1310000000000002</v>
      </c>
      <c r="I1198">
        <v>10.52</v>
      </c>
      <c r="J1198">
        <v>3.83</v>
      </c>
      <c r="K1198">
        <v>3.64</v>
      </c>
      <c r="L1198">
        <v>18.7</v>
      </c>
    </row>
    <row r="1199" spans="1:12">
      <c r="A1199" s="15">
        <v>2001</v>
      </c>
      <c r="B1199">
        <v>2</v>
      </c>
      <c r="C1199">
        <v>14</v>
      </c>
      <c r="D1199" s="30">
        <f t="shared" si="18"/>
        <v>36936</v>
      </c>
      <c r="E1199">
        <v>166.77</v>
      </c>
      <c r="F1199">
        <v>113.63</v>
      </c>
      <c r="G1199">
        <v>12.15</v>
      </c>
      <c r="H1199">
        <v>5.1289999999999996</v>
      </c>
      <c r="I1199">
        <v>10.58</v>
      </c>
      <c r="J1199">
        <v>3.82</v>
      </c>
      <c r="K1199">
        <v>3.63</v>
      </c>
      <c r="L1199">
        <v>18.66</v>
      </c>
    </row>
    <row r="1200" spans="1:12">
      <c r="A1200" s="15">
        <v>2001</v>
      </c>
      <c r="B1200">
        <v>2</v>
      </c>
      <c r="C1200">
        <v>15</v>
      </c>
      <c r="D1200" s="30">
        <f t="shared" si="18"/>
        <v>36937</v>
      </c>
      <c r="E1200">
        <v>166.31</v>
      </c>
      <c r="F1200">
        <v>113.27</v>
      </c>
      <c r="G1200">
        <v>12.15</v>
      </c>
      <c r="H1200">
        <v>5.1260000000000003</v>
      </c>
      <c r="I1200">
        <v>10.68</v>
      </c>
      <c r="J1200">
        <v>3.81</v>
      </c>
      <c r="K1200">
        <v>3.62</v>
      </c>
      <c r="L1200">
        <v>18.61</v>
      </c>
    </row>
    <row r="1201" spans="1:12">
      <c r="A1201" s="15">
        <v>2001</v>
      </c>
      <c r="B1201">
        <v>2</v>
      </c>
      <c r="C1201">
        <v>16</v>
      </c>
      <c r="D1201" s="30">
        <f t="shared" si="18"/>
        <v>36938</v>
      </c>
      <c r="E1201">
        <v>166.4</v>
      </c>
      <c r="F1201">
        <v>113.3</v>
      </c>
      <c r="G1201">
        <v>12.15</v>
      </c>
      <c r="H1201">
        <v>5.1230000000000002</v>
      </c>
      <c r="I1201">
        <v>10.68</v>
      </c>
      <c r="J1201">
        <v>3.81</v>
      </c>
      <c r="K1201">
        <v>3.62</v>
      </c>
      <c r="L1201">
        <v>18.59</v>
      </c>
    </row>
    <row r="1202" spans="1:12">
      <c r="A1202" s="15">
        <v>2001</v>
      </c>
      <c r="B1202">
        <v>2</v>
      </c>
      <c r="C1202">
        <v>17</v>
      </c>
      <c r="D1202" s="30">
        <f t="shared" si="18"/>
        <v>36939</v>
      </c>
      <c r="E1202">
        <v>167.34</v>
      </c>
      <c r="F1202">
        <v>113.93</v>
      </c>
      <c r="G1202">
        <v>12.15</v>
      </c>
      <c r="H1202">
        <v>5.12</v>
      </c>
      <c r="I1202">
        <v>10.53</v>
      </c>
      <c r="J1202">
        <v>3.81</v>
      </c>
      <c r="K1202">
        <v>3.62</v>
      </c>
      <c r="L1202">
        <v>18.61</v>
      </c>
    </row>
    <row r="1203" spans="1:12">
      <c r="A1203" s="15">
        <v>2001</v>
      </c>
      <c r="B1203">
        <v>2</v>
      </c>
      <c r="C1203">
        <v>20</v>
      </c>
      <c r="D1203" s="30">
        <f t="shared" si="18"/>
        <v>36942</v>
      </c>
      <c r="E1203">
        <v>168.3</v>
      </c>
      <c r="F1203">
        <v>114.5</v>
      </c>
      <c r="G1203">
        <v>12.15</v>
      </c>
      <c r="H1203">
        <v>5.1120000000000001</v>
      </c>
      <c r="I1203">
        <v>10.42</v>
      </c>
      <c r="J1203">
        <v>3.81</v>
      </c>
      <c r="K1203">
        <v>3.62</v>
      </c>
      <c r="L1203">
        <v>18.579999999999998</v>
      </c>
    </row>
    <row r="1204" spans="1:12">
      <c r="A1204" s="15">
        <v>2001</v>
      </c>
      <c r="B1204">
        <v>2</v>
      </c>
      <c r="C1204">
        <v>22</v>
      </c>
      <c r="D1204" s="30">
        <f t="shared" si="18"/>
        <v>36944</v>
      </c>
      <c r="E1204">
        <v>168.12</v>
      </c>
      <c r="F1204">
        <v>114.36</v>
      </c>
      <c r="G1204">
        <v>12.15</v>
      </c>
      <c r="H1204">
        <v>5.1059999999999999</v>
      </c>
      <c r="I1204">
        <v>10.45</v>
      </c>
      <c r="J1204">
        <v>3.81</v>
      </c>
      <c r="K1204">
        <v>3.62</v>
      </c>
      <c r="L1204">
        <v>18.54</v>
      </c>
    </row>
    <row r="1205" spans="1:12">
      <c r="A1205" s="15">
        <v>2001</v>
      </c>
      <c r="B1205">
        <v>2</v>
      </c>
      <c r="C1205">
        <v>23</v>
      </c>
      <c r="D1205" s="30">
        <f t="shared" si="18"/>
        <v>36945</v>
      </c>
      <c r="E1205">
        <v>168.23</v>
      </c>
      <c r="F1205">
        <v>114.4</v>
      </c>
      <c r="G1205">
        <v>12.15</v>
      </c>
      <c r="H1205">
        <v>5.1040000000000001</v>
      </c>
      <c r="I1205">
        <v>10.45</v>
      </c>
      <c r="J1205">
        <v>3.8</v>
      </c>
      <c r="K1205">
        <v>3.61</v>
      </c>
      <c r="L1205">
        <v>18.52</v>
      </c>
    </row>
    <row r="1206" spans="1:12">
      <c r="A1206" s="15">
        <v>2001</v>
      </c>
      <c r="B1206">
        <v>2</v>
      </c>
      <c r="C1206">
        <v>24</v>
      </c>
      <c r="D1206" s="30">
        <f t="shared" si="18"/>
        <v>36946</v>
      </c>
      <c r="E1206">
        <v>168.16</v>
      </c>
      <c r="F1206">
        <v>114.32</v>
      </c>
      <c r="G1206">
        <v>12.15</v>
      </c>
      <c r="H1206">
        <v>5.101</v>
      </c>
      <c r="I1206">
        <v>10.48</v>
      </c>
      <c r="J1206">
        <v>3.8</v>
      </c>
      <c r="K1206">
        <v>3.61</v>
      </c>
      <c r="L1206">
        <v>18.489999999999998</v>
      </c>
    </row>
    <row r="1207" spans="1:12">
      <c r="A1207" s="15">
        <v>2001</v>
      </c>
      <c r="B1207">
        <v>2</v>
      </c>
      <c r="C1207">
        <v>26</v>
      </c>
      <c r="D1207" s="30">
        <f t="shared" si="18"/>
        <v>36948</v>
      </c>
      <c r="E1207">
        <v>167.96</v>
      </c>
      <c r="F1207">
        <v>114.11</v>
      </c>
      <c r="G1207">
        <v>12.15</v>
      </c>
      <c r="H1207">
        <v>5.0949999999999998</v>
      </c>
      <c r="I1207">
        <v>10.52</v>
      </c>
      <c r="J1207">
        <v>3.8</v>
      </c>
      <c r="K1207">
        <v>3.61</v>
      </c>
      <c r="L1207">
        <v>18.45</v>
      </c>
    </row>
    <row r="1208" spans="1:12">
      <c r="A1208" s="15">
        <v>2001</v>
      </c>
      <c r="B1208">
        <v>2</v>
      </c>
      <c r="C1208">
        <v>27</v>
      </c>
      <c r="D1208" s="30">
        <f t="shared" si="18"/>
        <v>36949</v>
      </c>
      <c r="E1208">
        <v>168.46</v>
      </c>
      <c r="F1208">
        <v>114.42</v>
      </c>
      <c r="G1208">
        <v>12.15</v>
      </c>
      <c r="H1208">
        <v>5.093</v>
      </c>
      <c r="I1208">
        <v>10.45</v>
      </c>
      <c r="J1208">
        <v>3.8</v>
      </c>
      <c r="K1208">
        <v>3.61</v>
      </c>
      <c r="L1208">
        <v>18.45</v>
      </c>
    </row>
    <row r="1209" spans="1:12">
      <c r="A1209" s="15">
        <v>2001</v>
      </c>
      <c r="B1209">
        <v>2</v>
      </c>
      <c r="C1209">
        <v>28</v>
      </c>
      <c r="D1209" s="30">
        <f t="shared" si="18"/>
        <v>36950</v>
      </c>
      <c r="E1209">
        <v>169.72</v>
      </c>
      <c r="F1209">
        <v>115.27</v>
      </c>
      <c r="G1209">
        <v>12.15</v>
      </c>
      <c r="H1209">
        <v>5.09</v>
      </c>
      <c r="I1209">
        <v>10.25</v>
      </c>
      <c r="J1209">
        <v>3.8</v>
      </c>
      <c r="K1209">
        <v>3.62</v>
      </c>
      <c r="L1209">
        <v>18.489999999999998</v>
      </c>
    </row>
    <row r="1210" spans="1:12">
      <c r="A1210" s="15">
        <v>2001</v>
      </c>
      <c r="B1210">
        <v>3</v>
      </c>
      <c r="C1210">
        <v>1</v>
      </c>
      <c r="D1210" s="30">
        <f t="shared" si="18"/>
        <v>36951</v>
      </c>
      <c r="E1210">
        <v>171.07</v>
      </c>
      <c r="F1210">
        <v>116.11</v>
      </c>
      <c r="G1210">
        <v>12.15</v>
      </c>
      <c r="H1210">
        <v>5.0810000000000004</v>
      </c>
      <c r="I1210">
        <v>10.01</v>
      </c>
      <c r="J1210">
        <v>3.81</v>
      </c>
      <c r="K1210">
        <v>3.63</v>
      </c>
      <c r="L1210">
        <v>18.54</v>
      </c>
    </row>
    <row r="1211" spans="1:12">
      <c r="A1211" s="15">
        <v>2001</v>
      </c>
      <c r="B1211">
        <v>3</v>
      </c>
      <c r="C1211">
        <v>2</v>
      </c>
      <c r="D1211" s="30">
        <f t="shared" si="18"/>
        <v>36952</v>
      </c>
      <c r="E1211">
        <v>170.4</v>
      </c>
      <c r="F1211">
        <v>115.61</v>
      </c>
      <c r="G1211">
        <v>12.15</v>
      </c>
      <c r="H1211">
        <v>5.0789999999999997</v>
      </c>
      <c r="I1211">
        <v>10.14</v>
      </c>
      <c r="J1211">
        <v>3.8</v>
      </c>
      <c r="K1211">
        <v>3.62</v>
      </c>
      <c r="L1211">
        <v>18.48</v>
      </c>
    </row>
    <row r="1212" spans="1:12">
      <c r="A1212" s="15">
        <v>2001</v>
      </c>
      <c r="B1212">
        <v>3</v>
      </c>
      <c r="C1212">
        <v>3</v>
      </c>
      <c r="D1212" s="30">
        <f t="shared" si="18"/>
        <v>36953</v>
      </c>
      <c r="E1212">
        <v>170.06</v>
      </c>
      <c r="F1212">
        <v>115.34</v>
      </c>
      <c r="G1212">
        <v>12.15</v>
      </c>
      <c r="H1212">
        <v>5.0759999999999996</v>
      </c>
      <c r="I1212">
        <v>10.210000000000001</v>
      </c>
      <c r="J1212">
        <v>3.8</v>
      </c>
      <c r="K1212">
        <v>3.61</v>
      </c>
      <c r="L1212">
        <v>18.440000000000001</v>
      </c>
    </row>
    <row r="1213" spans="1:12">
      <c r="A1213" s="15">
        <v>2001</v>
      </c>
      <c r="B1213">
        <v>3</v>
      </c>
      <c r="C1213">
        <v>5</v>
      </c>
      <c r="D1213" s="30">
        <f t="shared" si="18"/>
        <v>36955</v>
      </c>
      <c r="E1213">
        <v>170</v>
      </c>
      <c r="F1213">
        <v>115.23</v>
      </c>
      <c r="G1213">
        <v>12.15</v>
      </c>
      <c r="H1213">
        <v>5.07</v>
      </c>
      <c r="I1213">
        <v>10.25</v>
      </c>
      <c r="J1213">
        <v>3.79</v>
      </c>
      <c r="K1213">
        <v>3.61</v>
      </c>
      <c r="L1213">
        <v>18.39</v>
      </c>
    </row>
    <row r="1214" spans="1:12">
      <c r="A1214" s="15">
        <v>2001</v>
      </c>
      <c r="B1214">
        <v>3</v>
      </c>
      <c r="C1214">
        <v>7</v>
      </c>
      <c r="D1214" s="30">
        <f t="shared" si="18"/>
        <v>36957</v>
      </c>
      <c r="E1214">
        <v>170.28</v>
      </c>
      <c r="F1214">
        <v>115.36</v>
      </c>
      <c r="G1214">
        <v>12.15</v>
      </c>
      <c r="H1214">
        <v>5.0650000000000004</v>
      </c>
      <c r="I1214">
        <v>10.24</v>
      </c>
      <c r="J1214">
        <v>3.79</v>
      </c>
      <c r="K1214">
        <v>3.6</v>
      </c>
      <c r="L1214">
        <v>18.350000000000001</v>
      </c>
    </row>
    <row r="1215" spans="1:12">
      <c r="A1215" s="15">
        <v>2001</v>
      </c>
      <c r="B1215">
        <v>3</v>
      </c>
      <c r="C1215">
        <v>8</v>
      </c>
      <c r="D1215" s="30">
        <f t="shared" si="18"/>
        <v>36958</v>
      </c>
      <c r="E1215">
        <v>170.49</v>
      </c>
      <c r="F1215">
        <v>115.47</v>
      </c>
      <c r="G1215">
        <v>12.15</v>
      </c>
      <c r="H1215">
        <v>5.0620000000000003</v>
      </c>
      <c r="I1215">
        <v>10.08</v>
      </c>
      <c r="J1215">
        <v>3.81</v>
      </c>
      <c r="K1215">
        <v>3.62</v>
      </c>
      <c r="L1215">
        <v>18.46</v>
      </c>
    </row>
    <row r="1216" spans="1:12">
      <c r="A1216" s="15">
        <v>2001</v>
      </c>
      <c r="B1216">
        <v>3</v>
      </c>
      <c r="C1216">
        <v>9</v>
      </c>
      <c r="D1216" s="30">
        <f t="shared" si="18"/>
        <v>36959</v>
      </c>
      <c r="E1216">
        <v>170.51</v>
      </c>
      <c r="F1216">
        <v>115.45</v>
      </c>
      <c r="G1216">
        <v>12.15</v>
      </c>
      <c r="H1216">
        <v>5.0590000000000002</v>
      </c>
      <c r="I1216">
        <v>10.1</v>
      </c>
      <c r="J1216">
        <v>3.8</v>
      </c>
      <c r="K1216">
        <v>3.62</v>
      </c>
      <c r="L1216">
        <v>18.440000000000001</v>
      </c>
    </row>
    <row r="1217" spans="1:12">
      <c r="A1217" s="15">
        <v>2001</v>
      </c>
      <c r="B1217">
        <v>3</v>
      </c>
      <c r="C1217">
        <v>12</v>
      </c>
      <c r="D1217" s="30">
        <f t="shared" si="18"/>
        <v>36962</v>
      </c>
      <c r="E1217">
        <v>170.03</v>
      </c>
      <c r="F1217">
        <v>115.27</v>
      </c>
      <c r="G1217">
        <v>12.15</v>
      </c>
      <c r="H1217">
        <v>5.0510000000000002</v>
      </c>
      <c r="I1217">
        <v>10.1</v>
      </c>
      <c r="J1217">
        <v>3.8</v>
      </c>
      <c r="K1217">
        <v>3.62</v>
      </c>
      <c r="L1217">
        <v>18.41</v>
      </c>
    </row>
    <row r="1218" spans="1:12">
      <c r="A1218" s="15">
        <v>2001</v>
      </c>
      <c r="B1218">
        <v>3</v>
      </c>
      <c r="C1218">
        <v>13</v>
      </c>
      <c r="D1218" s="30">
        <f t="shared" ref="D1218:D1281" si="19">DATE(A1218,B1218,C1218)</f>
        <v>36963</v>
      </c>
      <c r="E1218">
        <v>169.41</v>
      </c>
      <c r="F1218">
        <v>114.8</v>
      </c>
      <c r="G1218">
        <v>12.15</v>
      </c>
      <c r="H1218">
        <v>5.048</v>
      </c>
      <c r="I1218">
        <v>10.220000000000001</v>
      </c>
      <c r="J1218">
        <v>3.8</v>
      </c>
      <c r="K1218">
        <v>3.61</v>
      </c>
      <c r="L1218">
        <v>18.36</v>
      </c>
    </row>
    <row r="1219" spans="1:12">
      <c r="A1219" s="15">
        <v>2001</v>
      </c>
      <c r="B1219">
        <v>3</v>
      </c>
      <c r="C1219">
        <v>14</v>
      </c>
      <c r="D1219" s="30">
        <f t="shared" si="19"/>
        <v>36964</v>
      </c>
      <c r="E1219">
        <v>168.63</v>
      </c>
      <c r="F1219">
        <v>114.22</v>
      </c>
      <c r="G1219">
        <v>12.15</v>
      </c>
      <c r="H1219">
        <v>5.0449999999999999</v>
      </c>
      <c r="I1219">
        <v>10.37</v>
      </c>
      <c r="J1219">
        <v>3.79</v>
      </c>
      <c r="K1219">
        <v>3.6</v>
      </c>
      <c r="L1219">
        <v>18.29</v>
      </c>
    </row>
    <row r="1220" spans="1:12">
      <c r="A1220" s="15">
        <v>2001</v>
      </c>
      <c r="B1220">
        <v>3</v>
      </c>
      <c r="C1220">
        <v>15</v>
      </c>
      <c r="D1220" s="30">
        <f t="shared" si="19"/>
        <v>36965</v>
      </c>
      <c r="E1220">
        <v>168.87</v>
      </c>
      <c r="F1220">
        <v>114.35</v>
      </c>
      <c r="G1220">
        <v>12.15</v>
      </c>
      <c r="H1220">
        <v>5.0430000000000001</v>
      </c>
      <c r="I1220">
        <v>10.34</v>
      </c>
      <c r="J1220">
        <v>3.79</v>
      </c>
      <c r="K1220">
        <v>3.6</v>
      </c>
      <c r="L1220">
        <v>18.28</v>
      </c>
    </row>
    <row r="1221" spans="1:12">
      <c r="A1221" s="15">
        <v>2001</v>
      </c>
      <c r="B1221">
        <v>3</v>
      </c>
      <c r="C1221">
        <v>16</v>
      </c>
      <c r="D1221" s="30">
        <f t="shared" si="19"/>
        <v>36966</v>
      </c>
      <c r="E1221">
        <v>169.33</v>
      </c>
      <c r="F1221">
        <v>114.64</v>
      </c>
      <c r="G1221">
        <v>12.15</v>
      </c>
      <c r="H1221">
        <v>5.04</v>
      </c>
      <c r="I1221">
        <v>10.28</v>
      </c>
      <c r="J1221">
        <v>3.79</v>
      </c>
      <c r="K1221">
        <v>3.6</v>
      </c>
      <c r="L1221">
        <v>18.28</v>
      </c>
    </row>
    <row r="1222" spans="1:12">
      <c r="A1222" s="15">
        <v>2001</v>
      </c>
      <c r="B1222">
        <v>3</v>
      </c>
      <c r="C1222">
        <v>17</v>
      </c>
      <c r="D1222" s="30">
        <f t="shared" si="19"/>
        <v>36967</v>
      </c>
      <c r="E1222">
        <v>169.39</v>
      </c>
      <c r="F1222">
        <v>114.65</v>
      </c>
      <c r="G1222">
        <v>12.15</v>
      </c>
      <c r="H1222">
        <v>5.0369999999999999</v>
      </c>
      <c r="I1222">
        <v>10.29</v>
      </c>
      <c r="J1222">
        <v>3.78</v>
      </c>
      <c r="K1222">
        <v>3.6</v>
      </c>
      <c r="L1222">
        <v>18.25</v>
      </c>
    </row>
    <row r="1223" spans="1:12">
      <c r="A1223" s="15">
        <v>2001</v>
      </c>
      <c r="B1223">
        <v>3</v>
      </c>
      <c r="C1223">
        <v>19</v>
      </c>
      <c r="D1223" s="30">
        <f t="shared" si="19"/>
        <v>36969</v>
      </c>
      <c r="E1223">
        <v>168.91</v>
      </c>
      <c r="F1223">
        <v>114.24</v>
      </c>
      <c r="G1223">
        <v>12.15</v>
      </c>
      <c r="H1223">
        <v>5.0309999999999997</v>
      </c>
      <c r="I1223">
        <v>10.4</v>
      </c>
      <c r="J1223">
        <v>3.77</v>
      </c>
      <c r="K1223">
        <v>3.59</v>
      </c>
      <c r="L1223">
        <v>18.18</v>
      </c>
    </row>
    <row r="1224" spans="1:12">
      <c r="A1224" s="15">
        <v>2001</v>
      </c>
      <c r="B1224">
        <v>3</v>
      </c>
      <c r="C1224">
        <v>20</v>
      </c>
      <c r="D1224" s="30">
        <f t="shared" si="19"/>
        <v>36970</v>
      </c>
      <c r="E1224">
        <v>168.69</v>
      </c>
      <c r="F1224">
        <v>114.05</v>
      </c>
      <c r="G1224">
        <v>12.15</v>
      </c>
      <c r="H1224">
        <v>5.0289999999999999</v>
      </c>
      <c r="I1224">
        <v>10.46</v>
      </c>
      <c r="J1224">
        <v>3.77</v>
      </c>
      <c r="K1224">
        <v>3.58</v>
      </c>
      <c r="L1224">
        <v>18.14</v>
      </c>
    </row>
    <row r="1225" spans="1:12">
      <c r="A1225" s="15">
        <v>2001</v>
      </c>
      <c r="B1225">
        <v>3</v>
      </c>
      <c r="C1225">
        <v>21</v>
      </c>
      <c r="D1225" s="30">
        <f t="shared" si="19"/>
        <v>36971</v>
      </c>
      <c r="E1225">
        <v>169.28</v>
      </c>
      <c r="F1225">
        <v>114.42</v>
      </c>
      <c r="G1225">
        <v>12.15</v>
      </c>
      <c r="H1225">
        <v>5.0259999999999998</v>
      </c>
      <c r="I1225">
        <v>10.37</v>
      </c>
      <c r="J1225">
        <v>3.77</v>
      </c>
      <c r="K1225">
        <v>3.58</v>
      </c>
      <c r="L1225">
        <v>18.149999999999999</v>
      </c>
    </row>
    <row r="1226" spans="1:12">
      <c r="A1226" s="15">
        <v>2001</v>
      </c>
      <c r="B1226">
        <v>3</v>
      </c>
      <c r="C1226">
        <v>22</v>
      </c>
      <c r="D1226" s="30">
        <f t="shared" si="19"/>
        <v>36972</v>
      </c>
      <c r="E1226">
        <v>168.74</v>
      </c>
      <c r="F1226">
        <v>114.01</v>
      </c>
      <c r="G1226">
        <v>12.15</v>
      </c>
      <c r="H1226">
        <v>5.0229999999999997</v>
      </c>
      <c r="I1226">
        <v>10.48</v>
      </c>
      <c r="J1226">
        <v>3.76</v>
      </c>
      <c r="K1226">
        <v>3.57</v>
      </c>
      <c r="L1226">
        <v>18.09</v>
      </c>
    </row>
    <row r="1227" spans="1:12">
      <c r="A1227" s="15">
        <v>2001</v>
      </c>
      <c r="B1227">
        <v>3</v>
      </c>
      <c r="C1227">
        <v>23</v>
      </c>
      <c r="D1227" s="30">
        <f t="shared" si="19"/>
        <v>36973</v>
      </c>
      <c r="E1227">
        <v>169.13</v>
      </c>
      <c r="F1227">
        <v>114.24</v>
      </c>
      <c r="G1227">
        <v>12.15</v>
      </c>
      <c r="H1227">
        <v>5.0199999999999996</v>
      </c>
      <c r="I1227">
        <v>10.29</v>
      </c>
      <c r="J1227">
        <v>3.79</v>
      </c>
      <c r="K1227">
        <v>3.6</v>
      </c>
      <c r="L1227">
        <v>18.22</v>
      </c>
    </row>
    <row r="1228" spans="1:12">
      <c r="A1228" s="15">
        <v>2001</v>
      </c>
      <c r="B1228">
        <v>3</v>
      </c>
      <c r="C1228">
        <v>24</v>
      </c>
      <c r="D1228" s="30">
        <f t="shared" si="19"/>
        <v>36974</v>
      </c>
      <c r="E1228">
        <v>169.03</v>
      </c>
      <c r="F1228">
        <v>114.14</v>
      </c>
      <c r="G1228">
        <v>12.12</v>
      </c>
      <c r="H1228">
        <v>5.2160000000000002</v>
      </c>
      <c r="I1228">
        <v>10.4</v>
      </c>
      <c r="J1228">
        <v>3.89</v>
      </c>
      <c r="K1228">
        <v>3.7</v>
      </c>
      <c r="L1228">
        <v>19.18</v>
      </c>
    </row>
    <row r="1229" spans="1:12">
      <c r="A1229" s="15">
        <v>2001</v>
      </c>
      <c r="B1229">
        <v>3</v>
      </c>
      <c r="C1229">
        <v>27</v>
      </c>
      <c r="D1229" s="30">
        <f t="shared" si="19"/>
        <v>36977</v>
      </c>
      <c r="E1229">
        <v>168.15</v>
      </c>
      <c r="F1229">
        <v>113.74</v>
      </c>
      <c r="G1229">
        <v>12.14</v>
      </c>
      <c r="H1229">
        <v>5.2880000000000003</v>
      </c>
      <c r="I1229">
        <v>10.42</v>
      </c>
      <c r="J1229">
        <v>3.94</v>
      </c>
      <c r="K1229">
        <v>3.75</v>
      </c>
      <c r="L1229">
        <v>19.600000000000001</v>
      </c>
    </row>
    <row r="1230" spans="1:12">
      <c r="A1230" s="15">
        <v>2001</v>
      </c>
      <c r="B1230">
        <v>3</v>
      </c>
      <c r="C1230">
        <v>28</v>
      </c>
      <c r="D1230" s="30">
        <f t="shared" si="19"/>
        <v>36978</v>
      </c>
      <c r="E1230">
        <v>168.44</v>
      </c>
      <c r="F1230">
        <v>113.91</v>
      </c>
      <c r="G1230">
        <v>12.14</v>
      </c>
      <c r="H1230">
        <v>5.2850000000000001</v>
      </c>
      <c r="I1230">
        <v>10.39</v>
      </c>
      <c r="J1230">
        <v>3.94</v>
      </c>
      <c r="K1230">
        <v>3.74</v>
      </c>
      <c r="L1230">
        <v>19.59</v>
      </c>
    </row>
    <row r="1231" spans="1:12">
      <c r="A1231" s="15">
        <v>2001</v>
      </c>
      <c r="B1231">
        <v>3</v>
      </c>
      <c r="C1231">
        <v>29</v>
      </c>
      <c r="D1231" s="30">
        <f t="shared" si="19"/>
        <v>36979</v>
      </c>
      <c r="E1231">
        <v>168.57</v>
      </c>
      <c r="F1231">
        <v>113.96</v>
      </c>
      <c r="G1231">
        <v>12.14</v>
      </c>
      <c r="H1231">
        <v>5.2830000000000004</v>
      </c>
      <c r="I1231">
        <v>10.39</v>
      </c>
      <c r="J1231">
        <v>3.94</v>
      </c>
      <c r="K1231">
        <v>3.74</v>
      </c>
      <c r="L1231">
        <v>19.57</v>
      </c>
    </row>
    <row r="1232" spans="1:12">
      <c r="A1232" s="15">
        <v>2001</v>
      </c>
      <c r="B1232">
        <v>3</v>
      </c>
      <c r="C1232">
        <v>30</v>
      </c>
      <c r="D1232" s="30">
        <f t="shared" si="19"/>
        <v>36980</v>
      </c>
      <c r="E1232">
        <v>169.28</v>
      </c>
      <c r="F1232">
        <v>114.42</v>
      </c>
      <c r="G1232">
        <v>12.14</v>
      </c>
      <c r="H1232">
        <v>5.28</v>
      </c>
      <c r="I1232">
        <v>10.29</v>
      </c>
      <c r="J1232">
        <v>3.94</v>
      </c>
      <c r="K1232">
        <v>3.75</v>
      </c>
      <c r="L1232">
        <v>19.57</v>
      </c>
    </row>
    <row r="1233" spans="1:12">
      <c r="A1233" s="15">
        <v>2001</v>
      </c>
      <c r="B1233">
        <v>3</v>
      </c>
      <c r="C1233">
        <v>31</v>
      </c>
      <c r="D1233" s="30">
        <f t="shared" si="19"/>
        <v>36981</v>
      </c>
      <c r="E1233">
        <v>169.71</v>
      </c>
      <c r="F1233">
        <v>114.68</v>
      </c>
      <c r="G1233">
        <v>12.14</v>
      </c>
      <c r="H1233">
        <v>5.28</v>
      </c>
      <c r="I1233">
        <v>10.23</v>
      </c>
      <c r="J1233">
        <v>3.94</v>
      </c>
      <c r="K1233">
        <v>3.75</v>
      </c>
      <c r="L1233">
        <v>19.59</v>
      </c>
    </row>
    <row r="1234" spans="1:12">
      <c r="A1234" s="15">
        <v>2001</v>
      </c>
      <c r="B1234">
        <v>4</v>
      </c>
      <c r="C1234">
        <v>3</v>
      </c>
      <c r="D1234" s="30">
        <f t="shared" si="19"/>
        <v>36984</v>
      </c>
      <c r="E1234">
        <v>170.02</v>
      </c>
      <c r="F1234">
        <v>114.83</v>
      </c>
      <c r="G1234">
        <v>12.14</v>
      </c>
      <c r="H1234">
        <v>5.2709999999999999</v>
      </c>
      <c r="I1234">
        <v>10.220000000000001</v>
      </c>
      <c r="J1234">
        <v>3.93</v>
      </c>
      <c r="K1234">
        <v>3.74</v>
      </c>
      <c r="L1234">
        <v>19.53</v>
      </c>
    </row>
    <row r="1235" spans="1:12">
      <c r="A1235" s="15">
        <v>2001</v>
      </c>
      <c r="B1235">
        <v>4</v>
      </c>
      <c r="C1235">
        <v>4</v>
      </c>
      <c r="D1235" s="30">
        <f t="shared" si="19"/>
        <v>36985</v>
      </c>
      <c r="E1235">
        <v>169.9</v>
      </c>
      <c r="F1235">
        <v>114.71</v>
      </c>
      <c r="G1235">
        <v>12.14</v>
      </c>
      <c r="H1235">
        <v>5.2690000000000001</v>
      </c>
      <c r="I1235">
        <v>10.25</v>
      </c>
      <c r="J1235">
        <v>3.93</v>
      </c>
      <c r="K1235">
        <v>3.74</v>
      </c>
      <c r="L1235">
        <v>19.5</v>
      </c>
    </row>
    <row r="1236" spans="1:12">
      <c r="A1236" s="15">
        <v>2001</v>
      </c>
      <c r="B1236">
        <v>4</v>
      </c>
      <c r="C1236">
        <v>7</v>
      </c>
      <c r="D1236" s="30">
        <f t="shared" si="19"/>
        <v>36988</v>
      </c>
      <c r="E1236">
        <v>169.91</v>
      </c>
      <c r="F1236">
        <v>114.61</v>
      </c>
      <c r="G1236">
        <v>12.14</v>
      </c>
      <c r="H1236">
        <v>5.26</v>
      </c>
      <c r="I1236">
        <v>10.29</v>
      </c>
      <c r="J1236">
        <v>3.92</v>
      </c>
      <c r="K1236">
        <v>3.73</v>
      </c>
      <c r="L1236">
        <v>19.420000000000002</v>
      </c>
    </row>
    <row r="1237" spans="1:12">
      <c r="A1237" s="15">
        <v>2001</v>
      </c>
      <c r="B1237">
        <v>4</v>
      </c>
      <c r="C1237">
        <v>9</v>
      </c>
      <c r="D1237" s="30">
        <f t="shared" si="19"/>
        <v>36990</v>
      </c>
      <c r="E1237">
        <v>170.24</v>
      </c>
      <c r="F1237">
        <v>114.77</v>
      </c>
      <c r="G1237">
        <v>12.12</v>
      </c>
      <c r="H1237">
        <v>5.5540000000000003</v>
      </c>
      <c r="I1237">
        <v>10.23</v>
      </c>
      <c r="J1237">
        <v>4.08</v>
      </c>
      <c r="K1237">
        <v>3.89</v>
      </c>
      <c r="L1237">
        <v>21.35</v>
      </c>
    </row>
    <row r="1238" spans="1:12">
      <c r="A1238" s="15">
        <v>2001</v>
      </c>
      <c r="B1238">
        <v>4</v>
      </c>
      <c r="C1238">
        <v>10</v>
      </c>
      <c r="D1238" s="30">
        <f t="shared" si="19"/>
        <v>36991</v>
      </c>
      <c r="E1238">
        <v>170.54</v>
      </c>
      <c r="F1238">
        <v>114.94</v>
      </c>
      <c r="G1238">
        <v>12.12</v>
      </c>
      <c r="H1238">
        <v>5.5510000000000002</v>
      </c>
      <c r="I1238">
        <v>10.11</v>
      </c>
      <c r="J1238">
        <v>4.0999999999999996</v>
      </c>
      <c r="K1238">
        <v>3.9</v>
      </c>
      <c r="L1238">
        <v>21.44</v>
      </c>
    </row>
    <row r="1239" spans="1:12">
      <c r="A1239" s="15">
        <v>2001</v>
      </c>
      <c r="B1239">
        <v>4</v>
      </c>
      <c r="C1239">
        <v>11</v>
      </c>
      <c r="D1239" s="30">
        <f t="shared" si="19"/>
        <v>36992</v>
      </c>
      <c r="E1239">
        <v>170.8</v>
      </c>
      <c r="F1239">
        <v>115.09</v>
      </c>
      <c r="G1239">
        <v>12.12</v>
      </c>
      <c r="H1239">
        <v>5.5490000000000004</v>
      </c>
      <c r="I1239">
        <v>10.09</v>
      </c>
      <c r="J1239">
        <v>4.0999999999999996</v>
      </c>
      <c r="K1239">
        <v>3.9</v>
      </c>
      <c r="L1239">
        <v>21.42</v>
      </c>
    </row>
    <row r="1240" spans="1:12">
      <c r="A1240" s="15">
        <v>2001</v>
      </c>
      <c r="B1240">
        <v>4</v>
      </c>
      <c r="C1240">
        <v>12</v>
      </c>
      <c r="D1240" s="30">
        <f t="shared" si="19"/>
        <v>36993</v>
      </c>
      <c r="E1240">
        <v>170.76</v>
      </c>
      <c r="F1240">
        <v>115.03</v>
      </c>
      <c r="G1240">
        <v>12.12</v>
      </c>
      <c r="H1240">
        <v>5.5460000000000003</v>
      </c>
      <c r="I1240">
        <v>10.11</v>
      </c>
      <c r="J1240">
        <v>4.09</v>
      </c>
      <c r="K1240">
        <v>3.9</v>
      </c>
      <c r="L1240">
        <v>21.39</v>
      </c>
    </row>
    <row r="1241" spans="1:12">
      <c r="A1241" s="15">
        <v>2001</v>
      </c>
      <c r="B1241">
        <v>4</v>
      </c>
      <c r="C1241">
        <v>16</v>
      </c>
      <c r="D1241" s="30">
        <f t="shared" si="19"/>
        <v>36997</v>
      </c>
      <c r="E1241">
        <v>170.6</v>
      </c>
      <c r="F1241">
        <v>114.78</v>
      </c>
      <c r="G1241">
        <v>12.12</v>
      </c>
      <c r="H1241">
        <v>5.5350000000000001</v>
      </c>
      <c r="I1241">
        <v>10.15</v>
      </c>
      <c r="J1241">
        <v>4.09</v>
      </c>
      <c r="K1241">
        <v>3.89</v>
      </c>
      <c r="L1241">
        <v>21.32</v>
      </c>
    </row>
    <row r="1242" spans="1:12">
      <c r="A1242" s="15">
        <v>2001</v>
      </c>
      <c r="B1242">
        <v>4</v>
      </c>
      <c r="C1242">
        <v>17</v>
      </c>
      <c r="D1242" s="30">
        <f t="shared" si="19"/>
        <v>36998</v>
      </c>
      <c r="E1242">
        <v>170.66</v>
      </c>
      <c r="F1242">
        <v>114.79</v>
      </c>
      <c r="G1242">
        <v>12.12</v>
      </c>
      <c r="H1242">
        <v>5.532</v>
      </c>
      <c r="I1242">
        <v>10.16</v>
      </c>
      <c r="J1242">
        <v>4.09</v>
      </c>
      <c r="K1242">
        <v>3.89</v>
      </c>
      <c r="L1242">
        <v>21.3</v>
      </c>
    </row>
    <row r="1243" spans="1:12">
      <c r="A1243" s="15">
        <v>2001</v>
      </c>
      <c r="B1243">
        <v>4</v>
      </c>
      <c r="C1243">
        <v>18</v>
      </c>
      <c r="D1243" s="30">
        <f t="shared" si="19"/>
        <v>36999</v>
      </c>
      <c r="E1243">
        <v>170.89</v>
      </c>
      <c r="F1243">
        <v>114.92</v>
      </c>
      <c r="G1243">
        <v>12.12</v>
      </c>
      <c r="H1243">
        <v>5.5289999999999999</v>
      </c>
      <c r="I1243">
        <v>10.130000000000001</v>
      </c>
      <c r="J1243">
        <v>4.08</v>
      </c>
      <c r="K1243">
        <v>3.89</v>
      </c>
      <c r="L1243">
        <v>21.28</v>
      </c>
    </row>
    <row r="1244" spans="1:12">
      <c r="A1244" s="15">
        <v>2001</v>
      </c>
      <c r="B1244">
        <v>4</v>
      </c>
      <c r="C1244">
        <v>19</v>
      </c>
      <c r="D1244" s="30">
        <f t="shared" si="19"/>
        <v>37000</v>
      </c>
      <c r="E1244">
        <v>171.2</v>
      </c>
      <c r="F1244">
        <v>115.1</v>
      </c>
      <c r="G1244">
        <v>12.1</v>
      </c>
      <c r="H1244">
        <v>5.5839999999999996</v>
      </c>
      <c r="I1244">
        <v>10.1</v>
      </c>
      <c r="J1244">
        <v>4.12</v>
      </c>
      <c r="K1244">
        <v>3.92</v>
      </c>
      <c r="L1244">
        <v>21.64</v>
      </c>
    </row>
    <row r="1245" spans="1:12">
      <c r="A1245" s="15">
        <v>2001</v>
      </c>
      <c r="B1245">
        <v>4</v>
      </c>
      <c r="C1245">
        <v>20</v>
      </c>
      <c r="D1245" s="30">
        <f t="shared" si="19"/>
        <v>37001</v>
      </c>
      <c r="E1245">
        <v>171.31</v>
      </c>
      <c r="F1245">
        <v>115.14</v>
      </c>
      <c r="G1245">
        <v>12.1</v>
      </c>
      <c r="H1245">
        <v>5.5810000000000004</v>
      </c>
      <c r="I1245">
        <v>10.1</v>
      </c>
      <c r="J1245">
        <v>4.1100000000000003</v>
      </c>
      <c r="K1245">
        <v>3.92</v>
      </c>
      <c r="L1245">
        <v>21.62</v>
      </c>
    </row>
    <row r="1246" spans="1:12">
      <c r="A1246" s="15">
        <v>2001</v>
      </c>
      <c r="B1246">
        <v>4</v>
      </c>
      <c r="C1246">
        <v>21</v>
      </c>
      <c r="D1246" s="30">
        <f t="shared" si="19"/>
        <v>37002</v>
      </c>
      <c r="E1246">
        <v>171.41</v>
      </c>
      <c r="F1246">
        <v>115.17</v>
      </c>
      <c r="G1246">
        <v>12.1</v>
      </c>
      <c r="H1246">
        <v>5.5789999999999997</v>
      </c>
      <c r="I1246">
        <v>10.1</v>
      </c>
      <c r="J1246">
        <v>4.1100000000000003</v>
      </c>
      <c r="K1246">
        <v>3.91</v>
      </c>
      <c r="L1246">
        <v>21.59</v>
      </c>
    </row>
    <row r="1247" spans="1:12">
      <c r="A1247" s="15">
        <v>2001</v>
      </c>
      <c r="B1247">
        <v>4</v>
      </c>
      <c r="C1247">
        <v>23</v>
      </c>
      <c r="D1247" s="30">
        <f t="shared" si="19"/>
        <v>37004</v>
      </c>
      <c r="E1247">
        <v>170.88</v>
      </c>
      <c r="F1247">
        <v>115.01</v>
      </c>
      <c r="G1247">
        <v>12.1</v>
      </c>
      <c r="H1247">
        <v>5.5730000000000004</v>
      </c>
      <c r="I1247">
        <v>10.08</v>
      </c>
      <c r="J1247">
        <v>4.12</v>
      </c>
      <c r="K1247">
        <v>3.92</v>
      </c>
      <c r="L1247">
        <v>21.61</v>
      </c>
    </row>
    <row r="1248" spans="1:12">
      <c r="A1248" s="15">
        <v>2001</v>
      </c>
      <c r="B1248">
        <v>4</v>
      </c>
      <c r="C1248">
        <v>24</v>
      </c>
      <c r="D1248" s="30">
        <f t="shared" si="19"/>
        <v>37005</v>
      </c>
      <c r="E1248">
        <v>170.96</v>
      </c>
      <c r="F1248">
        <v>115.03</v>
      </c>
      <c r="G1248">
        <v>12.1</v>
      </c>
      <c r="H1248">
        <v>5.57</v>
      </c>
      <c r="I1248">
        <v>10.09</v>
      </c>
      <c r="J1248">
        <v>4.1100000000000003</v>
      </c>
      <c r="K1248">
        <v>3.92</v>
      </c>
      <c r="L1248">
        <v>21.58</v>
      </c>
    </row>
    <row r="1249" spans="1:12">
      <c r="A1249" s="15">
        <v>2001</v>
      </c>
      <c r="B1249">
        <v>4</v>
      </c>
      <c r="C1249">
        <v>25</v>
      </c>
      <c r="D1249" s="30">
        <f t="shared" si="19"/>
        <v>37006</v>
      </c>
      <c r="E1249">
        <v>171.46</v>
      </c>
      <c r="F1249">
        <v>115.34</v>
      </c>
      <c r="G1249">
        <v>12.1</v>
      </c>
      <c r="H1249">
        <v>5.5670000000000002</v>
      </c>
      <c r="I1249">
        <v>10.029999999999999</v>
      </c>
      <c r="J1249">
        <v>4.1100000000000003</v>
      </c>
      <c r="K1249">
        <v>3.92</v>
      </c>
      <c r="L1249">
        <v>21.58</v>
      </c>
    </row>
    <row r="1250" spans="1:12">
      <c r="A1250" s="15">
        <v>2001</v>
      </c>
      <c r="B1250">
        <v>4</v>
      </c>
      <c r="C1250">
        <v>26</v>
      </c>
      <c r="D1250" s="30">
        <f t="shared" si="19"/>
        <v>37007</v>
      </c>
      <c r="E1250">
        <v>170.95</v>
      </c>
      <c r="F1250">
        <v>114.96</v>
      </c>
      <c r="G1250">
        <v>12.1</v>
      </c>
      <c r="H1250">
        <v>5.5650000000000004</v>
      </c>
      <c r="I1250">
        <v>10.119999999999999</v>
      </c>
      <c r="J1250">
        <v>4.1100000000000003</v>
      </c>
      <c r="K1250">
        <v>3.91</v>
      </c>
      <c r="L1250">
        <v>21.53</v>
      </c>
    </row>
    <row r="1251" spans="1:12">
      <c r="A1251" s="15">
        <v>2001</v>
      </c>
      <c r="B1251">
        <v>4</v>
      </c>
      <c r="C1251">
        <v>27</v>
      </c>
      <c r="D1251" s="30">
        <f t="shared" si="19"/>
        <v>37008</v>
      </c>
      <c r="E1251">
        <v>171.42</v>
      </c>
      <c r="F1251">
        <v>115.25</v>
      </c>
      <c r="G1251">
        <v>12.1</v>
      </c>
      <c r="H1251">
        <v>5.5620000000000003</v>
      </c>
      <c r="I1251">
        <v>10.06</v>
      </c>
      <c r="J1251">
        <v>4.1100000000000003</v>
      </c>
      <c r="K1251">
        <v>3.91</v>
      </c>
      <c r="L1251">
        <v>21.52</v>
      </c>
    </row>
    <row r="1252" spans="1:12">
      <c r="A1252" s="15">
        <v>2001</v>
      </c>
      <c r="B1252">
        <v>4</v>
      </c>
      <c r="C1252">
        <v>28</v>
      </c>
      <c r="D1252" s="30">
        <f t="shared" si="19"/>
        <v>37009</v>
      </c>
      <c r="E1252">
        <v>170.88</v>
      </c>
      <c r="F1252">
        <v>114.84</v>
      </c>
      <c r="G1252">
        <v>12.1</v>
      </c>
      <c r="H1252">
        <v>5.5590000000000002</v>
      </c>
      <c r="I1252">
        <v>10.16</v>
      </c>
      <c r="J1252">
        <v>4.0999999999999996</v>
      </c>
      <c r="K1252">
        <v>3.9</v>
      </c>
      <c r="L1252">
        <v>21.47</v>
      </c>
    </row>
    <row r="1253" spans="1:12">
      <c r="A1253" s="15">
        <v>2001</v>
      </c>
      <c r="B1253">
        <v>4</v>
      </c>
      <c r="C1253">
        <v>30</v>
      </c>
      <c r="D1253" s="30">
        <f t="shared" si="19"/>
        <v>37011</v>
      </c>
      <c r="E1253">
        <v>171.3</v>
      </c>
      <c r="F1253">
        <v>115.06</v>
      </c>
      <c r="G1253">
        <v>12.1</v>
      </c>
      <c r="H1253">
        <v>5.5529999999999999</v>
      </c>
      <c r="I1253">
        <v>10.119999999999999</v>
      </c>
      <c r="J1253">
        <v>4.09</v>
      </c>
      <c r="K1253">
        <v>3.9</v>
      </c>
      <c r="L1253">
        <v>21.43</v>
      </c>
    </row>
    <row r="1254" spans="1:12">
      <c r="A1254" s="15">
        <v>2001</v>
      </c>
      <c r="B1254">
        <v>5</v>
      </c>
      <c r="C1254">
        <v>2</v>
      </c>
      <c r="D1254" s="30">
        <f t="shared" si="19"/>
        <v>37013</v>
      </c>
      <c r="E1254">
        <v>171.4</v>
      </c>
      <c r="F1254">
        <v>115.06</v>
      </c>
      <c r="G1254">
        <v>12.1</v>
      </c>
      <c r="H1254">
        <v>5.548</v>
      </c>
      <c r="I1254">
        <v>10.06</v>
      </c>
      <c r="J1254">
        <v>4.0999999999999996</v>
      </c>
      <c r="K1254">
        <v>3.91</v>
      </c>
      <c r="L1254">
        <v>21.47</v>
      </c>
    </row>
    <row r="1255" spans="1:12">
      <c r="A1255" s="15">
        <v>2001</v>
      </c>
      <c r="B1255">
        <v>5</v>
      </c>
      <c r="C1255">
        <v>3</v>
      </c>
      <c r="D1255" s="30">
        <f t="shared" si="19"/>
        <v>37014</v>
      </c>
      <c r="E1255">
        <v>171.68</v>
      </c>
      <c r="F1255">
        <v>115.22</v>
      </c>
      <c r="G1255">
        <v>12.1</v>
      </c>
      <c r="H1255">
        <v>5.5449999999999999</v>
      </c>
      <c r="I1255">
        <v>10.029999999999999</v>
      </c>
      <c r="J1255">
        <v>4.0999999999999996</v>
      </c>
      <c r="K1255">
        <v>3.91</v>
      </c>
      <c r="L1255">
        <v>21.46</v>
      </c>
    </row>
    <row r="1256" spans="1:12">
      <c r="A1256" s="15">
        <v>2001</v>
      </c>
      <c r="B1256">
        <v>5</v>
      </c>
      <c r="C1256">
        <v>4</v>
      </c>
      <c r="D1256" s="30">
        <f t="shared" si="19"/>
        <v>37015</v>
      </c>
      <c r="E1256">
        <v>172.24</v>
      </c>
      <c r="F1256">
        <v>115.57</v>
      </c>
      <c r="G1256">
        <v>12.1</v>
      </c>
      <c r="H1256">
        <v>5.5419999999999998</v>
      </c>
      <c r="I1256">
        <v>9.9600000000000009</v>
      </c>
      <c r="J1256">
        <v>4.0999999999999996</v>
      </c>
      <c r="K1256">
        <v>3.91</v>
      </c>
      <c r="L1256">
        <v>21.46</v>
      </c>
    </row>
    <row r="1257" spans="1:12">
      <c r="A1257" s="15">
        <v>2001</v>
      </c>
      <c r="B1257">
        <v>5</v>
      </c>
      <c r="C1257">
        <v>5</v>
      </c>
      <c r="D1257" s="30">
        <f t="shared" si="19"/>
        <v>37016</v>
      </c>
      <c r="E1257">
        <v>172.05</v>
      </c>
      <c r="F1257">
        <v>115.41</v>
      </c>
      <c r="G1257">
        <v>12.1</v>
      </c>
      <c r="H1257">
        <v>5.54</v>
      </c>
      <c r="I1257">
        <v>9.99</v>
      </c>
      <c r="J1257">
        <v>4.0999999999999996</v>
      </c>
      <c r="K1257">
        <v>3.91</v>
      </c>
      <c r="L1257">
        <v>21.44</v>
      </c>
    </row>
    <row r="1258" spans="1:12">
      <c r="A1258" s="15">
        <v>2001</v>
      </c>
      <c r="B1258">
        <v>5</v>
      </c>
      <c r="C1258">
        <v>8</v>
      </c>
      <c r="D1258" s="30">
        <f t="shared" si="19"/>
        <v>37019</v>
      </c>
      <c r="E1258">
        <v>172.09</v>
      </c>
      <c r="F1258">
        <v>115.33</v>
      </c>
      <c r="G1258">
        <v>12.1</v>
      </c>
      <c r="H1258">
        <v>5.5309999999999997</v>
      </c>
      <c r="I1258">
        <v>10.029999999999999</v>
      </c>
      <c r="J1258">
        <v>4.09</v>
      </c>
      <c r="K1258">
        <v>3.89</v>
      </c>
      <c r="L1258">
        <v>21.36</v>
      </c>
    </row>
    <row r="1259" spans="1:12">
      <c r="A1259" s="15">
        <v>2001</v>
      </c>
      <c r="B1259">
        <v>5</v>
      </c>
      <c r="C1259">
        <v>9</v>
      </c>
      <c r="D1259" s="30">
        <f t="shared" si="19"/>
        <v>37020</v>
      </c>
      <c r="E1259">
        <v>172.37</v>
      </c>
      <c r="F1259">
        <v>115.48</v>
      </c>
      <c r="G1259">
        <v>12.1</v>
      </c>
      <c r="H1259">
        <v>5.5289999999999999</v>
      </c>
      <c r="I1259">
        <v>9.9600000000000009</v>
      </c>
      <c r="J1259">
        <v>4.0999999999999996</v>
      </c>
      <c r="K1259">
        <v>3.9</v>
      </c>
      <c r="L1259">
        <v>21.4</v>
      </c>
    </row>
    <row r="1260" spans="1:12">
      <c r="A1260" s="15">
        <v>2001</v>
      </c>
      <c r="B1260">
        <v>5</v>
      </c>
      <c r="C1260">
        <v>10</v>
      </c>
      <c r="D1260" s="30">
        <f t="shared" si="19"/>
        <v>37021</v>
      </c>
      <c r="E1260">
        <v>172.54</v>
      </c>
      <c r="F1260">
        <v>115.56</v>
      </c>
      <c r="G1260">
        <v>12.12</v>
      </c>
      <c r="H1260">
        <v>5.6079999999999997</v>
      </c>
      <c r="I1260">
        <v>9.9700000000000006</v>
      </c>
      <c r="J1260">
        <v>4.1399999999999997</v>
      </c>
      <c r="K1260">
        <v>3.94</v>
      </c>
      <c r="L1260">
        <v>21.79</v>
      </c>
    </row>
    <row r="1261" spans="1:12">
      <c r="A1261" s="15">
        <v>2001</v>
      </c>
      <c r="B1261">
        <v>5</v>
      </c>
      <c r="C1261">
        <v>11</v>
      </c>
      <c r="D1261" s="30">
        <f t="shared" si="19"/>
        <v>37022</v>
      </c>
      <c r="E1261">
        <v>172.73</v>
      </c>
      <c r="F1261">
        <v>115.65</v>
      </c>
      <c r="G1261">
        <v>12.12</v>
      </c>
      <c r="H1261">
        <v>5.6050000000000004</v>
      </c>
      <c r="I1261">
        <v>9.9600000000000009</v>
      </c>
      <c r="J1261">
        <v>4.1399999999999997</v>
      </c>
      <c r="K1261">
        <v>3.94</v>
      </c>
      <c r="L1261">
        <v>21.77</v>
      </c>
    </row>
    <row r="1262" spans="1:12">
      <c r="A1262" s="15">
        <v>2001</v>
      </c>
      <c r="B1262">
        <v>5</v>
      </c>
      <c r="C1262">
        <v>12</v>
      </c>
      <c r="D1262" s="30">
        <f t="shared" si="19"/>
        <v>37023</v>
      </c>
      <c r="E1262">
        <v>173.08</v>
      </c>
      <c r="F1262">
        <v>115.85</v>
      </c>
      <c r="G1262">
        <v>12.12</v>
      </c>
      <c r="H1262">
        <v>5.6020000000000003</v>
      </c>
      <c r="I1262">
        <v>9.92</v>
      </c>
      <c r="J1262">
        <v>4.13</v>
      </c>
      <c r="K1262">
        <v>3.94</v>
      </c>
      <c r="L1262">
        <v>21.76</v>
      </c>
    </row>
    <row r="1263" spans="1:12">
      <c r="A1263" s="15">
        <v>2001</v>
      </c>
      <c r="B1263">
        <v>5</v>
      </c>
      <c r="C1263">
        <v>14</v>
      </c>
      <c r="D1263" s="30">
        <f t="shared" si="19"/>
        <v>37025</v>
      </c>
      <c r="E1263">
        <v>173.04</v>
      </c>
      <c r="F1263">
        <v>115.76</v>
      </c>
      <c r="G1263">
        <v>12.12</v>
      </c>
      <c r="H1263">
        <v>5.5970000000000004</v>
      </c>
      <c r="I1263">
        <v>9.9600000000000009</v>
      </c>
      <c r="J1263">
        <v>4.13</v>
      </c>
      <c r="K1263">
        <v>3.93</v>
      </c>
      <c r="L1263">
        <v>21.7</v>
      </c>
    </row>
    <row r="1264" spans="1:12">
      <c r="A1264" s="15">
        <v>2001</v>
      </c>
      <c r="B1264">
        <v>5</v>
      </c>
      <c r="C1264">
        <v>15</v>
      </c>
      <c r="D1264" s="30">
        <f t="shared" si="19"/>
        <v>37026</v>
      </c>
      <c r="E1264">
        <v>173.15</v>
      </c>
      <c r="F1264">
        <v>115.8</v>
      </c>
      <c r="G1264">
        <v>12.12</v>
      </c>
      <c r="H1264">
        <v>5.5940000000000003</v>
      </c>
      <c r="I1264">
        <v>9.9600000000000009</v>
      </c>
      <c r="J1264">
        <v>4.12</v>
      </c>
      <c r="K1264">
        <v>3.93</v>
      </c>
      <c r="L1264">
        <v>21.68</v>
      </c>
    </row>
    <row r="1265" spans="1:12">
      <c r="A1265" s="15">
        <v>2001</v>
      </c>
      <c r="B1265">
        <v>5</v>
      </c>
      <c r="C1265">
        <v>16</v>
      </c>
      <c r="D1265" s="30">
        <f t="shared" si="19"/>
        <v>37027</v>
      </c>
      <c r="E1265">
        <v>173.13</v>
      </c>
      <c r="F1265">
        <v>115.75</v>
      </c>
      <c r="G1265">
        <v>12.12</v>
      </c>
      <c r="H1265">
        <v>5.5910000000000002</v>
      </c>
      <c r="I1265">
        <v>9.9700000000000006</v>
      </c>
      <c r="J1265">
        <v>4.12</v>
      </c>
      <c r="K1265">
        <v>3.93</v>
      </c>
      <c r="L1265">
        <v>21.65</v>
      </c>
    </row>
    <row r="1266" spans="1:12">
      <c r="A1266" s="15">
        <v>2001</v>
      </c>
      <c r="B1266">
        <v>5</v>
      </c>
      <c r="C1266">
        <v>17</v>
      </c>
      <c r="D1266" s="30">
        <f t="shared" si="19"/>
        <v>37028</v>
      </c>
      <c r="E1266">
        <v>173.39</v>
      </c>
      <c r="F1266">
        <v>115.9</v>
      </c>
      <c r="G1266">
        <v>12.12</v>
      </c>
      <c r="H1266">
        <v>5.5880000000000001</v>
      </c>
      <c r="I1266">
        <v>9.9499999999999993</v>
      </c>
      <c r="J1266">
        <v>4.12</v>
      </c>
      <c r="K1266">
        <v>3.92</v>
      </c>
      <c r="L1266">
        <v>21.64</v>
      </c>
    </row>
    <row r="1267" spans="1:12">
      <c r="A1267" s="15">
        <v>2001</v>
      </c>
      <c r="B1267">
        <v>5</v>
      </c>
      <c r="C1267">
        <v>18</v>
      </c>
      <c r="D1267" s="30">
        <f t="shared" si="19"/>
        <v>37029</v>
      </c>
      <c r="E1267">
        <v>173.25</v>
      </c>
      <c r="F1267">
        <v>115.77</v>
      </c>
      <c r="G1267">
        <v>12.12</v>
      </c>
      <c r="H1267">
        <v>5.585</v>
      </c>
      <c r="I1267">
        <v>9.98</v>
      </c>
      <c r="J1267">
        <v>4.12</v>
      </c>
      <c r="K1267">
        <v>3.92</v>
      </c>
      <c r="L1267">
        <v>21.6</v>
      </c>
    </row>
    <row r="1268" spans="1:12">
      <c r="A1268" s="15">
        <v>2001</v>
      </c>
      <c r="B1268">
        <v>5</v>
      </c>
      <c r="C1268">
        <v>19</v>
      </c>
      <c r="D1268" s="30">
        <f t="shared" si="19"/>
        <v>37030</v>
      </c>
      <c r="E1268">
        <v>173.58</v>
      </c>
      <c r="F1268">
        <v>115.96</v>
      </c>
      <c r="G1268">
        <v>12.12</v>
      </c>
      <c r="H1268">
        <v>5.5830000000000002</v>
      </c>
      <c r="I1268">
        <v>9.9499999999999993</v>
      </c>
      <c r="J1268">
        <v>4.1100000000000003</v>
      </c>
      <c r="K1268">
        <v>3.92</v>
      </c>
      <c r="L1268">
        <v>21.59</v>
      </c>
    </row>
    <row r="1269" spans="1:12">
      <c r="A1269" s="15">
        <v>2001</v>
      </c>
      <c r="B1269">
        <v>5</v>
      </c>
      <c r="C1269">
        <v>21</v>
      </c>
      <c r="D1269" s="30">
        <f t="shared" si="19"/>
        <v>37032</v>
      </c>
      <c r="E1269">
        <v>173.53</v>
      </c>
      <c r="F1269">
        <v>115.85</v>
      </c>
      <c r="G1269">
        <v>12.12</v>
      </c>
      <c r="H1269">
        <v>5.577</v>
      </c>
      <c r="I1269">
        <v>9.98</v>
      </c>
      <c r="J1269">
        <v>4.1100000000000003</v>
      </c>
      <c r="K1269">
        <v>3.91</v>
      </c>
      <c r="L1269">
        <v>21.53</v>
      </c>
    </row>
    <row r="1270" spans="1:12">
      <c r="A1270" s="15">
        <v>2001</v>
      </c>
      <c r="B1270">
        <v>5</v>
      </c>
      <c r="C1270">
        <v>22</v>
      </c>
      <c r="D1270" s="30">
        <f t="shared" si="19"/>
        <v>37033</v>
      </c>
      <c r="E1270">
        <v>173.77</v>
      </c>
      <c r="F1270">
        <v>115.98</v>
      </c>
      <c r="G1270">
        <v>12.12</v>
      </c>
      <c r="H1270">
        <v>5.5739999999999998</v>
      </c>
      <c r="I1270">
        <v>9.9600000000000009</v>
      </c>
      <c r="J1270">
        <v>4.1100000000000003</v>
      </c>
      <c r="K1270">
        <v>3.91</v>
      </c>
      <c r="L1270">
        <v>21.52</v>
      </c>
    </row>
    <row r="1271" spans="1:12">
      <c r="A1271" s="15">
        <v>2001</v>
      </c>
      <c r="B1271">
        <v>5</v>
      </c>
      <c r="C1271">
        <v>23</v>
      </c>
      <c r="D1271" s="30">
        <f t="shared" si="19"/>
        <v>37034</v>
      </c>
      <c r="E1271">
        <v>173.73</v>
      </c>
      <c r="F1271">
        <v>115.91</v>
      </c>
      <c r="G1271">
        <v>12.12</v>
      </c>
      <c r="H1271">
        <v>5.5720000000000001</v>
      </c>
      <c r="I1271">
        <v>9.98</v>
      </c>
      <c r="J1271">
        <v>4.0999999999999996</v>
      </c>
      <c r="K1271">
        <v>3.91</v>
      </c>
      <c r="L1271">
        <v>21.49</v>
      </c>
    </row>
    <row r="1272" spans="1:12">
      <c r="A1272" s="15">
        <v>2001</v>
      </c>
      <c r="B1272">
        <v>5</v>
      </c>
      <c r="C1272">
        <v>24</v>
      </c>
      <c r="D1272" s="30">
        <f t="shared" si="19"/>
        <v>37035</v>
      </c>
      <c r="E1272">
        <v>173.92</v>
      </c>
      <c r="F1272">
        <v>116.01</v>
      </c>
      <c r="G1272">
        <v>12.12</v>
      </c>
      <c r="H1272">
        <v>5.569</v>
      </c>
      <c r="I1272">
        <v>9.9600000000000009</v>
      </c>
      <c r="J1272">
        <v>4.0999999999999996</v>
      </c>
      <c r="K1272">
        <v>3.91</v>
      </c>
      <c r="L1272">
        <v>21.49</v>
      </c>
    </row>
    <row r="1273" spans="1:12">
      <c r="A1273" s="15">
        <v>2001</v>
      </c>
      <c r="B1273">
        <v>5</v>
      </c>
      <c r="C1273">
        <v>25</v>
      </c>
      <c r="D1273" s="30">
        <f t="shared" si="19"/>
        <v>37036</v>
      </c>
      <c r="E1273">
        <v>173.88</v>
      </c>
      <c r="F1273">
        <v>115.95</v>
      </c>
      <c r="G1273">
        <v>12.12</v>
      </c>
      <c r="H1273">
        <v>5.5910000000000002</v>
      </c>
      <c r="I1273">
        <v>9.98</v>
      </c>
      <c r="J1273">
        <v>4.1100000000000003</v>
      </c>
      <c r="K1273">
        <v>3.92</v>
      </c>
      <c r="L1273">
        <v>21.58</v>
      </c>
    </row>
    <row r="1274" spans="1:12">
      <c r="A1274" s="15">
        <v>2001</v>
      </c>
      <c r="B1274">
        <v>5</v>
      </c>
      <c r="C1274">
        <v>26</v>
      </c>
      <c r="D1274" s="30">
        <f t="shared" si="19"/>
        <v>37037</v>
      </c>
      <c r="E1274">
        <v>174.4</v>
      </c>
      <c r="F1274">
        <v>116.27</v>
      </c>
      <c r="G1274">
        <v>12.12</v>
      </c>
      <c r="H1274">
        <v>5.5880000000000001</v>
      </c>
      <c r="I1274">
        <v>9.92</v>
      </c>
      <c r="J1274">
        <v>4.1100000000000003</v>
      </c>
      <c r="K1274">
        <v>3.92</v>
      </c>
      <c r="L1274">
        <v>21.58</v>
      </c>
    </row>
    <row r="1275" spans="1:12">
      <c r="A1275" s="15">
        <v>2001</v>
      </c>
      <c r="B1275">
        <v>5</v>
      </c>
      <c r="C1275">
        <v>28</v>
      </c>
      <c r="D1275" s="30">
        <f t="shared" si="19"/>
        <v>37039</v>
      </c>
      <c r="E1275">
        <v>174.72</v>
      </c>
      <c r="F1275">
        <v>116.42</v>
      </c>
      <c r="G1275">
        <v>12.12</v>
      </c>
      <c r="H1275">
        <v>5.5830000000000002</v>
      </c>
      <c r="I1275">
        <v>9.75</v>
      </c>
      <c r="J1275">
        <v>4.1399999999999997</v>
      </c>
      <c r="K1275">
        <v>3.95</v>
      </c>
      <c r="L1275">
        <v>21.72</v>
      </c>
    </row>
    <row r="1276" spans="1:12">
      <c r="A1276" s="15">
        <v>2001</v>
      </c>
      <c r="B1276">
        <v>5</v>
      </c>
      <c r="C1276">
        <v>29</v>
      </c>
      <c r="D1276" s="30">
        <f t="shared" si="19"/>
        <v>37040</v>
      </c>
      <c r="E1276">
        <v>174.84</v>
      </c>
      <c r="F1276">
        <v>116.47</v>
      </c>
      <c r="G1276">
        <v>12.12</v>
      </c>
      <c r="H1276">
        <v>5.58</v>
      </c>
      <c r="I1276">
        <v>9.75</v>
      </c>
      <c r="J1276">
        <v>4.1399999999999997</v>
      </c>
      <c r="K1276">
        <v>3.94</v>
      </c>
      <c r="L1276">
        <v>21.7</v>
      </c>
    </row>
    <row r="1277" spans="1:12">
      <c r="A1277" s="15">
        <v>2001</v>
      </c>
      <c r="B1277">
        <v>5</v>
      </c>
      <c r="C1277">
        <v>30</v>
      </c>
      <c r="D1277" s="30">
        <f t="shared" si="19"/>
        <v>37041</v>
      </c>
      <c r="E1277">
        <v>174.91</v>
      </c>
      <c r="F1277">
        <v>116.48</v>
      </c>
      <c r="G1277">
        <v>12.12</v>
      </c>
      <c r="H1277">
        <v>5.577</v>
      </c>
      <c r="I1277">
        <v>9.75</v>
      </c>
      <c r="J1277">
        <v>4.13</v>
      </c>
      <c r="K1277">
        <v>3.94</v>
      </c>
      <c r="L1277">
        <v>21.68</v>
      </c>
    </row>
    <row r="1278" spans="1:12">
      <c r="A1278" s="15">
        <v>2001</v>
      </c>
      <c r="B1278">
        <v>5</v>
      </c>
      <c r="C1278">
        <v>31</v>
      </c>
      <c r="D1278" s="30">
        <f t="shared" si="19"/>
        <v>37042</v>
      </c>
      <c r="E1278">
        <v>175.18</v>
      </c>
      <c r="F1278">
        <v>116.63</v>
      </c>
      <c r="G1278">
        <v>12.12</v>
      </c>
      <c r="H1278">
        <v>5.577</v>
      </c>
      <c r="I1278">
        <v>9.7200000000000006</v>
      </c>
      <c r="J1278">
        <v>4.13</v>
      </c>
      <c r="K1278">
        <v>3.94</v>
      </c>
      <c r="L1278">
        <v>21.69</v>
      </c>
    </row>
    <row r="1279" spans="1:12">
      <c r="A1279" s="15">
        <v>2001</v>
      </c>
      <c r="B1279">
        <v>6</v>
      </c>
      <c r="C1279">
        <v>1</v>
      </c>
      <c r="D1279" s="30">
        <f t="shared" si="19"/>
        <v>37043</v>
      </c>
      <c r="E1279">
        <v>175.09</v>
      </c>
      <c r="F1279">
        <v>116.57</v>
      </c>
      <c r="G1279">
        <v>12.12</v>
      </c>
      <c r="H1279">
        <v>5.5750000000000002</v>
      </c>
      <c r="I1279">
        <v>9.74</v>
      </c>
      <c r="J1279">
        <v>4.13</v>
      </c>
      <c r="K1279">
        <v>3.94</v>
      </c>
      <c r="L1279">
        <v>21.66</v>
      </c>
    </row>
    <row r="1280" spans="1:12">
      <c r="A1280" s="15">
        <v>2001</v>
      </c>
      <c r="B1280">
        <v>6</v>
      </c>
      <c r="C1280">
        <v>2</v>
      </c>
      <c r="D1280" s="30">
        <f t="shared" si="19"/>
        <v>37044</v>
      </c>
      <c r="E1280">
        <v>175.08</v>
      </c>
      <c r="F1280">
        <v>116.53</v>
      </c>
      <c r="G1280">
        <v>12.12</v>
      </c>
      <c r="H1280">
        <v>5.5720000000000001</v>
      </c>
      <c r="I1280">
        <v>9.76</v>
      </c>
      <c r="J1280">
        <v>4.13</v>
      </c>
      <c r="K1280">
        <v>3.93</v>
      </c>
      <c r="L1280">
        <v>21.63</v>
      </c>
    </row>
    <row r="1281" spans="1:12">
      <c r="A1281" s="15">
        <v>2001</v>
      </c>
      <c r="B1281">
        <v>6</v>
      </c>
      <c r="C1281">
        <v>4</v>
      </c>
      <c r="D1281" s="30">
        <f t="shared" si="19"/>
        <v>37046</v>
      </c>
      <c r="E1281">
        <v>174.96</v>
      </c>
      <c r="F1281">
        <v>116.38</v>
      </c>
      <c r="G1281">
        <v>12.12</v>
      </c>
      <c r="H1281">
        <v>5.5659999999999998</v>
      </c>
      <c r="I1281">
        <v>9.8000000000000007</v>
      </c>
      <c r="J1281">
        <v>4.12</v>
      </c>
      <c r="K1281">
        <v>3.93</v>
      </c>
      <c r="L1281">
        <v>21.57</v>
      </c>
    </row>
    <row r="1282" spans="1:12">
      <c r="A1282" s="15">
        <v>2001</v>
      </c>
      <c r="B1282">
        <v>6</v>
      </c>
      <c r="C1282">
        <v>6</v>
      </c>
      <c r="D1282" s="30">
        <f t="shared" ref="D1282:D1345" si="20">DATE(A1282,B1282,C1282)</f>
        <v>37048</v>
      </c>
      <c r="E1282">
        <v>175.04</v>
      </c>
      <c r="F1282">
        <v>116.36</v>
      </c>
      <c r="G1282">
        <v>12.12</v>
      </c>
      <c r="H1282">
        <v>5.5609999999999999</v>
      </c>
      <c r="I1282">
        <v>9.82</v>
      </c>
      <c r="J1282">
        <v>4.1100000000000003</v>
      </c>
      <c r="K1282">
        <v>3.92</v>
      </c>
      <c r="L1282">
        <v>21.52</v>
      </c>
    </row>
    <row r="1283" spans="1:12">
      <c r="A1283" s="15">
        <v>2001</v>
      </c>
      <c r="B1283">
        <v>6</v>
      </c>
      <c r="C1283">
        <v>7</v>
      </c>
      <c r="D1283" s="30">
        <f t="shared" si="20"/>
        <v>37049</v>
      </c>
      <c r="E1283">
        <v>174.84</v>
      </c>
      <c r="F1283">
        <v>116.19</v>
      </c>
      <c r="G1283">
        <v>12.12</v>
      </c>
      <c r="H1283">
        <v>5.5579999999999998</v>
      </c>
      <c r="I1283">
        <v>9.86</v>
      </c>
      <c r="J1283">
        <v>4.1100000000000003</v>
      </c>
      <c r="K1283">
        <v>3.91</v>
      </c>
      <c r="L1283">
        <v>21.48</v>
      </c>
    </row>
    <row r="1284" spans="1:12">
      <c r="A1284" s="15">
        <v>2001</v>
      </c>
      <c r="B1284">
        <v>6</v>
      </c>
      <c r="C1284">
        <v>8</v>
      </c>
      <c r="D1284" s="30">
        <f t="shared" si="20"/>
        <v>37050</v>
      </c>
      <c r="E1284">
        <v>174.79</v>
      </c>
      <c r="F1284">
        <v>116.12</v>
      </c>
      <c r="G1284">
        <v>12.12</v>
      </c>
      <c r="H1284">
        <v>5.5549999999999997</v>
      </c>
      <c r="I1284">
        <v>9.83</v>
      </c>
      <c r="J1284">
        <v>4.12</v>
      </c>
      <c r="K1284">
        <v>3.92</v>
      </c>
      <c r="L1284">
        <v>21.51</v>
      </c>
    </row>
    <row r="1285" spans="1:12">
      <c r="A1285" s="15">
        <v>2001</v>
      </c>
      <c r="B1285">
        <v>6</v>
      </c>
      <c r="C1285">
        <v>9</v>
      </c>
      <c r="D1285" s="30">
        <f t="shared" si="20"/>
        <v>37051</v>
      </c>
      <c r="E1285">
        <v>175.64</v>
      </c>
      <c r="F1285">
        <v>116.66</v>
      </c>
      <c r="G1285">
        <v>12.12</v>
      </c>
      <c r="H1285">
        <v>5.5519999999999996</v>
      </c>
      <c r="I1285">
        <v>9.7200000000000006</v>
      </c>
      <c r="J1285">
        <v>4.12</v>
      </c>
      <c r="K1285">
        <v>3.93</v>
      </c>
      <c r="L1285">
        <v>21.53</v>
      </c>
    </row>
    <row r="1286" spans="1:12">
      <c r="A1286" s="15">
        <v>2001</v>
      </c>
      <c r="B1286">
        <v>6</v>
      </c>
      <c r="C1286">
        <v>11</v>
      </c>
      <c r="D1286" s="30">
        <f t="shared" si="20"/>
        <v>37053</v>
      </c>
      <c r="E1286">
        <v>175.71</v>
      </c>
      <c r="F1286">
        <v>116.64</v>
      </c>
      <c r="G1286">
        <v>12.12</v>
      </c>
      <c r="H1286">
        <v>5.5469999999999997</v>
      </c>
      <c r="I1286">
        <v>9.74</v>
      </c>
      <c r="J1286">
        <v>4.1100000000000003</v>
      </c>
      <c r="K1286">
        <v>3.92</v>
      </c>
      <c r="L1286">
        <v>21.48</v>
      </c>
    </row>
    <row r="1287" spans="1:12">
      <c r="A1287" s="15">
        <v>2001</v>
      </c>
      <c r="B1287">
        <v>6</v>
      </c>
      <c r="C1287">
        <v>12</v>
      </c>
      <c r="D1287" s="30">
        <f t="shared" si="20"/>
        <v>37054</v>
      </c>
      <c r="E1287">
        <v>175.89</v>
      </c>
      <c r="F1287">
        <v>116.73</v>
      </c>
      <c r="G1287">
        <v>12.12</v>
      </c>
      <c r="H1287">
        <v>5.5439999999999996</v>
      </c>
      <c r="I1287">
        <v>9.7200000000000006</v>
      </c>
      <c r="J1287">
        <v>4.1100000000000003</v>
      </c>
      <c r="K1287">
        <v>3.92</v>
      </c>
      <c r="L1287">
        <v>21.46</v>
      </c>
    </row>
    <row r="1288" spans="1:12">
      <c r="A1288" s="15">
        <v>2001</v>
      </c>
      <c r="B1288">
        <v>6</v>
      </c>
      <c r="C1288">
        <v>13</v>
      </c>
      <c r="D1288" s="30">
        <f t="shared" si="20"/>
        <v>37055</v>
      </c>
      <c r="E1288">
        <v>176.1</v>
      </c>
      <c r="F1288">
        <v>116.84</v>
      </c>
      <c r="G1288">
        <v>12.12</v>
      </c>
      <c r="H1288">
        <v>5.5410000000000004</v>
      </c>
      <c r="I1288">
        <v>9.7100000000000009</v>
      </c>
      <c r="J1288">
        <v>4.1100000000000003</v>
      </c>
      <c r="K1288">
        <v>3.92</v>
      </c>
      <c r="L1288">
        <v>21.44</v>
      </c>
    </row>
    <row r="1289" spans="1:12">
      <c r="A1289" s="15">
        <v>2001</v>
      </c>
      <c r="B1289">
        <v>6</v>
      </c>
      <c r="C1289">
        <v>14</v>
      </c>
      <c r="D1289" s="30">
        <f t="shared" si="20"/>
        <v>37056</v>
      </c>
      <c r="E1289">
        <v>175.97</v>
      </c>
      <c r="F1289">
        <v>116.72</v>
      </c>
      <c r="G1289">
        <v>12.12</v>
      </c>
      <c r="H1289">
        <v>5.5380000000000003</v>
      </c>
      <c r="I1289">
        <v>9.74</v>
      </c>
      <c r="J1289">
        <v>4.0999999999999996</v>
      </c>
      <c r="K1289">
        <v>3.91</v>
      </c>
      <c r="L1289">
        <v>21.41</v>
      </c>
    </row>
    <row r="1290" spans="1:12">
      <c r="A1290" s="15">
        <v>2001</v>
      </c>
      <c r="B1290">
        <v>6</v>
      </c>
      <c r="C1290">
        <v>15</v>
      </c>
      <c r="D1290" s="30">
        <f t="shared" si="20"/>
        <v>37057</v>
      </c>
      <c r="E1290">
        <v>176.13</v>
      </c>
      <c r="F1290">
        <v>116.79</v>
      </c>
      <c r="G1290">
        <v>12.12</v>
      </c>
      <c r="H1290">
        <v>5.5359999999999996</v>
      </c>
      <c r="I1290">
        <v>9.73</v>
      </c>
      <c r="J1290">
        <v>4.0999999999999996</v>
      </c>
      <c r="K1290">
        <v>3.91</v>
      </c>
      <c r="L1290">
        <v>21.39</v>
      </c>
    </row>
    <row r="1291" spans="1:12">
      <c r="A1291" s="15">
        <v>2001</v>
      </c>
      <c r="B1291">
        <v>6</v>
      </c>
      <c r="C1291">
        <v>16</v>
      </c>
      <c r="D1291" s="30">
        <f t="shared" si="20"/>
        <v>37058</v>
      </c>
      <c r="E1291">
        <v>176.4</v>
      </c>
      <c r="F1291">
        <v>116.94</v>
      </c>
      <c r="G1291">
        <v>12.12</v>
      </c>
      <c r="H1291">
        <v>5.5330000000000004</v>
      </c>
      <c r="I1291">
        <v>9.7100000000000009</v>
      </c>
      <c r="J1291">
        <v>4.0999999999999996</v>
      </c>
      <c r="K1291">
        <v>3.91</v>
      </c>
      <c r="L1291">
        <v>21.38</v>
      </c>
    </row>
    <row r="1292" spans="1:12">
      <c r="A1292" s="15">
        <v>2001</v>
      </c>
      <c r="B1292">
        <v>6</v>
      </c>
      <c r="C1292">
        <v>18</v>
      </c>
      <c r="D1292" s="30">
        <f t="shared" si="20"/>
        <v>37060</v>
      </c>
      <c r="E1292">
        <v>176.56</v>
      </c>
      <c r="F1292">
        <v>116.98</v>
      </c>
      <c r="G1292">
        <v>12.12</v>
      </c>
      <c r="H1292">
        <v>5.5270000000000001</v>
      </c>
      <c r="I1292">
        <v>9.69</v>
      </c>
      <c r="J1292">
        <v>4.0999999999999996</v>
      </c>
      <c r="K1292">
        <v>3.91</v>
      </c>
      <c r="L1292">
        <v>21.36</v>
      </c>
    </row>
    <row r="1293" spans="1:12">
      <c r="A1293" s="15">
        <v>2001</v>
      </c>
      <c r="B1293">
        <v>6</v>
      </c>
      <c r="C1293">
        <v>19</v>
      </c>
      <c r="D1293" s="30">
        <f t="shared" si="20"/>
        <v>37061</v>
      </c>
      <c r="E1293">
        <v>176.96</v>
      </c>
      <c r="F1293">
        <v>117.21</v>
      </c>
      <c r="G1293">
        <v>12.11</v>
      </c>
      <c r="H1293">
        <v>5.5670000000000002</v>
      </c>
      <c r="I1293">
        <v>9.56</v>
      </c>
      <c r="J1293">
        <v>4.1399999999999997</v>
      </c>
      <c r="K1293">
        <v>3.95</v>
      </c>
      <c r="L1293">
        <v>21.68</v>
      </c>
    </row>
    <row r="1294" spans="1:12">
      <c r="A1294" s="15">
        <v>2001</v>
      </c>
      <c r="B1294">
        <v>6</v>
      </c>
      <c r="C1294">
        <v>20</v>
      </c>
      <c r="D1294" s="30">
        <f t="shared" si="20"/>
        <v>37062</v>
      </c>
      <c r="E1294">
        <v>177.41</v>
      </c>
      <c r="F1294">
        <v>117.48</v>
      </c>
      <c r="G1294">
        <v>12.13</v>
      </c>
      <c r="H1294">
        <v>5.69</v>
      </c>
      <c r="I1294">
        <v>9.5399999999999991</v>
      </c>
      <c r="J1294">
        <v>4.21</v>
      </c>
      <c r="K1294">
        <v>4.0199999999999996</v>
      </c>
      <c r="L1294">
        <v>22.32</v>
      </c>
    </row>
    <row r="1295" spans="1:12">
      <c r="A1295" s="15">
        <v>2001</v>
      </c>
      <c r="B1295">
        <v>6</v>
      </c>
      <c r="C1295">
        <v>21</v>
      </c>
      <c r="D1295" s="30">
        <f t="shared" si="20"/>
        <v>37063</v>
      </c>
      <c r="E1295">
        <v>177.54</v>
      </c>
      <c r="F1295">
        <v>117.53</v>
      </c>
      <c r="G1295">
        <v>12.13</v>
      </c>
      <c r="H1295">
        <v>5.6870000000000003</v>
      </c>
      <c r="I1295">
        <v>9.5399999999999991</v>
      </c>
      <c r="J1295">
        <v>4.21</v>
      </c>
      <c r="K1295">
        <v>4.01</v>
      </c>
      <c r="L1295">
        <v>22.3</v>
      </c>
    </row>
    <row r="1296" spans="1:12">
      <c r="A1296" s="15">
        <v>2001</v>
      </c>
      <c r="B1296">
        <v>6</v>
      </c>
      <c r="C1296">
        <v>22</v>
      </c>
      <c r="D1296" s="30">
        <f t="shared" si="20"/>
        <v>37064</v>
      </c>
      <c r="E1296">
        <v>177.68</v>
      </c>
      <c r="F1296">
        <v>117.59</v>
      </c>
      <c r="G1296">
        <v>12.13</v>
      </c>
      <c r="H1296">
        <v>5.6849999999999996</v>
      </c>
      <c r="I1296">
        <v>9.5299999999999994</v>
      </c>
      <c r="J1296">
        <v>4.2</v>
      </c>
      <c r="K1296">
        <v>4.01</v>
      </c>
      <c r="L1296">
        <v>22.28</v>
      </c>
    </row>
    <row r="1297" spans="1:12">
      <c r="A1297" s="15">
        <v>2001</v>
      </c>
      <c r="B1297">
        <v>6</v>
      </c>
      <c r="C1297">
        <v>23</v>
      </c>
      <c r="D1297" s="30">
        <f t="shared" si="20"/>
        <v>37065</v>
      </c>
      <c r="E1297">
        <v>178.03</v>
      </c>
      <c r="F1297">
        <v>117.79</v>
      </c>
      <c r="G1297">
        <v>12.13</v>
      </c>
      <c r="H1297">
        <v>5.6820000000000004</v>
      </c>
      <c r="I1297">
        <v>9.5</v>
      </c>
      <c r="J1297">
        <v>4.2</v>
      </c>
      <c r="K1297">
        <v>4.01</v>
      </c>
      <c r="L1297">
        <v>22.26</v>
      </c>
    </row>
    <row r="1298" spans="1:12">
      <c r="A1298" s="15">
        <v>2001</v>
      </c>
      <c r="B1298">
        <v>6</v>
      </c>
      <c r="C1298">
        <v>25</v>
      </c>
      <c r="D1298" s="30">
        <f t="shared" si="20"/>
        <v>37067</v>
      </c>
      <c r="E1298">
        <v>177.91</v>
      </c>
      <c r="F1298">
        <v>117.95</v>
      </c>
      <c r="G1298">
        <v>12.13</v>
      </c>
      <c r="H1298">
        <v>5.6760000000000002</v>
      </c>
      <c r="I1298">
        <v>9.41</v>
      </c>
      <c r="J1298">
        <v>4.21</v>
      </c>
      <c r="K1298">
        <v>4.0199999999999996</v>
      </c>
      <c r="L1298">
        <v>22.31</v>
      </c>
    </row>
    <row r="1299" spans="1:12">
      <c r="A1299" s="15">
        <v>2001</v>
      </c>
      <c r="B1299">
        <v>6</v>
      </c>
      <c r="C1299">
        <v>26</v>
      </c>
      <c r="D1299" s="30">
        <f t="shared" si="20"/>
        <v>37068</v>
      </c>
      <c r="E1299">
        <v>178.32</v>
      </c>
      <c r="F1299">
        <v>118.19</v>
      </c>
      <c r="G1299">
        <v>12.13</v>
      </c>
      <c r="H1299">
        <v>5.673</v>
      </c>
      <c r="I1299">
        <v>9.36</v>
      </c>
      <c r="J1299">
        <v>4.21</v>
      </c>
      <c r="K1299">
        <v>4.0199999999999996</v>
      </c>
      <c r="L1299">
        <v>22.3</v>
      </c>
    </row>
    <row r="1300" spans="1:12">
      <c r="A1300" s="15">
        <v>2001</v>
      </c>
      <c r="B1300">
        <v>6</v>
      </c>
      <c r="C1300">
        <v>27</v>
      </c>
      <c r="D1300" s="30">
        <f t="shared" si="20"/>
        <v>37069</v>
      </c>
      <c r="E1300">
        <v>178.56</v>
      </c>
      <c r="F1300">
        <v>118.32</v>
      </c>
      <c r="G1300">
        <v>12.13</v>
      </c>
      <c r="H1300">
        <v>5.6710000000000003</v>
      </c>
      <c r="I1300">
        <v>9.34</v>
      </c>
      <c r="J1300">
        <v>4.21</v>
      </c>
      <c r="K1300">
        <v>4.0199999999999996</v>
      </c>
      <c r="L1300">
        <v>22.28</v>
      </c>
    </row>
    <row r="1301" spans="1:12">
      <c r="A1301" s="15">
        <v>2001</v>
      </c>
      <c r="B1301">
        <v>6</v>
      </c>
      <c r="C1301">
        <v>28</v>
      </c>
      <c r="D1301" s="30">
        <f t="shared" si="20"/>
        <v>37070</v>
      </c>
      <c r="E1301">
        <v>179.17</v>
      </c>
      <c r="F1301">
        <v>118.7</v>
      </c>
      <c r="G1301">
        <v>12.13</v>
      </c>
      <c r="H1301">
        <v>5.6680000000000001</v>
      </c>
      <c r="I1301">
        <v>9.27</v>
      </c>
      <c r="J1301">
        <v>4.21</v>
      </c>
      <c r="K1301">
        <v>4.0199999999999996</v>
      </c>
      <c r="L1301">
        <v>22.29</v>
      </c>
    </row>
    <row r="1302" spans="1:12">
      <c r="A1302" s="15">
        <v>2001</v>
      </c>
      <c r="B1302">
        <v>6</v>
      </c>
      <c r="C1302">
        <v>29</v>
      </c>
      <c r="D1302" s="30">
        <f t="shared" si="20"/>
        <v>37071</v>
      </c>
      <c r="E1302">
        <v>179.6</v>
      </c>
      <c r="F1302">
        <v>118.96</v>
      </c>
      <c r="G1302">
        <v>12.13</v>
      </c>
      <c r="H1302">
        <v>5.665</v>
      </c>
      <c r="I1302">
        <v>9.2200000000000006</v>
      </c>
      <c r="J1302">
        <v>4.21</v>
      </c>
      <c r="K1302">
        <v>4.0199999999999996</v>
      </c>
      <c r="L1302">
        <v>22.28</v>
      </c>
    </row>
    <row r="1303" spans="1:12">
      <c r="A1303" s="15">
        <v>2001</v>
      </c>
      <c r="B1303">
        <v>6</v>
      </c>
      <c r="C1303">
        <v>30</v>
      </c>
      <c r="D1303" s="30">
        <f t="shared" si="20"/>
        <v>37072</v>
      </c>
      <c r="E1303">
        <v>179.55</v>
      </c>
      <c r="F1303">
        <v>118.89</v>
      </c>
      <c r="G1303">
        <v>12.13</v>
      </c>
      <c r="H1303">
        <v>5.6619999999999999</v>
      </c>
      <c r="I1303">
        <v>9.24</v>
      </c>
      <c r="J1303">
        <v>4.2</v>
      </c>
      <c r="K1303">
        <v>4.0199999999999996</v>
      </c>
      <c r="L1303">
        <v>22.25</v>
      </c>
    </row>
    <row r="1304" spans="1:12">
      <c r="A1304" s="15">
        <v>2001</v>
      </c>
      <c r="B1304">
        <v>7</v>
      </c>
      <c r="C1304">
        <v>2</v>
      </c>
      <c r="D1304" s="30">
        <f t="shared" si="20"/>
        <v>37074</v>
      </c>
      <c r="E1304">
        <v>179.85</v>
      </c>
      <c r="F1304">
        <v>119.03</v>
      </c>
      <c r="G1304">
        <v>12.13</v>
      </c>
      <c r="H1304">
        <v>5.657</v>
      </c>
      <c r="I1304">
        <v>9.23</v>
      </c>
      <c r="J1304">
        <v>4.2</v>
      </c>
      <c r="K1304">
        <v>4.01</v>
      </c>
      <c r="L1304">
        <v>22.21</v>
      </c>
    </row>
    <row r="1305" spans="1:12">
      <c r="A1305" s="15">
        <v>2001</v>
      </c>
      <c r="B1305">
        <v>7</v>
      </c>
      <c r="C1305">
        <v>3</v>
      </c>
      <c r="D1305" s="30">
        <f t="shared" si="20"/>
        <v>37075</v>
      </c>
      <c r="E1305">
        <v>179.95</v>
      </c>
      <c r="F1305">
        <v>119.07</v>
      </c>
      <c r="G1305">
        <v>12.13</v>
      </c>
      <c r="H1305">
        <v>5.6539999999999999</v>
      </c>
      <c r="I1305">
        <v>9.2200000000000006</v>
      </c>
      <c r="J1305">
        <v>4.2</v>
      </c>
      <c r="K1305">
        <v>4.01</v>
      </c>
      <c r="L1305">
        <v>22.19</v>
      </c>
    </row>
    <row r="1306" spans="1:12">
      <c r="A1306" s="15">
        <v>2001</v>
      </c>
      <c r="B1306">
        <v>7</v>
      </c>
      <c r="C1306">
        <v>4</v>
      </c>
      <c r="D1306" s="30">
        <f t="shared" si="20"/>
        <v>37076</v>
      </c>
      <c r="E1306">
        <v>180.37</v>
      </c>
      <c r="F1306">
        <v>119.32</v>
      </c>
      <c r="G1306">
        <v>12.13</v>
      </c>
      <c r="H1306">
        <v>5.6509999999999998</v>
      </c>
      <c r="I1306">
        <v>9.18</v>
      </c>
      <c r="J1306">
        <v>4.2</v>
      </c>
      <c r="K1306">
        <v>4.01</v>
      </c>
      <c r="L1306">
        <v>22.18</v>
      </c>
    </row>
    <row r="1307" spans="1:12">
      <c r="A1307" s="15">
        <v>2001</v>
      </c>
      <c r="B1307">
        <v>7</v>
      </c>
      <c r="C1307">
        <v>5</v>
      </c>
      <c r="D1307" s="30">
        <f t="shared" si="20"/>
        <v>37077</v>
      </c>
      <c r="E1307">
        <v>181.22</v>
      </c>
      <c r="F1307">
        <v>119.86</v>
      </c>
      <c r="G1307">
        <v>12.13</v>
      </c>
      <c r="H1307">
        <v>5.6479999999999997</v>
      </c>
      <c r="I1307">
        <v>9.07</v>
      </c>
      <c r="J1307">
        <v>4.2</v>
      </c>
      <c r="K1307">
        <v>4.0199999999999996</v>
      </c>
      <c r="L1307">
        <v>22.2</v>
      </c>
    </row>
    <row r="1308" spans="1:12">
      <c r="A1308" s="15">
        <v>2001</v>
      </c>
      <c r="B1308">
        <v>7</v>
      </c>
      <c r="C1308">
        <v>6</v>
      </c>
      <c r="D1308" s="30">
        <f t="shared" si="20"/>
        <v>37078</v>
      </c>
      <c r="E1308">
        <v>181.79</v>
      </c>
      <c r="F1308">
        <v>120.21</v>
      </c>
      <c r="G1308">
        <v>12.13</v>
      </c>
      <c r="H1308">
        <v>5.6459999999999999</v>
      </c>
      <c r="I1308">
        <v>9</v>
      </c>
      <c r="J1308">
        <v>4.2</v>
      </c>
      <c r="K1308">
        <v>4.0199999999999996</v>
      </c>
      <c r="L1308">
        <v>22.2</v>
      </c>
    </row>
    <row r="1309" spans="1:12">
      <c r="A1309" s="15">
        <v>2001</v>
      </c>
      <c r="B1309">
        <v>7</v>
      </c>
      <c r="C1309">
        <v>7</v>
      </c>
      <c r="D1309" s="30">
        <f t="shared" si="20"/>
        <v>37079</v>
      </c>
      <c r="E1309">
        <v>182.09</v>
      </c>
      <c r="F1309">
        <v>120.38</v>
      </c>
      <c r="G1309">
        <v>12.13</v>
      </c>
      <c r="H1309">
        <v>5.6429999999999998</v>
      </c>
      <c r="I1309">
        <v>8.9700000000000006</v>
      </c>
      <c r="J1309">
        <v>4.2</v>
      </c>
      <c r="K1309">
        <v>4.0199999999999996</v>
      </c>
      <c r="L1309">
        <v>22.18</v>
      </c>
    </row>
    <row r="1310" spans="1:12">
      <c r="A1310" s="15">
        <v>2001</v>
      </c>
      <c r="B1310">
        <v>7</v>
      </c>
      <c r="C1310">
        <v>9</v>
      </c>
      <c r="D1310" s="30">
        <f t="shared" si="20"/>
        <v>37081</v>
      </c>
      <c r="E1310">
        <v>181.55</v>
      </c>
      <c r="F1310">
        <v>119.94</v>
      </c>
      <c r="G1310">
        <v>12.13</v>
      </c>
      <c r="H1310">
        <v>5.6369999999999996</v>
      </c>
      <c r="I1310">
        <v>9.08</v>
      </c>
      <c r="J1310">
        <v>4.1900000000000004</v>
      </c>
      <c r="K1310">
        <v>4</v>
      </c>
      <c r="L1310">
        <v>22.1</v>
      </c>
    </row>
    <row r="1311" spans="1:12">
      <c r="A1311" s="15">
        <v>2001</v>
      </c>
      <c r="B1311">
        <v>7</v>
      </c>
      <c r="C1311">
        <v>10</v>
      </c>
      <c r="D1311" s="30">
        <f t="shared" si="20"/>
        <v>37082</v>
      </c>
      <c r="E1311">
        <v>182.72</v>
      </c>
      <c r="F1311">
        <v>120.7</v>
      </c>
      <c r="G1311">
        <v>12.13</v>
      </c>
      <c r="H1311">
        <v>5.6349999999999998</v>
      </c>
      <c r="I1311">
        <v>8.93</v>
      </c>
      <c r="J1311">
        <v>4.1900000000000004</v>
      </c>
      <c r="K1311">
        <v>4.01</v>
      </c>
      <c r="L1311">
        <v>22.13</v>
      </c>
    </row>
    <row r="1312" spans="1:12">
      <c r="A1312" s="15">
        <v>2001</v>
      </c>
      <c r="B1312">
        <v>7</v>
      </c>
      <c r="C1312">
        <v>11</v>
      </c>
      <c r="D1312" s="30">
        <f t="shared" si="20"/>
        <v>37083</v>
      </c>
      <c r="E1312">
        <v>183.05</v>
      </c>
      <c r="F1312">
        <v>120.89</v>
      </c>
      <c r="G1312">
        <v>12.13</v>
      </c>
      <c r="H1312">
        <v>5.6319999999999997</v>
      </c>
      <c r="I1312">
        <v>8.89</v>
      </c>
      <c r="J1312">
        <v>4.1900000000000004</v>
      </c>
      <c r="K1312">
        <v>4.01</v>
      </c>
      <c r="L1312">
        <v>22.12</v>
      </c>
    </row>
    <row r="1313" spans="1:12">
      <c r="A1313" s="15">
        <v>2001</v>
      </c>
      <c r="B1313">
        <v>7</v>
      </c>
      <c r="C1313">
        <v>12</v>
      </c>
      <c r="D1313" s="30">
        <f t="shared" si="20"/>
        <v>37084</v>
      </c>
      <c r="E1313">
        <v>182.74</v>
      </c>
      <c r="F1313">
        <v>120.65</v>
      </c>
      <c r="G1313">
        <v>12.13</v>
      </c>
      <c r="H1313">
        <v>5.6289999999999996</v>
      </c>
      <c r="I1313">
        <v>8.92</v>
      </c>
      <c r="J1313">
        <v>4.1900000000000004</v>
      </c>
      <c r="K1313">
        <v>4.01</v>
      </c>
      <c r="L1313">
        <v>22.11</v>
      </c>
    </row>
    <row r="1314" spans="1:12">
      <c r="A1314" s="15">
        <v>2001</v>
      </c>
      <c r="B1314">
        <v>7</v>
      </c>
      <c r="C1314">
        <v>13</v>
      </c>
      <c r="D1314" s="30">
        <f t="shared" si="20"/>
        <v>37085</v>
      </c>
      <c r="E1314">
        <v>182.11</v>
      </c>
      <c r="F1314">
        <v>120.19</v>
      </c>
      <c r="G1314">
        <v>12.13</v>
      </c>
      <c r="H1314">
        <v>5.6260000000000003</v>
      </c>
      <c r="I1314">
        <v>9.0299999999999994</v>
      </c>
      <c r="J1314">
        <v>4.18</v>
      </c>
      <c r="K1314">
        <v>4</v>
      </c>
      <c r="L1314">
        <v>22.05</v>
      </c>
    </row>
    <row r="1315" spans="1:12">
      <c r="A1315" s="15">
        <v>2001</v>
      </c>
      <c r="B1315">
        <v>7</v>
      </c>
      <c r="C1315">
        <v>14</v>
      </c>
      <c r="D1315" s="30">
        <f t="shared" si="20"/>
        <v>37086</v>
      </c>
      <c r="E1315">
        <v>183.32</v>
      </c>
      <c r="F1315">
        <v>120.97</v>
      </c>
      <c r="G1315">
        <v>12.13</v>
      </c>
      <c r="H1315">
        <v>5.6230000000000002</v>
      </c>
      <c r="I1315">
        <v>8.8699999999999992</v>
      </c>
      <c r="J1315">
        <v>4.1900000000000004</v>
      </c>
      <c r="K1315">
        <v>4.01</v>
      </c>
      <c r="L1315">
        <v>22.08</v>
      </c>
    </row>
    <row r="1316" spans="1:12">
      <c r="A1316" s="15">
        <v>2001</v>
      </c>
      <c r="B1316">
        <v>7</v>
      </c>
      <c r="C1316">
        <v>16</v>
      </c>
      <c r="D1316" s="30">
        <f t="shared" si="20"/>
        <v>37088</v>
      </c>
      <c r="E1316">
        <v>182.86</v>
      </c>
      <c r="F1316">
        <v>120.59</v>
      </c>
      <c r="G1316">
        <v>12.13</v>
      </c>
      <c r="H1316">
        <v>5.6180000000000003</v>
      </c>
      <c r="I1316">
        <v>8.9600000000000009</v>
      </c>
      <c r="J1316">
        <v>4.18</v>
      </c>
      <c r="K1316">
        <v>4</v>
      </c>
      <c r="L1316">
        <v>22</v>
      </c>
    </row>
    <row r="1317" spans="1:12">
      <c r="A1317" s="15">
        <v>2001</v>
      </c>
      <c r="B1317">
        <v>7</v>
      </c>
      <c r="C1317">
        <v>17</v>
      </c>
      <c r="D1317" s="30">
        <f t="shared" si="20"/>
        <v>37089</v>
      </c>
      <c r="E1317">
        <v>182.29</v>
      </c>
      <c r="F1317">
        <v>120.17</v>
      </c>
      <c r="G1317">
        <v>12.13</v>
      </c>
      <c r="H1317">
        <v>5.6150000000000002</v>
      </c>
      <c r="I1317">
        <v>9.0500000000000007</v>
      </c>
      <c r="J1317">
        <v>4.17</v>
      </c>
      <c r="K1317">
        <v>3.99</v>
      </c>
      <c r="L1317">
        <v>21.95</v>
      </c>
    </row>
    <row r="1318" spans="1:12">
      <c r="A1318" s="15">
        <v>2001</v>
      </c>
      <c r="B1318">
        <v>7</v>
      </c>
      <c r="C1318">
        <v>18</v>
      </c>
      <c r="D1318" s="30">
        <f t="shared" si="20"/>
        <v>37090</v>
      </c>
      <c r="E1318">
        <v>183.06</v>
      </c>
      <c r="F1318">
        <v>120.66</v>
      </c>
      <c r="G1318">
        <v>12.13</v>
      </c>
      <c r="H1318">
        <v>5.6120000000000001</v>
      </c>
      <c r="I1318">
        <v>8.9600000000000009</v>
      </c>
      <c r="J1318">
        <v>4.17</v>
      </c>
      <c r="K1318">
        <v>3.99</v>
      </c>
      <c r="L1318">
        <v>21.96</v>
      </c>
    </row>
    <row r="1319" spans="1:12">
      <c r="A1319" s="15">
        <v>2001</v>
      </c>
      <c r="B1319">
        <v>7</v>
      </c>
      <c r="C1319">
        <v>19</v>
      </c>
      <c r="D1319" s="30">
        <f t="shared" si="20"/>
        <v>37091</v>
      </c>
      <c r="E1319">
        <v>183.29</v>
      </c>
      <c r="F1319">
        <v>120.78</v>
      </c>
      <c r="G1319">
        <v>12.13</v>
      </c>
      <c r="H1319">
        <v>5.61</v>
      </c>
      <c r="I1319">
        <v>8.94</v>
      </c>
      <c r="J1319">
        <v>4.17</v>
      </c>
      <c r="K1319">
        <v>3.99</v>
      </c>
      <c r="L1319">
        <v>21.94</v>
      </c>
    </row>
    <row r="1320" spans="1:12">
      <c r="A1320" s="15">
        <v>2001</v>
      </c>
      <c r="B1320">
        <v>7</v>
      </c>
      <c r="C1320">
        <v>20</v>
      </c>
      <c r="D1320" s="30">
        <f t="shared" si="20"/>
        <v>37092</v>
      </c>
      <c r="E1320">
        <v>183.53</v>
      </c>
      <c r="F1320">
        <v>120.91</v>
      </c>
      <c r="G1320">
        <v>12.13</v>
      </c>
      <c r="H1320">
        <v>5.6070000000000002</v>
      </c>
      <c r="I1320">
        <v>8.92</v>
      </c>
      <c r="J1320">
        <v>4.17</v>
      </c>
      <c r="K1320">
        <v>3.99</v>
      </c>
      <c r="L1320">
        <v>21.92</v>
      </c>
    </row>
    <row r="1321" spans="1:12">
      <c r="A1321" s="15">
        <v>2001</v>
      </c>
      <c r="B1321">
        <v>7</v>
      </c>
      <c r="C1321">
        <v>21</v>
      </c>
      <c r="D1321" s="30">
        <f t="shared" si="20"/>
        <v>37093</v>
      </c>
      <c r="E1321">
        <v>183.73</v>
      </c>
      <c r="F1321">
        <v>121.01</v>
      </c>
      <c r="G1321">
        <v>12.13</v>
      </c>
      <c r="H1321">
        <v>5.6040000000000001</v>
      </c>
      <c r="I1321">
        <v>8.91</v>
      </c>
      <c r="J1321">
        <v>4.17</v>
      </c>
      <c r="K1321">
        <v>3.99</v>
      </c>
      <c r="L1321">
        <v>21.91</v>
      </c>
    </row>
    <row r="1322" spans="1:12">
      <c r="A1322" s="15">
        <v>2001</v>
      </c>
      <c r="B1322">
        <v>7</v>
      </c>
      <c r="C1322">
        <v>23</v>
      </c>
      <c r="D1322" s="30">
        <f t="shared" si="20"/>
        <v>37095</v>
      </c>
      <c r="E1322">
        <v>183.7</v>
      </c>
      <c r="F1322">
        <v>120.92</v>
      </c>
      <c r="G1322">
        <v>12.13</v>
      </c>
      <c r="H1322">
        <v>5.5979999999999999</v>
      </c>
      <c r="I1322">
        <v>8.94</v>
      </c>
      <c r="J1322">
        <v>4.16</v>
      </c>
      <c r="K1322">
        <v>3.98</v>
      </c>
      <c r="L1322">
        <v>21.85</v>
      </c>
    </row>
    <row r="1323" spans="1:12">
      <c r="A1323" s="15">
        <v>2001</v>
      </c>
      <c r="B1323">
        <v>7</v>
      </c>
      <c r="C1323">
        <v>24</v>
      </c>
      <c r="D1323" s="30">
        <f t="shared" si="20"/>
        <v>37096</v>
      </c>
      <c r="E1323">
        <v>183.82</v>
      </c>
      <c r="F1323">
        <v>120.97</v>
      </c>
      <c r="G1323">
        <v>12.13</v>
      </c>
      <c r="H1323">
        <v>5.5960000000000001</v>
      </c>
      <c r="I1323">
        <v>8.89</v>
      </c>
      <c r="J1323">
        <v>4.17</v>
      </c>
      <c r="K1323">
        <v>3.99</v>
      </c>
      <c r="L1323">
        <v>21.88</v>
      </c>
    </row>
    <row r="1324" spans="1:12">
      <c r="A1324" s="15">
        <v>2001</v>
      </c>
      <c r="B1324">
        <v>7</v>
      </c>
      <c r="C1324">
        <v>25</v>
      </c>
      <c r="D1324" s="30">
        <f t="shared" si="20"/>
        <v>37097</v>
      </c>
      <c r="E1324">
        <v>183.88</v>
      </c>
      <c r="F1324">
        <v>120.98</v>
      </c>
      <c r="G1324">
        <v>12.13</v>
      </c>
      <c r="H1324">
        <v>5.6509999999999998</v>
      </c>
      <c r="I1324">
        <v>8.91</v>
      </c>
      <c r="J1324">
        <v>4.1900000000000004</v>
      </c>
      <c r="K1324">
        <v>4.01</v>
      </c>
      <c r="L1324">
        <v>22.15</v>
      </c>
    </row>
    <row r="1325" spans="1:12">
      <c r="A1325" s="15">
        <v>2001</v>
      </c>
      <c r="B1325">
        <v>7</v>
      </c>
      <c r="C1325">
        <v>26</v>
      </c>
      <c r="D1325" s="30">
        <f t="shared" si="20"/>
        <v>37098</v>
      </c>
      <c r="E1325">
        <v>183.86</v>
      </c>
      <c r="F1325">
        <v>120.93</v>
      </c>
      <c r="G1325">
        <v>12.13</v>
      </c>
      <c r="H1325">
        <v>5.6479999999999997</v>
      </c>
      <c r="I1325">
        <v>8.93</v>
      </c>
      <c r="J1325">
        <v>4.1900000000000004</v>
      </c>
      <c r="K1325">
        <v>4.01</v>
      </c>
      <c r="L1325">
        <v>22.12</v>
      </c>
    </row>
    <row r="1326" spans="1:12">
      <c r="A1326" s="15">
        <v>2001</v>
      </c>
      <c r="B1326">
        <v>7</v>
      </c>
      <c r="C1326">
        <v>27</v>
      </c>
      <c r="D1326" s="30">
        <f t="shared" si="20"/>
        <v>37099</v>
      </c>
      <c r="E1326">
        <v>183.92</v>
      </c>
      <c r="F1326">
        <v>120.94</v>
      </c>
      <c r="G1326">
        <v>12.13</v>
      </c>
      <c r="H1326">
        <v>5.6449999999999996</v>
      </c>
      <c r="I1326">
        <v>8.93</v>
      </c>
      <c r="J1326">
        <v>4.1900000000000004</v>
      </c>
      <c r="K1326">
        <v>4.01</v>
      </c>
      <c r="L1326">
        <v>22.09</v>
      </c>
    </row>
    <row r="1327" spans="1:12">
      <c r="A1327" s="15">
        <v>2001</v>
      </c>
      <c r="B1327">
        <v>7</v>
      </c>
      <c r="C1327">
        <v>28</v>
      </c>
      <c r="D1327" s="30">
        <f t="shared" si="20"/>
        <v>37100</v>
      </c>
      <c r="E1327">
        <v>183.89</v>
      </c>
      <c r="F1327">
        <v>120.89</v>
      </c>
      <c r="G1327">
        <v>12.13</v>
      </c>
      <c r="H1327">
        <v>5.6420000000000003</v>
      </c>
      <c r="I1327">
        <v>8.92</v>
      </c>
      <c r="J1327">
        <v>4.1900000000000004</v>
      </c>
      <c r="K1327">
        <v>4.01</v>
      </c>
      <c r="L1327">
        <v>22.1</v>
      </c>
    </row>
    <row r="1328" spans="1:12">
      <c r="A1328" s="15">
        <v>2001</v>
      </c>
      <c r="B1328">
        <v>7</v>
      </c>
      <c r="C1328">
        <v>30</v>
      </c>
      <c r="D1328" s="30">
        <f t="shared" si="20"/>
        <v>37102</v>
      </c>
      <c r="E1328">
        <v>183.99</v>
      </c>
      <c r="F1328">
        <v>120.89</v>
      </c>
      <c r="G1328">
        <v>12.13</v>
      </c>
      <c r="H1328">
        <v>5.6369999999999996</v>
      </c>
      <c r="I1328">
        <v>8.93</v>
      </c>
      <c r="J1328">
        <v>4.18</v>
      </c>
      <c r="K1328">
        <v>4</v>
      </c>
      <c r="L1328">
        <v>22.05</v>
      </c>
    </row>
    <row r="1329" spans="1:12">
      <c r="A1329" s="15">
        <v>2001</v>
      </c>
      <c r="B1329">
        <v>7</v>
      </c>
      <c r="C1329">
        <v>31</v>
      </c>
      <c r="D1329" s="30">
        <f t="shared" si="20"/>
        <v>37103</v>
      </c>
      <c r="E1329">
        <v>183.89</v>
      </c>
      <c r="F1329">
        <v>120.79</v>
      </c>
      <c r="G1329">
        <v>12.13</v>
      </c>
      <c r="H1329">
        <v>5.6369999999999996</v>
      </c>
      <c r="I1329">
        <v>8.9499999999999993</v>
      </c>
      <c r="J1329">
        <v>4.18</v>
      </c>
      <c r="K1329">
        <v>4</v>
      </c>
      <c r="L1329">
        <v>22.04</v>
      </c>
    </row>
    <row r="1330" spans="1:12">
      <c r="A1330" s="15">
        <v>2001</v>
      </c>
      <c r="B1330">
        <v>8</v>
      </c>
      <c r="C1330">
        <v>1</v>
      </c>
      <c r="D1330" s="30">
        <f t="shared" si="20"/>
        <v>37104</v>
      </c>
      <c r="E1330">
        <v>183.82</v>
      </c>
      <c r="F1330">
        <v>120.74</v>
      </c>
      <c r="G1330">
        <v>12.13</v>
      </c>
      <c r="H1330">
        <v>5.6340000000000003</v>
      </c>
      <c r="I1330">
        <v>8.9700000000000006</v>
      </c>
      <c r="J1330">
        <v>4.18</v>
      </c>
      <c r="K1330">
        <v>4</v>
      </c>
      <c r="L1330">
        <v>22.02</v>
      </c>
    </row>
    <row r="1331" spans="1:12">
      <c r="A1331" s="15">
        <v>2001</v>
      </c>
      <c r="B1331">
        <v>8</v>
      </c>
      <c r="C1331">
        <v>2</v>
      </c>
      <c r="D1331" s="30">
        <f t="shared" si="20"/>
        <v>37105</v>
      </c>
      <c r="E1331">
        <v>183.17</v>
      </c>
      <c r="F1331">
        <v>120.27</v>
      </c>
      <c r="G1331">
        <v>12.13</v>
      </c>
      <c r="H1331">
        <v>5.6310000000000002</v>
      </c>
      <c r="I1331">
        <v>9.07</v>
      </c>
      <c r="J1331">
        <v>4.17</v>
      </c>
      <c r="K1331">
        <v>3.99</v>
      </c>
      <c r="L1331">
        <v>21.96</v>
      </c>
    </row>
    <row r="1332" spans="1:12">
      <c r="A1332" s="15">
        <v>2001</v>
      </c>
      <c r="B1332">
        <v>8</v>
      </c>
      <c r="C1332">
        <v>3</v>
      </c>
      <c r="D1332" s="30">
        <f t="shared" si="20"/>
        <v>37106</v>
      </c>
      <c r="E1332">
        <v>184.03</v>
      </c>
      <c r="F1332">
        <v>120.82</v>
      </c>
      <c r="G1332">
        <v>12.13</v>
      </c>
      <c r="H1332">
        <v>5.6289999999999996</v>
      </c>
      <c r="I1332">
        <v>8.9700000000000006</v>
      </c>
      <c r="J1332">
        <v>4.17</v>
      </c>
      <c r="K1332">
        <v>3.99</v>
      </c>
      <c r="L1332">
        <v>21.97</v>
      </c>
    </row>
    <row r="1333" spans="1:12">
      <c r="A1333" s="15">
        <v>2001</v>
      </c>
      <c r="B1333">
        <v>8</v>
      </c>
      <c r="C1333">
        <v>4</v>
      </c>
      <c r="D1333" s="30">
        <f t="shared" si="20"/>
        <v>37107</v>
      </c>
      <c r="E1333">
        <v>184.54</v>
      </c>
      <c r="F1333">
        <v>121.13</v>
      </c>
      <c r="G1333">
        <v>12.13</v>
      </c>
      <c r="H1333">
        <v>5.6260000000000003</v>
      </c>
      <c r="I1333">
        <v>8.91</v>
      </c>
      <c r="J1333">
        <v>4.17</v>
      </c>
      <c r="K1333">
        <v>4</v>
      </c>
      <c r="L1333">
        <v>21.97</v>
      </c>
    </row>
    <row r="1334" spans="1:12">
      <c r="A1334" s="15">
        <v>2001</v>
      </c>
      <c r="B1334">
        <v>8</v>
      </c>
      <c r="C1334">
        <v>6</v>
      </c>
      <c r="D1334" s="30">
        <f t="shared" si="20"/>
        <v>37109</v>
      </c>
      <c r="E1334">
        <v>184.58</v>
      </c>
      <c r="F1334">
        <v>121.08</v>
      </c>
      <c r="G1334">
        <v>12.13</v>
      </c>
      <c r="H1334">
        <v>5.62</v>
      </c>
      <c r="I1334">
        <v>8.93</v>
      </c>
      <c r="J1334">
        <v>4.17</v>
      </c>
      <c r="K1334">
        <v>3.99</v>
      </c>
      <c r="L1334">
        <v>21.91</v>
      </c>
    </row>
    <row r="1335" spans="1:12">
      <c r="A1335" s="15">
        <v>2001</v>
      </c>
      <c r="B1335">
        <v>8</v>
      </c>
      <c r="C1335">
        <v>7</v>
      </c>
      <c r="D1335" s="30">
        <f t="shared" si="20"/>
        <v>37110</v>
      </c>
      <c r="E1335">
        <v>184.42</v>
      </c>
      <c r="F1335">
        <v>120.94</v>
      </c>
      <c r="G1335">
        <v>12.13</v>
      </c>
      <c r="H1335">
        <v>5.617</v>
      </c>
      <c r="I1335">
        <v>8.9700000000000006</v>
      </c>
      <c r="J1335">
        <v>4.16</v>
      </c>
      <c r="K1335">
        <v>3.98</v>
      </c>
      <c r="L1335">
        <v>21.88</v>
      </c>
    </row>
    <row r="1336" spans="1:12">
      <c r="A1336" s="15">
        <v>2001</v>
      </c>
      <c r="B1336">
        <v>8</v>
      </c>
      <c r="C1336">
        <v>8</v>
      </c>
      <c r="D1336" s="30">
        <f t="shared" si="20"/>
        <v>37111</v>
      </c>
      <c r="E1336">
        <v>184.6</v>
      </c>
      <c r="F1336">
        <v>121.03</v>
      </c>
      <c r="G1336">
        <v>12.13</v>
      </c>
      <c r="H1336">
        <v>5.6150000000000002</v>
      </c>
      <c r="I1336">
        <v>8.9499999999999993</v>
      </c>
      <c r="J1336">
        <v>4.16</v>
      </c>
      <c r="K1336">
        <v>3.98</v>
      </c>
      <c r="L1336">
        <v>21.86</v>
      </c>
    </row>
    <row r="1337" spans="1:12">
      <c r="A1337" s="15">
        <v>2001</v>
      </c>
      <c r="B1337">
        <v>8</v>
      </c>
      <c r="C1337">
        <v>9</v>
      </c>
      <c r="D1337" s="30">
        <f t="shared" si="20"/>
        <v>37112</v>
      </c>
      <c r="E1337">
        <v>184.57</v>
      </c>
      <c r="F1337">
        <v>120.97</v>
      </c>
      <c r="G1337">
        <v>12.13</v>
      </c>
      <c r="H1337">
        <v>5.6120000000000001</v>
      </c>
      <c r="I1337">
        <v>8.9700000000000006</v>
      </c>
      <c r="J1337">
        <v>4.16</v>
      </c>
      <c r="K1337">
        <v>3.98</v>
      </c>
      <c r="L1337">
        <v>21.83</v>
      </c>
    </row>
    <row r="1338" spans="1:12">
      <c r="A1338" s="15">
        <v>2001</v>
      </c>
      <c r="B1338">
        <v>8</v>
      </c>
      <c r="C1338">
        <v>10</v>
      </c>
      <c r="D1338" s="30">
        <f t="shared" si="20"/>
        <v>37113</v>
      </c>
      <c r="E1338">
        <v>184.9</v>
      </c>
      <c r="F1338">
        <v>121.16</v>
      </c>
      <c r="G1338">
        <v>12.13</v>
      </c>
      <c r="H1338">
        <v>5.609</v>
      </c>
      <c r="I1338">
        <v>8.94</v>
      </c>
      <c r="J1338">
        <v>4.16</v>
      </c>
      <c r="K1338">
        <v>3.98</v>
      </c>
      <c r="L1338">
        <v>21.82</v>
      </c>
    </row>
    <row r="1339" spans="1:12">
      <c r="A1339" s="15">
        <v>2001</v>
      </c>
      <c r="B1339">
        <v>8</v>
      </c>
      <c r="C1339">
        <v>11</v>
      </c>
      <c r="D1339" s="30">
        <f t="shared" si="20"/>
        <v>37114</v>
      </c>
      <c r="E1339">
        <v>185.35</v>
      </c>
      <c r="F1339">
        <v>121.43</v>
      </c>
      <c r="G1339">
        <v>12.13</v>
      </c>
      <c r="H1339">
        <v>5.6059999999999999</v>
      </c>
      <c r="I1339">
        <v>8.89</v>
      </c>
      <c r="J1339">
        <v>4.16</v>
      </c>
      <c r="K1339">
        <v>3.98</v>
      </c>
      <c r="L1339">
        <v>21.81</v>
      </c>
    </row>
    <row r="1340" spans="1:12">
      <c r="A1340" s="15">
        <v>2001</v>
      </c>
      <c r="B1340">
        <v>8</v>
      </c>
      <c r="C1340">
        <v>13</v>
      </c>
      <c r="D1340" s="30">
        <f t="shared" si="20"/>
        <v>37116</v>
      </c>
      <c r="E1340">
        <v>185.01</v>
      </c>
      <c r="F1340">
        <v>121.44</v>
      </c>
      <c r="G1340">
        <v>12.13</v>
      </c>
      <c r="H1340">
        <v>5.601</v>
      </c>
      <c r="I1340">
        <v>8.83</v>
      </c>
      <c r="J1340">
        <v>4.16</v>
      </c>
      <c r="K1340">
        <v>3.99</v>
      </c>
      <c r="L1340">
        <v>21.84</v>
      </c>
    </row>
    <row r="1341" spans="1:12">
      <c r="A1341" s="15">
        <v>2001</v>
      </c>
      <c r="B1341">
        <v>8</v>
      </c>
      <c r="C1341">
        <v>14</v>
      </c>
      <c r="D1341" s="30">
        <f t="shared" si="20"/>
        <v>37117</v>
      </c>
      <c r="E1341">
        <v>185.02</v>
      </c>
      <c r="F1341">
        <v>121.41</v>
      </c>
      <c r="G1341">
        <v>12.13</v>
      </c>
      <c r="H1341">
        <v>5.5979999999999999</v>
      </c>
      <c r="I1341">
        <v>8.85</v>
      </c>
      <c r="J1341">
        <v>4.16</v>
      </c>
      <c r="K1341">
        <v>3.98</v>
      </c>
      <c r="L1341">
        <v>21.81</v>
      </c>
    </row>
    <row r="1342" spans="1:12">
      <c r="A1342" s="15">
        <v>2001</v>
      </c>
      <c r="B1342">
        <v>8</v>
      </c>
      <c r="C1342">
        <v>16</v>
      </c>
      <c r="D1342" s="30">
        <f t="shared" si="20"/>
        <v>37119</v>
      </c>
      <c r="E1342">
        <v>185.13</v>
      </c>
      <c r="F1342">
        <v>121.41</v>
      </c>
      <c r="G1342">
        <v>12.13</v>
      </c>
      <c r="H1342">
        <v>5.5919999999999996</v>
      </c>
      <c r="I1342">
        <v>8.86</v>
      </c>
      <c r="J1342">
        <v>4.1500000000000004</v>
      </c>
      <c r="K1342">
        <v>3.98</v>
      </c>
      <c r="L1342">
        <v>21.76</v>
      </c>
    </row>
    <row r="1343" spans="1:12">
      <c r="A1343" s="15">
        <v>2001</v>
      </c>
      <c r="B1343">
        <v>8</v>
      </c>
      <c r="C1343">
        <v>17</v>
      </c>
      <c r="D1343" s="30">
        <f t="shared" si="20"/>
        <v>37120</v>
      </c>
      <c r="E1343">
        <v>185.39</v>
      </c>
      <c r="F1343">
        <v>121.55</v>
      </c>
      <c r="G1343">
        <v>12.13</v>
      </c>
      <c r="H1343">
        <v>5.59</v>
      </c>
      <c r="I1343">
        <v>8.83</v>
      </c>
      <c r="J1343">
        <v>4.1500000000000004</v>
      </c>
      <c r="K1343">
        <v>3.98</v>
      </c>
      <c r="L1343">
        <v>21.75</v>
      </c>
    </row>
    <row r="1344" spans="1:12">
      <c r="A1344" s="15">
        <v>2001</v>
      </c>
      <c r="B1344">
        <v>8</v>
      </c>
      <c r="C1344">
        <v>18</v>
      </c>
      <c r="D1344" s="30">
        <f t="shared" si="20"/>
        <v>37121</v>
      </c>
      <c r="E1344">
        <v>185.78</v>
      </c>
      <c r="F1344">
        <v>121.78</v>
      </c>
      <c r="G1344">
        <v>12.13</v>
      </c>
      <c r="H1344">
        <v>5.5869999999999997</v>
      </c>
      <c r="I1344">
        <v>8.7899999999999991</v>
      </c>
      <c r="J1344">
        <v>4.1500000000000004</v>
      </c>
      <c r="K1344">
        <v>3.98</v>
      </c>
      <c r="L1344">
        <v>21.74</v>
      </c>
    </row>
    <row r="1345" spans="1:12">
      <c r="A1345" s="15">
        <v>2001</v>
      </c>
      <c r="B1345">
        <v>8</v>
      </c>
      <c r="C1345">
        <v>20</v>
      </c>
      <c r="D1345" s="30">
        <f t="shared" si="20"/>
        <v>37123</v>
      </c>
      <c r="E1345">
        <v>185.95</v>
      </c>
      <c r="F1345">
        <v>121.82</v>
      </c>
      <c r="G1345">
        <v>12.13</v>
      </c>
      <c r="H1345">
        <v>5.5810000000000004</v>
      </c>
      <c r="I1345">
        <v>8.8000000000000007</v>
      </c>
      <c r="J1345">
        <v>4.1399999999999997</v>
      </c>
      <c r="K1345">
        <v>3.97</v>
      </c>
      <c r="L1345">
        <v>21.69</v>
      </c>
    </row>
    <row r="1346" spans="1:12">
      <c r="A1346" s="15">
        <v>2001</v>
      </c>
      <c r="B1346">
        <v>8</v>
      </c>
      <c r="C1346">
        <v>23</v>
      </c>
      <c r="D1346" s="30">
        <f t="shared" ref="D1346:D1409" si="21">DATE(A1346,B1346,C1346)</f>
        <v>37126</v>
      </c>
      <c r="E1346">
        <v>185.89</v>
      </c>
      <c r="F1346">
        <v>121.74</v>
      </c>
      <c r="G1346">
        <v>12.13</v>
      </c>
      <c r="H1346">
        <v>5.5730000000000004</v>
      </c>
      <c r="I1346">
        <v>8.82</v>
      </c>
      <c r="J1346">
        <v>4.1399999999999997</v>
      </c>
      <c r="K1346">
        <v>3.96</v>
      </c>
      <c r="L1346">
        <v>21.63</v>
      </c>
    </row>
    <row r="1347" spans="1:12">
      <c r="A1347" s="15">
        <v>2001</v>
      </c>
      <c r="B1347">
        <v>8</v>
      </c>
      <c r="C1347">
        <v>24</v>
      </c>
      <c r="D1347" s="30">
        <f t="shared" si="21"/>
        <v>37127</v>
      </c>
      <c r="E1347">
        <v>186.55</v>
      </c>
      <c r="F1347">
        <v>122.15</v>
      </c>
      <c r="G1347">
        <v>12.13</v>
      </c>
      <c r="H1347">
        <v>5.57</v>
      </c>
      <c r="I1347">
        <v>8.74</v>
      </c>
      <c r="J1347">
        <v>4.1399999999999997</v>
      </c>
      <c r="K1347">
        <v>3.97</v>
      </c>
      <c r="L1347">
        <v>21.63</v>
      </c>
    </row>
    <row r="1348" spans="1:12">
      <c r="A1348" s="15">
        <v>2001</v>
      </c>
      <c r="B1348">
        <v>8</v>
      </c>
      <c r="C1348">
        <v>25</v>
      </c>
      <c r="D1348" s="30">
        <f t="shared" si="21"/>
        <v>37128</v>
      </c>
      <c r="E1348">
        <v>186.7</v>
      </c>
      <c r="F1348">
        <v>122.21</v>
      </c>
      <c r="G1348">
        <v>12.13</v>
      </c>
      <c r="H1348">
        <v>5.5670000000000002</v>
      </c>
      <c r="I1348">
        <v>8.73</v>
      </c>
      <c r="J1348">
        <v>4.1399999999999997</v>
      </c>
      <c r="K1348">
        <v>3.96</v>
      </c>
      <c r="L1348">
        <v>21.61</v>
      </c>
    </row>
    <row r="1349" spans="1:12">
      <c r="A1349" s="15">
        <v>2001</v>
      </c>
      <c r="B1349">
        <v>8</v>
      </c>
      <c r="C1349">
        <v>27</v>
      </c>
      <c r="D1349" s="30">
        <f t="shared" si="21"/>
        <v>37130</v>
      </c>
      <c r="E1349">
        <v>186.34</v>
      </c>
      <c r="F1349">
        <v>122.03</v>
      </c>
      <c r="G1349">
        <v>12.13</v>
      </c>
      <c r="H1349">
        <v>5.5620000000000003</v>
      </c>
      <c r="I1349">
        <v>8.76</v>
      </c>
      <c r="J1349">
        <v>4.13</v>
      </c>
      <c r="K1349">
        <v>3.96</v>
      </c>
      <c r="L1349">
        <v>21.58</v>
      </c>
    </row>
    <row r="1350" spans="1:12">
      <c r="A1350" s="15">
        <v>2001</v>
      </c>
      <c r="B1350">
        <v>8</v>
      </c>
      <c r="C1350">
        <v>28</v>
      </c>
      <c r="D1350" s="30">
        <f t="shared" si="21"/>
        <v>37131</v>
      </c>
      <c r="E1350">
        <v>186.44</v>
      </c>
      <c r="F1350">
        <v>122.06</v>
      </c>
      <c r="G1350">
        <v>12.13</v>
      </c>
      <c r="H1350">
        <v>5.5590000000000002</v>
      </c>
      <c r="I1350">
        <v>8.75</v>
      </c>
      <c r="J1350">
        <v>4.13</v>
      </c>
      <c r="K1350">
        <v>3.96</v>
      </c>
      <c r="L1350">
        <v>21.56</v>
      </c>
    </row>
    <row r="1351" spans="1:12">
      <c r="A1351" s="15">
        <v>2001</v>
      </c>
      <c r="B1351">
        <v>8</v>
      </c>
      <c r="C1351">
        <v>29</v>
      </c>
      <c r="D1351" s="30">
        <f t="shared" si="21"/>
        <v>37132</v>
      </c>
      <c r="E1351">
        <v>186.19</v>
      </c>
      <c r="F1351">
        <v>121.86</v>
      </c>
      <c r="G1351">
        <v>12.13</v>
      </c>
      <c r="H1351">
        <v>5.556</v>
      </c>
      <c r="I1351">
        <v>8.8000000000000007</v>
      </c>
      <c r="J1351">
        <v>4.13</v>
      </c>
      <c r="K1351">
        <v>3.95</v>
      </c>
      <c r="L1351">
        <v>21.52</v>
      </c>
    </row>
    <row r="1352" spans="1:12">
      <c r="A1352" s="15">
        <v>2001</v>
      </c>
      <c r="B1352">
        <v>8</v>
      </c>
      <c r="C1352">
        <v>30</v>
      </c>
      <c r="D1352" s="30">
        <f t="shared" si="21"/>
        <v>37133</v>
      </c>
      <c r="E1352">
        <v>185.63</v>
      </c>
      <c r="F1352">
        <v>121.45</v>
      </c>
      <c r="G1352">
        <v>12.13</v>
      </c>
      <c r="H1352">
        <v>5.5529999999999999</v>
      </c>
      <c r="I1352">
        <v>8.7899999999999991</v>
      </c>
      <c r="J1352">
        <v>4.1399999999999997</v>
      </c>
      <c r="K1352">
        <v>3.97</v>
      </c>
      <c r="L1352">
        <v>21.59</v>
      </c>
    </row>
    <row r="1353" spans="1:12">
      <c r="A1353" s="15">
        <v>2001</v>
      </c>
      <c r="B1353">
        <v>8</v>
      </c>
      <c r="C1353">
        <v>31</v>
      </c>
      <c r="D1353" s="30">
        <f t="shared" si="21"/>
        <v>37134</v>
      </c>
      <c r="E1353">
        <v>186.79</v>
      </c>
      <c r="F1353">
        <v>122.21</v>
      </c>
      <c r="G1353">
        <v>12.15</v>
      </c>
      <c r="H1353">
        <v>5.5549999999999997</v>
      </c>
      <c r="I1353">
        <v>8.6300000000000008</v>
      </c>
      <c r="J1353">
        <v>4.1500000000000004</v>
      </c>
      <c r="K1353">
        <v>3.98</v>
      </c>
      <c r="L1353">
        <v>21.63</v>
      </c>
    </row>
    <row r="1354" spans="1:12">
      <c r="A1354" s="15">
        <v>2001</v>
      </c>
      <c r="B1354">
        <v>9</v>
      </c>
      <c r="C1354">
        <v>1</v>
      </c>
      <c r="D1354" s="30">
        <f t="shared" si="21"/>
        <v>37135</v>
      </c>
      <c r="E1354">
        <v>186.65</v>
      </c>
      <c r="F1354">
        <v>122.12</v>
      </c>
      <c r="G1354">
        <v>12.15</v>
      </c>
      <c r="H1354">
        <v>5.5519999999999996</v>
      </c>
      <c r="I1354">
        <v>8.66</v>
      </c>
      <c r="J1354">
        <v>4.1399999999999997</v>
      </c>
      <c r="K1354">
        <v>3.97</v>
      </c>
      <c r="L1354">
        <v>21.6</v>
      </c>
    </row>
    <row r="1355" spans="1:12">
      <c r="A1355" s="15">
        <v>2001</v>
      </c>
      <c r="B1355">
        <v>9</v>
      </c>
      <c r="C1355">
        <v>3</v>
      </c>
      <c r="D1355" s="30">
        <f t="shared" si="21"/>
        <v>37137</v>
      </c>
      <c r="E1355">
        <v>186.57</v>
      </c>
      <c r="F1355">
        <v>122</v>
      </c>
      <c r="G1355">
        <v>12.15</v>
      </c>
      <c r="H1355">
        <v>5.5469999999999997</v>
      </c>
      <c r="I1355">
        <v>8.69</v>
      </c>
      <c r="J1355">
        <v>4.1399999999999997</v>
      </c>
      <c r="K1355">
        <v>3.96</v>
      </c>
      <c r="L1355">
        <v>21.54</v>
      </c>
    </row>
    <row r="1356" spans="1:12">
      <c r="A1356" s="15">
        <v>2001</v>
      </c>
      <c r="B1356">
        <v>9</v>
      </c>
      <c r="C1356">
        <v>4</v>
      </c>
      <c r="D1356" s="30">
        <f t="shared" si="21"/>
        <v>37138</v>
      </c>
      <c r="E1356">
        <v>186.58</v>
      </c>
      <c r="F1356">
        <v>121.97</v>
      </c>
      <c r="G1356">
        <v>12.15</v>
      </c>
      <c r="H1356">
        <v>5.5439999999999996</v>
      </c>
      <c r="I1356">
        <v>8.7100000000000009</v>
      </c>
      <c r="J1356">
        <v>4.13</v>
      </c>
      <c r="K1356">
        <v>3.96</v>
      </c>
      <c r="L1356">
        <v>21.51</v>
      </c>
    </row>
    <row r="1357" spans="1:12">
      <c r="A1357" s="15">
        <v>2001</v>
      </c>
      <c r="B1357">
        <v>9</v>
      </c>
      <c r="C1357">
        <v>5</v>
      </c>
      <c r="D1357" s="30">
        <f t="shared" si="21"/>
        <v>37139</v>
      </c>
      <c r="E1357">
        <v>186.95</v>
      </c>
      <c r="F1357">
        <v>122.19</v>
      </c>
      <c r="G1357">
        <v>12.15</v>
      </c>
      <c r="H1357">
        <v>5.5410000000000004</v>
      </c>
      <c r="I1357">
        <v>8.67</v>
      </c>
      <c r="J1357">
        <v>4.13</v>
      </c>
      <c r="K1357">
        <v>3.96</v>
      </c>
      <c r="L1357">
        <v>21.5</v>
      </c>
    </row>
    <row r="1358" spans="1:12">
      <c r="A1358" s="15">
        <v>2001</v>
      </c>
      <c r="B1358">
        <v>9</v>
      </c>
      <c r="C1358">
        <v>6</v>
      </c>
      <c r="D1358" s="30">
        <f t="shared" si="21"/>
        <v>37140</v>
      </c>
      <c r="E1358">
        <v>186.71</v>
      </c>
      <c r="F1358">
        <v>121.99</v>
      </c>
      <c r="G1358">
        <v>12.15</v>
      </c>
      <c r="H1358">
        <v>5.5380000000000003</v>
      </c>
      <c r="I1358">
        <v>8.7100000000000009</v>
      </c>
      <c r="J1358">
        <v>4.13</v>
      </c>
      <c r="K1358">
        <v>3.96</v>
      </c>
      <c r="L1358">
        <v>21.47</v>
      </c>
    </row>
    <row r="1359" spans="1:12">
      <c r="A1359" s="15">
        <v>2001</v>
      </c>
      <c r="B1359">
        <v>9</v>
      </c>
      <c r="C1359">
        <v>7</v>
      </c>
      <c r="D1359" s="30">
        <f t="shared" si="21"/>
        <v>37141</v>
      </c>
      <c r="E1359">
        <v>186.47</v>
      </c>
      <c r="F1359">
        <v>121.79</v>
      </c>
      <c r="G1359">
        <v>12.15</v>
      </c>
      <c r="H1359">
        <v>5.5359999999999996</v>
      </c>
      <c r="I1359">
        <v>8.76</v>
      </c>
      <c r="J1359">
        <v>4.12</v>
      </c>
      <c r="K1359">
        <v>3.95</v>
      </c>
      <c r="L1359">
        <v>21.43</v>
      </c>
    </row>
    <row r="1360" spans="1:12">
      <c r="A1360" s="15">
        <v>2001</v>
      </c>
      <c r="B1360">
        <v>9</v>
      </c>
      <c r="C1360">
        <v>8</v>
      </c>
      <c r="D1360" s="30">
        <f t="shared" si="21"/>
        <v>37142</v>
      </c>
      <c r="E1360">
        <v>187.43</v>
      </c>
      <c r="F1360">
        <v>122.4</v>
      </c>
      <c r="G1360">
        <v>12.15</v>
      </c>
      <c r="H1360">
        <v>5.5330000000000004</v>
      </c>
      <c r="I1360">
        <v>8.52</v>
      </c>
      <c r="J1360">
        <v>4.1500000000000004</v>
      </c>
      <c r="K1360">
        <v>3.98</v>
      </c>
      <c r="L1360">
        <v>21.59</v>
      </c>
    </row>
    <row r="1361" spans="1:12">
      <c r="A1361" s="15">
        <v>2001</v>
      </c>
      <c r="B1361">
        <v>9</v>
      </c>
      <c r="C1361">
        <v>10</v>
      </c>
      <c r="D1361" s="30">
        <f t="shared" si="21"/>
        <v>37144</v>
      </c>
      <c r="E1361">
        <v>186.53</v>
      </c>
      <c r="F1361">
        <v>121.73</v>
      </c>
      <c r="G1361">
        <v>12.15</v>
      </c>
      <c r="H1361">
        <v>5.6429999999999998</v>
      </c>
      <c r="I1361">
        <v>8.7100000000000009</v>
      </c>
      <c r="J1361">
        <v>4.2</v>
      </c>
      <c r="K1361">
        <v>4.03</v>
      </c>
      <c r="L1361">
        <v>22.07</v>
      </c>
    </row>
    <row r="1362" spans="1:12">
      <c r="A1362" s="15">
        <v>2001</v>
      </c>
      <c r="B1362">
        <v>9</v>
      </c>
      <c r="C1362">
        <v>11</v>
      </c>
      <c r="D1362" s="30">
        <f t="shared" si="21"/>
        <v>37145</v>
      </c>
      <c r="E1362">
        <v>186.67</v>
      </c>
      <c r="F1362">
        <v>121.79</v>
      </c>
      <c r="G1362">
        <v>12.15</v>
      </c>
      <c r="H1362">
        <v>5.641</v>
      </c>
      <c r="I1362">
        <v>8.64</v>
      </c>
      <c r="J1362">
        <v>4.21</v>
      </c>
      <c r="K1362">
        <v>4.04</v>
      </c>
      <c r="L1362">
        <v>22.13</v>
      </c>
    </row>
    <row r="1363" spans="1:12">
      <c r="A1363" s="15">
        <v>2001</v>
      </c>
      <c r="B1363">
        <v>9</v>
      </c>
      <c r="C1363">
        <v>12</v>
      </c>
      <c r="D1363" s="30">
        <f t="shared" si="21"/>
        <v>37146</v>
      </c>
      <c r="E1363">
        <v>186.21</v>
      </c>
      <c r="F1363">
        <v>121.44</v>
      </c>
      <c r="G1363">
        <v>12.15</v>
      </c>
      <c r="H1363">
        <v>5.6379999999999999</v>
      </c>
      <c r="I1363">
        <v>8.7200000000000006</v>
      </c>
      <c r="J1363">
        <v>4.21</v>
      </c>
      <c r="K1363">
        <v>4.03</v>
      </c>
      <c r="L1363">
        <v>22.08</v>
      </c>
    </row>
    <row r="1364" spans="1:12">
      <c r="A1364" s="15">
        <v>2001</v>
      </c>
      <c r="B1364">
        <v>9</v>
      </c>
      <c r="C1364">
        <v>13</v>
      </c>
      <c r="D1364" s="30">
        <f t="shared" si="21"/>
        <v>37147</v>
      </c>
      <c r="E1364">
        <v>185.56</v>
      </c>
      <c r="F1364">
        <v>120.97</v>
      </c>
      <c r="G1364">
        <v>12.15</v>
      </c>
      <c r="H1364">
        <v>5.6349999999999998</v>
      </c>
      <c r="I1364">
        <v>8.82</v>
      </c>
      <c r="J1364">
        <v>4.2</v>
      </c>
      <c r="K1364">
        <v>4.0199999999999996</v>
      </c>
      <c r="L1364">
        <v>22.02</v>
      </c>
    </row>
    <row r="1365" spans="1:12">
      <c r="A1365" s="15">
        <v>2001</v>
      </c>
      <c r="B1365">
        <v>9</v>
      </c>
      <c r="C1365">
        <v>14</v>
      </c>
      <c r="D1365" s="30">
        <f t="shared" si="21"/>
        <v>37148</v>
      </c>
      <c r="E1365">
        <v>185.06</v>
      </c>
      <c r="F1365">
        <v>120.6</v>
      </c>
      <c r="G1365">
        <v>12.15</v>
      </c>
      <c r="H1365">
        <v>5.6319999999999997</v>
      </c>
      <c r="I1365">
        <v>8.9</v>
      </c>
      <c r="J1365">
        <v>4.1900000000000004</v>
      </c>
      <c r="K1365">
        <v>4.01</v>
      </c>
      <c r="L1365">
        <v>21.97</v>
      </c>
    </row>
    <row r="1366" spans="1:12">
      <c r="A1366" s="15">
        <v>2001</v>
      </c>
      <c r="B1366">
        <v>9</v>
      </c>
      <c r="C1366">
        <v>15</v>
      </c>
      <c r="D1366" s="30">
        <f t="shared" si="21"/>
        <v>37149</v>
      </c>
      <c r="E1366">
        <v>182.22</v>
      </c>
      <c r="F1366">
        <v>118.67</v>
      </c>
      <c r="G1366">
        <v>12.15</v>
      </c>
      <c r="H1366">
        <v>5.6289999999999996</v>
      </c>
      <c r="I1366">
        <v>9.31</v>
      </c>
      <c r="J1366">
        <v>4.17</v>
      </c>
      <c r="K1366">
        <v>3.99</v>
      </c>
      <c r="L1366">
        <v>21.81</v>
      </c>
    </row>
    <row r="1367" spans="1:12">
      <c r="A1367" s="15">
        <v>2001</v>
      </c>
      <c r="B1367">
        <v>9</v>
      </c>
      <c r="C1367">
        <v>17</v>
      </c>
      <c r="D1367" s="30">
        <f t="shared" si="21"/>
        <v>37151</v>
      </c>
      <c r="E1367">
        <v>179.92</v>
      </c>
      <c r="F1367">
        <v>117.06</v>
      </c>
      <c r="G1367">
        <v>12.15</v>
      </c>
      <c r="H1367">
        <v>5.6239999999999997</v>
      </c>
      <c r="I1367">
        <v>9.67</v>
      </c>
      <c r="J1367">
        <v>4.1500000000000004</v>
      </c>
      <c r="K1367">
        <v>3.96</v>
      </c>
      <c r="L1367">
        <v>21.65</v>
      </c>
    </row>
    <row r="1368" spans="1:12">
      <c r="A1368" s="15">
        <v>2001</v>
      </c>
      <c r="B1368">
        <v>9</v>
      </c>
      <c r="C1368">
        <v>18</v>
      </c>
      <c r="D1368" s="30">
        <f t="shared" si="21"/>
        <v>37152</v>
      </c>
      <c r="E1368">
        <v>183.06</v>
      </c>
      <c r="F1368">
        <v>119.13</v>
      </c>
      <c r="G1368">
        <v>12.15</v>
      </c>
      <c r="H1368">
        <v>5.6210000000000004</v>
      </c>
      <c r="I1368">
        <v>9.24</v>
      </c>
      <c r="J1368">
        <v>4.17</v>
      </c>
      <c r="K1368">
        <v>3.98</v>
      </c>
      <c r="L1368">
        <v>21.77</v>
      </c>
    </row>
    <row r="1369" spans="1:12">
      <c r="A1369" s="15">
        <v>2001</v>
      </c>
      <c r="B1369">
        <v>9</v>
      </c>
      <c r="C1369">
        <v>19</v>
      </c>
      <c r="D1369" s="30">
        <f t="shared" si="21"/>
        <v>37153</v>
      </c>
      <c r="E1369">
        <v>184.72</v>
      </c>
      <c r="F1369">
        <v>120.21</v>
      </c>
      <c r="G1369">
        <v>12.15</v>
      </c>
      <c r="H1369">
        <v>5.6180000000000003</v>
      </c>
      <c r="I1369">
        <v>9.02</v>
      </c>
      <c r="J1369">
        <v>4.17</v>
      </c>
      <c r="K1369">
        <v>3.99</v>
      </c>
      <c r="L1369">
        <v>21.81</v>
      </c>
    </row>
    <row r="1370" spans="1:12">
      <c r="A1370" s="15">
        <v>2001</v>
      </c>
      <c r="B1370">
        <v>9</v>
      </c>
      <c r="C1370">
        <v>20</v>
      </c>
      <c r="D1370" s="30">
        <f t="shared" si="21"/>
        <v>37154</v>
      </c>
      <c r="E1370">
        <v>183.77</v>
      </c>
      <c r="F1370">
        <v>119.54</v>
      </c>
      <c r="G1370">
        <v>12.15</v>
      </c>
      <c r="H1370">
        <v>5.6159999999999997</v>
      </c>
      <c r="I1370">
        <v>9.16</v>
      </c>
      <c r="J1370">
        <v>4.16</v>
      </c>
      <c r="K1370">
        <v>3.98</v>
      </c>
      <c r="L1370">
        <v>21.74</v>
      </c>
    </row>
    <row r="1371" spans="1:12">
      <c r="A1371" s="15">
        <v>2001</v>
      </c>
      <c r="B1371">
        <v>9</v>
      </c>
      <c r="C1371">
        <v>21</v>
      </c>
      <c r="D1371" s="30">
        <f t="shared" si="21"/>
        <v>37155</v>
      </c>
      <c r="E1371">
        <v>182.79</v>
      </c>
      <c r="F1371">
        <v>118.85</v>
      </c>
      <c r="G1371">
        <v>12.15</v>
      </c>
      <c r="H1371">
        <v>5.6130000000000004</v>
      </c>
      <c r="I1371">
        <v>9.32</v>
      </c>
      <c r="J1371">
        <v>4.16</v>
      </c>
      <c r="K1371">
        <v>3.97</v>
      </c>
      <c r="L1371">
        <v>21.67</v>
      </c>
    </row>
    <row r="1372" spans="1:12">
      <c r="A1372" s="15">
        <v>2001</v>
      </c>
      <c r="B1372">
        <v>9</v>
      </c>
      <c r="C1372">
        <v>22</v>
      </c>
      <c r="D1372" s="30">
        <f t="shared" si="21"/>
        <v>37156</v>
      </c>
      <c r="E1372">
        <v>183.44</v>
      </c>
      <c r="F1372">
        <v>119.25</v>
      </c>
      <c r="G1372">
        <v>12.15</v>
      </c>
      <c r="H1372">
        <v>5.61</v>
      </c>
      <c r="I1372">
        <v>9.24</v>
      </c>
      <c r="J1372">
        <v>4.16</v>
      </c>
      <c r="K1372">
        <v>3.97</v>
      </c>
      <c r="L1372">
        <v>21.67</v>
      </c>
    </row>
    <row r="1373" spans="1:12">
      <c r="A1373" s="15">
        <v>2001</v>
      </c>
      <c r="B1373">
        <v>9</v>
      </c>
      <c r="C1373">
        <v>24</v>
      </c>
      <c r="D1373" s="30">
        <f t="shared" si="21"/>
        <v>37158</v>
      </c>
      <c r="E1373">
        <v>184.4</v>
      </c>
      <c r="F1373">
        <v>119.83</v>
      </c>
      <c r="G1373">
        <v>12.15</v>
      </c>
      <c r="H1373">
        <v>5.6040000000000001</v>
      </c>
      <c r="I1373">
        <v>9.1300000000000008</v>
      </c>
      <c r="J1373">
        <v>4.16</v>
      </c>
      <c r="K1373">
        <v>3.97</v>
      </c>
      <c r="L1373">
        <v>21.66</v>
      </c>
    </row>
    <row r="1374" spans="1:12">
      <c r="A1374" s="15">
        <v>2001</v>
      </c>
      <c r="B1374">
        <v>9</v>
      </c>
      <c r="C1374">
        <v>25</v>
      </c>
      <c r="D1374" s="30">
        <f t="shared" si="21"/>
        <v>37159</v>
      </c>
      <c r="E1374">
        <v>185.16</v>
      </c>
      <c r="F1374">
        <v>120.3</v>
      </c>
      <c r="G1374">
        <v>12.15</v>
      </c>
      <c r="H1374">
        <v>5.6020000000000003</v>
      </c>
      <c r="I1374">
        <v>8.9700000000000006</v>
      </c>
      <c r="J1374">
        <v>4.17</v>
      </c>
      <c r="K1374">
        <v>3.99</v>
      </c>
      <c r="L1374">
        <v>21.75</v>
      </c>
    </row>
    <row r="1375" spans="1:12">
      <c r="A1375" s="15">
        <v>2001</v>
      </c>
      <c r="B1375">
        <v>9</v>
      </c>
      <c r="C1375">
        <v>26</v>
      </c>
      <c r="D1375" s="30">
        <f t="shared" si="21"/>
        <v>37160</v>
      </c>
      <c r="E1375">
        <v>185.32</v>
      </c>
      <c r="F1375">
        <v>120.38</v>
      </c>
      <c r="G1375">
        <v>12.15</v>
      </c>
      <c r="H1375">
        <v>5.5990000000000002</v>
      </c>
      <c r="I1375">
        <v>8.9600000000000009</v>
      </c>
      <c r="J1375">
        <v>4.17</v>
      </c>
      <c r="K1375">
        <v>3.99</v>
      </c>
      <c r="L1375">
        <v>21.73</v>
      </c>
    </row>
    <row r="1376" spans="1:12">
      <c r="A1376" s="15">
        <v>2001</v>
      </c>
      <c r="B1376">
        <v>9</v>
      </c>
      <c r="C1376">
        <v>27</v>
      </c>
      <c r="D1376" s="30">
        <f t="shared" si="21"/>
        <v>37161</v>
      </c>
      <c r="E1376">
        <v>185.78</v>
      </c>
      <c r="F1376">
        <v>120.65</v>
      </c>
      <c r="G1376">
        <v>12.15</v>
      </c>
      <c r="H1376">
        <v>5.5960000000000001</v>
      </c>
      <c r="I1376">
        <v>8.91</v>
      </c>
      <c r="J1376">
        <v>4.17</v>
      </c>
      <c r="K1376">
        <v>3.99</v>
      </c>
      <c r="L1376">
        <v>21.72</v>
      </c>
    </row>
    <row r="1377" spans="1:12">
      <c r="A1377" s="15">
        <v>2001</v>
      </c>
      <c r="B1377">
        <v>9</v>
      </c>
      <c r="C1377">
        <v>28</v>
      </c>
      <c r="D1377" s="30">
        <f t="shared" si="21"/>
        <v>37162</v>
      </c>
      <c r="E1377">
        <v>186.96</v>
      </c>
      <c r="F1377">
        <v>121.41</v>
      </c>
      <c r="G1377">
        <v>12.15</v>
      </c>
      <c r="H1377">
        <v>5.593</v>
      </c>
      <c r="I1377">
        <v>8.76</v>
      </c>
      <c r="J1377">
        <v>4.17</v>
      </c>
      <c r="K1377">
        <v>4</v>
      </c>
      <c r="L1377">
        <v>21.75</v>
      </c>
    </row>
    <row r="1378" spans="1:12">
      <c r="A1378" s="15">
        <v>2001</v>
      </c>
      <c r="B1378">
        <v>9</v>
      </c>
      <c r="C1378">
        <v>29</v>
      </c>
      <c r="D1378" s="30">
        <f t="shared" si="21"/>
        <v>37163</v>
      </c>
      <c r="E1378">
        <v>187.53</v>
      </c>
      <c r="F1378">
        <v>121.75</v>
      </c>
      <c r="G1378">
        <v>12.15</v>
      </c>
      <c r="H1378">
        <v>5.5910000000000002</v>
      </c>
      <c r="I1378">
        <v>8.6999999999999993</v>
      </c>
      <c r="J1378">
        <v>4.17</v>
      </c>
      <c r="K1378">
        <v>4</v>
      </c>
      <c r="L1378">
        <v>21.75</v>
      </c>
    </row>
    <row r="1379" spans="1:12">
      <c r="A1379" s="15">
        <v>2001</v>
      </c>
      <c r="B1379">
        <v>10</v>
      </c>
      <c r="C1379">
        <v>1</v>
      </c>
      <c r="D1379" s="30">
        <f t="shared" si="21"/>
        <v>37165</v>
      </c>
      <c r="E1379">
        <v>187.05</v>
      </c>
      <c r="F1379">
        <v>121.36</v>
      </c>
      <c r="G1379">
        <v>12.15</v>
      </c>
      <c r="H1379">
        <v>5.585</v>
      </c>
      <c r="I1379">
        <v>8.7899999999999991</v>
      </c>
      <c r="J1379">
        <v>4.16</v>
      </c>
      <c r="K1379">
        <v>3.99</v>
      </c>
      <c r="L1379">
        <v>21.67</v>
      </c>
    </row>
    <row r="1380" spans="1:12">
      <c r="A1380" s="15">
        <v>2001</v>
      </c>
      <c r="B1380">
        <v>10</v>
      </c>
      <c r="C1380">
        <v>3</v>
      </c>
      <c r="D1380" s="30">
        <f t="shared" si="21"/>
        <v>37167</v>
      </c>
      <c r="E1380">
        <v>187.7</v>
      </c>
      <c r="F1380">
        <v>121.72</v>
      </c>
      <c r="G1380">
        <v>12.15</v>
      </c>
      <c r="H1380">
        <v>5.5789999999999997</v>
      </c>
      <c r="I1380">
        <v>8.73</v>
      </c>
      <c r="J1380">
        <v>4.16</v>
      </c>
      <c r="K1380">
        <v>3.98</v>
      </c>
      <c r="L1380">
        <v>21.64</v>
      </c>
    </row>
    <row r="1381" spans="1:12">
      <c r="A1381" s="15">
        <v>2001</v>
      </c>
      <c r="B1381">
        <v>10</v>
      </c>
      <c r="C1381">
        <v>4</v>
      </c>
      <c r="D1381" s="30">
        <f t="shared" si="21"/>
        <v>37168</v>
      </c>
      <c r="E1381">
        <v>188.01</v>
      </c>
      <c r="F1381">
        <v>121.89</v>
      </c>
      <c r="G1381">
        <v>12.15</v>
      </c>
      <c r="H1381">
        <v>5.577</v>
      </c>
      <c r="I1381">
        <v>8.6999999999999993</v>
      </c>
      <c r="J1381">
        <v>4.16</v>
      </c>
      <c r="K1381">
        <v>3.98</v>
      </c>
      <c r="L1381">
        <v>21.63</v>
      </c>
    </row>
    <row r="1382" spans="1:12">
      <c r="A1382" s="15">
        <v>2001</v>
      </c>
      <c r="B1382">
        <v>10</v>
      </c>
      <c r="C1382">
        <v>5</v>
      </c>
      <c r="D1382" s="30">
        <f t="shared" si="21"/>
        <v>37169</v>
      </c>
      <c r="E1382">
        <v>188.27</v>
      </c>
      <c r="F1382">
        <v>122.03</v>
      </c>
      <c r="G1382">
        <v>12.15</v>
      </c>
      <c r="H1382">
        <v>5.5739999999999998</v>
      </c>
      <c r="I1382">
        <v>8.67</v>
      </c>
      <c r="J1382">
        <v>4.1500000000000004</v>
      </c>
      <c r="K1382">
        <v>3.98</v>
      </c>
      <c r="L1382">
        <v>21.61</v>
      </c>
    </row>
    <row r="1383" spans="1:12">
      <c r="A1383" s="15">
        <v>2001</v>
      </c>
      <c r="B1383">
        <v>10</v>
      </c>
      <c r="C1383">
        <v>6</v>
      </c>
      <c r="D1383" s="30">
        <f t="shared" si="21"/>
        <v>37170</v>
      </c>
      <c r="E1383">
        <v>188.47</v>
      </c>
      <c r="F1383">
        <v>122.13</v>
      </c>
      <c r="G1383">
        <v>12.15</v>
      </c>
      <c r="H1383">
        <v>5.5709999999999997</v>
      </c>
      <c r="I1383">
        <v>8.66</v>
      </c>
      <c r="J1383">
        <v>4.1500000000000004</v>
      </c>
      <c r="K1383">
        <v>3.98</v>
      </c>
      <c r="L1383">
        <v>21.6</v>
      </c>
    </row>
    <row r="1384" spans="1:12">
      <c r="A1384" s="15">
        <v>2001</v>
      </c>
      <c r="B1384">
        <v>10</v>
      </c>
      <c r="C1384">
        <v>8</v>
      </c>
      <c r="D1384" s="30">
        <f t="shared" si="21"/>
        <v>37172</v>
      </c>
      <c r="E1384">
        <v>186.6</v>
      </c>
      <c r="F1384">
        <v>121.58</v>
      </c>
      <c r="G1384">
        <v>12.15</v>
      </c>
      <c r="H1384">
        <v>5.5659999999999998</v>
      </c>
      <c r="I1384">
        <v>8.6300000000000008</v>
      </c>
      <c r="J1384">
        <v>4.17</v>
      </c>
      <c r="K1384">
        <v>4</v>
      </c>
      <c r="L1384">
        <v>21.7</v>
      </c>
    </row>
    <row r="1385" spans="1:12">
      <c r="A1385" s="15">
        <v>2001</v>
      </c>
      <c r="B1385">
        <v>10</v>
      </c>
      <c r="C1385">
        <v>9</v>
      </c>
      <c r="D1385" s="30">
        <f t="shared" si="21"/>
        <v>37173</v>
      </c>
      <c r="E1385">
        <v>186.68</v>
      </c>
      <c r="F1385">
        <v>121.6</v>
      </c>
      <c r="G1385">
        <v>12.15</v>
      </c>
      <c r="H1385">
        <v>5.5629999999999997</v>
      </c>
      <c r="I1385">
        <v>8.6300000000000008</v>
      </c>
      <c r="J1385">
        <v>4.17</v>
      </c>
      <c r="K1385">
        <v>4</v>
      </c>
      <c r="L1385">
        <v>21.67</v>
      </c>
    </row>
    <row r="1386" spans="1:12">
      <c r="A1386" s="15">
        <v>2001</v>
      </c>
      <c r="B1386">
        <v>10</v>
      </c>
      <c r="C1386">
        <v>10</v>
      </c>
      <c r="D1386" s="30">
        <f t="shared" si="21"/>
        <v>37174</v>
      </c>
      <c r="E1386">
        <v>187.09</v>
      </c>
      <c r="F1386">
        <v>121.84</v>
      </c>
      <c r="G1386">
        <v>12.15</v>
      </c>
      <c r="H1386">
        <v>5.56</v>
      </c>
      <c r="I1386">
        <v>8.5</v>
      </c>
      <c r="J1386">
        <v>4.1900000000000004</v>
      </c>
      <c r="K1386">
        <v>4.0199999999999996</v>
      </c>
      <c r="L1386">
        <v>21.76</v>
      </c>
    </row>
    <row r="1387" spans="1:12">
      <c r="A1387" s="15">
        <v>2001</v>
      </c>
      <c r="B1387">
        <v>10</v>
      </c>
      <c r="C1387">
        <v>11</v>
      </c>
      <c r="D1387" s="30">
        <f t="shared" si="21"/>
        <v>37175</v>
      </c>
      <c r="E1387">
        <v>187.08</v>
      </c>
      <c r="F1387">
        <v>121.8</v>
      </c>
      <c r="G1387">
        <v>12.15</v>
      </c>
      <c r="H1387">
        <v>5.5570000000000004</v>
      </c>
      <c r="I1387">
        <v>8.51</v>
      </c>
      <c r="J1387">
        <v>4.18</v>
      </c>
      <c r="K1387">
        <v>4.01</v>
      </c>
      <c r="L1387">
        <v>21.74</v>
      </c>
    </row>
    <row r="1388" spans="1:12">
      <c r="A1388" s="15">
        <v>2001</v>
      </c>
      <c r="B1388">
        <v>10</v>
      </c>
      <c r="C1388">
        <v>12</v>
      </c>
      <c r="D1388" s="30">
        <f t="shared" si="21"/>
        <v>37176</v>
      </c>
      <c r="E1388">
        <v>187.11</v>
      </c>
      <c r="F1388">
        <v>121.78</v>
      </c>
      <c r="G1388">
        <v>12.15</v>
      </c>
      <c r="H1388">
        <v>5.5540000000000003</v>
      </c>
      <c r="I1388">
        <v>8.52</v>
      </c>
      <c r="J1388">
        <v>4.18</v>
      </c>
      <c r="K1388">
        <v>4.01</v>
      </c>
      <c r="L1388">
        <v>21.71</v>
      </c>
    </row>
    <row r="1389" spans="1:12">
      <c r="A1389" s="15">
        <v>2001</v>
      </c>
      <c r="B1389">
        <v>10</v>
      </c>
      <c r="C1389">
        <v>13</v>
      </c>
      <c r="D1389" s="30">
        <f t="shared" si="21"/>
        <v>37177</v>
      </c>
      <c r="E1389">
        <v>187.56</v>
      </c>
      <c r="F1389">
        <v>122.04</v>
      </c>
      <c r="G1389">
        <v>12.15</v>
      </c>
      <c r="H1389">
        <v>5.5519999999999996</v>
      </c>
      <c r="I1389">
        <v>8.48</v>
      </c>
      <c r="J1389">
        <v>4.18</v>
      </c>
      <c r="K1389">
        <v>4.01</v>
      </c>
      <c r="L1389">
        <v>21.7</v>
      </c>
    </row>
    <row r="1390" spans="1:12">
      <c r="A1390" s="15">
        <v>2001</v>
      </c>
      <c r="B1390">
        <v>10</v>
      </c>
      <c r="C1390">
        <v>15</v>
      </c>
      <c r="D1390" s="30">
        <f t="shared" si="21"/>
        <v>37179</v>
      </c>
      <c r="E1390">
        <v>187.16</v>
      </c>
      <c r="F1390">
        <v>121.7</v>
      </c>
      <c r="G1390">
        <v>12.15</v>
      </c>
      <c r="H1390">
        <v>5.5460000000000003</v>
      </c>
      <c r="I1390">
        <v>8.56</v>
      </c>
      <c r="J1390">
        <v>4.17</v>
      </c>
      <c r="K1390">
        <v>4</v>
      </c>
      <c r="L1390">
        <v>21.63</v>
      </c>
    </row>
    <row r="1391" spans="1:12">
      <c r="A1391" s="15">
        <v>2001</v>
      </c>
      <c r="B1391">
        <v>10</v>
      </c>
      <c r="C1391">
        <v>16</v>
      </c>
      <c r="D1391" s="30">
        <f t="shared" si="21"/>
        <v>37180</v>
      </c>
      <c r="E1391">
        <v>186.81</v>
      </c>
      <c r="F1391">
        <v>121.44</v>
      </c>
      <c r="G1391">
        <v>12.15</v>
      </c>
      <c r="H1391">
        <v>5.5430000000000001</v>
      </c>
      <c r="I1391">
        <v>8.57</v>
      </c>
      <c r="J1391">
        <v>4.18</v>
      </c>
      <c r="K1391">
        <v>4</v>
      </c>
      <c r="L1391">
        <v>21.64</v>
      </c>
    </row>
    <row r="1392" spans="1:12">
      <c r="A1392" s="15">
        <v>2001</v>
      </c>
      <c r="B1392">
        <v>10</v>
      </c>
      <c r="C1392">
        <v>17</v>
      </c>
      <c r="D1392" s="30">
        <f t="shared" si="21"/>
        <v>37181</v>
      </c>
      <c r="E1392">
        <v>186.86</v>
      </c>
      <c r="F1392">
        <v>121.44</v>
      </c>
      <c r="G1392">
        <v>12.15</v>
      </c>
      <c r="H1392">
        <v>5.5410000000000004</v>
      </c>
      <c r="I1392">
        <v>8.58</v>
      </c>
      <c r="J1392">
        <v>4.17</v>
      </c>
      <c r="K1392">
        <v>4</v>
      </c>
      <c r="L1392">
        <v>21.62</v>
      </c>
    </row>
    <row r="1393" spans="1:12">
      <c r="A1393" s="15">
        <v>2001</v>
      </c>
      <c r="B1393">
        <v>10</v>
      </c>
      <c r="C1393">
        <v>18</v>
      </c>
      <c r="D1393" s="30">
        <f t="shared" si="21"/>
        <v>37182</v>
      </c>
      <c r="E1393">
        <v>187.34</v>
      </c>
      <c r="F1393">
        <v>121.72</v>
      </c>
      <c r="G1393">
        <v>12.15</v>
      </c>
      <c r="H1393">
        <v>5.5380000000000003</v>
      </c>
      <c r="I1393">
        <v>8.52</v>
      </c>
      <c r="J1393">
        <v>4.17</v>
      </c>
      <c r="K1393">
        <v>4</v>
      </c>
      <c r="L1393">
        <v>21.61</v>
      </c>
    </row>
    <row r="1394" spans="1:12">
      <c r="A1394" s="15">
        <v>2001</v>
      </c>
      <c r="B1394">
        <v>10</v>
      </c>
      <c r="C1394">
        <v>19</v>
      </c>
      <c r="D1394" s="30">
        <f t="shared" si="21"/>
        <v>37183</v>
      </c>
      <c r="E1394">
        <v>187.85</v>
      </c>
      <c r="F1394">
        <v>122.02</v>
      </c>
      <c r="G1394">
        <v>12.15</v>
      </c>
      <c r="H1394">
        <v>5.5350000000000001</v>
      </c>
      <c r="I1394">
        <v>8.4700000000000006</v>
      </c>
      <c r="J1394">
        <v>4.17</v>
      </c>
      <c r="K1394">
        <v>4</v>
      </c>
      <c r="L1394">
        <v>21.6</v>
      </c>
    </row>
    <row r="1395" spans="1:12">
      <c r="A1395" s="15">
        <v>2001</v>
      </c>
      <c r="B1395">
        <v>10</v>
      </c>
      <c r="C1395">
        <v>20</v>
      </c>
      <c r="D1395" s="30">
        <f t="shared" si="21"/>
        <v>37184</v>
      </c>
      <c r="E1395">
        <v>187.5</v>
      </c>
      <c r="F1395">
        <v>121.76</v>
      </c>
      <c r="G1395">
        <v>12.15</v>
      </c>
      <c r="H1395">
        <v>5.532</v>
      </c>
      <c r="I1395">
        <v>8.5299999999999994</v>
      </c>
      <c r="J1395">
        <v>4.17</v>
      </c>
      <c r="K1395">
        <v>4</v>
      </c>
      <c r="L1395">
        <v>21.56</v>
      </c>
    </row>
    <row r="1396" spans="1:12">
      <c r="A1396" s="15">
        <v>2001</v>
      </c>
      <c r="B1396">
        <v>10</v>
      </c>
      <c r="C1396">
        <v>22</v>
      </c>
      <c r="D1396" s="30">
        <f t="shared" si="21"/>
        <v>37186</v>
      </c>
      <c r="E1396">
        <v>188.99</v>
      </c>
      <c r="F1396">
        <v>122.68</v>
      </c>
      <c r="G1396">
        <v>12.15</v>
      </c>
      <c r="H1396">
        <v>5.5270000000000001</v>
      </c>
      <c r="I1396">
        <v>8.26</v>
      </c>
      <c r="J1396">
        <v>4.1900000000000004</v>
      </c>
      <c r="K1396">
        <v>4.0199999999999996</v>
      </c>
      <c r="L1396">
        <v>21.68</v>
      </c>
    </row>
    <row r="1397" spans="1:12">
      <c r="A1397" s="15">
        <v>2001</v>
      </c>
      <c r="B1397">
        <v>10</v>
      </c>
      <c r="C1397">
        <v>23</v>
      </c>
      <c r="D1397" s="30">
        <f t="shared" si="21"/>
        <v>37187</v>
      </c>
      <c r="E1397">
        <v>188.99</v>
      </c>
      <c r="F1397">
        <v>122.64</v>
      </c>
      <c r="G1397">
        <v>12.15</v>
      </c>
      <c r="H1397">
        <v>5.524</v>
      </c>
      <c r="I1397">
        <v>8.27</v>
      </c>
      <c r="J1397">
        <v>4.18</v>
      </c>
      <c r="K1397">
        <v>4.0199999999999996</v>
      </c>
      <c r="L1397">
        <v>21.65</v>
      </c>
    </row>
    <row r="1398" spans="1:12">
      <c r="A1398" s="15">
        <v>2001</v>
      </c>
      <c r="B1398">
        <v>10</v>
      </c>
      <c r="C1398">
        <v>24</v>
      </c>
      <c r="D1398" s="30">
        <f t="shared" si="21"/>
        <v>37188</v>
      </c>
      <c r="E1398">
        <v>188.89</v>
      </c>
      <c r="F1398">
        <v>122.54</v>
      </c>
      <c r="G1398">
        <v>12.15</v>
      </c>
      <c r="H1398">
        <v>5.5209999999999999</v>
      </c>
      <c r="I1398">
        <v>8.3000000000000007</v>
      </c>
      <c r="J1398">
        <v>4.18</v>
      </c>
      <c r="K1398">
        <v>4.01</v>
      </c>
      <c r="L1398">
        <v>21.62</v>
      </c>
    </row>
    <row r="1399" spans="1:12">
      <c r="A1399" s="15">
        <v>2001</v>
      </c>
      <c r="B1399">
        <v>10</v>
      </c>
      <c r="C1399">
        <v>25</v>
      </c>
      <c r="D1399" s="30">
        <f t="shared" si="21"/>
        <v>37189</v>
      </c>
      <c r="E1399">
        <v>189.38</v>
      </c>
      <c r="F1399">
        <v>122.83</v>
      </c>
      <c r="G1399">
        <v>12.15</v>
      </c>
      <c r="H1399">
        <v>5.5179999999999998</v>
      </c>
      <c r="I1399">
        <v>8.25</v>
      </c>
      <c r="J1399">
        <v>4.18</v>
      </c>
      <c r="K1399">
        <v>4.01</v>
      </c>
      <c r="L1399">
        <v>21.61</v>
      </c>
    </row>
    <row r="1400" spans="1:12">
      <c r="A1400" s="15">
        <v>2001</v>
      </c>
      <c r="B1400">
        <v>10</v>
      </c>
      <c r="C1400">
        <v>27</v>
      </c>
      <c r="D1400" s="30">
        <f t="shared" si="21"/>
        <v>37191</v>
      </c>
      <c r="E1400">
        <v>189.59</v>
      </c>
      <c r="F1400">
        <v>122.9</v>
      </c>
      <c r="G1400">
        <v>12.15</v>
      </c>
      <c r="H1400">
        <v>5.5129999999999999</v>
      </c>
      <c r="I1400">
        <v>8.24</v>
      </c>
      <c r="J1400">
        <v>4.17</v>
      </c>
      <c r="K1400">
        <v>4.01</v>
      </c>
      <c r="L1400">
        <v>21.57</v>
      </c>
    </row>
    <row r="1401" spans="1:12">
      <c r="A1401" s="15">
        <v>2001</v>
      </c>
      <c r="B1401">
        <v>10</v>
      </c>
      <c r="C1401">
        <v>29</v>
      </c>
      <c r="D1401" s="30">
        <f t="shared" si="21"/>
        <v>37193</v>
      </c>
      <c r="E1401">
        <v>189.54</v>
      </c>
      <c r="F1401">
        <v>122.79</v>
      </c>
      <c r="G1401">
        <v>12.15</v>
      </c>
      <c r="H1401">
        <v>5.5069999999999997</v>
      </c>
      <c r="I1401">
        <v>8.2799999999999994</v>
      </c>
      <c r="J1401">
        <v>4.17</v>
      </c>
      <c r="K1401">
        <v>4</v>
      </c>
      <c r="L1401">
        <v>21.51</v>
      </c>
    </row>
    <row r="1402" spans="1:12">
      <c r="A1402" s="15">
        <v>2001</v>
      </c>
      <c r="B1402">
        <v>10</v>
      </c>
      <c r="C1402">
        <v>30</v>
      </c>
      <c r="D1402" s="30">
        <f t="shared" si="21"/>
        <v>37194</v>
      </c>
      <c r="E1402">
        <v>189.84</v>
      </c>
      <c r="F1402">
        <v>122.95</v>
      </c>
      <c r="G1402">
        <v>12.15</v>
      </c>
      <c r="H1402">
        <v>5.5039999999999996</v>
      </c>
      <c r="I1402">
        <v>8.25</v>
      </c>
      <c r="J1402">
        <v>4.17</v>
      </c>
      <c r="K1402">
        <v>4</v>
      </c>
      <c r="L1402">
        <v>21.49</v>
      </c>
    </row>
    <row r="1403" spans="1:12">
      <c r="A1403" s="15">
        <v>2001</v>
      </c>
      <c r="B1403">
        <v>10</v>
      </c>
      <c r="C1403">
        <v>31</v>
      </c>
      <c r="D1403" s="30">
        <f t="shared" si="21"/>
        <v>37195</v>
      </c>
      <c r="E1403">
        <v>190.13</v>
      </c>
      <c r="F1403">
        <v>123.11</v>
      </c>
      <c r="G1403">
        <v>12.15</v>
      </c>
      <c r="H1403">
        <v>5.5039999999999996</v>
      </c>
      <c r="I1403">
        <v>8.2200000000000006</v>
      </c>
      <c r="J1403">
        <v>4.17</v>
      </c>
      <c r="K1403">
        <v>4</v>
      </c>
      <c r="L1403">
        <v>21.5</v>
      </c>
    </row>
    <row r="1404" spans="1:12">
      <c r="A1404" s="15">
        <v>2001</v>
      </c>
      <c r="B1404">
        <v>11</v>
      </c>
      <c r="C1404">
        <v>1</v>
      </c>
      <c r="D1404" s="30">
        <f t="shared" si="21"/>
        <v>37196</v>
      </c>
      <c r="E1404">
        <v>190.3</v>
      </c>
      <c r="F1404">
        <v>123.22</v>
      </c>
      <c r="G1404">
        <v>12.15</v>
      </c>
      <c r="H1404">
        <v>5.5019999999999998</v>
      </c>
      <c r="I1404">
        <v>8.1999999999999993</v>
      </c>
      <c r="J1404">
        <v>4.16</v>
      </c>
      <c r="K1404">
        <v>4</v>
      </c>
      <c r="L1404">
        <v>21.49</v>
      </c>
    </row>
    <row r="1405" spans="1:12">
      <c r="A1405" s="15">
        <v>2001</v>
      </c>
      <c r="B1405">
        <v>11</v>
      </c>
      <c r="C1405">
        <v>2</v>
      </c>
      <c r="D1405" s="30">
        <f t="shared" si="21"/>
        <v>37197</v>
      </c>
      <c r="E1405">
        <v>190.67</v>
      </c>
      <c r="F1405">
        <v>123.43</v>
      </c>
      <c r="G1405">
        <v>12.15</v>
      </c>
      <c r="H1405">
        <v>5.4989999999999997</v>
      </c>
      <c r="I1405">
        <v>8.08</v>
      </c>
      <c r="J1405">
        <v>4.18</v>
      </c>
      <c r="K1405">
        <v>4.0199999999999996</v>
      </c>
      <c r="L1405">
        <v>21.57</v>
      </c>
    </row>
    <row r="1406" spans="1:12">
      <c r="A1406" s="15">
        <v>2001</v>
      </c>
      <c r="B1406">
        <v>11</v>
      </c>
      <c r="C1406">
        <v>3</v>
      </c>
      <c r="D1406" s="30">
        <f t="shared" si="21"/>
        <v>37198</v>
      </c>
      <c r="E1406">
        <v>190.78</v>
      </c>
      <c r="F1406">
        <v>123.47</v>
      </c>
      <c r="G1406">
        <v>12.15</v>
      </c>
      <c r="H1406">
        <v>5.4960000000000004</v>
      </c>
      <c r="I1406">
        <v>8.08</v>
      </c>
      <c r="J1406">
        <v>4.18</v>
      </c>
      <c r="K1406">
        <v>4.0199999999999996</v>
      </c>
      <c r="L1406">
        <v>21.55</v>
      </c>
    </row>
    <row r="1407" spans="1:12">
      <c r="A1407" s="15">
        <v>2001</v>
      </c>
      <c r="B1407">
        <v>11</v>
      </c>
      <c r="C1407">
        <v>5</v>
      </c>
      <c r="D1407" s="30">
        <f t="shared" si="21"/>
        <v>37200</v>
      </c>
      <c r="E1407">
        <v>191.32</v>
      </c>
      <c r="F1407">
        <v>123.75</v>
      </c>
      <c r="G1407">
        <v>12.15</v>
      </c>
      <c r="H1407">
        <v>5.4909999999999997</v>
      </c>
      <c r="I1407">
        <v>8.02</v>
      </c>
      <c r="J1407">
        <v>4.18</v>
      </c>
      <c r="K1407">
        <v>4.0199999999999996</v>
      </c>
      <c r="L1407">
        <v>21.53</v>
      </c>
    </row>
    <row r="1408" spans="1:12">
      <c r="A1408" s="15">
        <v>2001</v>
      </c>
      <c r="B1408">
        <v>11</v>
      </c>
      <c r="C1408">
        <v>6</v>
      </c>
      <c r="D1408" s="30">
        <f t="shared" si="21"/>
        <v>37201</v>
      </c>
      <c r="E1408">
        <v>190.27</v>
      </c>
      <c r="F1408">
        <v>123.02</v>
      </c>
      <c r="G1408">
        <v>12.15</v>
      </c>
      <c r="H1408">
        <v>5.4880000000000004</v>
      </c>
      <c r="I1408">
        <v>8.17</v>
      </c>
      <c r="J1408">
        <v>4.17</v>
      </c>
      <c r="K1408">
        <v>4</v>
      </c>
      <c r="L1408">
        <v>21.46</v>
      </c>
    </row>
    <row r="1409" spans="1:12">
      <c r="A1409" s="15">
        <v>2001</v>
      </c>
      <c r="B1409">
        <v>11</v>
      </c>
      <c r="C1409">
        <v>7</v>
      </c>
      <c r="D1409" s="30">
        <f t="shared" si="21"/>
        <v>37202</v>
      </c>
      <c r="E1409">
        <v>191.14</v>
      </c>
      <c r="F1409">
        <v>123.56</v>
      </c>
      <c r="G1409">
        <v>12.15</v>
      </c>
      <c r="H1409">
        <v>5.4850000000000003</v>
      </c>
      <c r="I1409">
        <v>8.07</v>
      </c>
      <c r="J1409">
        <v>4.17</v>
      </c>
      <c r="K1409">
        <v>4.01</v>
      </c>
      <c r="L1409">
        <v>21.47</v>
      </c>
    </row>
    <row r="1410" spans="1:12">
      <c r="A1410" s="15">
        <v>2001</v>
      </c>
      <c r="B1410">
        <v>11</v>
      </c>
      <c r="C1410">
        <v>8</v>
      </c>
      <c r="D1410" s="30">
        <f t="shared" ref="D1410:D1473" si="22">DATE(A1410,B1410,C1410)</f>
        <v>37203</v>
      </c>
      <c r="E1410">
        <v>189.78</v>
      </c>
      <c r="F1410">
        <v>122.63</v>
      </c>
      <c r="G1410">
        <v>12.15</v>
      </c>
      <c r="H1410">
        <v>5.4820000000000002</v>
      </c>
      <c r="I1410">
        <v>8.26</v>
      </c>
      <c r="J1410">
        <v>4.16</v>
      </c>
      <c r="K1410">
        <v>3.99</v>
      </c>
      <c r="L1410">
        <v>21.39</v>
      </c>
    </row>
    <row r="1411" spans="1:12">
      <c r="A1411" s="15">
        <v>2001</v>
      </c>
      <c r="B1411">
        <v>11</v>
      </c>
      <c r="C1411">
        <v>9</v>
      </c>
      <c r="D1411" s="30">
        <f t="shared" si="22"/>
        <v>37204</v>
      </c>
      <c r="E1411">
        <v>189.92</v>
      </c>
      <c r="F1411">
        <v>122.69</v>
      </c>
      <c r="G1411">
        <v>12.15</v>
      </c>
      <c r="H1411">
        <v>5.4790000000000001</v>
      </c>
      <c r="I1411">
        <v>8.26</v>
      </c>
      <c r="J1411">
        <v>4.16</v>
      </c>
      <c r="K1411">
        <v>3.99</v>
      </c>
      <c r="L1411">
        <v>21.37</v>
      </c>
    </row>
    <row r="1412" spans="1:12">
      <c r="A1412" s="15">
        <v>2001</v>
      </c>
      <c r="B1412">
        <v>11</v>
      </c>
      <c r="C1412">
        <v>10</v>
      </c>
      <c r="D1412" s="30">
        <f t="shared" si="22"/>
        <v>37205</v>
      </c>
      <c r="E1412">
        <v>189.7</v>
      </c>
      <c r="F1412">
        <v>122.51</v>
      </c>
      <c r="G1412">
        <v>12.15</v>
      </c>
      <c r="H1412">
        <v>5.4770000000000003</v>
      </c>
      <c r="I1412">
        <v>8.3000000000000007</v>
      </c>
      <c r="J1412">
        <v>4.1500000000000004</v>
      </c>
      <c r="K1412">
        <v>3.99</v>
      </c>
      <c r="L1412">
        <v>21.33</v>
      </c>
    </row>
    <row r="1413" spans="1:12">
      <c r="A1413" s="15">
        <v>2001</v>
      </c>
      <c r="B1413">
        <v>11</v>
      </c>
      <c r="C1413">
        <v>12</v>
      </c>
      <c r="D1413" s="30">
        <f t="shared" si="22"/>
        <v>37207</v>
      </c>
      <c r="E1413">
        <v>191.02</v>
      </c>
      <c r="F1413">
        <v>123.31</v>
      </c>
      <c r="G1413">
        <v>12.15</v>
      </c>
      <c r="H1413">
        <v>5.4710000000000001</v>
      </c>
      <c r="I1413">
        <v>8.15</v>
      </c>
      <c r="J1413">
        <v>4.1500000000000004</v>
      </c>
      <c r="K1413">
        <v>3.99</v>
      </c>
      <c r="L1413">
        <v>21.33</v>
      </c>
    </row>
    <row r="1414" spans="1:12">
      <c r="A1414" s="15">
        <v>2001</v>
      </c>
      <c r="B1414">
        <v>11</v>
      </c>
      <c r="C1414">
        <v>13</v>
      </c>
      <c r="D1414" s="30">
        <f t="shared" si="22"/>
        <v>37208</v>
      </c>
      <c r="E1414">
        <v>191.35</v>
      </c>
      <c r="F1414">
        <v>123.49</v>
      </c>
      <c r="G1414">
        <v>12.15</v>
      </c>
      <c r="H1414">
        <v>5.468</v>
      </c>
      <c r="I1414">
        <v>8.1199999999999992</v>
      </c>
      <c r="J1414">
        <v>4.1500000000000004</v>
      </c>
      <c r="K1414">
        <v>3.99</v>
      </c>
      <c r="L1414">
        <v>21.32</v>
      </c>
    </row>
    <row r="1415" spans="1:12">
      <c r="A1415" s="15">
        <v>2001</v>
      </c>
      <c r="B1415">
        <v>11</v>
      </c>
      <c r="C1415">
        <v>15</v>
      </c>
      <c r="D1415" s="30">
        <f t="shared" si="22"/>
        <v>37210</v>
      </c>
      <c r="E1415">
        <v>191.3</v>
      </c>
      <c r="F1415">
        <v>123.39</v>
      </c>
      <c r="G1415">
        <v>12.15</v>
      </c>
      <c r="H1415">
        <v>5.4630000000000001</v>
      </c>
      <c r="I1415">
        <v>8.15</v>
      </c>
      <c r="J1415">
        <v>4.1399999999999997</v>
      </c>
      <c r="K1415">
        <v>3.98</v>
      </c>
      <c r="L1415">
        <v>21.26</v>
      </c>
    </row>
    <row r="1416" spans="1:12">
      <c r="A1416" s="15">
        <v>2001</v>
      </c>
      <c r="B1416">
        <v>11</v>
      </c>
      <c r="C1416">
        <v>17</v>
      </c>
      <c r="D1416" s="30">
        <f t="shared" si="22"/>
        <v>37212</v>
      </c>
      <c r="E1416">
        <v>191.99</v>
      </c>
      <c r="F1416">
        <v>123.78</v>
      </c>
      <c r="G1416">
        <v>12.15</v>
      </c>
      <c r="H1416">
        <v>5.4569999999999999</v>
      </c>
      <c r="I1416">
        <v>8.08</v>
      </c>
      <c r="J1416">
        <v>4.1399999999999997</v>
      </c>
      <c r="K1416">
        <v>3.98</v>
      </c>
      <c r="L1416">
        <v>21.24</v>
      </c>
    </row>
    <row r="1417" spans="1:12">
      <c r="A1417" s="15">
        <v>2001</v>
      </c>
      <c r="B1417">
        <v>11</v>
      </c>
      <c r="C1417">
        <v>19</v>
      </c>
      <c r="D1417" s="30">
        <f t="shared" si="22"/>
        <v>37214</v>
      </c>
      <c r="E1417">
        <v>192.22</v>
      </c>
      <c r="F1417">
        <v>123.86</v>
      </c>
      <c r="G1417">
        <v>12.15</v>
      </c>
      <c r="H1417">
        <v>5.452</v>
      </c>
      <c r="I1417">
        <v>8.07</v>
      </c>
      <c r="J1417">
        <v>4.1399999999999997</v>
      </c>
      <c r="K1417">
        <v>3.97</v>
      </c>
      <c r="L1417">
        <v>21.19</v>
      </c>
    </row>
    <row r="1418" spans="1:12">
      <c r="A1418" s="15">
        <v>2001</v>
      </c>
      <c r="B1418">
        <v>11</v>
      </c>
      <c r="C1418">
        <v>20</v>
      </c>
      <c r="D1418" s="30">
        <f t="shared" si="22"/>
        <v>37215</v>
      </c>
      <c r="E1418">
        <v>192.77</v>
      </c>
      <c r="F1418">
        <v>124.18</v>
      </c>
      <c r="G1418">
        <v>12.15</v>
      </c>
      <c r="H1418">
        <v>5.4489999999999998</v>
      </c>
      <c r="I1418">
        <v>8.01</v>
      </c>
      <c r="J1418">
        <v>4.13</v>
      </c>
      <c r="K1418">
        <v>3.98</v>
      </c>
      <c r="L1418">
        <v>21.19</v>
      </c>
    </row>
    <row r="1419" spans="1:12">
      <c r="A1419" s="15">
        <v>2001</v>
      </c>
      <c r="B1419">
        <v>11</v>
      </c>
      <c r="C1419">
        <v>21</v>
      </c>
      <c r="D1419" s="30">
        <f t="shared" si="22"/>
        <v>37216</v>
      </c>
      <c r="E1419">
        <v>193.36</v>
      </c>
      <c r="F1419">
        <v>124.53</v>
      </c>
      <c r="G1419">
        <v>12.15</v>
      </c>
      <c r="H1419">
        <v>5.4459999999999997</v>
      </c>
      <c r="I1419">
        <v>7.95</v>
      </c>
      <c r="J1419">
        <v>4.13</v>
      </c>
      <c r="K1419">
        <v>3.98</v>
      </c>
      <c r="L1419">
        <v>21.19</v>
      </c>
    </row>
    <row r="1420" spans="1:12">
      <c r="A1420" s="15">
        <v>2001</v>
      </c>
      <c r="B1420">
        <v>11</v>
      </c>
      <c r="C1420">
        <v>22</v>
      </c>
      <c r="D1420" s="30">
        <f t="shared" si="22"/>
        <v>37217</v>
      </c>
      <c r="E1420">
        <v>193.08</v>
      </c>
      <c r="F1420">
        <v>124.31</v>
      </c>
      <c r="G1420">
        <v>12.15</v>
      </c>
      <c r="H1420">
        <v>5.4429999999999996</v>
      </c>
      <c r="I1420">
        <v>8</v>
      </c>
      <c r="J1420">
        <v>4.13</v>
      </c>
      <c r="K1420">
        <v>3.97</v>
      </c>
      <c r="L1420">
        <v>21.15</v>
      </c>
    </row>
    <row r="1421" spans="1:12">
      <c r="A1421" s="15">
        <v>2001</v>
      </c>
      <c r="B1421">
        <v>11</v>
      </c>
      <c r="C1421">
        <v>23</v>
      </c>
      <c r="D1421" s="30">
        <f t="shared" si="22"/>
        <v>37218</v>
      </c>
      <c r="E1421">
        <v>193.37</v>
      </c>
      <c r="F1421">
        <v>124.46</v>
      </c>
      <c r="G1421">
        <v>12.15</v>
      </c>
      <c r="H1421">
        <v>5.4409999999999998</v>
      </c>
      <c r="I1421">
        <v>7.97</v>
      </c>
      <c r="J1421">
        <v>4.13</v>
      </c>
      <c r="K1421">
        <v>3.97</v>
      </c>
      <c r="L1421">
        <v>21.13</v>
      </c>
    </row>
    <row r="1422" spans="1:12">
      <c r="A1422" s="15">
        <v>2001</v>
      </c>
      <c r="B1422">
        <v>11</v>
      </c>
      <c r="C1422">
        <v>24</v>
      </c>
      <c r="D1422" s="30">
        <f t="shared" si="22"/>
        <v>37219</v>
      </c>
      <c r="E1422">
        <v>193.92</v>
      </c>
      <c r="F1422">
        <v>124.79</v>
      </c>
      <c r="G1422">
        <v>12.15</v>
      </c>
      <c r="H1422">
        <v>5.4379999999999997</v>
      </c>
      <c r="I1422">
        <v>7.91</v>
      </c>
      <c r="J1422">
        <v>4.13</v>
      </c>
      <c r="K1422">
        <v>3.97</v>
      </c>
      <c r="L1422">
        <v>21.13</v>
      </c>
    </row>
    <row r="1423" spans="1:12">
      <c r="A1423" s="15">
        <v>2001</v>
      </c>
      <c r="B1423">
        <v>11</v>
      </c>
      <c r="C1423">
        <v>26</v>
      </c>
      <c r="D1423" s="30">
        <f t="shared" si="22"/>
        <v>37221</v>
      </c>
      <c r="E1423">
        <v>193.68</v>
      </c>
      <c r="F1423">
        <v>124.56</v>
      </c>
      <c r="G1423">
        <v>12.15</v>
      </c>
      <c r="H1423">
        <v>5.4320000000000004</v>
      </c>
      <c r="I1423">
        <v>7.97</v>
      </c>
      <c r="J1423">
        <v>4.12</v>
      </c>
      <c r="K1423">
        <v>3.96</v>
      </c>
      <c r="L1423">
        <v>21.06</v>
      </c>
    </row>
    <row r="1424" spans="1:12">
      <c r="A1424" s="15">
        <v>2001</v>
      </c>
      <c r="B1424">
        <v>11</v>
      </c>
      <c r="C1424">
        <v>27</v>
      </c>
      <c r="D1424" s="30">
        <f t="shared" si="22"/>
        <v>37222</v>
      </c>
      <c r="E1424">
        <v>193.91</v>
      </c>
      <c r="F1424">
        <v>124.68</v>
      </c>
      <c r="G1424">
        <v>12.15</v>
      </c>
      <c r="H1424">
        <v>5.4290000000000003</v>
      </c>
      <c r="I1424">
        <v>7.95</v>
      </c>
      <c r="J1424">
        <v>4.12</v>
      </c>
      <c r="K1424">
        <v>3.96</v>
      </c>
      <c r="L1424">
        <v>21.05</v>
      </c>
    </row>
    <row r="1425" spans="1:12">
      <c r="A1425" s="15">
        <v>2001</v>
      </c>
      <c r="B1425">
        <v>11</v>
      </c>
      <c r="C1425">
        <v>28</v>
      </c>
      <c r="D1425" s="30">
        <f t="shared" si="22"/>
        <v>37223</v>
      </c>
      <c r="E1425">
        <v>194.56</v>
      </c>
      <c r="F1425">
        <v>125.07</v>
      </c>
      <c r="G1425">
        <v>12.15</v>
      </c>
      <c r="H1425">
        <v>5.4269999999999996</v>
      </c>
      <c r="I1425">
        <v>7.72</v>
      </c>
      <c r="J1425">
        <v>4.1500000000000004</v>
      </c>
      <c r="K1425">
        <v>3.99</v>
      </c>
      <c r="L1425">
        <v>21.22</v>
      </c>
    </row>
    <row r="1426" spans="1:12">
      <c r="A1426" s="15">
        <v>2001</v>
      </c>
      <c r="B1426">
        <v>11</v>
      </c>
      <c r="C1426">
        <v>29</v>
      </c>
      <c r="D1426" s="30">
        <f t="shared" si="22"/>
        <v>37224</v>
      </c>
      <c r="E1426">
        <v>194.68</v>
      </c>
      <c r="F1426">
        <v>125.11</v>
      </c>
      <c r="G1426">
        <v>12.15</v>
      </c>
      <c r="H1426">
        <v>5.4240000000000004</v>
      </c>
      <c r="I1426">
        <v>7.72</v>
      </c>
      <c r="J1426">
        <v>4.1500000000000004</v>
      </c>
      <c r="K1426">
        <v>3.99</v>
      </c>
      <c r="L1426">
        <v>21.2</v>
      </c>
    </row>
    <row r="1427" spans="1:12">
      <c r="A1427" s="15">
        <v>2001</v>
      </c>
      <c r="B1427">
        <v>12</v>
      </c>
      <c r="C1427">
        <v>1</v>
      </c>
      <c r="D1427" s="30">
        <f t="shared" si="22"/>
        <v>37226</v>
      </c>
      <c r="E1427">
        <v>195.13</v>
      </c>
      <c r="F1427">
        <v>125.34</v>
      </c>
      <c r="G1427">
        <v>12.15</v>
      </c>
      <c r="H1427">
        <v>5.4180000000000001</v>
      </c>
      <c r="I1427">
        <v>7.69</v>
      </c>
      <c r="J1427">
        <v>4.1399999999999997</v>
      </c>
      <c r="K1427">
        <v>3.99</v>
      </c>
      <c r="L1427">
        <v>21.16</v>
      </c>
    </row>
    <row r="1428" spans="1:12">
      <c r="A1428" s="15">
        <v>2001</v>
      </c>
      <c r="B1428">
        <v>12</v>
      </c>
      <c r="C1428">
        <v>3</v>
      </c>
      <c r="D1428" s="30">
        <f t="shared" si="22"/>
        <v>37228</v>
      </c>
      <c r="E1428">
        <v>195.46</v>
      </c>
      <c r="F1428">
        <v>125.49</v>
      </c>
      <c r="G1428">
        <v>12.15</v>
      </c>
      <c r="H1428">
        <v>5.4130000000000003</v>
      </c>
      <c r="I1428">
        <v>7.67</v>
      </c>
      <c r="J1428">
        <v>4.1399999999999997</v>
      </c>
      <c r="K1428">
        <v>3.98</v>
      </c>
      <c r="L1428">
        <v>21.12</v>
      </c>
    </row>
    <row r="1429" spans="1:12">
      <c r="A1429" s="15">
        <v>2001</v>
      </c>
      <c r="B1429">
        <v>12</v>
      </c>
      <c r="C1429">
        <v>4</v>
      </c>
      <c r="D1429" s="30">
        <f t="shared" si="22"/>
        <v>37229</v>
      </c>
      <c r="E1429">
        <v>196.32</v>
      </c>
      <c r="F1429">
        <v>126.02</v>
      </c>
      <c r="G1429">
        <v>12.15</v>
      </c>
      <c r="H1429">
        <v>5.41</v>
      </c>
      <c r="I1429">
        <v>7.57</v>
      </c>
      <c r="J1429">
        <v>4.1399999999999997</v>
      </c>
      <c r="K1429">
        <v>3.99</v>
      </c>
      <c r="L1429">
        <v>21.13</v>
      </c>
    </row>
    <row r="1430" spans="1:12">
      <c r="A1430" s="15">
        <v>2001</v>
      </c>
      <c r="B1430">
        <v>12</v>
      </c>
      <c r="C1430">
        <v>5</v>
      </c>
      <c r="D1430" s="30">
        <f t="shared" si="22"/>
        <v>37230</v>
      </c>
      <c r="E1430">
        <v>195.75</v>
      </c>
      <c r="F1430">
        <v>125.61</v>
      </c>
      <c r="G1430">
        <v>12.15</v>
      </c>
      <c r="H1430">
        <v>5.407</v>
      </c>
      <c r="I1430">
        <v>7.65</v>
      </c>
      <c r="J1430">
        <v>4.13</v>
      </c>
      <c r="K1430">
        <v>3.98</v>
      </c>
      <c r="L1430">
        <v>21.08</v>
      </c>
    </row>
    <row r="1431" spans="1:12">
      <c r="A1431" s="15">
        <v>2001</v>
      </c>
      <c r="B1431">
        <v>12</v>
      </c>
      <c r="C1431">
        <v>6</v>
      </c>
      <c r="D1431" s="30">
        <f t="shared" si="22"/>
        <v>37231</v>
      </c>
      <c r="E1431">
        <v>196.17</v>
      </c>
      <c r="F1431">
        <v>125.85</v>
      </c>
      <c r="G1431">
        <v>12.15</v>
      </c>
      <c r="H1431">
        <v>5.4039999999999999</v>
      </c>
      <c r="I1431">
        <v>7.61</v>
      </c>
      <c r="J1431">
        <v>4.13</v>
      </c>
      <c r="K1431">
        <v>3.98</v>
      </c>
      <c r="L1431">
        <v>21.07</v>
      </c>
    </row>
    <row r="1432" spans="1:12">
      <c r="A1432" s="15">
        <v>2001</v>
      </c>
      <c r="B1432">
        <v>12</v>
      </c>
      <c r="C1432">
        <v>7</v>
      </c>
      <c r="D1432" s="30">
        <f t="shared" si="22"/>
        <v>37232</v>
      </c>
      <c r="E1432">
        <v>193.33</v>
      </c>
      <c r="F1432">
        <v>123.96</v>
      </c>
      <c r="G1432">
        <v>12.15</v>
      </c>
      <c r="H1432">
        <v>5.4020000000000001</v>
      </c>
      <c r="I1432">
        <v>8</v>
      </c>
      <c r="J1432">
        <v>4.1100000000000003</v>
      </c>
      <c r="K1432">
        <v>3.96</v>
      </c>
      <c r="L1432">
        <v>20.93</v>
      </c>
    </row>
    <row r="1433" spans="1:12">
      <c r="A1433" s="15">
        <v>2001</v>
      </c>
      <c r="B1433">
        <v>12</v>
      </c>
      <c r="C1433">
        <v>8</v>
      </c>
      <c r="D1433" s="30">
        <f t="shared" si="22"/>
        <v>37233</v>
      </c>
      <c r="E1433">
        <v>194.11</v>
      </c>
      <c r="F1433">
        <v>124.44</v>
      </c>
      <c r="G1433">
        <v>12.15</v>
      </c>
      <c r="H1433">
        <v>5.399</v>
      </c>
      <c r="I1433">
        <v>7.85</v>
      </c>
      <c r="J1433">
        <v>4.13</v>
      </c>
      <c r="K1433">
        <v>3.97</v>
      </c>
      <c r="L1433">
        <v>21</v>
      </c>
    </row>
    <row r="1434" spans="1:12">
      <c r="A1434" s="15">
        <v>2001</v>
      </c>
      <c r="B1434">
        <v>12</v>
      </c>
      <c r="C1434">
        <v>10</v>
      </c>
      <c r="D1434" s="30">
        <f t="shared" si="22"/>
        <v>37235</v>
      </c>
      <c r="E1434">
        <v>193.5</v>
      </c>
      <c r="F1434">
        <v>123.97</v>
      </c>
      <c r="G1434">
        <v>12.15</v>
      </c>
      <c r="H1434">
        <v>5.3929999999999998</v>
      </c>
      <c r="I1434">
        <v>7.96</v>
      </c>
      <c r="J1434">
        <v>4.12</v>
      </c>
      <c r="K1434">
        <v>3.96</v>
      </c>
      <c r="L1434">
        <v>20.92</v>
      </c>
    </row>
    <row r="1435" spans="1:12">
      <c r="A1435" s="15">
        <v>2001</v>
      </c>
      <c r="B1435">
        <v>12</v>
      </c>
      <c r="C1435">
        <v>11</v>
      </c>
      <c r="D1435" s="30">
        <f t="shared" si="22"/>
        <v>37236</v>
      </c>
      <c r="E1435">
        <v>193.12</v>
      </c>
      <c r="F1435">
        <v>123.68</v>
      </c>
      <c r="G1435">
        <v>12.15</v>
      </c>
      <c r="H1435">
        <v>5.391</v>
      </c>
      <c r="I1435">
        <v>8.02</v>
      </c>
      <c r="J1435">
        <v>4.1100000000000003</v>
      </c>
      <c r="K1435">
        <v>3.95</v>
      </c>
      <c r="L1435">
        <v>20.88</v>
      </c>
    </row>
    <row r="1436" spans="1:12">
      <c r="A1436" s="15">
        <v>2001</v>
      </c>
      <c r="B1436">
        <v>12</v>
      </c>
      <c r="C1436">
        <v>12</v>
      </c>
      <c r="D1436" s="30">
        <f t="shared" si="22"/>
        <v>37237</v>
      </c>
      <c r="E1436">
        <v>193.96</v>
      </c>
      <c r="F1436">
        <v>124.2</v>
      </c>
      <c r="G1436">
        <v>12.15</v>
      </c>
      <c r="H1436">
        <v>5.3879999999999999</v>
      </c>
      <c r="I1436">
        <v>7.92</v>
      </c>
      <c r="J1436">
        <v>4.1100000000000003</v>
      </c>
      <c r="K1436">
        <v>3.96</v>
      </c>
      <c r="L1436">
        <v>20.89</v>
      </c>
    </row>
    <row r="1437" spans="1:12">
      <c r="A1437" s="15">
        <v>2001</v>
      </c>
      <c r="B1437">
        <v>12</v>
      </c>
      <c r="C1437">
        <v>13</v>
      </c>
      <c r="D1437" s="30">
        <f t="shared" si="22"/>
        <v>37238</v>
      </c>
      <c r="E1437">
        <v>194.04</v>
      </c>
      <c r="F1437">
        <v>124.22</v>
      </c>
      <c r="G1437">
        <v>12.15</v>
      </c>
      <c r="H1437">
        <v>5.3849999999999998</v>
      </c>
      <c r="I1437">
        <v>7.92</v>
      </c>
      <c r="J1437">
        <v>4.1100000000000003</v>
      </c>
      <c r="K1437">
        <v>3.95</v>
      </c>
      <c r="L1437">
        <v>20.86</v>
      </c>
    </row>
    <row r="1438" spans="1:12">
      <c r="A1438" s="15">
        <v>2001</v>
      </c>
      <c r="B1438">
        <v>12</v>
      </c>
      <c r="C1438">
        <v>14</v>
      </c>
      <c r="D1438" s="30">
        <f t="shared" si="22"/>
        <v>37239</v>
      </c>
      <c r="E1438">
        <v>194.24</v>
      </c>
      <c r="F1438">
        <v>124.32</v>
      </c>
      <c r="G1438">
        <v>12.15</v>
      </c>
      <c r="H1438">
        <v>5.3819999999999997</v>
      </c>
      <c r="I1438">
        <v>7.91</v>
      </c>
      <c r="J1438">
        <v>4.1100000000000003</v>
      </c>
      <c r="K1438">
        <v>3.95</v>
      </c>
      <c r="L1438">
        <v>20.85</v>
      </c>
    </row>
    <row r="1439" spans="1:12">
      <c r="A1439" s="15">
        <v>2001</v>
      </c>
      <c r="B1439">
        <v>12</v>
      </c>
      <c r="C1439">
        <v>15</v>
      </c>
      <c r="D1439" s="30">
        <f t="shared" si="22"/>
        <v>37240</v>
      </c>
      <c r="E1439">
        <v>197.17</v>
      </c>
      <c r="F1439">
        <v>126.2</v>
      </c>
      <c r="G1439">
        <v>12.15</v>
      </c>
      <c r="H1439">
        <v>5.3789999999999996</v>
      </c>
      <c r="I1439">
        <v>7.53</v>
      </c>
      <c r="J1439">
        <v>4.12</v>
      </c>
      <c r="K1439">
        <v>3.97</v>
      </c>
      <c r="L1439">
        <v>20.93</v>
      </c>
    </row>
    <row r="1440" spans="1:12">
      <c r="A1440" s="15">
        <v>2001</v>
      </c>
      <c r="B1440">
        <v>12</v>
      </c>
      <c r="C1440">
        <v>18</v>
      </c>
      <c r="D1440" s="30">
        <f t="shared" si="22"/>
        <v>37243</v>
      </c>
      <c r="E1440">
        <v>194.06</v>
      </c>
      <c r="F1440">
        <v>124.06</v>
      </c>
      <c r="G1440">
        <v>12.15</v>
      </c>
      <c r="H1440">
        <v>5.3710000000000004</v>
      </c>
      <c r="I1440">
        <v>7.98</v>
      </c>
      <c r="J1440">
        <v>4.09</v>
      </c>
      <c r="K1440">
        <v>3.94</v>
      </c>
      <c r="L1440">
        <v>20.73</v>
      </c>
    </row>
    <row r="1441" spans="1:12">
      <c r="A1441" s="15">
        <v>2001</v>
      </c>
      <c r="B1441">
        <v>12</v>
      </c>
      <c r="C1441">
        <v>19</v>
      </c>
      <c r="D1441" s="30">
        <f t="shared" si="22"/>
        <v>37244</v>
      </c>
      <c r="E1441">
        <v>194.24</v>
      </c>
      <c r="F1441">
        <v>124.14</v>
      </c>
      <c r="G1441">
        <v>12.15</v>
      </c>
      <c r="H1441">
        <v>5.3680000000000003</v>
      </c>
      <c r="I1441">
        <v>7.93</v>
      </c>
      <c r="J1441">
        <v>4.0999999999999996</v>
      </c>
      <c r="K1441">
        <v>3.94</v>
      </c>
      <c r="L1441">
        <v>20.76</v>
      </c>
    </row>
    <row r="1442" spans="1:12">
      <c r="A1442" s="15">
        <v>2001</v>
      </c>
      <c r="B1442">
        <v>12</v>
      </c>
      <c r="C1442">
        <v>20</v>
      </c>
      <c r="D1442" s="30">
        <f t="shared" si="22"/>
        <v>37245</v>
      </c>
      <c r="E1442">
        <v>194.21</v>
      </c>
      <c r="F1442">
        <v>124.09</v>
      </c>
      <c r="G1442">
        <v>12.15</v>
      </c>
      <c r="H1442">
        <v>5.3659999999999997</v>
      </c>
      <c r="I1442">
        <v>7.95</v>
      </c>
      <c r="J1442">
        <v>4.09</v>
      </c>
      <c r="K1442">
        <v>3.94</v>
      </c>
      <c r="L1442">
        <v>20.73</v>
      </c>
    </row>
    <row r="1443" spans="1:12">
      <c r="A1443" s="15">
        <v>2001</v>
      </c>
      <c r="B1443">
        <v>12</v>
      </c>
      <c r="C1443">
        <v>21</v>
      </c>
      <c r="D1443" s="30">
        <f t="shared" si="22"/>
        <v>37246</v>
      </c>
      <c r="E1443">
        <v>194.06</v>
      </c>
      <c r="F1443">
        <v>123.96</v>
      </c>
      <c r="G1443">
        <v>12.15</v>
      </c>
      <c r="H1443">
        <v>5.3630000000000004</v>
      </c>
      <c r="I1443">
        <v>7.98</v>
      </c>
      <c r="J1443">
        <v>4.09</v>
      </c>
      <c r="K1443">
        <v>3.93</v>
      </c>
      <c r="L1443">
        <v>20.7</v>
      </c>
    </row>
    <row r="1444" spans="1:12">
      <c r="A1444" s="15">
        <v>2001</v>
      </c>
      <c r="B1444">
        <v>12</v>
      </c>
      <c r="C1444">
        <v>22</v>
      </c>
      <c r="D1444" s="30">
        <f t="shared" si="22"/>
        <v>37247</v>
      </c>
      <c r="E1444">
        <v>192.23</v>
      </c>
      <c r="F1444">
        <v>122.73</v>
      </c>
      <c r="G1444">
        <v>12.15</v>
      </c>
      <c r="H1444">
        <v>5.36</v>
      </c>
      <c r="I1444">
        <v>8.24</v>
      </c>
      <c r="J1444">
        <v>4.08</v>
      </c>
      <c r="K1444">
        <v>3.92</v>
      </c>
      <c r="L1444">
        <v>20.6</v>
      </c>
    </row>
    <row r="1445" spans="1:12">
      <c r="A1445" s="15">
        <v>2001</v>
      </c>
      <c r="B1445">
        <v>12</v>
      </c>
      <c r="C1445">
        <v>24</v>
      </c>
      <c r="D1445" s="30">
        <f t="shared" si="22"/>
        <v>37249</v>
      </c>
      <c r="E1445">
        <v>192.89</v>
      </c>
      <c r="F1445">
        <v>123.09</v>
      </c>
      <c r="G1445">
        <v>12.15</v>
      </c>
      <c r="H1445">
        <v>5.3540000000000001</v>
      </c>
      <c r="I1445">
        <v>8.11</v>
      </c>
      <c r="J1445">
        <v>4.09</v>
      </c>
      <c r="K1445">
        <v>3.93</v>
      </c>
      <c r="L1445">
        <v>20.65</v>
      </c>
    </row>
    <row r="1446" spans="1:12">
      <c r="A1446" s="15">
        <v>2001</v>
      </c>
      <c r="B1446">
        <v>12</v>
      </c>
      <c r="C1446">
        <v>26</v>
      </c>
      <c r="D1446" s="30">
        <f t="shared" si="22"/>
        <v>37251</v>
      </c>
      <c r="E1446">
        <v>191.51</v>
      </c>
      <c r="F1446">
        <v>122.12</v>
      </c>
      <c r="G1446">
        <v>12.15</v>
      </c>
      <c r="H1446">
        <v>5.3490000000000002</v>
      </c>
      <c r="I1446">
        <v>8.32</v>
      </c>
      <c r="J1446">
        <v>4.07</v>
      </c>
      <c r="K1446">
        <v>3.91</v>
      </c>
      <c r="L1446">
        <v>20.54</v>
      </c>
    </row>
    <row r="1447" spans="1:12">
      <c r="A1447" s="15">
        <v>2001</v>
      </c>
      <c r="B1447">
        <v>12</v>
      </c>
      <c r="C1447">
        <v>27</v>
      </c>
      <c r="D1447" s="30">
        <f t="shared" si="22"/>
        <v>37252</v>
      </c>
      <c r="E1447">
        <v>191.44</v>
      </c>
      <c r="F1447">
        <v>122.04</v>
      </c>
      <c r="G1447">
        <v>12.15</v>
      </c>
      <c r="H1447">
        <v>5.3460000000000001</v>
      </c>
      <c r="I1447">
        <v>8.34</v>
      </c>
      <c r="J1447">
        <v>4.07</v>
      </c>
      <c r="K1447">
        <v>3.91</v>
      </c>
      <c r="L1447">
        <v>20.51</v>
      </c>
    </row>
    <row r="1448" spans="1:12">
      <c r="A1448" s="15">
        <v>2001</v>
      </c>
      <c r="B1448">
        <v>12</v>
      </c>
      <c r="C1448">
        <v>28</v>
      </c>
      <c r="D1448" s="30">
        <f t="shared" si="22"/>
        <v>37253</v>
      </c>
      <c r="E1448">
        <v>191.8</v>
      </c>
      <c r="F1448">
        <v>122.24</v>
      </c>
      <c r="G1448">
        <v>12.15</v>
      </c>
      <c r="H1448">
        <v>5.343</v>
      </c>
      <c r="I1448">
        <v>8.31</v>
      </c>
      <c r="J1448">
        <v>4.07</v>
      </c>
      <c r="K1448">
        <v>3.91</v>
      </c>
      <c r="L1448">
        <v>20.5</v>
      </c>
    </row>
    <row r="1449" spans="1:12">
      <c r="A1449" s="15">
        <v>2001</v>
      </c>
      <c r="B1449">
        <v>12</v>
      </c>
      <c r="C1449">
        <v>29</v>
      </c>
      <c r="D1449" s="30">
        <f t="shared" si="22"/>
        <v>37254</v>
      </c>
      <c r="E1449">
        <v>193.55</v>
      </c>
      <c r="F1449">
        <v>123.35</v>
      </c>
      <c r="G1449">
        <v>12.15</v>
      </c>
      <c r="H1449">
        <v>5.3410000000000002</v>
      </c>
      <c r="I1449">
        <v>8.08</v>
      </c>
      <c r="J1449">
        <v>4.08</v>
      </c>
      <c r="K1449">
        <v>3.92</v>
      </c>
      <c r="L1449">
        <v>20.54</v>
      </c>
    </row>
    <row r="1450" spans="1:12">
      <c r="A1450" s="15">
        <v>2001</v>
      </c>
      <c r="B1450">
        <v>12</v>
      </c>
      <c r="C1450">
        <v>31</v>
      </c>
      <c r="D1450" s="30">
        <f t="shared" si="22"/>
        <v>37256</v>
      </c>
      <c r="E1450">
        <v>194.73</v>
      </c>
      <c r="F1450">
        <v>124.05</v>
      </c>
      <c r="G1450">
        <v>12.15</v>
      </c>
      <c r="H1450">
        <v>5.3380000000000001</v>
      </c>
      <c r="I1450">
        <v>7.94</v>
      </c>
      <c r="J1450">
        <v>4.08</v>
      </c>
      <c r="K1450">
        <v>3.92</v>
      </c>
      <c r="L1450">
        <v>20.56</v>
      </c>
    </row>
    <row r="1451" spans="1:12">
      <c r="A1451" s="15">
        <v>2002</v>
      </c>
      <c r="B1451">
        <v>1</v>
      </c>
      <c r="C1451">
        <v>1</v>
      </c>
      <c r="D1451" s="30">
        <f t="shared" si="22"/>
        <v>37257</v>
      </c>
      <c r="E1451">
        <v>195.05</v>
      </c>
      <c r="F1451">
        <v>124.26</v>
      </c>
      <c r="G1451">
        <v>12.15</v>
      </c>
      <c r="H1451">
        <v>5.335</v>
      </c>
      <c r="I1451">
        <v>7.91</v>
      </c>
      <c r="J1451">
        <v>4.08</v>
      </c>
      <c r="K1451">
        <v>3.92</v>
      </c>
      <c r="L1451">
        <v>20.55</v>
      </c>
    </row>
    <row r="1452" spans="1:12">
      <c r="A1452" s="15">
        <v>2002</v>
      </c>
      <c r="B1452">
        <v>1</v>
      </c>
      <c r="C1452">
        <v>2</v>
      </c>
      <c r="D1452" s="30">
        <f t="shared" si="22"/>
        <v>37258</v>
      </c>
      <c r="E1452">
        <v>194.85</v>
      </c>
      <c r="F1452">
        <v>124.1</v>
      </c>
      <c r="G1452">
        <v>12.15</v>
      </c>
      <c r="H1452">
        <v>5.3319999999999999</v>
      </c>
      <c r="I1452">
        <v>7.94</v>
      </c>
      <c r="J1452">
        <v>4.07</v>
      </c>
      <c r="K1452">
        <v>3.92</v>
      </c>
      <c r="L1452">
        <v>20.51</v>
      </c>
    </row>
    <row r="1453" spans="1:12">
      <c r="A1453" s="15">
        <v>2002</v>
      </c>
      <c r="B1453">
        <v>1</v>
      </c>
      <c r="C1453">
        <v>3</v>
      </c>
      <c r="D1453" s="30">
        <f t="shared" si="22"/>
        <v>37259</v>
      </c>
      <c r="E1453">
        <v>195.08</v>
      </c>
      <c r="F1453">
        <v>124.21</v>
      </c>
      <c r="G1453">
        <v>12.15</v>
      </c>
      <c r="H1453">
        <v>5.3289999999999997</v>
      </c>
      <c r="I1453">
        <v>7.93</v>
      </c>
      <c r="J1453">
        <v>4.07</v>
      </c>
      <c r="K1453">
        <v>3.92</v>
      </c>
      <c r="L1453">
        <v>20.5</v>
      </c>
    </row>
    <row r="1454" spans="1:12">
      <c r="A1454" s="15">
        <v>2002</v>
      </c>
      <c r="B1454">
        <v>1</v>
      </c>
      <c r="C1454">
        <v>4</v>
      </c>
      <c r="D1454" s="30">
        <f t="shared" si="22"/>
        <v>37260</v>
      </c>
      <c r="E1454">
        <v>194.93</v>
      </c>
      <c r="F1454">
        <v>124.08</v>
      </c>
      <c r="G1454">
        <v>12.15</v>
      </c>
      <c r="H1454">
        <v>5.327</v>
      </c>
      <c r="I1454">
        <v>7.96</v>
      </c>
      <c r="J1454">
        <v>4.07</v>
      </c>
      <c r="K1454">
        <v>3.91</v>
      </c>
      <c r="L1454">
        <v>20.46</v>
      </c>
    </row>
    <row r="1455" spans="1:12">
      <c r="A1455" s="15">
        <v>2002</v>
      </c>
      <c r="B1455">
        <v>1</v>
      </c>
      <c r="C1455">
        <v>5</v>
      </c>
      <c r="D1455" s="30">
        <f t="shared" si="22"/>
        <v>37261</v>
      </c>
      <c r="E1455">
        <v>195.3</v>
      </c>
      <c r="F1455">
        <v>124.28</v>
      </c>
      <c r="G1455">
        <v>12.15</v>
      </c>
      <c r="H1455">
        <v>5.3239999999999998</v>
      </c>
      <c r="I1455">
        <v>7.92</v>
      </c>
      <c r="J1455">
        <v>4.0599999999999996</v>
      </c>
      <c r="K1455">
        <v>3.91</v>
      </c>
      <c r="L1455">
        <v>20.45</v>
      </c>
    </row>
    <row r="1456" spans="1:12">
      <c r="A1456" s="15">
        <v>2002</v>
      </c>
      <c r="B1456">
        <v>1</v>
      </c>
      <c r="C1456">
        <v>7</v>
      </c>
      <c r="D1456" s="30">
        <f t="shared" si="22"/>
        <v>37263</v>
      </c>
      <c r="E1456">
        <v>195.39</v>
      </c>
      <c r="F1456">
        <v>124.27</v>
      </c>
      <c r="G1456">
        <v>12.15</v>
      </c>
      <c r="H1456">
        <v>5.3179999999999996</v>
      </c>
      <c r="I1456">
        <v>7.94</v>
      </c>
      <c r="J1456">
        <v>4.0599999999999996</v>
      </c>
      <c r="K1456">
        <v>3.9</v>
      </c>
      <c r="L1456">
        <v>20.399999999999999</v>
      </c>
    </row>
    <row r="1457" spans="1:12">
      <c r="A1457" s="15">
        <v>2002</v>
      </c>
      <c r="B1457">
        <v>1</v>
      </c>
      <c r="C1457">
        <v>8</v>
      </c>
      <c r="D1457" s="30">
        <f t="shared" si="22"/>
        <v>37264</v>
      </c>
      <c r="E1457">
        <v>195.38</v>
      </c>
      <c r="F1457">
        <v>124.23</v>
      </c>
      <c r="G1457">
        <v>12.15</v>
      </c>
      <c r="H1457">
        <v>5.3159999999999998</v>
      </c>
      <c r="I1457">
        <v>7.95</v>
      </c>
      <c r="J1457">
        <v>4.0599999999999996</v>
      </c>
      <c r="K1457">
        <v>3.9</v>
      </c>
      <c r="L1457">
        <v>20.38</v>
      </c>
    </row>
    <row r="1458" spans="1:12">
      <c r="A1458" s="15">
        <v>2002</v>
      </c>
      <c r="B1458">
        <v>1</v>
      </c>
      <c r="C1458">
        <v>9</v>
      </c>
      <c r="D1458" s="30">
        <f t="shared" si="22"/>
        <v>37265</v>
      </c>
      <c r="E1458">
        <v>195.15</v>
      </c>
      <c r="F1458">
        <v>124.04</v>
      </c>
      <c r="G1458">
        <v>12.15</v>
      </c>
      <c r="H1458">
        <v>5.3129999999999997</v>
      </c>
      <c r="I1458">
        <v>8</v>
      </c>
      <c r="J1458">
        <v>4.05</v>
      </c>
      <c r="K1458">
        <v>3.9</v>
      </c>
      <c r="L1458">
        <v>20.34</v>
      </c>
    </row>
    <row r="1459" spans="1:12">
      <c r="A1459" s="15">
        <v>2002</v>
      </c>
      <c r="B1459">
        <v>1</v>
      </c>
      <c r="C1459">
        <v>10</v>
      </c>
      <c r="D1459" s="30">
        <f t="shared" si="22"/>
        <v>37266</v>
      </c>
      <c r="E1459">
        <v>195.1</v>
      </c>
      <c r="F1459">
        <v>123.97</v>
      </c>
      <c r="G1459">
        <v>12.15</v>
      </c>
      <c r="H1459">
        <v>5.31</v>
      </c>
      <c r="I1459">
        <v>8.01</v>
      </c>
      <c r="J1459">
        <v>4.05</v>
      </c>
      <c r="K1459">
        <v>3.89</v>
      </c>
      <c r="L1459">
        <v>20.309999999999999</v>
      </c>
    </row>
    <row r="1460" spans="1:12">
      <c r="A1460" s="15">
        <v>2002</v>
      </c>
      <c r="B1460">
        <v>1</v>
      </c>
      <c r="C1460">
        <v>11</v>
      </c>
      <c r="D1460" s="30">
        <f t="shared" si="22"/>
        <v>37267</v>
      </c>
      <c r="E1460">
        <v>195.26</v>
      </c>
      <c r="F1460">
        <v>124.04</v>
      </c>
      <c r="G1460">
        <v>12.15</v>
      </c>
      <c r="H1460">
        <v>5.3070000000000004</v>
      </c>
      <c r="I1460">
        <v>8.01</v>
      </c>
      <c r="J1460">
        <v>4.05</v>
      </c>
      <c r="K1460">
        <v>3.89</v>
      </c>
      <c r="L1460">
        <v>20.29</v>
      </c>
    </row>
    <row r="1461" spans="1:12">
      <c r="A1461" s="15">
        <v>2002</v>
      </c>
      <c r="B1461">
        <v>1</v>
      </c>
      <c r="C1461">
        <v>12</v>
      </c>
      <c r="D1461" s="30">
        <f t="shared" si="22"/>
        <v>37268</v>
      </c>
      <c r="E1461">
        <v>195.23</v>
      </c>
      <c r="F1461">
        <v>123.99</v>
      </c>
      <c r="G1461">
        <v>12.15</v>
      </c>
      <c r="H1461">
        <v>5.3040000000000003</v>
      </c>
      <c r="I1461">
        <v>7.99</v>
      </c>
      <c r="J1461">
        <v>4.05</v>
      </c>
      <c r="K1461">
        <v>3.89</v>
      </c>
      <c r="L1461">
        <v>20.3</v>
      </c>
    </row>
    <row r="1462" spans="1:12">
      <c r="A1462" s="15">
        <v>2002</v>
      </c>
      <c r="B1462">
        <v>1</v>
      </c>
      <c r="C1462">
        <v>14</v>
      </c>
      <c r="D1462" s="30">
        <f t="shared" si="22"/>
        <v>37270</v>
      </c>
      <c r="E1462">
        <v>195.76</v>
      </c>
      <c r="F1462">
        <v>124.27</v>
      </c>
      <c r="G1462">
        <v>12.15</v>
      </c>
      <c r="H1462">
        <v>5.2990000000000004</v>
      </c>
      <c r="I1462">
        <v>7.95</v>
      </c>
      <c r="J1462">
        <v>4.04</v>
      </c>
      <c r="K1462">
        <v>3.89</v>
      </c>
      <c r="L1462">
        <v>20.27</v>
      </c>
    </row>
    <row r="1463" spans="1:12">
      <c r="A1463" s="15">
        <v>2002</v>
      </c>
      <c r="B1463">
        <v>1</v>
      </c>
      <c r="C1463">
        <v>15</v>
      </c>
      <c r="D1463" s="30">
        <f t="shared" si="22"/>
        <v>37271</v>
      </c>
      <c r="E1463">
        <v>195.58</v>
      </c>
      <c r="F1463">
        <v>124.12</v>
      </c>
      <c r="G1463">
        <v>12.15</v>
      </c>
      <c r="H1463">
        <v>5.2960000000000003</v>
      </c>
      <c r="I1463">
        <v>7.98</v>
      </c>
      <c r="J1463">
        <v>4.04</v>
      </c>
      <c r="K1463">
        <v>3.88</v>
      </c>
      <c r="L1463">
        <v>20.23</v>
      </c>
    </row>
    <row r="1464" spans="1:12">
      <c r="A1464" s="15">
        <v>2002</v>
      </c>
      <c r="B1464">
        <v>1</v>
      </c>
      <c r="C1464">
        <v>16</v>
      </c>
      <c r="D1464" s="30">
        <f t="shared" si="22"/>
        <v>37272</v>
      </c>
      <c r="E1464">
        <v>195.84</v>
      </c>
      <c r="F1464">
        <v>124.25</v>
      </c>
      <c r="G1464">
        <v>12.15</v>
      </c>
      <c r="H1464">
        <v>5.2930000000000001</v>
      </c>
      <c r="I1464">
        <v>7.96</v>
      </c>
      <c r="J1464">
        <v>4.04</v>
      </c>
      <c r="K1464">
        <v>3.88</v>
      </c>
      <c r="L1464">
        <v>20.22</v>
      </c>
    </row>
    <row r="1465" spans="1:12">
      <c r="A1465" s="15">
        <v>2002</v>
      </c>
      <c r="B1465">
        <v>1</v>
      </c>
      <c r="C1465">
        <v>17</v>
      </c>
      <c r="D1465" s="30">
        <f t="shared" si="22"/>
        <v>37273</v>
      </c>
      <c r="E1465">
        <v>195.82</v>
      </c>
      <c r="F1465">
        <v>124.2</v>
      </c>
      <c r="G1465">
        <v>12.15</v>
      </c>
      <c r="H1465">
        <v>5.2910000000000004</v>
      </c>
      <c r="I1465">
        <v>7.98</v>
      </c>
      <c r="J1465">
        <v>4.03</v>
      </c>
      <c r="K1465">
        <v>3.88</v>
      </c>
      <c r="L1465">
        <v>20.190000000000001</v>
      </c>
    </row>
    <row r="1466" spans="1:12">
      <c r="A1466" s="15">
        <v>2002</v>
      </c>
      <c r="B1466">
        <v>1</v>
      </c>
      <c r="C1466">
        <v>18</v>
      </c>
      <c r="D1466" s="30">
        <f t="shared" si="22"/>
        <v>37274</v>
      </c>
      <c r="E1466">
        <v>196.13</v>
      </c>
      <c r="F1466">
        <v>124.37</v>
      </c>
      <c r="G1466">
        <v>12.15</v>
      </c>
      <c r="H1466">
        <v>5.2880000000000003</v>
      </c>
      <c r="I1466">
        <v>7.95</v>
      </c>
      <c r="J1466">
        <v>4.03</v>
      </c>
      <c r="K1466">
        <v>3.88</v>
      </c>
      <c r="L1466">
        <v>20.18</v>
      </c>
    </row>
    <row r="1467" spans="1:12">
      <c r="A1467" s="15">
        <v>2002</v>
      </c>
      <c r="B1467">
        <v>1</v>
      </c>
      <c r="C1467">
        <v>19</v>
      </c>
      <c r="D1467" s="30">
        <f t="shared" si="22"/>
        <v>37275</v>
      </c>
      <c r="E1467">
        <v>196.76</v>
      </c>
      <c r="F1467">
        <v>124.75</v>
      </c>
      <c r="G1467">
        <v>12.15</v>
      </c>
      <c r="H1467">
        <v>5.2850000000000001</v>
      </c>
      <c r="I1467">
        <v>7.88</v>
      </c>
      <c r="J1467">
        <v>4.03</v>
      </c>
      <c r="K1467">
        <v>3.88</v>
      </c>
      <c r="L1467">
        <v>20.170000000000002</v>
      </c>
    </row>
    <row r="1468" spans="1:12">
      <c r="A1468" s="15">
        <v>2002</v>
      </c>
      <c r="B1468">
        <v>1</v>
      </c>
      <c r="C1468">
        <v>21</v>
      </c>
      <c r="D1468" s="30">
        <f t="shared" si="22"/>
        <v>37277</v>
      </c>
      <c r="E1468">
        <v>196.84</v>
      </c>
      <c r="F1468">
        <v>124.73</v>
      </c>
      <c r="G1468">
        <v>12.15</v>
      </c>
      <c r="H1468">
        <v>5.2789999999999999</v>
      </c>
      <c r="I1468">
        <v>7.89</v>
      </c>
      <c r="J1468">
        <v>4.03</v>
      </c>
      <c r="K1468">
        <v>3.87</v>
      </c>
      <c r="L1468">
        <v>20.13</v>
      </c>
    </row>
    <row r="1469" spans="1:12">
      <c r="A1469" s="15">
        <v>2002</v>
      </c>
      <c r="B1469">
        <v>1</v>
      </c>
      <c r="C1469">
        <v>22</v>
      </c>
      <c r="D1469" s="30">
        <f t="shared" si="22"/>
        <v>37278</v>
      </c>
      <c r="E1469">
        <v>197.38</v>
      </c>
      <c r="F1469">
        <v>125.04</v>
      </c>
      <c r="G1469">
        <v>12.15</v>
      </c>
      <c r="H1469">
        <v>5.2770000000000001</v>
      </c>
      <c r="I1469">
        <v>7.83</v>
      </c>
      <c r="J1469">
        <v>4.03</v>
      </c>
      <c r="K1469">
        <v>3.87</v>
      </c>
      <c r="L1469">
        <v>20.12</v>
      </c>
    </row>
    <row r="1470" spans="1:12">
      <c r="A1470" s="15">
        <v>2002</v>
      </c>
      <c r="B1470">
        <v>1</v>
      </c>
      <c r="C1470">
        <v>23</v>
      </c>
      <c r="D1470" s="30">
        <f t="shared" si="22"/>
        <v>37279</v>
      </c>
      <c r="E1470">
        <v>197.47</v>
      </c>
      <c r="F1470">
        <v>125.07</v>
      </c>
      <c r="G1470">
        <v>12.15</v>
      </c>
      <c r="H1470">
        <v>5.274</v>
      </c>
      <c r="I1470">
        <v>7.83</v>
      </c>
      <c r="J1470">
        <v>4.0199999999999996</v>
      </c>
      <c r="K1470">
        <v>3.87</v>
      </c>
      <c r="L1470">
        <v>20.100000000000001</v>
      </c>
    </row>
    <row r="1471" spans="1:12">
      <c r="A1471" s="15">
        <v>2002</v>
      </c>
      <c r="B1471">
        <v>1</v>
      </c>
      <c r="C1471">
        <v>24</v>
      </c>
      <c r="D1471" s="30">
        <f t="shared" si="22"/>
        <v>37280</v>
      </c>
      <c r="E1471">
        <v>197.42</v>
      </c>
      <c r="F1471">
        <v>125</v>
      </c>
      <c r="G1471">
        <v>12.15</v>
      </c>
      <c r="H1471">
        <v>5.2709999999999999</v>
      </c>
      <c r="I1471">
        <v>7.83</v>
      </c>
      <c r="J1471">
        <v>4.0199999999999996</v>
      </c>
      <c r="K1471">
        <v>3.87</v>
      </c>
      <c r="L1471">
        <v>20.09</v>
      </c>
    </row>
    <row r="1472" spans="1:12">
      <c r="A1472" s="15">
        <v>2002</v>
      </c>
      <c r="B1472">
        <v>1</v>
      </c>
      <c r="C1472">
        <v>25</v>
      </c>
      <c r="D1472" s="30">
        <f t="shared" si="22"/>
        <v>37281</v>
      </c>
      <c r="E1472">
        <v>197.58</v>
      </c>
      <c r="F1472">
        <v>125.07</v>
      </c>
      <c r="G1472">
        <v>12.15</v>
      </c>
      <c r="H1472">
        <v>5.2679999999999998</v>
      </c>
      <c r="I1472">
        <v>7.82</v>
      </c>
      <c r="J1472">
        <v>4.0199999999999996</v>
      </c>
      <c r="K1472">
        <v>3.87</v>
      </c>
      <c r="L1472">
        <v>20.07</v>
      </c>
    </row>
    <row r="1473" spans="1:12">
      <c r="A1473" s="15">
        <v>2002</v>
      </c>
      <c r="B1473">
        <v>1</v>
      </c>
      <c r="C1473">
        <v>28</v>
      </c>
      <c r="D1473" s="30">
        <f t="shared" si="22"/>
        <v>37284</v>
      </c>
      <c r="E1473">
        <v>198.06</v>
      </c>
      <c r="F1473">
        <v>125.28</v>
      </c>
      <c r="G1473">
        <v>12.15</v>
      </c>
      <c r="H1473">
        <v>5.26</v>
      </c>
      <c r="I1473">
        <v>7.76</v>
      </c>
      <c r="J1473">
        <v>4.0199999999999996</v>
      </c>
      <c r="K1473">
        <v>3.87</v>
      </c>
      <c r="L1473">
        <v>20.04</v>
      </c>
    </row>
    <row r="1474" spans="1:12">
      <c r="A1474" s="15">
        <v>2002</v>
      </c>
      <c r="B1474">
        <v>1</v>
      </c>
      <c r="C1474">
        <v>29</v>
      </c>
      <c r="D1474" s="30">
        <f t="shared" ref="D1474:D1537" si="23">DATE(A1474,B1474,C1474)</f>
        <v>37285</v>
      </c>
      <c r="E1474">
        <v>198.29</v>
      </c>
      <c r="F1474">
        <v>125.4</v>
      </c>
      <c r="G1474">
        <v>12.15</v>
      </c>
      <c r="H1474">
        <v>5.2569999999999997</v>
      </c>
      <c r="I1474">
        <v>7.75</v>
      </c>
      <c r="J1474">
        <v>4.0199999999999996</v>
      </c>
      <c r="K1474">
        <v>3.87</v>
      </c>
      <c r="L1474">
        <v>20.03</v>
      </c>
    </row>
    <row r="1475" spans="1:12">
      <c r="A1475" s="15">
        <v>2002</v>
      </c>
      <c r="B1475">
        <v>1</v>
      </c>
      <c r="C1475">
        <v>30</v>
      </c>
      <c r="D1475" s="30">
        <f t="shared" si="23"/>
        <v>37286</v>
      </c>
      <c r="E1475">
        <v>198.75</v>
      </c>
      <c r="F1475">
        <v>125.66</v>
      </c>
      <c r="G1475">
        <v>12.16</v>
      </c>
      <c r="H1475">
        <v>5.4409999999999998</v>
      </c>
      <c r="I1475">
        <v>7.66</v>
      </c>
      <c r="J1475">
        <v>4.13</v>
      </c>
      <c r="K1475">
        <v>3.98</v>
      </c>
      <c r="L1475">
        <v>21.37</v>
      </c>
    </row>
    <row r="1476" spans="1:12">
      <c r="A1476" s="15">
        <v>2002</v>
      </c>
      <c r="B1476">
        <v>1</v>
      </c>
      <c r="C1476">
        <v>31</v>
      </c>
      <c r="D1476" s="30">
        <f t="shared" si="23"/>
        <v>37287</v>
      </c>
      <c r="E1476">
        <v>198.76</v>
      </c>
      <c r="F1476">
        <v>125.64</v>
      </c>
      <c r="G1476">
        <v>12.16</v>
      </c>
      <c r="H1476">
        <v>5.4409999999999998</v>
      </c>
      <c r="I1476">
        <v>7.67</v>
      </c>
      <c r="J1476">
        <v>4.13</v>
      </c>
      <c r="K1476">
        <v>3.98</v>
      </c>
      <c r="L1476">
        <v>21.37</v>
      </c>
    </row>
    <row r="1477" spans="1:12">
      <c r="A1477" s="15">
        <v>2002</v>
      </c>
      <c r="B1477">
        <v>2</v>
      </c>
      <c r="C1477">
        <v>1</v>
      </c>
      <c r="D1477" s="30">
        <f t="shared" si="23"/>
        <v>37288</v>
      </c>
      <c r="E1477">
        <v>198.94</v>
      </c>
      <c r="F1477">
        <v>125.75</v>
      </c>
      <c r="G1477">
        <v>12.16</v>
      </c>
      <c r="H1477">
        <v>5.4390000000000001</v>
      </c>
      <c r="I1477">
        <v>7.65</v>
      </c>
      <c r="J1477">
        <v>4.13</v>
      </c>
      <c r="K1477">
        <v>3.98</v>
      </c>
      <c r="L1477">
        <v>21.35</v>
      </c>
    </row>
    <row r="1478" spans="1:12">
      <c r="A1478" s="15">
        <v>2002</v>
      </c>
      <c r="B1478">
        <v>2</v>
      </c>
      <c r="C1478">
        <v>2</v>
      </c>
      <c r="D1478" s="30">
        <f t="shared" si="23"/>
        <v>37289</v>
      </c>
      <c r="E1478">
        <v>198.87</v>
      </c>
      <c r="F1478">
        <v>125.67</v>
      </c>
      <c r="G1478">
        <v>12.16</v>
      </c>
      <c r="H1478">
        <v>5.4359999999999999</v>
      </c>
      <c r="I1478">
        <v>7.67</v>
      </c>
      <c r="J1478">
        <v>4.13</v>
      </c>
      <c r="K1478">
        <v>3.97</v>
      </c>
      <c r="L1478">
        <v>21.32</v>
      </c>
    </row>
    <row r="1479" spans="1:12">
      <c r="A1479" s="15">
        <v>2002</v>
      </c>
      <c r="B1479">
        <v>2</v>
      </c>
      <c r="C1479">
        <v>4</v>
      </c>
      <c r="D1479" s="30">
        <f t="shared" si="23"/>
        <v>37291</v>
      </c>
      <c r="E1479">
        <v>199.69</v>
      </c>
      <c r="F1479">
        <v>126.13</v>
      </c>
      <c r="G1479">
        <v>12.16</v>
      </c>
      <c r="H1479">
        <v>5.431</v>
      </c>
      <c r="I1479">
        <v>7.59</v>
      </c>
      <c r="J1479">
        <v>4.12</v>
      </c>
      <c r="K1479">
        <v>3.97</v>
      </c>
      <c r="L1479">
        <v>21.3</v>
      </c>
    </row>
    <row r="1480" spans="1:12">
      <c r="A1480" s="15">
        <v>2002</v>
      </c>
      <c r="B1480">
        <v>2</v>
      </c>
      <c r="C1480">
        <v>5</v>
      </c>
      <c r="D1480" s="30">
        <f t="shared" si="23"/>
        <v>37292</v>
      </c>
      <c r="E1480">
        <v>199.68</v>
      </c>
      <c r="F1480">
        <v>126.09</v>
      </c>
      <c r="G1480">
        <v>12.16</v>
      </c>
      <c r="H1480">
        <v>5.4279999999999999</v>
      </c>
      <c r="I1480">
        <v>7.6</v>
      </c>
      <c r="J1480">
        <v>4.12</v>
      </c>
      <c r="K1480">
        <v>3.97</v>
      </c>
      <c r="L1480">
        <v>21.28</v>
      </c>
    </row>
    <row r="1481" spans="1:12">
      <c r="A1481" s="15">
        <v>2002</v>
      </c>
      <c r="B1481">
        <v>2</v>
      </c>
      <c r="C1481">
        <v>6</v>
      </c>
      <c r="D1481" s="30">
        <f t="shared" si="23"/>
        <v>37293</v>
      </c>
      <c r="E1481">
        <v>199.91</v>
      </c>
      <c r="F1481">
        <v>126.2</v>
      </c>
      <c r="G1481">
        <v>12.16</v>
      </c>
      <c r="H1481">
        <v>5.4249999999999998</v>
      </c>
      <c r="I1481">
        <v>7.59</v>
      </c>
      <c r="J1481">
        <v>4.12</v>
      </c>
      <c r="K1481">
        <v>3.97</v>
      </c>
      <c r="L1481">
        <v>21.26</v>
      </c>
    </row>
    <row r="1482" spans="1:12">
      <c r="A1482" s="15">
        <v>2002</v>
      </c>
      <c r="B1482">
        <v>2</v>
      </c>
      <c r="C1482">
        <v>7</v>
      </c>
      <c r="D1482" s="30">
        <f t="shared" si="23"/>
        <v>37294</v>
      </c>
      <c r="E1482">
        <v>200.97</v>
      </c>
      <c r="F1482">
        <v>126.86</v>
      </c>
      <c r="G1482">
        <v>12.16</v>
      </c>
      <c r="H1482">
        <v>5.4219999999999997</v>
      </c>
      <c r="I1482">
        <v>7.46</v>
      </c>
      <c r="J1482">
        <v>4.12</v>
      </c>
      <c r="K1482">
        <v>3.97</v>
      </c>
      <c r="L1482">
        <v>21.28</v>
      </c>
    </row>
    <row r="1483" spans="1:12">
      <c r="A1483" s="15">
        <v>2002</v>
      </c>
      <c r="B1483">
        <v>2</v>
      </c>
      <c r="C1483">
        <v>8</v>
      </c>
      <c r="D1483" s="30">
        <f t="shared" si="23"/>
        <v>37295</v>
      </c>
      <c r="E1483">
        <v>201.35</v>
      </c>
      <c r="F1483">
        <v>127.07</v>
      </c>
      <c r="G1483">
        <v>12.16</v>
      </c>
      <c r="H1483">
        <v>5.42</v>
      </c>
      <c r="I1483">
        <v>7.43</v>
      </c>
      <c r="J1483">
        <v>4.12</v>
      </c>
      <c r="K1483">
        <v>3.97</v>
      </c>
      <c r="L1483">
        <v>21.27</v>
      </c>
    </row>
    <row r="1484" spans="1:12">
      <c r="A1484" s="15">
        <v>2002</v>
      </c>
      <c r="B1484">
        <v>2</v>
      </c>
      <c r="C1484">
        <v>9</v>
      </c>
      <c r="D1484" s="30">
        <f t="shared" si="23"/>
        <v>37296</v>
      </c>
      <c r="E1484">
        <v>202</v>
      </c>
      <c r="F1484">
        <v>127.46</v>
      </c>
      <c r="G1484">
        <v>12.16</v>
      </c>
      <c r="H1484">
        <v>5.4169999999999998</v>
      </c>
      <c r="I1484">
        <v>7.35</v>
      </c>
      <c r="J1484">
        <v>4.12</v>
      </c>
      <c r="K1484">
        <v>3.97</v>
      </c>
      <c r="L1484">
        <v>21.27</v>
      </c>
    </row>
    <row r="1485" spans="1:12">
      <c r="A1485" s="15">
        <v>2002</v>
      </c>
      <c r="B1485">
        <v>2</v>
      </c>
      <c r="C1485">
        <v>11</v>
      </c>
      <c r="D1485" s="30">
        <f t="shared" si="23"/>
        <v>37298</v>
      </c>
      <c r="E1485">
        <v>202.46</v>
      </c>
      <c r="F1485">
        <v>127.69</v>
      </c>
      <c r="G1485">
        <v>12.16</v>
      </c>
      <c r="H1485">
        <v>5.4109999999999996</v>
      </c>
      <c r="I1485">
        <v>7.32</v>
      </c>
      <c r="J1485">
        <v>4.12</v>
      </c>
      <c r="K1485">
        <v>3.97</v>
      </c>
      <c r="L1485">
        <v>21.23</v>
      </c>
    </row>
    <row r="1486" spans="1:12">
      <c r="A1486" s="15">
        <v>2002</v>
      </c>
      <c r="B1486">
        <v>2</v>
      </c>
      <c r="C1486">
        <v>12</v>
      </c>
      <c r="D1486" s="30">
        <f t="shared" si="23"/>
        <v>37299</v>
      </c>
      <c r="E1486">
        <v>202.15</v>
      </c>
      <c r="F1486">
        <v>127.45</v>
      </c>
      <c r="G1486">
        <v>12.16</v>
      </c>
      <c r="H1486">
        <v>5.4080000000000004</v>
      </c>
      <c r="I1486">
        <v>7.31</v>
      </c>
      <c r="J1486">
        <v>4.12</v>
      </c>
      <c r="K1486">
        <v>3.98</v>
      </c>
      <c r="L1486">
        <v>21.26</v>
      </c>
    </row>
    <row r="1487" spans="1:12">
      <c r="A1487" s="15">
        <v>2002</v>
      </c>
      <c r="B1487">
        <v>2</v>
      </c>
      <c r="C1487">
        <v>13</v>
      </c>
      <c r="D1487" s="30">
        <f t="shared" si="23"/>
        <v>37300</v>
      </c>
      <c r="E1487">
        <v>201.95</v>
      </c>
      <c r="F1487">
        <v>127.29</v>
      </c>
      <c r="G1487">
        <v>12.16</v>
      </c>
      <c r="H1487">
        <v>5.4059999999999997</v>
      </c>
      <c r="I1487">
        <v>7.35</v>
      </c>
      <c r="J1487">
        <v>4.12</v>
      </c>
      <c r="K1487">
        <v>3.97</v>
      </c>
      <c r="L1487">
        <v>21.23</v>
      </c>
    </row>
    <row r="1488" spans="1:12">
      <c r="A1488" s="15">
        <v>2002</v>
      </c>
      <c r="B1488">
        <v>2</v>
      </c>
      <c r="C1488">
        <v>14</v>
      </c>
      <c r="D1488" s="30">
        <f t="shared" si="23"/>
        <v>37301</v>
      </c>
      <c r="E1488">
        <v>201.97</v>
      </c>
      <c r="F1488">
        <v>127.27</v>
      </c>
      <c r="G1488">
        <v>12.16</v>
      </c>
      <c r="H1488">
        <v>5.4029999999999996</v>
      </c>
      <c r="I1488">
        <v>7.36</v>
      </c>
      <c r="J1488">
        <v>4.12</v>
      </c>
      <c r="K1488">
        <v>3.97</v>
      </c>
      <c r="L1488">
        <v>21.2</v>
      </c>
    </row>
    <row r="1489" spans="1:12">
      <c r="A1489" s="15">
        <v>2002</v>
      </c>
      <c r="B1489">
        <v>2</v>
      </c>
      <c r="C1489">
        <v>15</v>
      </c>
      <c r="D1489" s="30">
        <f t="shared" si="23"/>
        <v>37302</v>
      </c>
      <c r="E1489">
        <v>201.68</v>
      </c>
      <c r="F1489">
        <v>127.05</v>
      </c>
      <c r="G1489">
        <v>12.16</v>
      </c>
      <c r="H1489">
        <v>5.4</v>
      </c>
      <c r="I1489">
        <v>7.41</v>
      </c>
      <c r="J1489">
        <v>4.1100000000000003</v>
      </c>
      <c r="K1489">
        <v>3.96</v>
      </c>
      <c r="L1489">
        <v>21.16</v>
      </c>
    </row>
    <row r="1490" spans="1:12">
      <c r="A1490" s="15">
        <v>2002</v>
      </c>
      <c r="B1490">
        <v>2</v>
      </c>
      <c r="C1490">
        <v>16</v>
      </c>
      <c r="D1490" s="30">
        <f t="shared" si="23"/>
        <v>37303</v>
      </c>
      <c r="E1490">
        <v>202.02</v>
      </c>
      <c r="F1490">
        <v>127.23</v>
      </c>
      <c r="G1490">
        <v>12.16</v>
      </c>
      <c r="H1490">
        <v>5.3970000000000002</v>
      </c>
      <c r="I1490">
        <v>7.38</v>
      </c>
      <c r="J1490">
        <v>4.1100000000000003</v>
      </c>
      <c r="K1490">
        <v>3.96</v>
      </c>
      <c r="L1490">
        <v>21.15</v>
      </c>
    </row>
    <row r="1491" spans="1:12">
      <c r="A1491" s="15">
        <v>2002</v>
      </c>
      <c r="B1491">
        <v>2</v>
      </c>
      <c r="C1491">
        <v>18</v>
      </c>
      <c r="D1491" s="30">
        <f t="shared" si="23"/>
        <v>37305</v>
      </c>
      <c r="E1491">
        <v>202.06</v>
      </c>
      <c r="F1491">
        <v>127.19</v>
      </c>
      <c r="G1491">
        <v>12.16</v>
      </c>
      <c r="H1491">
        <v>5.3920000000000003</v>
      </c>
      <c r="I1491">
        <v>7.4</v>
      </c>
      <c r="J1491">
        <v>4.0999999999999996</v>
      </c>
      <c r="K1491">
        <v>3.96</v>
      </c>
      <c r="L1491">
        <v>21.1</v>
      </c>
    </row>
    <row r="1492" spans="1:12">
      <c r="A1492" s="15">
        <v>2002</v>
      </c>
      <c r="B1492">
        <v>2</v>
      </c>
      <c r="C1492">
        <v>19</v>
      </c>
      <c r="D1492" s="30">
        <f t="shared" si="23"/>
        <v>37306</v>
      </c>
      <c r="E1492">
        <v>202.09</v>
      </c>
      <c r="F1492">
        <v>127.18</v>
      </c>
      <c r="G1492">
        <v>12.16</v>
      </c>
      <c r="H1492">
        <v>5.3890000000000002</v>
      </c>
      <c r="I1492">
        <v>7.4</v>
      </c>
      <c r="J1492">
        <v>4.0999999999999996</v>
      </c>
      <c r="K1492">
        <v>3.95</v>
      </c>
      <c r="L1492">
        <v>21.07</v>
      </c>
    </row>
    <row r="1493" spans="1:12">
      <c r="A1493" s="15">
        <v>2002</v>
      </c>
      <c r="B1493">
        <v>2</v>
      </c>
      <c r="C1493">
        <v>20</v>
      </c>
      <c r="D1493" s="30">
        <f t="shared" si="23"/>
        <v>37307</v>
      </c>
      <c r="E1493">
        <v>201.68</v>
      </c>
      <c r="F1493">
        <v>126.88</v>
      </c>
      <c r="G1493">
        <v>12.16</v>
      </c>
      <c r="H1493">
        <v>5.3860000000000001</v>
      </c>
      <c r="I1493">
        <v>7.47</v>
      </c>
      <c r="J1493">
        <v>4.09</v>
      </c>
      <c r="K1493">
        <v>3.95</v>
      </c>
      <c r="L1493">
        <v>21.03</v>
      </c>
    </row>
    <row r="1494" spans="1:12">
      <c r="A1494" s="15">
        <v>2002</v>
      </c>
      <c r="B1494">
        <v>2</v>
      </c>
      <c r="C1494">
        <v>21</v>
      </c>
      <c r="D1494" s="30">
        <f t="shared" si="23"/>
        <v>37308</v>
      </c>
      <c r="E1494">
        <v>201.77</v>
      </c>
      <c r="F1494">
        <v>126.9</v>
      </c>
      <c r="G1494">
        <v>12.16</v>
      </c>
      <c r="H1494">
        <v>5.383</v>
      </c>
      <c r="I1494">
        <v>7.46</v>
      </c>
      <c r="J1494">
        <v>4.09</v>
      </c>
      <c r="K1494">
        <v>3.95</v>
      </c>
      <c r="L1494">
        <v>21.02</v>
      </c>
    </row>
    <row r="1495" spans="1:12">
      <c r="A1495" s="15">
        <v>2002</v>
      </c>
      <c r="B1495">
        <v>2</v>
      </c>
      <c r="C1495">
        <v>22</v>
      </c>
      <c r="D1495" s="30">
        <f t="shared" si="23"/>
        <v>37309</v>
      </c>
      <c r="E1495">
        <v>198.99</v>
      </c>
      <c r="F1495">
        <v>125.07</v>
      </c>
      <c r="G1495">
        <v>12.16</v>
      </c>
      <c r="H1495">
        <v>5.3810000000000002</v>
      </c>
      <c r="I1495">
        <v>7.83</v>
      </c>
      <c r="J1495">
        <v>4.08</v>
      </c>
      <c r="K1495">
        <v>3.92</v>
      </c>
      <c r="L1495">
        <v>20.87</v>
      </c>
    </row>
    <row r="1496" spans="1:12">
      <c r="A1496" s="15">
        <v>2002</v>
      </c>
      <c r="B1496">
        <v>2</v>
      </c>
      <c r="C1496">
        <v>25</v>
      </c>
      <c r="D1496" s="30">
        <f t="shared" si="23"/>
        <v>37312</v>
      </c>
      <c r="E1496">
        <v>201.27</v>
      </c>
      <c r="F1496">
        <v>126.44</v>
      </c>
      <c r="G1496">
        <v>12.16</v>
      </c>
      <c r="H1496">
        <v>5.3719999999999999</v>
      </c>
      <c r="I1496">
        <v>7.57</v>
      </c>
      <c r="J1496">
        <v>4.08</v>
      </c>
      <c r="K1496">
        <v>3.93</v>
      </c>
      <c r="L1496">
        <v>20.89</v>
      </c>
    </row>
    <row r="1497" spans="1:12">
      <c r="A1497" s="15">
        <v>2002</v>
      </c>
      <c r="B1497">
        <v>2</v>
      </c>
      <c r="C1497">
        <v>26</v>
      </c>
      <c r="D1497" s="30">
        <f t="shared" si="23"/>
        <v>37313</v>
      </c>
      <c r="E1497">
        <v>202.08</v>
      </c>
      <c r="F1497">
        <v>126.93</v>
      </c>
      <c r="G1497">
        <v>12.16</v>
      </c>
      <c r="H1497">
        <v>5.37</v>
      </c>
      <c r="I1497">
        <v>7.45</v>
      </c>
      <c r="J1497">
        <v>4.08</v>
      </c>
      <c r="K1497">
        <v>3.94</v>
      </c>
      <c r="L1497">
        <v>20.93</v>
      </c>
    </row>
    <row r="1498" spans="1:12">
      <c r="A1498" s="15">
        <v>2002</v>
      </c>
      <c r="B1498">
        <v>2</v>
      </c>
      <c r="C1498">
        <v>27</v>
      </c>
      <c r="D1498" s="30">
        <f t="shared" si="23"/>
        <v>37314</v>
      </c>
      <c r="E1498">
        <v>201.7</v>
      </c>
      <c r="F1498">
        <v>126.65</v>
      </c>
      <c r="G1498">
        <v>12.16</v>
      </c>
      <c r="H1498">
        <v>5.367</v>
      </c>
      <c r="I1498">
        <v>7.51</v>
      </c>
      <c r="J1498">
        <v>4.08</v>
      </c>
      <c r="K1498">
        <v>3.93</v>
      </c>
      <c r="L1498">
        <v>20.88</v>
      </c>
    </row>
    <row r="1499" spans="1:12">
      <c r="A1499" s="15">
        <v>2002</v>
      </c>
      <c r="B1499">
        <v>2</v>
      </c>
      <c r="C1499">
        <v>28</v>
      </c>
      <c r="D1499" s="30">
        <f t="shared" si="23"/>
        <v>37315</v>
      </c>
      <c r="E1499">
        <v>202.41</v>
      </c>
      <c r="F1499">
        <v>127.07</v>
      </c>
      <c r="G1499">
        <v>12.16</v>
      </c>
      <c r="H1499">
        <v>5.3639999999999999</v>
      </c>
      <c r="I1499">
        <v>7.44</v>
      </c>
      <c r="J1499">
        <v>4.08</v>
      </c>
      <c r="K1499">
        <v>3.93</v>
      </c>
      <c r="L1499">
        <v>20.89</v>
      </c>
    </row>
    <row r="1500" spans="1:12">
      <c r="A1500" s="15">
        <v>2002</v>
      </c>
      <c r="B1500">
        <v>3</v>
      </c>
      <c r="C1500">
        <v>1</v>
      </c>
      <c r="D1500" s="30">
        <f t="shared" si="23"/>
        <v>37316</v>
      </c>
      <c r="E1500">
        <v>201.12</v>
      </c>
      <c r="F1500">
        <v>126.14</v>
      </c>
      <c r="G1500">
        <v>12.16</v>
      </c>
      <c r="H1500">
        <v>5.3559999999999999</v>
      </c>
      <c r="I1500">
        <v>7.54</v>
      </c>
      <c r="J1500">
        <v>4.08</v>
      </c>
      <c r="K1500">
        <v>3.93</v>
      </c>
      <c r="L1500">
        <v>20.87</v>
      </c>
    </row>
    <row r="1501" spans="1:12">
      <c r="A1501" s="15">
        <v>2002</v>
      </c>
      <c r="B1501">
        <v>3</v>
      </c>
      <c r="C1501">
        <v>2</v>
      </c>
      <c r="D1501" s="30">
        <f t="shared" si="23"/>
        <v>37317</v>
      </c>
      <c r="E1501">
        <v>200.5</v>
      </c>
      <c r="F1501">
        <v>125.71</v>
      </c>
      <c r="G1501">
        <v>12.16</v>
      </c>
      <c r="H1501">
        <v>5.3529999999999998</v>
      </c>
      <c r="I1501">
        <v>7.63</v>
      </c>
      <c r="J1501">
        <v>4.08</v>
      </c>
      <c r="K1501">
        <v>3.93</v>
      </c>
      <c r="L1501">
        <v>20.81</v>
      </c>
    </row>
    <row r="1502" spans="1:12">
      <c r="A1502" s="15">
        <v>2002</v>
      </c>
      <c r="B1502">
        <v>3</v>
      </c>
      <c r="C1502">
        <v>4</v>
      </c>
      <c r="D1502" s="30">
        <f t="shared" si="23"/>
        <v>37319</v>
      </c>
      <c r="E1502">
        <v>201.16</v>
      </c>
      <c r="F1502">
        <v>126.07</v>
      </c>
      <c r="G1502">
        <v>12.16</v>
      </c>
      <c r="H1502">
        <v>5.3470000000000004</v>
      </c>
      <c r="I1502">
        <v>7.57</v>
      </c>
      <c r="J1502">
        <v>4.07</v>
      </c>
      <c r="K1502">
        <v>3.92</v>
      </c>
      <c r="L1502">
        <v>20.79</v>
      </c>
    </row>
    <row r="1503" spans="1:12">
      <c r="A1503" s="15">
        <v>2002</v>
      </c>
      <c r="B1503">
        <v>3</v>
      </c>
      <c r="C1503">
        <v>5</v>
      </c>
      <c r="D1503" s="30">
        <f t="shared" si="23"/>
        <v>37320</v>
      </c>
      <c r="E1503">
        <v>203.09</v>
      </c>
      <c r="F1503">
        <v>127.27</v>
      </c>
      <c r="G1503">
        <v>12.16</v>
      </c>
      <c r="H1503">
        <v>5.3449999999999998</v>
      </c>
      <c r="I1503">
        <v>7.33</v>
      </c>
      <c r="J1503">
        <v>4.08</v>
      </c>
      <c r="K1503">
        <v>3.94</v>
      </c>
      <c r="L1503">
        <v>20.84</v>
      </c>
    </row>
    <row r="1504" spans="1:12">
      <c r="A1504" s="15">
        <v>2002</v>
      </c>
      <c r="B1504">
        <v>3</v>
      </c>
      <c r="C1504">
        <v>6</v>
      </c>
      <c r="D1504" s="30">
        <f t="shared" si="23"/>
        <v>37321</v>
      </c>
      <c r="E1504">
        <v>201.72</v>
      </c>
      <c r="F1504">
        <v>126.36</v>
      </c>
      <c r="G1504">
        <v>12.16</v>
      </c>
      <c r="H1504">
        <v>5.3419999999999996</v>
      </c>
      <c r="I1504">
        <v>7.52</v>
      </c>
      <c r="J1504">
        <v>4.07</v>
      </c>
      <c r="K1504">
        <v>3.92</v>
      </c>
      <c r="L1504">
        <v>20.76</v>
      </c>
    </row>
    <row r="1505" spans="1:12">
      <c r="A1505" s="15">
        <v>2002</v>
      </c>
      <c r="B1505">
        <v>3</v>
      </c>
      <c r="C1505">
        <v>7</v>
      </c>
      <c r="D1505" s="30">
        <f t="shared" si="23"/>
        <v>37322</v>
      </c>
      <c r="E1505">
        <v>201.41</v>
      </c>
      <c r="F1505">
        <v>126.13</v>
      </c>
      <c r="G1505">
        <v>12.16</v>
      </c>
      <c r="H1505">
        <v>5.3390000000000004</v>
      </c>
      <c r="I1505">
        <v>7.57</v>
      </c>
      <c r="J1505">
        <v>4.07</v>
      </c>
      <c r="K1505">
        <v>3.92</v>
      </c>
      <c r="L1505">
        <v>20.72</v>
      </c>
    </row>
    <row r="1506" spans="1:12">
      <c r="A1506" s="15">
        <v>2002</v>
      </c>
      <c r="B1506">
        <v>3</v>
      </c>
      <c r="C1506">
        <v>8</v>
      </c>
      <c r="D1506" s="30">
        <f t="shared" si="23"/>
        <v>37323</v>
      </c>
      <c r="E1506">
        <v>199.53</v>
      </c>
      <c r="F1506">
        <v>124.89</v>
      </c>
      <c r="G1506">
        <v>12.16</v>
      </c>
      <c r="H1506">
        <v>5.3360000000000003</v>
      </c>
      <c r="I1506">
        <v>7.77</v>
      </c>
      <c r="J1506">
        <v>4.0599999999999996</v>
      </c>
      <c r="K1506">
        <v>3.91</v>
      </c>
      <c r="L1506">
        <v>20.69</v>
      </c>
    </row>
    <row r="1507" spans="1:12">
      <c r="A1507" s="15">
        <v>2002</v>
      </c>
      <c r="B1507">
        <v>3</v>
      </c>
      <c r="C1507">
        <v>9</v>
      </c>
      <c r="D1507" s="30">
        <f t="shared" si="23"/>
        <v>37324</v>
      </c>
      <c r="E1507">
        <v>200.63</v>
      </c>
      <c r="F1507">
        <v>125.56</v>
      </c>
      <c r="G1507">
        <v>12.16</v>
      </c>
      <c r="H1507">
        <v>5.3330000000000002</v>
      </c>
      <c r="I1507">
        <v>7.63</v>
      </c>
      <c r="J1507">
        <v>4.07</v>
      </c>
      <c r="K1507">
        <v>3.92</v>
      </c>
      <c r="L1507">
        <v>20.71</v>
      </c>
    </row>
    <row r="1508" spans="1:12">
      <c r="A1508" s="15">
        <v>2002</v>
      </c>
      <c r="B1508">
        <v>3</v>
      </c>
      <c r="C1508">
        <v>11</v>
      </c>
      <c r="D1508" s="30">
        <f t="shared" si="23"/>
        <v>37326</v>
      </c>
      <c r="E1508">
        <v>199.82</v>
      </c>
      <c r="F1508">
        <v>124.97</v>
      </c>
      <c r="G1508">
        <v>12.16</v>
      </c>
      <c r="H1508">
        <v>5.3280000000000003</v>
      </c>
      <c r="I1508">
        <v>7.71</v>
      </c>
      <c r="J1508">
        <v>4.07</v>
      </c>
      <c r="K1508">
        <v>3.92</v>
      </c>
      <c r="L1508">
        <v>20.68</v>
      </c>
    </row>
    <row r="1509" spans="1:12">
      <c r="A1509" s="15">
        <v>2002</v>
      </c>
      <c r="B1509">
        <v>3</v>
      </c>
      <c r="C1509">
        <v>13</v>
      </c>
      <c r="D1509" s="30">
        <f t="shared" si="23"/>
        <v>37328</v>
      </c>
      <c r="E1509">
        <v>198.69</v>
      </c>
      <c r="F1509">
        <v>124.18</v>
      </c>
      <c r="G1509">
        <v>12.16</v>
      </c>
      <c r="H1509">
        <v>5.3220000000000001</v>
      </c>
      <c r="I1509">
        <v>7.88</v>
      </c>
      <c r="J1509">
        <v>4.0599999999999996</v>
      </c>
      <c r="K1509">
        <v>3.9</v>
      </c>
      <c r="L1509">
        <v>20.59</v>
      </c>
    </row>
    <row r="1510" spans="1:12">
      <c r="A1510" s="15">
        <v>2002</v>
      </c>
      <c r="B1510">
        <v>3</v>
      </c>
      <c r="C1510">
        <v>14</v>
      </c>
      <c r="D1510" s="30">
        <f t="shared" si="23"/>
        <v>37329</v>
      </c>
      <c r="E1510">
        <v>197.97</v>
      </c>
      <c r="F1510">
        <v>123.68</v>
      </c>
      <c r="G1510">
        <v>12.16</v>
      </c>
      <c r="H1510">
        <v>5.32</v>
      </c>
      <c r="I1510">
        <v>7.99</v>
      </c>
      <c r="J1510">
        <v>4.05</v>
      </c>
      <c r="K1510">
        <v>3.89</v>
      </c>
      <c r="L1510">
        <v>20.53</v>
      </c>
    </row>
    <row r="1511" spans="1:12">
      <c r="A1511" s="15">
        <v>2002</v>
      </c>
      <c r="B1511">
        <v>3</v>
      </c>
      <c r="C1511">
        <v>15</v>
      </c>
      <c r="D1511" s="30">
        <f t="shared" si="23"/>
        <v>37330</v>
      </c>
      <c r="E1511">
        <v>200.67</v>
      </c>
      <c r="F1511">
        <v>125.37</v>
      </c>
      <c r="G1511">
        <v>12.16</v>
      </c>
      <c r="H1511">
        <v>5.3170000000000002</v>
      </c>
      <c r="I1511">
        <v>7.65</v>
      </c>
      <c r="J1511">
        <v>4.0599999999999996</v>
      </c>
      <c r="K1511">
        <v>3.91</v>
      </c>
      <c r="L1511">
        <v>20.61</v>
      </c>
    </row>
    <row r="1512" spans="1:12">
      <c r="A1512" s="15">
        <v>2002</v>
      </c>
      <c r="B1512">
        <v>3</v>
      </c>
      <c r="C1512">
        <v>16</v>
      </c>
      <c r="D1512" s="30">
        <f t="shared" si="23"/>
        <v>37331</v>
      </c>
      <c r="E1512">
        <v>200.81</v>
      </c>
      <c r="F1512">
        <v>125.43</v>
      </c>
      <c r="G1512">
        <v>12.16</v>
      </c>
      <c r="H1512">
        <v>5.3140000000000001</v>
      </c>
      <c r="I1512">
        <v>7.64</v>
      </c>
      <c r="J1512">
        <v>4.0599999999999996</v>
      </c>
      <c r="K1512">
        <v>3.91</v>
      </c>
      <c r="L1512">
        <v>20.59</v>
      </c>
    </row>
    <row r="1513" spans="1:12">
      <c r="A1513" s="15">
        <v>2002</v>
      </c>
      <c r="B1513">
        <v>3</v>
      </c>
      <c r="C1513">
        <v>18</v>
      </c>
      <c r="D1513" s="30">
        <f t="shared" si="23"/>
        <v>37333</v>
      </c>
      <c r="E1513">
        <v>203.01</v>
      </c>
      <c r="F1513">
        <v>126.77</v>
      </c>
      <c r="G1513">
        <v>12.16</v>
      </c>
      <c r="H1513">
        <v>5.3079999999999998</v>
      </c>
      <c r="I1513">
        <v>7.38</v>
      </c>
      <c r="J1513">
        <v>4.0599999999999996</v>
      </c>
      <c r="K1513">
        <v>3.92</v>
      </c>
      <c r="L1513">
        <v>20.63</v>
      </c>
    </row>
    <row r="1514" spans="1:12">
      <c r="A1514" s="15">
        <v>2002</v>
      </c>
      <c r="B1514">
        <v>3</v>
      </c>
      <c r="C1514">
        <v>19</v>
      </c>
      <c r="D1514" s="30">
        <f t="shared" si="23"/>
        <v>37334</v>
      </c>
      <c r="E1514">
        <v>202.64</v>
      </c>
      <c r="F1514">
        <v>126.5</v>
      </c>
      <c r="G1514">
        <v>12.16</v>
      </c>
      <c r="H1514">
        <v>5.306</v>
      </c>
      <c r="I1514">
        <v>7.44</v>
      </c>
      <c r="J1514">
        <v>4.0599999999999996</v>
      </c>
      <c r="K1514">
        <v>3.91</v>
      </c>
      <c r="L1514">
        <v>20.59</v>
      </c>
    </row>
    <row r="1515" spans="1:12">
      <c r="A1515" s="15">
        <v>2002</v>
      </c>
      <c r="B1515">
        <v>3</v>
      </c>
      <c r="C1515">
        <v>20</v>
      </c>
      <c r="D1515" s="30">
        <f t="shared" si="23"/>
        <v>37335</v>
      </c>
      <c r="E1515">
        <v>200.6</v>
      </c>
      <c r="F1515">
        <v>125.16</v>
      </c>
      <c r="G1515">
        <v>12.16</v>
      </c>
      <c r="H1515">
        <v>5.3029999999999999</v>
      </c>
      <c r="I1515">
        <v>7.72</v>
      </c>
      <c r="J1515">
        <v>4.04</v>
      </c>
      <c r="K1515">
        <v>3.89</v>
      </c>
      <c r="L1515">
        <v>20.48</v>
      </c>
    </row>
    <row r="1516" spans="1:12">
      <c r="A1516" s="15">
        <v>2002</v>
      </c>
      <c r="B1516">
        <v>3</v>
      </c>
      <c r="C1516">
        <v>21</v>
      </c>
      <c r="D1516" s="30">
        <f t="shared" si="23"/>
        <v>37336</v>
      </c>
      <c r="E1516">
        <v>202.7</v>
      </c>
      <c r="F1516">
        <v>126.47</v>
      </c>
      <c r="G1516">
        <v>12.16</v>
      </c>
      <c r="H1516">
        <v>5.3</v>
      </c>
      <c r="I1516">
        <v>7.46</v>
      </c>
      <c r="J1516">
        <v>4.05</v>
      </c>
      <c r="K1516">
        <v>3.9</v>
      </c>
      <c r="L1516">
        <v>20.54</v>
      </c>
    </row>
    <row r="1517" spans="1:12">
      <c r="A1517" s="15">
        <v>2002</v>
      </c>
      <c r="B1517">
        <v>3</v>
      </c>
      <c r="C1517">
        <v>22</v>
      </c>
      <c r="D1517" s="30">
        <f t="shared" si="23"/>
        <v>37337</v>
      </c>
      <c r="E1517">
        <v>202.58</v>
      </c>
      <c r="F1517">
        <v>126.36</v>
      </c>
      <c r="G1517">
        <v>12.16</v>
      </c>
      <c r="H1517">
        <v>5.2969999999999997</v>
      </c>
      <c r="I1517">
        <v>7.49</v>
      </c>
      <c r="J1517">
        <v>4.05</v>
      </c>
      <c r="K1517">
        <v>3.9</v>
      </c>
      <c r="L1517">
        <v>20.51</v>
      </c>
    </row>
    <row r="1518" spans="1:12">
      <c r="A1518" s="15">
        <v>2002</v>
      </c>
      <c r="B1518">
        <v>3</v>
      </c>
      <c r="C1518">
        <v>23</v>
      </c>
      <c r="D1518" s="30">
        <f t="shared" si="23"/>
        <v>37338</v>
      </c>
      <c r="E1518">
        <v>203.51</v>
      </c>
      <c r="F1518">
        <v>126.92</v>
      </c>
      <c r="G1518">
        <v>12.16</v>
      </c>
      <c r="H1518">
        <v>5.2949999999999999</v>
      </c>
      <c r="I1518">
        <v>7.38</v>
      </c>
      <c r="J1518">
        <v>4.05</v>
      </c>
      <c r="K1518">
        <v>3.9</v>
      </c>
      <c r="L1518">
        <v>20.52</v>
      </c>
    </row>
    <row r="1519" spans="1:12">
      <c r="A1519" s="15">
        <v>2002</v>
      </c>
      <c r="B1519">
        <v>3</v>
      </c>
      <c r="C1519">
        <v>26</v>
      </c>
      <c r="D1519" s="30">
        <f t="shared" si="23"/>
        <v>37341</v>
      </c>
      <c r="E1519">
        <v>203.16</v>
      </c>
      <c r="F1519">
        <v>126.88</v>
      </c>
      <c r="G1519">
        <v>12.16</v>
      </c>
      <c r="H1519">
        <v>5.2859999999999996</v>
      </c>
      <c r="I1519">
        <v>7.34</v>
      </c>
      <c r="J1519">
        <v>4.05</v>
      </c>
      <c r="K1519">
        <v>3.91</v>
      </c>
      <c r="L1519">
        <v>20.51</v>
      </c>
    </row>
    <row r="1520" spans="1:12">
      <c r="A1520" s="15">
        <v>2002</v>
      </c>
      <c r="B1520">
        <v>3</v>
      </c>
      <c r="C1520">
        <v>27</v>
      </c>
      <c r="D1520" s="30">
        <f t="shared" si="23"/>
        <v>37342</v>
      </c>
      <c r="E1520">
        <v>202.46</v>
      </c>
      <c r="F1520">
        <v>126.4</v>
      </c>
      <c r="G1520">
        <v>12.16</v>
      </c>
      <c r="H1520">
        <v>5.2830000000000004</v>
      </c>
      <c r="I1520">
        <v>7.44</v>
      </c>
      <c r="J1520">
        <v>4.04</v>
      </c>
      <c r="K1520">
        <v>3.9</v>
      </c>
      <c r="L1520">
        <v>20.45</v>
      </c>
    </row>
    <row r="1521" spans="1:12">
      <c r="A1521" s="15">
        <v>2002</v>
      </c>
      <c r="B1521">
        <v>3</v>
      </c>
      <c r="C1521">
        <v>28</v>
      </c>
      <c r="D1521" s="30">
        <f t="shared" si="23"/>
        <v>37343</v>
      </c>
      <c r="E1521">
        <v>202.74</v>
      </c>
      <c r="F1521">
        <v>126.54</v>
      </c>
      <c r="G1521">
        <v>12.16</v>
      </c>
      <c r="H1521">
        <v>5.2809999999999997</v>
      </c>
      <c r="I1521">
        <v>7.42</v>
      </c>
      <c r="J1521">
        <v>4.04</v>
      </c>
      <c r="K1521">
        <v>3.9</v>
      </c>
      <c r="L1521">
        <v>20.440000000000001</v>
      </c>
    </row>
    <row r="1522" spans="1:12">
      <c r="A1522" s="15">
        <v>2002</v>
      </c>
      <c r="B1522">
        <v>3</v>
      </c>
      <c r="C1522">
        <v>30</v>
      </c>
      <c r="D1522" s="30">
        <f t="shared" si="23"/>
        <v>37345</v>
      </c>
      <c r="E1522">
        <v>202.96</v>
      </c>
      <c r="F1522">
        <v>126.61</v>
      </c>
      <c r="G1522">
        <v>12.16</v>
      </c>
      <c r="H1522">
        <v>5.2750000000000004</v>
      </c>
      <c r="I1522">
        <v>7.42</v>
      </c>
      <c r="J1522">
        <v>4.04</v>
      </c>
      <c r="K1522">
        <v>3.89</v>
      </c>
      <c r="L1522">
        <v>20.39</v>
      </c>
    </row>
    <row r="1523" spans="1:12">
      <c r="A1523" s="15">
        <v>2002</v>
      </c>
      <c r="B1523">
        <v>4</v>
      </c>
      <c r="C1523">
        <v>1</v>
      </c>
      <c r="D1523" s="30">
        <f t="shared" si="23"/>
        <v>37347</v>
      </c>
      <c r="E1523">
        <v>204.56</v>
      </c>
      <c r="F1523">
        <v>127.6</v>
      </c>
      <c r="G1523">
        <v>12.16</v>
      </c>
      <c r="H1523">
        <v>5.2720000000000002</v>
      </c>
      <c r="I1523">
        <v>7.22</v>
      </c>
      <c r="J1523">
        <v>4.04</v>
      </c>
      <c r="K1523">
        <v>3.9</v>
      </c>
      <c r="L1523">
        <v>20.43</v>
      </c>
    </row>
    <row r="1524" spans="1:12">
      <c r="A1524" s="15">
        <v>2002</v>
      </c>
      <c r="B1524">
        <v>4</v>
      </c>
      <c r="C1524">
        <v>2</v>
      </c>
      <c r="D1524" s="30">
        <f t="shared" si="23"/>
        <v>37348</v>
      </c>
      <c r="E1524">
        <v>204.06</v>
      </c>
      <c r="F1524">
        <v>127.25</v>
      </c>
      <c r="G1524">
        <v>12.16</v>
      </c>
      <c r="H1524">
        <v>5.27</v>
      </c>
      <c r="I1524">
        <v>7.3</v>
      </c>
      <c r="J1524">
        <v>4.04</v>
      </c>
      <c r="K1524">
        <v>3.89</v>
      </c>
      <c r="L1524">
        <v>20.39</v>
      </c>
    </row>
    <row r="1525" spans="1:12">
      <c r="A1525" s="15">
        <v>2002</v>
      </c>
      <c r="B1525">
        <v>4</v>
      </c>
      <c r="C1525">
        <v>3</v>
      </c>
      <c r="D1525" s="30">
        <f t="shared" si="23"/>
        <v>37349</v>
      </c>
      <c r="E1525">
        <v>204.49</v>
      </c>
      <c r="F1525">
        <v>127.49</v>
      </c>
      <c r="G1525">
        <v>12.16</v>
      </c>
      <c r="H1525">
        <v>5.2670000000000003</v>
      </c>
      <c r="I1525">
        <v>7.25</v>
      </c>
      <c r="J1525">
        <v>4.03</v>
      </c>
      <c r="K1525">
        <v>3.89</v>
      </c>
      <c r="L1525">
        <v>20.38</v>
      </c>
    </row>
    <row r="1526" spans="1:12">
      <c r="A1526" s="15">
        <v>2002</v>
      </c>
      <c r="B1526">
        <v>4</v>
      </c>
      <c r="C1526">
        <v>4</v>
      </c>
      <c r="D1526" s="30">
        <f t="shared" si="23"/>
        <v>37350</v>
      </c>
      <c r="E1526">
        <v>204.79</v>
      </c>
      <c r="F1526">
        <v>127.65</v>
      </c>
      <c r="G1526">
        <v>12.16</v>
      </c>
      <c r="H1526">
        <v>5.2640000000000002</v>
      </c>
      <c r="I1526">
        <v>7.23</v>
      </c>
      <c r="J1526">
        <v>4.03</v>
      </c>
      <c r="K1526">
        <v>3.89</v>
      </c>
      <c r="L1526">
        <v>20.37</v>
      </c>
    </row>
    <row r="1527" spans="1:12">
      <c r="A1527" s="15">
        <v>2002</v>
      </c>
      <c r="B1527">
        <v>4</v>
      </c>
      <c r="C1527">
        <v>5</v>
      </c>
      <c r="D1527" s="30">
        <f t="shared" si="23"/>
        <v>37351</v>
      </c>
      <c r="E1527">
        <v>205.92</v>
      </c>
      <c r="F1527">
        <v>128.34</v>
      </c>
      <c r="G1527">
        <v>12.16</v>
      </c>
      <c r="H1527">
        <v>5.2610000000000001</v>
      </c>
      <c r="I1527">
        <v>7.09</v>
      </c>
      <c r="J1527">
        <v>4.03</v>
      </c>
      <c r="K1527">
        <v>3.9</v>
      </c>
      <c r="L1527">
        <v>20.38</v>
      </c>
    </row>
    <row r="1528" spans="1:12">
      <c r="A1528" s="15">
        <v>2002</v>
      </c>
      <c r="B1528">
        <v>4</v>
      </c>
      <c r="C1528">
        <v>6</v>
      </c>
      <c r="D1528" s="30">
        <f t="shared" si="23"/>
        <v>37352</v>
      </c>
      <c r="E1528">
        <v>205.62</v>
      </c>
      <c r="F1528">
        <v>128.12</v>
      </c>
      <c r="G1528">
        <v>12.03</v>
      </c>
      <c r="H1528">
        <v>5.3019999999999996</v>
      </c>
      <c r="I1528">
        <v>7.13</v>
      </c>
      <c r="J1528">
        <v>4.0599999999999996</v>
      </c>
      <c r="K1528">
        <v>3.92</v>
      </c>
      <c r="L1528">
        <v>20.67</v>
      </c>
    </row>
    <row r="1529" spans="1:12">
      <c r="A1529" s="15">
        <v>2002</v>
      </c>
      <c r="B1529">
        <v>4</v>
      </c>
      <c r="C1529">
        <v>8</v>
      </c>
      <c r="D1529" s="30">
        <f t="shared" si="23"/>
        <v>37354</v>
      </c>
      <c r="E1529">
        <v>204.07</v>
      </c>
      <c r="F1529">
        <v>127.76</v>
      </c>
      <c r="G1529">
        <v>12.03</v>
      </c>
      <c r="H1529">
        <v>5.2960000000000003</v>
      </c>
      <c r="I1529">
        <v>7.07</v>
      </c>
      <c r="J1529">
        <v>4.08</v>
      </c>
      <c r="K1529">
        <v>3.94</v>
      </c>
      <c r="L1529">
        <v>20.76</v>
      </c>
    </row>
    <row r="1530" spans="1:12">
      <c r="A1530" s="15">
        <v>2002</v>
      </c>
      <c r="B1530">
        <v>4</v>
      </c>
      <c r="C1530">
        <v>9</v>
      </c>
      <c r="D1530" s="30">
        <f t="shared" si="23"/>
        <v>37355</v>
      </c>
      <c r="E1530">
        <v>204.47</v>
      </c>
      <c r="F1530">
        <v>127.98</v>
      </c>
      <c r="G1530">
        <v>12.03</v>
      </c>
      <c r="H1530">
        <v>5.2930000000000001</v>
      </c>
      <c r="I1530">
        <v>7.03</v>
      </c>
      <c r="J1530">
        <v>4.08</v>
      </c>
      <c r="K1530">
        <v>3.94</v>
      </c>
      <c r="L1530">
        <v>20.75</v>
      </c>
    </row>
    <row r="1531" spans="1:12">
      <c r="A1531" s="15">
        <v>2002</v>
      </c>
      <c r="B1531">
        <v>4</v>
      </c>
      <c r="C1531">
        <v>10</v>
      </c>
      <c r="D1531" s="30">
        <f t="shared" si="23"/>
        <v>37356</v>
      </c>
      <c r="E1531">
        <v>203.65</v>
      </c>
      <c r="F1531">
        <v>127.42</v>
      </c>
      <c r="G1531">
        <v>12.03</v>
      </c>
      <c r="H1531">
        <v>5.2910000000000004</v>
      </c>
      <c r="I1531">
        <v>7.07</v>
      </c>
      <c r="J1531">
        <v>4.09</v>
      </c>
      <c r="K1531">
        <v>3.95</v>
      </c>
      <c r="L1531">
        <v>20.77</v>
      </c>
    </row>
    <row r="1532" spans="1:12">
      <c r="A1532" s="15">
        <v>2002</v>
      </c>
      <c r="B1532">
        <v>4</v>
      </c>
      <c r="C1532">
        <v>11</v>
      </c>
      <c r="D1532" s="30">
        <f t="shared" si="23"/>
        <v>37357</v>
      </c>
      <c r="E1532">
        <v>204.17</v>
      </c>
      <c r="F1532">
        <v>127.72</v>
      </c>
      <c r="G1532">
        <v>12.03</v>
      </c>
      <c r="H1532">
        <v>5.2880000000000003</v>
      </c>
      <c r="I1532">
        <v>7.02</v>
      </c>
      <c r="J1532">
        <v>4.09</v>
      </c>
      <c r="K1532">
        <v>3.95</v>
      </c>
      <c r="L1532">
        <v>20.77</v>
      </c>
    </row>
    <row r="1533" spans="1:12">
      <c r="A1533" s="15">
        <v>2002</v>
      </c>
      <c r="B1533">
        <v>4</v>
      </c>
      <c r="C1533">
        <v>12</v>
      </c>
      <c r="D1533" s="30">
        <f t="shared" si="23"/>
        <v>37358</v>
      </c>
      <c r="E1533">
        <v>203.78</v>
      </c>
      <c r="F1533">
        <v>127.44</v>
      </c>
      <c r="G1533">
        <v>12.03</v>
      </c>
      <c r="H1533">
        <v>5.2850000000000001</v>
      </c>
      <c r="I1533">
        <v>7.08</v>
      </c>
      <c r="J1533">
        <v>4.08</v>
      </c>
      <c r="K1533">
        <v>3.94</v>
      </c>
      <c r="L1533">
        <v>20.72</v>
      </c>
    </row>
    <row r="1534" spans="1:12">
      <c r="A1534" s="15">
        <v>2002</v>
      </c>
      <c r="B1534">
        <v>4</v>
      </c>
      <c r="C1534">
        <v>15</v>
      </c>
      <c r="D1534" s="30">
        <f t="shared" si="23"/>
        <v>37361</v>
      </c>
      <c r="E1534">
        <v>203.38</v>
      </c>
      <c r="F1534">
        <v>127.08</v>
      </c>
      <c r="G1534">
        <v>12.03</v>
      </c>
      <c r="H1534">
        <v>5.2770000000000001</v>
      </c>
      <c r="I1534">
        <v>7.17</v>
      </c>
      <c r="J1534">
        <v>4.07</v>
      </c>
      <c r="K1534">
        <v>3.93</v>
      </c>
      <c r="L1534">
        <v>20.63</v>
      </c>
    </row>
    <row r="1535" spans="1:12">
      <c r="A1535" s="15">
        <v>2002</v>
      </c>
      <c r="B1535">
        <v>4</v>
      </c>
      <c r="C1535">
        <v>16</v>
      </c>
      <c r="D1535" s="30">
        <f t="shared" si="23"/>
        <v>37362</v>
      </c>
      <c r="E1535">
        <v>203.43</v>
      </c>
      <c r="F1535">
        <v>127.08</v>
      </c>
      <c r="G1535">
        <v>12.03</v>
      </c>
      <c r="H1535">
        <v>5.274</v>
      </c>
      <c r="I1535">
        <v>7.13</v>
      </c>
      <c r="J1535">
        <v>4.08</v>
      </c>
      <c r="K1535">
        <v>3.94</v>
      </c>
      <c r="L1535">
        <v>20.65</v>
      </c>
    </row>
    <row r="1536" spans="1:12">
      <c r="A1536" s="15">
        <v>2002</v>
      </c>
      <c r="B1536">
        <v>4</v>
      </c>
      <c r="C1536">
        <v>17</v>
      </c>
      <c r="D1536" s="30">
        <f t="shared" si="23"/>
        <v>37363</v>
      </c>
      <c r="E1536">
        <v>203.94</v>
      </c>
      <c r="F1536">
        <v>127.37</v>
      </c>
      <c r="G1536">
        <v>12.03</v>
      </c>
      <c r="H1536">
        <v>5.2709999999999999</v>
      </c>
      <c r="I1536">
        <v>7.08</v>
      </c>
      <c r="J1536">
        <v>4.07</v>
      </c>
      <c r="K1536">
        <v>3.94</v>
      </c>
      <c r="L1536">
        <v>20.64</v>
      </c>
    </row>
    <row r="1537" spans="1:12">
      <c r="A1537" s="15">
        <v>2002</v>
      </c>
      <c r="B1537">
        <v>4</v>
      </c>
      <c r="C1537">
        <v>18</v>
      </c>
      <c r="D1537" s="30">
        <f t="shared" si="23"/>
        <v>37364</v>
      </c>
      <c r="E1537">
        <v>203.36</v>
      </c>
      <c r="F1537">
        <v>126.96</v>
      </c>
      <c r="G1537">
        <v>12.03</v>
      </c>
      <c r="H1537">
        <v>5.2679999999999998</v>
      </c>
      <c r="I1537">
        <v>7.17</v>
      </c>
      <c r="J1537">
        <v>4.07</v>
      </c>
      <c r="K1537">
        <v>3.93</v>
      </c>
      <c r="L1537">
        <v>20.59</v>
      </c>
    </row>
    <row r="1538" spans="1:12">
      <c r="A1538" s="15">
        <v>2002</v>
      </c>
      <c r="B1538">
        <v>4</v>
      </c>
      <c r="C1538">
        <v>19</v>
      </c>
      <c r="D1538" s="30">
        <f t="shared" ref="D1538:D1601" si="24">DATE(A1538,B1538,C1538)</f>
        <v>37365</v>
      </c>
      <c r="E1538">
        <v>203.02</v>
      </c>
      <c r="F1538">
        <v>126.71</v>
      </c>
      <c r="G1538">
        <v>12.03</v>
      </c>
      <c r="H1538">
        <v>5.266</v>
      </c>
      <c r="I1538">
        <v>7.22</v>
      </c>
      <c r="J1538">
        <v>4.0599999999999996</v>
      </c>
      <c r="K1538">
        <v>3.92</v>
      </c>
      <c r="L1538">
        <v>20.55</v>
      </c>
    </row>
    <row r="1539" spans="1:12">
      <c r="A1539" s="15">
        <v>2002</v>
      </c>
      <c r="B1539">
        <v>4</v>
      </c>
      <c r="C1539">
        <v>20</v>
      </c>
      <c r="D1539" s="30">
        <f t="shared" si="24"/>
        <v>37366</v>
      </c>
      <c r="E1539">
        <v>203.76</v>
      </c>
      <c r="F1539">
        <v>127.15</v>
      </c>
      <c r="G1539">
        <v>12.03</v>
      </c>
      <c r="H1539">
        <v>5.2629999999999999</v>
      </c>
      <c r="I1539">
        <v>7.14</v>
      </c>
      <c r="J1539">
        <v>4.0599999999999996</v>
      </c>
      <c r="K1539">
        <v>3.92</v>
      </c>
      <c r="L1539">
        <v>20.56</v>
      </c>
    </row>
    <row r="1540" spans="1:12">
      <c r="A1540" s="15">
        <v>2002</v>
      </c>
      <c r="B1540">
        <v>4</v>
      </c>
      <c r="C1540">
        <v>22</v>
      </c>
      <c r="D1540" s="30">
        <f t="shared" si="24"/>
        <v>37368</v>
      </c>
      <c r="E1540">
        <v>203.42</v>
      </c>
      <c r="F1540">
        <v>126.87</v>
      </c>
      <c r="G1540">
        <v>12.03</v>
      </c>
      <c r="H1540">
        <v>5.2569999999999997</v>
      </c>
      <c r="I1540">
        <v>7.13</v>
      </c>
      <c r="J1540">
        <v>4.07</v>
      </c>
      <c r="K1540">
        <v>3.93</v>
      </c>
      <c r="L1540">
        <v>20.58</v>
      </c>
    </row>
    <row r="1541" spans="1:12">
      <c r="A1541" s="15">
        <v>2002</v>
      </c>
      <c r="B1541">
        <v>4</v>
      </c>
      <c r="C1541">
        <v>23</v>
      </c>
      <c r="D1541" s="30">
        <f t="shared" si="24"/>
        <v>37369</v>
      </c>
      <c r="E1541">
        <v>203.34</v>
      </c>
      <c r="F1541">
        <v>126.78</v>
      </c>
      <c r="G1541">
        <v>12.08</v>
      </c>
      <c r="H1541">
        <v>5.3120000000000003</v>
      </c>
      <c r="I1541">
        <v>7.16</v>
      </c>
      <c r="J1541">
        <v>4.0999999999999996</v>
      </c>
      <c r="K1541">
        <v>3.96</v>
      </c>
      <c r="L1541">
        <v>20.84</v>
      </c>
    </row>
    <row r="1542" spans="1:12">
      <c r="A1542" s="15">
        <v>2002</v>
      </c>
      <c r="B1542">
        <v>4</v>
      </c>
      <c r="C1542">
        <v>24</v>
      </c>
      <c r="D1542" s="30">
        <f t="shared" si="24"/>
        <v>37370</v>
      </c>
      <c r="E1542">
        <v>203.45</v>
      </c>
      <c r="F1542">
        <v>126.82</v>
      </c>
      <c r="G1542">
        <v>12.08</v>
      </c>
      <c r="H1542">
        <v>5.31</v>
      </c>
      <c r="I1542">
        <v>7.16</v>
      </c>
      <c r="J1542">
        <v>4.0999999999999996</v>
      </c>
      <c r="K1542">
        <v>3.95</v>
      </c>
      <c r="L1542">
        <v>20.81</v>
      </c>
    </row>
    <row r="1543" spans="1:12">
      <c r="A1543" s="15">
        <v>2002</v>
      </c>
      <c r="B1543">
        <v>4</v>
      </c>
      <c r="C1543">
        <v>26</v>
      </c>
      <c r="D1543" s="30">
        <f t="shared" si="24"/>
        <v>37372</v>
      </c>
      <c r="E1543">
        <v>203.32</v>
      </c>
      <c r="F1543">
        <v>126.67</v>
      </c>
      <c r="G1543">
        <v>12.08</v>
      </c>
      <c r="H1543">
        <v>5.3040000000000003</v>
      </c>
      <c r="I1543">
        <v>7.2</v>
      </c>
      <c r="J1543">
        <v>4.09</v>
      </c>
      <c r="K1543">
        <v>3.95</v>
      </c>
      <c r="L1543">
        <v>20.76</v>
      </c>
    </row>
    <row r="1544" spans="1:12">
      <c r="A1544" s="15">
        <v>2002</v>
      </c>
      <c r="B1544">
        <v>4</v>
      </c>
      <c r="C1544">
        <v>27</v>
      </c>
      <c r="D1544" s="30">
        <f t="shared" si="24"/>
        <v>37373</v>
      </c>
      <c r="E1544">
        <v>204.76</v>
      </c>
      <c r="F1544">
        <v>127.55</v>
      </c>
      <c r="G1544">
        <v>12.08</v>
      </c>
      <c r="H1544">
        <v>5.3010000000000002</v>
      </c>
      <c r="I1544">
        <v>7.03</v>
      </c>
      <c r="J1544">
        <v>4.09</v>
      </c>
      <c r="K1544">
        <v>3.95</v>
      </c>
      <c r="L1544">
        <v>20.79</v>
      </c>
    </row>
    <row r="1545" spans="1:12">
      <c r="A1545" s="15">
        <v>2002</v>
      </c>
      <c r="B1545">
        <v>4</v>
      </c>
      <c r="C1545">
        <v>29</v>
      </c>
      <c r="D1545" s="30">
        <f t="shared" si="24"/>
        <v>37375</v>
      </c>
      <c r="E1545">
        <v>203.99</v>
      </c>
      <c r="F1545">
        <v>126.99</v>
      </c>
      <c r="G1545">
        <v>12.08</v>
      </c>
      <c r="H1545">
        <v>5.2960000000000003</v>
      </c>
      <c r="I1545">
        <v>7.15</v>
      </c>
      <c r="J1545">
        <v>4.08</v>
      </c>
      <c r="K1545">
        <v>3.94</v>
      </c>
      <c r="L1545">
        <v>20.7</v>
      </c>
    </row>
    <row r="1546" spans="1:12">
      <c r="A1546" s="15">
        <v>2002</v>
      </c>
      <c r="B1546">
        <v>4</v>
      </c>
      <c r="C1546">
        <v>30</v>
      </c>
      <c r="D1546" s="30">
        <f t="shared" si="24"/>
        <v>37376</v>
      </c>
      <c r="E1546">
        <v>203.11</v>
      </c>
      <c r="F1546">
        <v>126.4</v>
      </c>
      <c r="G1546">
        <v>12.08</v>
      </c>
      <c r="H1546">
        <v>5.2930000000000001</v>
      </c>
      <c r="I1546">
        <v>7.27</v>
      </c>
      <c r="J1546">
        <v>4.08</v>
      </c>
      <c r="K1546">
        <v>3.93</v>
      </c>
      <c r="L1546">
        <v>20.64</v>
      </c>
    </row>
    <row r="1547" spans="1:12">
      <c r="A1547" s="15">
        <v>2002</v>
      </c>
      <c r="B1547">
        <v>5</v>
      </c>
      <c r="C1547">
        <v>2</v>
      </c>
      <c r="D1547" s="30">
        <f t="shared" si="24"/>
        <v>37378</v>
      </c>
      <c r="E1547">
        <v>202.74</v>
      </c>
      <c r="F1547">
        <v>126.1</v>
      </c>
      <c r="G1547">
        <v>12.08</v>
      </c>
      <c r="H1547">
        <v>5.2869999999999999</v>
      </c>
      <c r="I1547">
        <v>7.27</v>
      </c>
      <c r="J1547">
        <v>4.08</v>
      </c>
      <c r="K1547">
        <v>3.94</v>
      </c>
      <c r="L1547">
        <v>20.66</v>
      </c>
    </row>
    <row r="1548" spans="1:12">
      <c r="A1548" s="15">
        <v>2002</v>
      </c>
      <c r="B1548">
        <v>5</v>
      </c>
      <c r="C1548">
        <v>3</v>
      </c>
      <c r="D1548" s="30">
        <f t="shared" si="24"/>
        <v>37379</v>
      </c>
      <c r="E1548">
        <v>201.66</v>
      </c>
      <c r="F1548">
        <v>125.38</v>
      </c>
      <c r="G1548">
        <v>12.08</v>
      </c>
      <c r="H1548">
        <v>5.2850000000000001</v>
      </c>
      <c r="I1548">
        <v>7.42</v>
      </c>
      <c r="J1548">
        <v>4.07</v>
      </c>
      <c r="K1548">
        <v>3.93</v>
      </c>
      <c r="L1548">
        <v>20.59</v>
      </c>
    </row>
    <row r="1549" spans="1:12">
      <c r="A1549" s="15">
        <v>2002</v>
      </c>
      <c r="B1549">
        <v>5</v>
      </c>
      <c r="C1549">
        <v>4</v>
      </c>
      <c r="D1549" s="30">
        <f t="shared" si="24"/>
        <v>37380</v>
      </c>
      <c r="E1549">
        <v>201.11</v>
      </c>
      <c r="F1549">
        <v>125</v>
      </c>
      <c r="G1549">
        <v>12.08</v>
      </c>
      <c r="H1549">
        <v>5.282</v>
      </c>
      <c r="I1549">
        <v>7.5</v>
      </c>
      <c r="J1549">
        <v>4.07</v>
      </c>
      <c r="K1549">
        <v>3.92</v>
      </c>
      <c r="L1549">
        <v>20.54</v>
      </c>
    </row>
    <row r="1550" spans="1:12">
      <c r="A1550" s="15">
        <v>2002</v>
      </c>
      <c r="B1550">
        <v>5</v>
      </c>
      <c r="C1550">
        <v>6</v>
      </c>
      <c r="D1550" s="30">
        <f t="shared" si="24"/>
        <v>37382</v>
      </c>
      <c r="E1550">
        <v>201.85</v>
      </c>
      <c r="F1550">
        <v>125.4</v>
      </c>
      <c r="G1550">
        <v>12.07</v>
      </c>
      <c r="H1550">
        <v>5.2960000000000003</v>
      </c>
      <c r="I1550">
        <v>7.43</v>
      </c>
      <c r="J1550">
        <v>4.08</v>
      </c>
      <c r="K1550">
        <v>3.93</v>
      </c>
      <c r="L1550">
        <v>20.64</v>
      </c>
    </row>
    <row r="1551" spans="1:12">
      <c r="A1551" s="15">
        <v>2002</v>
      </c>
      <c r="B1551">
        <v>5</v>
      </c>
      <c r="C1551">
        <v>7</v>
      </c>
      <c r="D1551" s="30">
        <f t="shared" si="24"/>
        <v>37383</v>
      </c>
      <c r="E1551">
        <v>201.62</v>
      </c>
      <c r="F1551">
        <v>125.22</v>
      </c>
      <c r="G1551">
        <v>12.07</v>
      </c>
      <c r="H1551">
        <v>5.2930000000000001</v>
      </c>
      <c r="I1551">
        <v>7.47</v>
      </c>
      <c r="J1551">
        <v>4.07</v>
      </c>
      <c r="K1551">
        <v>3.93</v>
      </c>
      <c r="L1551">
        <v>20.61</v>
      </c>
    </row>
    <row r="1552" spans="1:12">
      <c r="A1552" s="15">
        <v>2002</v>
      </c>
      <c r="B1552">
        <v>5</v>
      </c>
      <c r="C1552">
        <v>8</v>
      </c>
      <c r="D1552" s="30">
        <f t="shared" si="24"/>
        <v>37384</v>
      </c>
      <c r="E1552">
        <v>202.01</v>
      </c>
      <c r="F1552">
        <v>125.43</v>
      </c>
      <c r="G1552">
        <v>12.07</v>
      </c>
      <c r="H1552">
        <v>5.29</v>
      </c>
      <c r="I1552">
        <v>7.43</v>
      </c>
      <c r="J1552">
        <v>4.07</v>
      </c>
      <c r="K1552">
        <v>3.93</v>
      </c>
      <c r="L1552">
        <v>20.59</v>
      </c>
    </row>
    <row r="1553" spans="1:12">
      <c r="A1553" s="15">
        <v>2002</v>
      </c>
      <c r="B1553">
        <v>5</v>
      </c>
      <c r="C1553">
        <v>9</v>
      </c>
      <c r="D1553" s="30">
        <f t="shared" si="24"/>
        <v>37385</v>
      </c>
      <c r="E1553">
        <v>201.82</v>
      </c>
      <c r="F1553">
        <v>125.27</v>
      </c>
      <c r="G1553">
        <v>12.07</v>
      </c>
      <c r="H1553">
        <v>5.2880000000000003</v>
      </c>
      <c r="I1553">
        <v>7.47</v>
      </c>
      <c r="J1553">
        <v>4.07</v>
      </c>
      <c r="K1553">
        <v>3.92</v>
      </c>
      <c r="L1553">
        <v>20.56</v>
      </c>
    </row>
    <row r="1554" spans="1:12">
      <c r="A1554" s="15">
        <v>2002</v>
      </c>
      <c r="B1554">
        <v>5</v>
      </c>
      <c r="C1554">
        <v>10</v>
      </c>
      <c r="D1554" s="30">
        <f t="shared" si="24"/>
        <v>37386</v>
      </c>
      <c r="E1554">
        <v>200.38</v>
      </c>
      <c r="F1554">
        <v>124.32</v>
      </c>
      <c r="G1554">
        <v>12.07</v>
      </c>
      <c r="H1554">
        <v>5.2850000000000001</v>
      </c>
      <c r="I1554">
        <v>7.67</v>
      </c>
      <c r="J1554">
        <v>4.0599999999999996</v>
      </c>
      <c r="K1554">
        <v>3.91</v>
      </c>
      <c r="L1554">
        <v>20.48</v>
      </c>
    </row>
    <row r="1555" spans="1:12">
      <c r="A1555" s="15">
        <v>2002</v>
      </c>
      <c r="B1555">
        <v>5</v>
      </c>
      <c r="C1555">
        <v>11</v>
      </c>
      <c r="D1555" s="30">
        <f t="shared" si="24"/>
        <v>37387</v>
      </c>
      <c r="E1555">
        <v>200.63</v>
      </c>
      <c r="F1555">
        <v>124.45</v>
      </c>
      <c r="G1555">
        <v>12.07</v>
      </c>
      <c r="H1555">
        <v>5.282</v>
      </c>
      <c r="I1555">
        <v>7.64</v>
      </c>
      <c r="J1555">
        <v>4.0599999999999996</v>
      </c>
      <c r="K1555">
        <v>3.91</v>
      </c>
      <c r="L1555">
        <v>20.46</v>
      </c>
    </row>
    <row r="1556" spans="1:12">
      <c r="A1556" s="15">
        <v>2002</v>
      </c>
      <c r="B1556">
        <v>5</v>
      </c>
      <c r="C1556">
        <v>13</v>
      </c>
      <c r="D1556" s="30">
        <f t="shared" si="24"/>
        <v>37389</v>
      </c>
      <c r="E1556">
        <v>199.88</v>
      </c>
      <c r="F1556">
        <v>123.91</v>
      </c>
      <c r="G1556">
        <v>12.07</v>
      </c>
      <c r="H1556">
        <v>5.2759999999999998</v>
      </c>
      <c r="I1556">
        <v>7.77</v>
      </c>
      <c r="J1556">
        <v>4.05</v>
      </c>
      <c r="K1556">
        <v>3.89</v>
      </c>
      <c r="L1556">
        <v>20.38</v>
      </c>
    </row>
    <row r="1557" spans="1:12">
      <c r="A1557" s="15">
        <v>2002</v>
      </c>
      <c r="B1557">
        <v>5</v>
      </c>
      <c r="C1557">
        <v>14</v>
      </c>
      <c r="D1557" s="30">
        <f t="shared" si="24"/>
        <v>37390</v>
      </c>
      <c r="E1557">
        <v>199.54</v>
      </c>
      <c r="F1557">
        <v>123.66</v>
      </c>
      <c r="G1557">
        <v>12.07</v>
      </c>
      <c r="H1557">
        <v>5.274</v>
      </c>
      <c r="I1557">
        <v>7.82</v>
      </c>
      <c r="J1557">
        <v>4.04</v>
      </c>
      <c r="K1557">
        <v>3.89</v>
      </c>
      <c r="L1557">
        <v>20.34</v>
      </c>
    </row>
    <row r="1558" spans="1:12">
      <c r="A1558" s="15">
        <v>2002</v>
      </c>
      <c r="B1558">
        <v>5</v>
      </c>
      <c r="C1558">
        <v>15</v>
      </c>
      <c r="D1558" s="30">
        <f t="shared" si="24"/>
        <v>37391</v>
      </c>
      <c r="E1558">
        <v>200.25</v>
      </c>
      <c r="F1558">
        <v>124.07</v>
      </c>
      <c r="G1558">
        <v>11.95</v>
      </c>
      <c r="H1558">
        <v>5.3390000000000004</v>
      </c>
      <c r="I1558">
        <v>7.74</v>
      </c>
      <c r="J1558">
        <v>4.09</v>
      </c>
      <c r="K1558">
        <v>3.93</v>
      </c>
      <c r="L1558">
        <v>20.84</v>
      </c>
    </row>
    <row r="1559" spans="1:12">
      <c r="A1559" s="15">
        <v>2002</v>
      </c>
      <c r="B1559">
        <v>5</v>
      </c>
      <c r="C1559">
        <v>16</v>
      </c>
      <c r="D1559" s="30">
        <f t="shared" si="24"/>
        <v>37392</v>
      </c>
      <c r="E1559">
        <v>199.35</v>
      </c>
      <c r="F1559">
        <v>123.47</v>
      </c>
      <c r="G1559">
        <v>11.95</v>
      </c>
      <c r="H1559">
        <v>5.3369999999999997</v>
      </c>
      <c r="I1559">
        <v>7.87</v>
      </c>
      <c r="J1559">
        <v>4.08</v>
      </c>
      <c r="K1559">
        <v>3.92</v>
      </c>
      <c r="L1559">
        <v>20.77</v>
      </c>
    </row>
    <row r="1560" spans="1:12">
      <c r="A1560" s="15">
        <v>2002</v>
      </c>
      <c r="B1560">
        <v>5</v>
      </c>
      <c r="C1560">
        <v>17</v>
      </c>
      <c r="D1560" s="30">
        <f t="shared" si="24"/>
        <v>37393</v>
      </c>
      <c r="E1560">
        <v>198.5</v>
      </c>
      <c r="F1560">
        <v>122.9</v>
      </c>
      <c r="G1560">
        <v>11.95</v>
      </c>
      <c r="H1560">
        <v>5.3339999999999996</v>
      </c>
      <c r="I1560">
        <v>7.99</v>
      </c>
      <c r="J1560">
        <v>4.07</v>
      </c>
      <c r="K1560">
        <v>3.91</v>
      </c>
      <c r="L1560">
        <v>20.71</v>
      </c>
    </row>
    <row r="1561" spans="1:12">
      <c r="A1561" s="15">
        <v>2002</v>
      </c>
      <c r="B1561">
        <v>5</v>
      </c>
      <c r="C1561">
        <v>18</v>
      </c>
      <c r="D1561" s="30">
        <f t="shared" si="24"/>
        <v>37394</v>
      </c>
      <c r="E1561">
        <v>198.44</v>
      </c>
      <c r="F1561">
        <v>122.83</v>
      </c>
      <c r="G1561">
        <v>11.95</v>
      </c>
      <c r="H1561">
        <v>5.3310000000000004</v>
      </c>
      <c r="I1561">
        <v>8.01</v>
      </c>
      <c r="J1561">
        <v>4.07</v>
      </c>
      <c r="K1561">
        <v>3.91</v>
      </c>
      <c r="L1561">
        <v>20.68</v>
      </c>
    </row>
    <row r="1562" spans="1:12">
      <c r="A1562" s="15">
        <v>2002</v>
      </c>
      <c r="B1562">
        <v>5</v>
      </c>
      <c r="C1562">
        <v>20</v>
      </c>
      <c r="D1562" s="30">
        <f t="shared" si="24"/>
        <v>37396</v>
      </c>
      <c r="E1562">
        <v>197.82</v>
      </c>
      <c r="F1562">
        <v>122.37</v>
      </c>
      <c r="G1562">
        <v>11.95</v>
      </c>
      <c r="H1562">
        <v>5.3259999999999996</v>
      </c>
      <c r="I1562">
        <v>8.1199999999999992</v>
      </c>
      <c r="J1562">
        <v>4.0599999999999996</v>
      </c>
      <c r="K1562">
        <v>3.9</v>
      </c>
      <c r="L1562">
        <v>20.6</v>
      </c>
    </row>
    <row r="1563" spans="1:12">
      <c r="A1563" s="15">
        <v>2002</v>
      </c>
      <c r="B1563">
        <v>5</v>
      </c>
      <c r="C1563">
        <v>22</v>
      </c>
      <c r="D1563" s="30">
        <f t="shared" si="24"/>
        <v>37398</v>
      </c>
      <c r="E1563">
        <v>198.78</v>
      </c>
      <c r="F1563">
        <v>122.91</v>
      </c>
      <c r="G1563">
        <v>11.95</v>
      </c>
      <c r="H1563">
        <v>5.32</v>
      </c>
      <c r="I1563">
        <v>8.02</v>
      </c>
      <c r="J1563">
        <v>4.05</v>
      </c>
      <c r="K1563">
        <v>3.9</v>
      </c>
      <c r="L1563">
        <v>20.59</v>
      </c>
    </row>
    <row r="1564" spans="1:12">
      <c r="A1564" s="15">
        <v>2002</v>
      </c>
      <c r="B1564">
        <v>5</v>
      </c>
      <c r="C1564">
        <v>23</v>
      </c>
      <c r="D1564" s="30">
        <f t="shared" si="24"/>
        <v>37399</v>
      </c>
      <c r="E1564">
        <v>199.2</v>
      </c>
      <c r="F1564">
        <v>123.14</v>
      </c>
      <c r="G1564">
        <v>11.95</v>
      </c>
      <c r="H1564">
        <v>5.3170000000000002</v>
      </c>
      <c r="I1564">
        <v>7.98</v>
      </c>
      <c r="J1564">
        <v>4.05</v>
      </c>
      <c r="K1564">
        <v>3.9</v>
      </c>
      <c r="L1564">
        <v>20.58</v>
      </c>
    </row>
    <row r="1565" spans="1:12">
      <c r="A1565" s="15">
        <v>2002</v>
      </c>
      <c r="B1565">
        <v>5</v>
      </c>
      <c r="C1565">
        <v>24</v>
      </c>
      <c r="D1565" s="30">
        <f t="shared" si="24"/>
        <v>37400</v>
      </c>
      <c r="E1565">
        <v>200.57</v>
      </c>
      <c r="F1565">
        <v>123.97</v>
      </c>
      <c r="G1565">
        <v>11.95</v>
      </c>
      <c r="H1565">
        <v>5.3140000000000001</v>
      </c>
      <c r="I1565">
        <v>7.81</v>
      </c>
      <c r="J1565">
        <v>4.0599999999999996</v>
      </c>
      <c r="K1565">
        <v>3.9</v>
      </c>
      <c r="L1565">
        <v>20.61</v>
      </c>
    </row>
    <row r="1566" spans="1:12">
      <c r="A1566" s="15">
        <v>2002</v>
      </c>
      <c r="B1566">
        <v>5</v>
      </c>
      <c r="C1566">
        <v>27</v>
      </c>
      <c r="D1566" s="30">
        <f t="shared" si="24"/>
        <v>37403</v>
      </c>
      <c r="E1566">
        <v>200.05</v>
      </c>
      <c r="F1566">
        <v>123.54</v>
      </c>
      <c r="G1566">
        <v>11.95</v>
      </c>
      <c r="H1566">
        <v>5.306</v>
      </c>
      <c r="I1566">
        <v>7.91</v>
      </c>
      <c r="J1566">
        <v>4.04</v>
      </c>
      <c r="K1566">
        <v>3.89</v>
      </c>
      <c r="L1566">
        <v>20.51</v>
      </c>
    </row>
    <row r="1567" spans="1:12">
      <c r="A1567" s="15">
        <v>2002</v>
      </c>
      <c r="B1567">
        <v>5</v>
      </c>
      <c r="C1567">
        <v>28</v>
      </c>
      <c r="D1567" s="30">
        <f t="shared" si="24"/>
        <v>37404</v>
      </c>
      <c r="E1567">
        <v>200.46</v>
      </c>
      <c r="F1567">
        <v>123.77</v>
      </c>
      <c r="G1567">
        <v>11.95</v>
      </c>
      <c r="H1567">
        <v>5.3029999999999999</v>
      </c>
      <c r="I1567">
        <v>7.73</v>
      </c>
      <c r="J1567">
        <v>4.07</v>
      </c>
      <c r="K1567">
        <v>3.92</v>
      </c>
      <c r="L1567">
        <v>20.66</v>
      </c>
    </row>
    <row r="1568" spans="1:12">
      <c r="A1568" s="15">
        <v>2002</v>
      </c>
      <c r="B1568">
        <v>5</v>
      </c>
      <c r="C1568">
        <v>29</v>
      </c>
      <c r="D1568" s="30">
        <f t="shared" si="24"/>
        <v>37405</v>
      </c>
      <c r="E1568">
        <v>201.47</v>
      </c>
      <c r="F1568">
        <v>124.37</v>
      </c>
      <c r="G1568">
        <v>11.95</v>
      </c>
      <c r="H1568">
        <v>5.3010000000000002</v>
      </c>
      <c r="I1568">
        <v>7.61</v>
      </c>
      <c r="J1568">
        <v>4.07</v>
      </c>
      <c r="K1568">
        <v>3.92</v>
      </c>
      <c r="L1568">
        <v>20.68</v>
      </c>
    </row>
    <row r="1569" spans="1:12">
      <c r="A1569" s="15">
        <v>2002</v>
      </c>
      <c r="B1569">
        <v>5</v>
      </c>
      <c r="C1569">
        <v>30</v>
      </c>
      <c r="D1569" s="30">
        <f t="shared" si="24"/>
        <v>37406</v>
      </c>
      <c r="E1569">
        <v>200.79</v>
      </c>
      <c r="F1569">
        <v>123.91</v>
      </c>
      <c r="G1569">
        <v>11.95</v>
      </c>
      <c r="H1569">
        <v>5.298</v>
      </c>
      <c r="I1569">
        <v>7.71</v>
      </c>
      <c r="J1569">
        <v>4.07</v>
      </c>
      <c r="K1569">
        <v>3.92</v>
      </c>
      <c r="L1569">
        <v>20.62</v>
      </c>
    </row>
    <row r="1570" spans="1:12">
      <c r="A1570" s="15">
        <v>2002</v>
      </c>
      <c r="B1570">
        <v>5</v>
      </c>
      <c r="C1570">
        <v>31</v>
      </c>
      <c r="D1570" s="30">
        <f t="shared" si="24"/>
        <v>37407</v>
      </c>
      <c r="E1570">
        <v>200.86</v>
      </c>
      <c r="F1570">
        <v>123.92</v>
      </c>
      <c r="G1570">
        <v>11.95</v>
      </c>
      <c r="H1570">
        <v>5.298</v>
      </c>
      <c r="I1570">
        <v>7.71</v>
      </c>
      <c r="J1570">
        <v>4.07</v>
      </c>
      <c r="K1570">
        <v>3.92</v>
      </c>
      <c r="L1570">
        <v>20.62</v>
      </c>
    </row>
    <row r="1571" spans="1:12">
      <c r="A1571" s="15">
        <v>2002</v>
      </c>
      <c r="B1571">
        <v>6</v>
      </c>
      <c r="C1571">
        <v>1</v>
      </c>
      <c r="D1571" s="30">
        <f t="shared" si="24"/>
        <v>37408</v>
      </c>
      <c r="E1571">
        <v>200.9</v>
      </c>
      <c r="F1571">
        <v>123.94</v>
      </c>
      <c r="G1571">
        <v>11.95</v>
      </c>
      <c r="H1571">
        <v>5.2949999999999999</v>
      </c>
      <c r="I1571">
        <v>7.71</v>
      </c>
      <c r="J1571">
        <v>4.0599999999999996</v>
      </c>
      <c r="K1571">
        <v>3.91</v>
      </c>
      <c r="L1571">
        <v>20.6</v>
      </c>
    </row>
    <row r="1572" spans="1:12">
      <c r="A1572" s="15">
        <v>2002</v>
      </c>
      <c r="B1572">
        <v>6</v>
      </c>
      <c r="C1572">
        <v>3</v>
      </c>
      <c r="D1572" s="30">
        <f t="shared" si="24"/>
        <v>37410</v>
      </c>
      <c r="E1572">
        <v>202.18</v>
      </c>
      <c r="F1572">
        <v>124.68</v>
      </c>
      <c r="G1572">
        <v>11.95</v>
      </c>
      <c r="H1572">
        <v>5.2889999999999997</v>
      </c>
      <c r="I1572">
        <v>7.57</v>
      </c>
      <c r="J1572">
        <v>4.0599999999999996</v>
      </c>
      <c r="K1572">
        <v>3.92</v>
      </c>
      <c r="L1572">
        <v>20.6</v>
      </c>
    </row>
    <row r="1573" spans="1:12">
      <c r="A1573" s="15">
        <v>2002</v>
      </c>
      <c r="B1573">
        <v>6</v>
      </c>
      <c r="C1573">
        <v>4</v>
      </c>
      <c r="D1573" s="30">
        <f t="shared" si="24"/>
        <v>37411</v>
      </c>
      <c r="E1573">
        <v>201.78</v>
      </c>
      <c r="F1573">
        <v>124.39</v>
      </c>
      <c r="G1573">
        <v>11.95</v>
      </c>
      <c r="H1573">
        <v>5.2869999999999999</v>
      </c>
      <c r="I1573">
        <v>7.63</v>
      </c>
      <c r="J1573">
        <v>4.0599999999999996</v>
      </c>
      <c r="K1573">
        <v>3.91</v>
      </c>
      <c r="L1573">
        <v>20.56</v>
      </c>
    </row>
    <row r="1574" spans="1:12">
      <c r="A1574" s="15">
        <v>2002</v>
      </c>
      <c r="B1574">
        <v>6</v>
      </c>
      <c r="C1574">
        <v>5</v>
      </c>
      <c r="D1574" s="30">
        <f t="shared" si="24"/>
        <v>37412</v>
      </c>
      <c r="E1574">
        <v>202.05</v>
      </c>
      <c r="F1574">
        <v>124.53</v>
      </c>
      <c r="G1574">
        <v>11.95</v>
      </c>
      <c r="H1574">
        <v>5.2839999999999998</v>
      </c>
      <c r="I1574">
        <v>7.61</v>
      </c>
      <c r="J1574">
        <v>4.0599999999999996</v>
      </c>
      <c r="K1574">
        <v>3.91</v>
      </c>
      <c r="L1574">
        <v>20.54</v>
      </c>
    </row>
    <row r="1575" spans="1:12">
      <c r="A1575" s="15">
        <v>2002</v>
      </c>
      <c r="B1575">
        <v>6</v>
      </c>
      <c r="C1575">
        <v>6</v>
      </c>
      <c r="D1575" s="30">
        <f t="shared" si="24"/>
        <v>37413</v>
      </c>
      <c r="E1575">
        <v>201.19</v>
      </c>
      <c r="F1575">
        <v>123.95</v>
      </c>
      <c r="G1575">
        <v>11.95</v>
      </c>
      <c r="H1575">
        <v>5.2809999999999997</v>
      </c>
      <c r="I1575">
        <v>7.73</v>
      </c>
      <c r="J1575">
        <v>4.05</v>
      </c>
      <c r="K1575">
        <v>3.9</v>
      </c>
      <c r="L1575">
        <v>20.48</v>
      </c>
    </row>
    <row r="1576" spans="1:12">
      <c r="A1576" s="15">
        <v>2002</v>
      </c>
      <c r="B1576">
        <v>6</v>
      </c>
      <c r="C1576">
        <v>7</v>
      </c>
      <c r="D1576" s="30">
        <f t="shared" si="24"/>
        <v>37414</v>
      </c>
      <c r="E1576">
        <v>200.77</v>
      </c>
      <c r="F1576">
        <v>123.65</v>
      </c>
      <c r="G1576">
        <v>11.95</v>
      </c>
      <c r="H1576">
        <v>5.2779999999999996</v>
      </c>
      <c r="I1576">
        <v>7.8</v>
      </c>
      <c r="J1576">
        <v>4.04</v>
      </c>
      <c r="K1576">
        <v>3.89</v>
      </c>
      <c r="L1576">
        <v>20.440000000000001</v>
      </c>
    </row>
    <row r="1577" spans="1:12">
      <c r="A1577" s="15">
        <v>2002</v>
      </c>
      <c r="B1577">
        <v>6</v>
      </c>
      <c r="C1577">
        <v>8</v>
      </c>
      <c r="D1577" s="30">
        <f t="shared" si="24"/>
        <v>37415</v>
      </c>
      <c r="E1577">
        <v>201.41</v>
      </c>
      <c r="F1577">
        <v>124.02</v>
      </c>
      <c r="G1577">
        <v>11.95</v>
      </c>
      <c r="H1577">
        <v>5.2759999999999998</v>
      </c>
      <c r="I1577">
        <v>7.68</v>
      </c>
      <c r="J1577">
        <v>4.05</v>
      </c>
      <c r="K1577">
        <v>3.9</v>
      </c>
      <c r="L1577">
        <v>20.5</v>
      </c>
    </row>
    <row r="1578" spans="1:12">
      <c r="A1578" s="15">
        <v>2002</v>
      </c>
      <c r="B1578">
        <v>6</v>
      </c>
      <c r="C1578">
        <v>10</v>
      </c>
      <c r="D1578" s="30">
        <f t="shared" si="24"/>
        <v>37417</v>
      </c>
      <c r="E1578">
        <v>201.64</v>
      </c>
      <c r="F1578">
        <v>124.1</v>
      </c>
      <c r="G1578">
        <v>11.88</v>
      </c>
      <c r="H1578">
        <v>5.3529999999999998</v>
      </c>
      <c r="I1578">
        <v>7.69</v>
      </c>
      <c r="J1578">
        <v>4.0999999999999996</v>
      </c>
      <c r="K1578">
        <v>3.95</v>
      </c>
      <c r="L1578">
        <v>20.91</v>
      </c>
    </row>
    <row r="1579" spans="1:12">
      <c r="A1579" s="15">
        <v>2002</v>
      </c>
      <c r="B1579">
        <v>6</v>
      </c>
      <c r="C1579">
        <v>11</v>
      </c>
      <c r="D1579" s="30">
        <f t="shared" si="24"/>
        <v>37418</v>
      </c>
      <c r="E1579">
        <v>201.52</v>
      </c>
      <c r="F1579">
        <v>123.99</v>
      </c>
      <c r="G1579">
        <v>11.88</v>
      </c>
      <c r="H1579">
        <v>5.351</v>
      </c>
      <c r="I1579">
        <v>7.72</v>
      </c>
      <c r="J1579">
        <v>4.0999999999999996</v>
      </c>
      <c r="K1579">
        <v>3.94</v>
      </c>
      <c r="L1579">
        <v>20.88</v>
      </c>
    </row>
    <row r="1580" spans="1:12">
      <c r="A1580" s="15">
        <v>2002</v>
      </c>
      <c r="B1580">
        <v>6</v>
      </c>
      <c r="C1580">
        <v>12</v>
      </c>
      <c r="D1580" s="30">
        <f t="shared" si="24"/>
        <v>37419</v>
      </c>
      <c r="E1580">
        <v>200.66</v>
      </c>
      <c r="F1580">
        <v>123.42</v>
      </c>
      <c r="G1580">
        <v>11.88</v>
      </c>
      <c r="H1580">
        <v>5.3479999999999999</v>
      </c>
      <c r="I1580">
        <v>7.84</v>
      </c>
      <c r="J1580">
        <v>4.09</v>
      </c>
      <c r="K1580">
        <v>3.93</v>
      </c>
      <c r="L1580">
        <v>20.82</v>
      </c>
    </row>
    <row r="1581" spans="1:12">
      <c r="A1581" s="15">
        <v>2002</v>
      </c>
      <c r="B1581">
        <v>6</v>
      </c>
      <c r="C1581">
        <v>13</v>
      </c>
      <c r="D1581" s="30">
        <f t="shared" si="24"/>
        <v>37420</v>
      </c>
      <c r="E1581">
        <v>200.45</v>
      </c>
      <c r="F1581">
        <v>123.25</v>
      </c>
      <c r="G1581">
        <v>11.88</v>
      </c>
      <c r="H1581">
        <v>5.3449999999999998</v>
      </c>
      <c r="I1581">
        <v>7.88</v>
      </c>
      <c r="J1581">
        <v>4.08</v>
      </c>
      <c r="K1581">
        <v>3.93</v>
      </c>
      <c r="L1581">
        <v>20.79</v>
      </c>
    </row>
    <row r="1582" spans="1:12">
      <c r="A1582" s="15">
        <v>2002</v>
      </c>
      <c r="B1582">
        <v>6</v>
      </c>
      <c r="C1582">
        <v>14</v>
      </c>
      <c r="D1582" s="30">
        <f t="shared" si="24"/>
        <v>37421</v>
      </c>
      <c r="E1582">
        <v>201.15</v>
      </c>
      <c r="F1582">
        <v>123.66</v>
      </c>
      <c r="G1582">
        <v>11.88</v>
      </c>
      <c r="H1582">
        <v>5.3419999999999996</v>
      </c>
      <c r="I1582">
        <v>7.8</v>
      </c>
      <c r="J1582">
        <v>4.09</v>
      </c>
      <c r="K1582">
        <v>3.93</v>
      </c>
      <c r="L1582">
        <v>20.79</v>
      </c>
    </row>
    <row r="1583" spans="1:12">
      <c r="A1583" s="15">
        <v>2002</v>
      </c>
      <c r="B1583">
        <v>6</v>
      </c>
      <c r="C1583">
        <v>15</v>
      </c>
      <c r="D1583" s="30">
        <f t="shared" si="24"/>
        <v>37422</v>
      </c>
      <c r="E1583">
        <v>200.34</v>
      </c>
      <c r="F1583">
        <v>123.12</v>
      </c>
      <c r="G1583">
        <v>11.88</v>
      </c>
      <c r="H1583">
        <v>5.3390000000000004</v>
      </c>
      <c r="I1583">
        <v>7.92</v>
      </c>
      <c r="J1583">
        <v>4.08</v>
      </c>
      <c r="K1583">
        <v>3.92</v>
      </c>
      <c r="L1583">
        <v>20.73</v>
      </c>
    </row>
    <row r="1584" spans="1:12">
      <c r="A1584" s="15">
        <v>2002</v>
      </c>
      <c r="B1584">
        <v>6</v>
      </c>
      <c r="C1584">
        <v>17</v>
      </c>
      <c r="D1584" s="30">
        <f t="shared" si="24"/>
        <v>37424</v>
      </c>
      <c r="E1584">
        <v>200.3</v>
      </c>
      <c r="F1584">
        <v>123.03</v>
      </c>
      <c r="G1584">
        <v>11.88</v>
      </c>
      <c r="H1584">
        <v>5.3339999999999996</v>
      </c>
      <c r="I1584">
        <v>7.95</v>
      </c>
      <c r="J1584">
        <v>4.07</v>
      </c>
      <c r="K1584">
        <v>3.92</v>
      </c>
      <c r="L1584">
        <v>20.67</v>
      </c>
    </row>
    <row r="1585" spans="1:12">
      <c r="A1585" s="15">
        <v>2002</v>
      </c>
      <c r="B1585">
        <v>6</v>
      </c>
      <c r="C1585">
        <v>18</v>
      </c>
      <c r="D1585" s="30">
        <f t="shared" si="24"/>
        <v>37425</v>
      </c>
      <c r="E1585">
        <v>201.27</v>
      </c>
      <c r="F1585">
        <v>123.61</v>
      </c>
      <c r="G1585">
        <v>11.88</v>
      </c>
      <c r="H1585">
        <v>5.3310000000000004</v>
      </c>
      <c r="I1585">
        <v>7.84</v>
      </c>
      <c r="J1585">
        <v>4.07</v>
      </c>
      <c r="K1585">
        <v>3.92</v>
      </c>
      <c r="L1585">
        <v>20.69</v>
      </c>
    </row>
    <row r="1586" spans="1:12">
      <c r="A1586" s="15">
        <v>2002</v>
      </c>
      <c r="B1586">
        <v>6</v>
      </c>
      <c r="C1586">
        <v>19</v>
      </c>
      <c r="D1586" s="30">
        <f t="shared" si="24"/>
        <v>37426</v>
      </c>
      <c r="E1586">
        <v>200.11</v>
      </c>
      <c r="F1586">
        <v>122.85</v>
      </c>
      <c r="G1586">
        <v>11.88</v>
      </c>
      <c r="H1586">
        <v>5.3280000000000003</v>
      </c>
      <c r="I1586">
        <v>7.96</v>
      </c>
      <c r="J1586">
        <v>4.07</v>
      </c>
      <c r="K1586">
        <v>3.92</v>
      </c>
      <c r="L1586">
        <v>20.66</v>
      </c>
    </row>
    <row r="1587" spans="1:12">
      <c r="A1587" s="15">
        <v>2002</v>
      </c>
      <c r="B1587">
        <v>6</v>
      </c>
      <c r="C1587">
        <v>20</v>
      </c>
      <c r="D1587" s="30">
        <f t="shared" si="24"/>
        <v>37427</v>
      </c>
      <c r="E1587">
        <v>200.37</v>
      </c>
      <c r="F1587">
        <v>122.98</v>
      </c>
      <c r="G1587">
        <v>11.88</v>
      </c>
      <c r="H1587">
        <v>5.3259999999999996</v>
      </c>
      <c r="I1587">
        <v>7.94</v>
      </c>
      <c r="J1587">
        <v>4.07</v>
      </c>
      <c r="K1587">
        <v>3.91</v>
      </c>
      <c r="L1587">
        <v>20.64</v>
      </c>
    </row>
    <row r="1588" spans="1:12">
      <c r="A1588" s="15">
        <v>2002</v>
      </c>
      <c r="B1588">
        <v>6</v>
      </c>
      <c r="C1588">
        <v>21</v>
      </c>
      <c r="D1588" s="30">
        <f t="shared" si="24"/>
        <v>37428</v>
      </c>
      <c r="E1588">
        <v>199.92</v>
      </c>
      <c r="F1588">
        <v>122.66</v>
      </c>
      <c r="G1588">
        <v>11.88</v>
      </c>
      <c r="H1588">
        <v>5.3230000000000004</v>
      </c>
      <c r="I1588">
        <v>8.01</v>
      </c>
      <c r="J1588">
        <v>4.0599999999999996</v>
      </c>
      <c r="K1588">
        <v>3.91</v>
      </c>
      <c r="L1588">
        <v>20.6</v>
      </c>
    </row>
    <row r="1589" spans="1:12">
      <c r="A1589" s="15">
        <v>2002</v>
      </c>
      <c r="B1589">
        <v>6</v>
      </c>
      <c r="C1589">
        <v>22</v>
      </c>
      <c r="D1589" s="30">
        <f t="shared" si="24"/>
        <v>37429</v>
      </c>
      <c r="E1589">
        <v>201.37</v>
      </c>
      <c r="F1589">
        <v>123.53</v>
      </c>
      <c r="G1589">
        <v>11.88</v>
      </c>
      <c r="H1589">
        <v>5.32</v>
      </c>
      <c r="I1589">
        <v>7.84</v>
      </c>
      <c r="J1589">
        <v>4.07</v>
      </c>
      <c r="K1589">
        <v>3.91</v>
      </c>
      <c r="L1589">
        <v>20.63</v>
      </c>
    </row>
    <row r="1590" spans="1:12">
      <c r="A1590" s="15">
        <v>2002</v>
      </c>
      <c r="B1590">
        <v>6</v>
      </c>
      <c r="C1590">
        <v>24</v>
      </c>
      <c r="D1590" s="30">
        <f t="shared" si="24"/>
        <v>37431</v>
      </c>
      <c r="E1590">
        <v>200.09</v>
      </c>
      <c r="F1590">
        <v>122.66</v>
      </c>
      <c r="G1590">
        <v>11.88</v>
      </c>
      <c r="H1590">
        <v>5.3140000000000001</v>
      </c>
      <c r="I1590">
        <v>7.97</v>
      </c>
      <c r="J1590">
        <v>4.07</v>
      </c>
      <c r="K1590">
        <v>3.91</v>
      </c>
      <c r="L1590">
        <v>20.6</v>
      </c>
    </row>
    <row r="1591" spans="1:12">
      <c r="A1591" s="15">
        <v>2002</v>
      </c>
      <c r="B1591">
        <v>6</v>
      </c>
      <c r="C1591">
        <v>25</v>
      </c>
      <c r="D1591" s="30">
        <f t="shared" si="24"/>
        <v>37432</v>
      </c>
      <c r="E1591">
        <v>200.66</v>
      </c>
      <c r="F1591">
        <v>122.98</v>
      </c>
      <c r="G1591">
        <v>11.88</v>
      </c>
      <c r="H1591">
        <v>5.3120000000000003</v>
      </c>
      <c r="I1591">
        <v>7.9</v>
      </c>
      <c r="J1591">
        <v>4.07</v>
      </c>
      <c r="K1591">
        <v>3.91</v>
      </c>
      <c r="L1591">
        <v>20.59</v>
      </c>
    </row>
    <row r="1592" spans="1:12">
      <c r="A1592" s="15">
        <v>2002</v>
      </c>
      <c r="B1592">
        <v>6</v>
      </c>
      <c r="C1592">
        <v>26</v>
      </c>
      <c r="D1592" s="30">
        <f t="shared" si="24"/>
        <v>37433</v>
      </c>
      <c r="E1592">
        <v>201.6</v>
      </c>
      <c r="F1592">
        <v>123.53</v>
      </c>
      <c r="G1592">
        <v>11.88</v>
      </c>
      <c r="H1592">
        <v>5.3090000000000002</v>
      </c>
      <c r="I1592">
        <v>7.8</v>
      </c>
      <c r="J1592">
        <v>4.07</v>
      </c>
      <c r="K1592">
        <v>3.92</v>
      </c>
      <c r="L1592">
        <v>20.6</v>
      </c>
    </row>
    <row r="1593" spans="1:12">
      <c r="A1593" s="15">
        <v>2002</v>
      </c>
      <c r="B1593">
        <v>6</v>
      </c>
      <c r="C1593">
        <v>27</v>
      </c>
      <c r="D1593" s="30">
        <f t="shared" si="24"/>
        <v>37434</v>
      </c>
      <c r="E1593">
        <v>203.55</v>
      </c>
      <c r="F1593">
        <v>124.72</v>
      </c>
      <c r="G1593">
        <v>11.88</v>
      </c>
      <c r="H1593">
        <v>5.306</v>
      </c>
      <c r="I1593">
        <v>7.56</v>
      </c>
      <c r="J1593">
        <v>4.08</v>
      </c>
      <c r="K1593">
        <v>3.93</v>
      </c>
      <c r="L1593">
        <v>20.65</v>
      </c>
    </row>
    <row r="1594" spans="1:12">
      <c r="A1594" s="15">
        <v>2002</v>
      </c>
      <c r="B1594">
        <v>6</v>
      </c>
      <c r="C1594">
        <v>28</v>
      </c>
      <c r="D1594" s="30">
        <f t="shared" si="24"/>
        <v>37435</v>
      </c>
      <c r="E1594">
        <v>203.71</v>
      </c>
      <c r="F1594">
        <v>124.79</v>
      </c>
      <c r="G1594">
        <v>11.88</v>
      </c>
      <c r="H1594">
        <v>5.3029999999999999</v>
      </c>
      <c r="I1594">
        <v>7.55</v>
      </c>
      <c r="J1594">
        <v>4.07</v>
      </c>
      <c r="K1594">
        <v>3.92</v>
      </c>
      <c r="L1594">
        <v>20.63</v>
      </c>
    </row>
    <row r="1595" spans="1:12">
      <c r="A1595" s="15">
        <v>2002</v>
      </c>
      <c r="B1595">
        <v>7</v>
      </c>
      <c r="C1595">
        <v>1</v>
      </c>
      <c r="D1595" s="30">
        <f t="shared" si="24"/>
        <v>37438</v>
      </c>
      <c r="E1595">
        <v>203.76</v>
      </c>
      <c r="F1595">
        <v>124.72</v>
      </c>
      <c r="G1595">
        <v>11.88</v>
      </c>
      <c r="H1595">
        <v>5.2949999999999999</v>
      </c>
      <c r="I1595">
        <v>7.58</v>
      </c>
      <c r="J1595">
        <v>4.0599999999999996</v>
      </c>
      <c r="K1595">
        <v>3.92</v>
      </c>
      <c r="L1595">
        <v>20.56</v>
      </c>
    </row>
    <row r="1596" spans="1:12">
      <c r="A1596" s="15">
        <v>2002</v>
      </c>
      <c r="B1596">
        <v>7</v>
      </c>
      <c r="C1596">
        <v>2</v>
      </c>
      <c r="D1596" s="30">
        <f t="shared" si="24"/>
        <v>37439</v>
      </c>
      <c r="E1596">
        <v>203.3</v>
      </c>
      <c r="F1596">
        <v>124.4</v>
      </c>
      <c r="G1596">
        <v>11.73</v>
      </c>
      <c r="H1596">
        <v>5.3789999999999996</v>
      </c>
      <c r="I1596">
        <v>7.64</v>
      </c>
      <c r="J1596">
        <v>4.1100000000000003</v>
      </c>
      <c r="K1596">
        <v>3.96</v>
      </c>
      <c r="L1596">
        <v>21.14</v>
      </c>
    </row>
    <row r="1597" spans="1:12">
      <c r="A1597" s="15">
        <v>2002</v>
      </c>
      <c r="B1597">
        <v>7</v>
      </c>
      <c r="C1597">
        <v>3</v>
      </c>
      <c r="D1597" s="30">
        <f t="shared" si="24"/>
        <v>37440</v>
      </c>
      <c r="E1597">
        <v>203.91</v>
      </c>
      <c r="F1597">
        <v>124.74</v>
      </c>
      <c r="G1597">
        <v>11.77</v>
      </c>
      <c r="H1597">
        <v>5.57</v>
      </c>
      <c r="I1597">
        <v>7.54</v>
      </c>
      <c r="J1597">
        <v>4.2300000000000004</v>
      </c>
      <c r="K1597">
        <v>4.08</v>
      </c>
      <c r="L1597">
        <v>22.55</v>
      </c>
    </row>
    <row r="1598" spans="1:12">
      <c r="A1598" s="15">
        <v>2002</v>
      </c>
      <c r="B1598">
        <v>7</v>
      </c>
      <c r="C1598">
        <v>4</v>
      </c>
      <c r="D1598" s="30">
        <f t="shared" si="24"/>
        <v>37441</v>
      </c>
      <c r="E1598">
        <v>203.74</v>
      </c>
      <c r="F1598">
        <v>124.6</v>
      </c>
      <c r="G1598">
        <v>11.77</v>
      </c>
      <c r="H1598">
        <v>5.5670000000000002</v>
      </c>
      <c r="I1598">
        <v>7.57</v>
      </c>
      <c r="J1598">
        <v>4.2300000000000004</v>
      </c>
      <c r="K1598">
        <v>4.08</v>
      </c>
      <c r="L1598">
        <v>22.52</v>
      </c>
    </row>
    <row r="1599" spans="1:12">
      <c r="A1599" s="15">
        <v>2002</v>
      </c>
      <c r="B1599">
        <v>7</v>
      </c>
      <c r="C1599">
        <v>5</v>
      </c>
      <c r="D1599" s="30">
        <f t="shared" si="24"/>
        <v>37442</v>
      </c>
      <c r="E1599">
        <v>203.86</v>
      </c>
      <c r="F1599">
        <v>124.64</v>
      </c>
      <c r="G1599">
        <v>11.77</v>
      </c>
      <c r="H1599">
        <v>5.5640000000000001</v>
      </c>
      <c r="I1599">
        <v>7.57</v>
      </c>
      <c r="J1599">
        <v>4.2300000000000004</v>
      </c>
      <c r="K1599">
        <v>4.07</v>
      </c>
      <c r="L1599">
        <v>22.49</v>
      </c>
    </row>
    <row r="1600" spans="1:12">
      <c r="A1600" s="15">
        <v>2002</v>
      </c>
      <c r="B1600">
        <v>7</v>
      </c>
      <c r="C1600">
        <v>6</v>
      </c>
      <c r="D1600" s="30">
        <f t="shared" si="24"/>
        <v>37443</v>
      </c>
      <c r="E1600">
        <v>203.76</v>
      </c>
      <c r="F1600">
        <v>124.54</v>
      </c>
      <c r="G1600">
        <v>11.77</v>
      </c>
      <c r="H1600">
        <v>5.5620000000000003</v>
      </c>
      <c r="I1600">
        <v>7.59</v>
      </c>
      <c r="J1600">
        <v>4.22</v>
      </c>
      <c r="K1600">
        <v>4.07</v>
      </c>
      <c r="L1600">
        <v>22.46</v>
      </c>
    </row>
    <row r="1601" spans="1:12">
      <c r="A1601" s="15">
        <v>2002</v>
      </c>
      <c r="B1601">
        <v>7</v>
      </c>
      <c r="C1601">
        <v>8</v>
      </c>
      <c r="D1601" s="30">
        <f t="shared" si="24"/>
        <v>37445</v>
      </c>
      <c r="E1601">
        <v>204.3</v>
      </c>
      <c r="F1601">
        <v>124.81</v>
      </c>
      <c r="G1601">
        <v>11.77</v>
      </c>
      <c r="H1601">
        <v>5.556</v>
      </c>
      <c r="I1601">
        <v>7.55</v>
      </c>
      <c r="J1601">
        <v>4.22</v>
      </c>
      <c r="K1601">
        <v>4.07</v>
      </c>
      <c r="L1601">
        <v>22.43</v>
      </c>
    </row>
    <row r="1602" spans="1:12">
      <c r="A1602" s="15">
        <v>2002</v>
      </c>
      <c r="B1602">
        <v>7</v>
      </c>
      <c r="C1602">
        <v>9</v>
      </c>
      <c r="D1602" s="30">
        <f t="shared" ref="D1602:D1665" si="25">DATE(A1602,B1602,C1602)</f>
        <v>37446</v>
      </c>
      <c r="E1602">
        <v>204.94</v>
      </c>
      <c r="F1602">
        <v>125.17</v>
      </c>
      <c r="G1602">
        <v>11.77</v>
      </c>
      <c r="H1602">
        <v>5.5529999999999999</v>
      </c>
      <c r="I1602">
        <v>7.48</v>
      </c>
      <c r="J1602">
        <v>4.22</v>
      </c>
      <c r="K1602">
        <v>4.07</v>
      </c>
      <c r="L1602">
        <v>22.43</v>
      </c>
    </row>
    <row r="1603" spans="1:12">
      <c r="A1603" s="15">
        <v>2002</v>
      </c>
      <c r="B1603">
        <v>7</v>
      </c>
      <c r="C1603">
        <v>10</v>
      </c>
      <c r="D1603" s="30">
        <f t="shared" si="25"/>
        <v>37447</v>
      </c>
      <c r="E1603">
        <v>204.59</v>
      </c>
      <c r="F1603">
        <v>124.92</v>
      </c>
      <c r="G1603">
        <v>11.77</v>
      </c>
      <c r="H1603">
        <v>5.55</v>
      </c>
      <c r="I1603">
        <v>7.54</v>
      </c>
      <c r="J1603">
        <v>4.22</v>
      </c>
      <c r="K1603">
        <v>4.0599999999999996</v>
      </c>
      <c r="L1603">
        <v>22.39</v>
      </c>
    </row>
    <row r="1604" spans="1:12">
      <c r="A1604" s="15">
        <v>2002</v>
      </c>
      <c r="B1604">
        <v>7</v>
      </c>
      <c r="C1604">
        <v>11</v>
      </c>
      <c r="D1604" s="30">
        <f t="shared" si="25"/>
        <v>37448</v>
      </c>
      <c r="E1604">
        <v>204.98</v>
      </c>
      <c r="F1604">
        <v>125.13</v>
      </c>
      <c r="G1604">
        <v>11.77</v>
      </c>
      <c r="H1604">
        <v>5.548</v>
      </c>
      <c r="I1604">
        <v>7.5</v>
      </c>
      <c r="J1604">
        <v>4.21</v>
      </c>
      <c r="K1604">
        <v>4.0599999999999996</v>
      </c>
      <c r="L1604">
        <v>22.38</v>
      </c>
    </row>
    <row r="1605" spans="1:12">
      <c r="A1605" s="15">
        <v>2002</v>
      </c>
      <c r="B1605">
        <v>7</v>
      </c>
      <c r="C1605">
        <v>12</v>
      </c>
      <c r="D1605" s="30">
        <f t="shared" si="25"/>
        <v>37449</v>
      </c>
      <c r="E1605">
        <v>205.45</v>
      </c>
      <c r="F1605">
        <v>125.39</v>
      </c>
      <c r="G1605">
        <v>11.77</v>
      </c>
      <c r="H1605">
        <v>5.5449999999999999</v>
      </c>
      <c r="I1605">
        <v>7.43</v>
      </c>
      <c r="J1605">
        <v>4.22</v>
      </c>
      <c r="K1605">
        <v>4.07</v>
      </c>
      <c r="L1605">
        <v>22.4</v>
      </c>
    </row>
    <row r="1606" spans="1:12">
      <c r="A1606" s="15">
        <v>2002</v>
      </c>
      <c r="B1606">
        <v>7</v>
      </c>
      <c r="C1606">
        <v>13</v>
      </c>
      <c r="D1606" s="30">
        <f t="shared" si="25"/>
        <v>37450</v>
      </c>
      <c r="E1606">
        <v>205.42</v>
      </c>
      <c r="F1606">
        <v>125.34</v>
      </c>
      <c r="G1606">
        <v>11.81</v>
      </c>
      <c r="H1606">
        <v>5.6029999999999998</v>
      </c>
      <c r="I1606">
        <v>7.46</v>
      </c>
      <c r="J1606">
        <v>4.25</v>
      </c>
      <c r="K1606">
        <v>4.09</v>
      </c>
      <c r="L1606">
        <v>22.68</v>
      </c>
    </row>
    <row r="1607" spans="1:12">
      <c r="A1607" s="15">
        <v>2002</v>
      </c>
      <c r="B1607">
        <v>7</v>
      </c>
      <c r="C1607">
        <v>15</v>
      </c>
      <c r="D1607" s="30">
        <f t="shared" si="25"/>
        <v>37452</v>
      </c>
      <c r="E1607">
        <v>205.64</v>
      </c>
      <c r="F1607">
        <v>125.41</v>
      </c>
      <c r="G1607">
        <v>11.81</v>
      </c>
      <c r="H1607">
        <v>5.5970000000000004</v>
      </c>
      <c r="I1607">
        <v>7.45</v>
      </c>
      <c r="J1607">
        <v>4.24</v>
      </c>
      <c r="K1607">
        <v>4.09</v>
      </c>
      <c r="L1607">
        <v>22.63</v>
      </c>
    </row>
    <row r="1608" spans="1:12">
      <c r="A1608" s="15">
        <v>2002</v>
      </c>
      <c r="B1608">
        <v>7</v>
      </c>
      <c r="C1608">
        <v>16</v>
      </c>
      <c r="D1608" s="30">
        <f t="shared" si="25"/>
        <v>37453</v>
      </c>
      <c r="E1608">
        <v>205.42</v>
      </c>
      <c r="F1608">
        <v>125.24</v>
      </c>
      <c r="G1608">
        <v>11.81</v>
      </c>
      <c r="H1608">
        <v>5.5949999999999998</v>
      </c>
      <c r="I1608">
        <v>7.49</v>
      </c>
      <c r="J1608">
        <v>4.24</v>
      </c>
      <c r="K1608">
        <v>4.08</v>
      </c>
      <c r="L1608">
        <v>22.6</v>
      </c>
    </row>
    <row r="1609" spans="1:12">
      <c r="A1609" s="15">
        <v>2002</v>
      </c>
      <c r="B1609">
        <v>7</v>
      </c>
      <c r="C1609">
        <v>17</v>
      </c>
      <c r="D1609" s="30">
        <f t="shared" si="25"/>
        <v>37454</v>
      </c>
      <c r="E1609">
        <v>206.27</v>
      </c>
      <c r="F1609">
        <v>125.74</v>
      </c>
      <c r="G1609">
        <v>11.81</v>
      </c>
      <c r="H1609">
        <v>5.5919999999999996</v>
      </c>
      <c r="I1609">
        <v>7.4</v>
      </c>
      <c r="J1609">
        <v>4.24</v>
      </c>
      <c r="K1609">
        <v>4.09</v>
      </c>
      <c r="L1609">
        <v>22.61</v>
      </c>
    </row>
    <row r="1610" spans="1:12">
      <c r="A1610" s="15">
        <v>2002</v>
      </c>
      <c r="B1610">
        <v>7</v>
      </c>
      <c r="C1610">
        <v>18</v>
      </c>
      <c r="D1610" s="30">
        <f t="shared" si="25"/>
        <v>37455</v>
      </c>
      <c r="E1610">
        <v>204.6</v>
      </c>
      <c r="F1610">
        <v>124.66</v>
      </c>
      <c r="G1610">
        <v>11.81</v>
      </c>
      <c r="H1610">
        <v>5.5890000000000004</v>
      </c>
      <c r="I1610">
        <v>7.62</v>
      </c>
      <c r="J1610">
        <v>4.2300000000000004</v>
      </c>
      <c r="K1610">
        <v>4.07</v>
      </c>
      <c r="L1610">
        <v>22.5</v>
      </c>
    </row>
    <row r="1611" spans="1:12">
      <c r="A1611" s="15">
        <v>2002</v>
      </c>
      <c r="B1611">
        <v>7</v>
      </c>
      <c r="C1611">
        <v>19</v>
      </c>
      <c r="D1611" s="30">
        <f t="shared" si="25"/>
        <v>37456</v>
      </c>
      <c r="E1611">
        <v>205.32</v>
      </c>
      <c r="F1611">
        <v>125.07</v>
      </c>
      <c r="G1611">
        <v>11.81</v>
      </c>
      <c r="H1611">
        <v>5.5860000000000003</v>
      </c>
      <c r="I1611">
        <v>7.54</v>
      </c>
      <c r="J1611">
        <v>4.2300000000000004</v>
      </c>
      <c r="K1611">
        <v>4.07</v>
      </c>
      <c r="L1611">
        <v>22.51</v>
      </c>
    </row>
    <row r="1612" spans="1:12">
      <c r="A1612" s="15">
        <v>2002</v>
      </c>
      <c r="B1612">
        <v>7</v>
      </c>
      <c r="C1612">
        <v>20</v>
      </c>
      <c r="D1612" s="30">
        <f t="shared" si="25"/>
        <v>37457</v>
      </c>
      <c r="E1612">
        <v>205.86</v>
      </c>
      <c r="F1612">
        <v>125.38</v>
      </c>
      <c r="G1612">
        <v>11.81</v>
      </c>
      <c r="H1612">
        <v>5.5839999999999996</v>
      </c>
      <c r="I1612">
        <v>7.48</v>
      </c>
      <c r="J1612">
        <v>4.2300000000000004</v>
      </c>
      <c r="K1612">
        <v>4.07</v>
      </c>
      <c r="L1612">
        <v>22.51</v>
      </c>
    </row>
    <row r="1613" spans="1:12">
      <c r="A1613" s="15">
        <v>2002</v>
      </c>
      <c r="B1613">
        <v>7</v>
      </c>
      <c r="C1613">
        <v>22</v>
      </c>
      <c r="D1613" s="30">
        <f t="shared" si="25"/>
        <v>37459</v>
      </c>
      <c r="E1613">
        <v>204.33</v>
      </c>
      <c r="F1613">
        <v>124.36</v>
      </c>
      <c r="G1613">
        <v>11.81</v>
      </c>
      <c r="H1613">
        <v>5.5780000000000003</v>
      </c>
      <c r="I1613">
        <v>7.7</v>
      </c>
      <c r="J1613">
        <v>4.21</v>
      </c>
      <c r="K1613">
        <v>4.0599999999999996</v>
      </c>
      <c r="L1613">
        <v>22.38</v>
      </c>
    </row>
    <row r="1614" spans="1:12">
      <c r="A1614" s="15">
        <v>2002</v>
      </c>
      <c r="B1614">
        <v>7</v>
      </c>
      <c r="C1614">
        <v>23</v>
      </c>
      <c r="D1614" s="30">
        <f t="shared" si="25"/>
        <v>37460</v>
      </c>
      <c r="E1614">
        <v>205.55</v>
      </c>
      <c r="F1614">
        <v>125.09</v>
      </c>
      <c r="G1614">
        <v>11.81</v>
      </c>
      <c r="H1614">
        <v>5.5750000000000002</v>
      </c>
      <c r="I1614">
        <v>7.56</v>
      </c>
      <c r="J1614">
        <v>4.21</v>
      </c>
      <c r="K1614">
        <v>4.0599999999999996</v>
      </c>
      <c r="L1614">
        <v>22.41</v>
      </c>
    </row>
    <row r="1615" spans="1:12">
      <c r="A1615" s="15">
        <v>2002</v>
      </c>
      <c r="B1615">
        <v>7</v>
      </c>
      <c r="C1615">
        <v>24</v>
      </c>
      <c r="D1615" s="30">
        <f t="shared" si="25"/>
        <v>37461</v>
      </c>
      <c r="E1615">
        <v>204.64</v>
      </c>
      <c r="F1615">
        <v>124.49</v>
      </c>
      <c r="G1615">
        <v>11.81</v>
      </c>
      <c r="H1615">
        <v>5.5640000000000001</v>
      </c>
      <c r="I1615">
        <v>7.66</v>
      </c>
      <c r="J1615">
        <v>4.21</v>
      </c>
      <c r="K1615">
        <v>4.05</v>
      </c>
      <c r="L1615">
        <v>22.3</v>
      </c>
    </row>
    <row r="1616" spans="1:12">
      <c r="A1616" s="15">
        <v>2002</v>
      </c>
      <c r="B1616">
        <v>7</v>
      </c>
      <c r="C1616">
        <v>25</v>
      </c>
      <c r="D1616" s="30">
        <f t="shared" si="25"/>
        <v>37462</v>
      </c>
      <c r="E1616">
        <v>205.83</v>
      </c>
      <c r="F1616">
        <v>125.2</v>
      </c>
      <c r="G1616">
        <v>11.81</v>
      </c>
      <c r="H1616">
        <v>5.5609999999999999</v>
      </c>
      <c r="I1616">
        <v>7.53</v>
      </c>
      <c r="J1616">
        <v>4.21</v>
      </c>
      <c r="K1616">
        <v>4.0599999999999996</v>
      </c>
      <c r="L1616">
        <v>22.32</v>
      </c>
    </row>
    <row r="1617" spans="1:12">
      <c r="A1617" s="15">
        <v>2002</v>
      </c>
      <c r="B1617">
        <v>7</v>
      </c>
      <c r="C1617">
        <v>26</v>
      </c>
      <c r="D1617" s="30">
        <f t="shared" si="25"/>
        <v>37463</v>
      </c>
      <c r="E1617">
        <v>205.44</v>
      </c>
      <c r="F1617">
        <v>124.92</v>
      </c>
      <c r="G1617">
        <v>11.81</v>
      </c>
      <c r="H1617">
        <v>5.5579999999999998</v>
      </c>
      <c r="I1617">
        <v>7.59</v>
      </c>
      <c r="J1617">
        <v>4.2</v>
      </c>
      <c r="K1617">
        <v>4.05</v>
      </c>
      <c r="L1617">
        <v>22.28</v>
      </c>
    </row>
    <row r="1618" spans="1:12">
      <c r="A1618" s="15">
        <v>2002</v>
      </c>
      <c r="B1618">
        <v>7</v>
      </c>
      <c r="C1618">
        <v>27</v>
      </c>
      <c r="D1618" s="30">
        <f t="shared" si="25"/>
        <v>37464</v>
      </c>
      <c r="E1618">
        <v>205.83</v>
      </c>
      <c r="F1618">
        <v>125.13</v>
      </c>
      <c r="G1618">
        <v>11.81</v>
      </c>
      <c r="H1618">
        <v>5.5549999999999997</v>
      </c>
      <c r="I1618">
        <v>7.55</v>
      </c>
      <c r="J1618">
        <v>4.2</v>
      </c>
      <c r="K1618">
        <v>4.05</v>
      </c>
      <c r="L1618">
        <v>22.27</v>
      </c>
    </row>
    <row r="1619" spans="1:12">
      <c r="A1619" s="15">
        <v>2002</v>
      </c>
      <c r="B1619">
        <v>7</v>
      </c>
      <c r="C1619">
        <v>29</v>
      </c>
      <c r="D1619" s="30">
        <f t="shared" si="25"/>
        <v>37466</v>
      </c>
      <c r="E1619">
        <v>205.36</v>
      </c>
      <c r="F1619">
        <v>125.28</v>
      </c>
      <c r="G1619">
        <v>11.77</v>
      </c>
      <c r="H1619">
        <v>5.7119999999999997</v>
      </c>
      <c r="I1619">
        <v>7.4</v>
      </c>
      <c r="J1619">
        <v>4.32</v>
      </c>
      <c r="K1619">
        <v>4.17</v>
      </c>
      <c r="L1619">
        <v>23.55</v>
      </c>
    </row>
    <row r="1620" spans="1:12">
      <c r="A1620" s="15">
        <v>2002</v>
      </c>
      <c r="B1620">
        <v>7</v>
      </c>
      <c r="C1620">
        <v>30</v>
      </c>
      <c r="D1620" s="30">
        <f t="shared" si="25"/>
        <v>37467</v>
      </c>
      <c r="E1620">
        <v>204.78</v>
      </c>
      <c r="F1620">
        <v>124.88</v>
      </c>
      <c r="G1620">
        <v>11.77</v>
      </c>
      <c r="H1620">
        <v>5.7089999999999996</v>
      </c>
      <c r="I1620">
        <v>7.48</v>
      </c>
      <c r="J1620">
        <v>4.32</v>
      </c>
      <c r="K1620">
        <v>4.16</v>
      </c>
      <c r="L1620">
        <v>23.5</v>
      </c>
    </row>
    <row r="1621" spans="1:12">
      <c r="A1621" s="15">
        <v>2002</v>
      </c>
      <c r="B1621">
        <v>7</v>
      </c>
      <c r="C1621">
        <v>31</v>
      </c>
      <c r="D1621" s="30">
        <f t="shared" si="25"/>
        <v>37468</v>
      </c>
      <c r="E1621">
        <v>205.88</v>
      </c>
      <c r="F1621">
        <v>125.53</v>
      </c>
      <c r="G1621">
        <v>11.77</v>
      </c>
      <c r="H1621">
        <v>5.7089999999999996</v>
      </c>
      <c r="I1621">
        <v>7.35</v>
      </c>
      <c r="J1621">
        <v>4.32</v>
      </c>
      <c r="K1621">
        <v>4.17</v>
      </c>
      <c r="L1621">
        <v>23.55</v>
      </c>
    </row>
    <row r="1622" spans="1:12">
      <c r="A1622" s="15">
        <v>2002</v>
      </c>
      <c r="B1622">
        <v>8</v>
      </c>
      <c r="C1622">
        <v>1</v>
      </c>
      <c r="D1622" s="30">
        <f t="shared" si="25"/>
        <v>37469</v>
      </c>
      <c r="E1622">
        <v>206.11</v>
      </c>
      <c r="F1622">
        <v>125.67</v>
      </c>
      <c r="G1622">
        <v>11.77</v>
      </c>
      <c r="H1622">
        <v>5.7060000000000004</v>
      </c>
      <c r="I1622">
        <v>7.33</v>
      </c>
      <c r="J1622">
        <v>4.32</v>
      </c>
      <c r="K1622">
        <v>4.17</v>
      </c>
      <c r="L1622">
        <v>23.53</v>
      </c>
    </row>
    <row r="1623" spans="1:12">
      <c r="A1623" s="15">
        <v>2002</v>
      </c>
      <c r="B1623">
        <v>8</v>
      </c>
      <c r="C1623">
        <v>2</v>
      </c>
      <c r="D1623" s="30">
        <f t="shared" si="25"/>
        <v>37470</v>
      </c>
      <c r="E1623">
        <v>205.3</v>
      </c>
      <c r="F1623">
        <v>125.13</v>
      </c>
      <c r="G1623">
        <v>11.77</v>
      </c>
      <c r="H1623">
        <v>5.7039999999999997</v>
      </c>
      <c r="I1623">
        <v>7.44</v>
      </c>
      <c r="J1623">
        <v>4.3099999999999996</v>
      </c>
      <c r="K1623">
        <v>4.16</v>
      </c>
      <c r="L1623">
        <v>23.47</v>
      </c>
    </row>
    <row r="1624" spans="1:12">
      <c r="A1624" s="15">
        <v>2002</v>
      </c>
      <c r="B1624">
        <v>8</v>
      </c>
      <c r="C1624">
        <v>3</v>
      </c>
      <c r="D1624" s="30">
        <f t="shared" si="25"/>
        <v>37471</v>
      </c>
      <c r="E1624">
        <v>206.52</v>
      </c>
      <c r="F1624">
        <v>125.86</v>
      </c>
      <c r="G1624">
        <v>11.77</v>
      </c>
      <c r="H1624">
        <v>5.7009999999999996</v>
      </c>
      <c r="I1624">
        <v>7.3</v>
      </c>
      <c r="J1624">
        <v>4.32</v>
      </c>
      <c r="K1624">
        <v>4.16</v>
      </c>
      <c r="L1624">
        <v>23.49</v>
      </c>
    </row>
    <row r="1625" spans="1:12">
      <c r="A1625" s="15">
        <v>2002</v>
      </c>
      <c r="B1625">
        <v>8</v>
      </c>
      <c r="C1625">
        <v>5</v>
      </c>
      <c r="D1625" s="30">
        <f t="shared" si="25"/>
        <v>37473</v>
      </c>
      <c r="E1625">
        <v>206.68</v>
      </c>
      <c r="F1625">
        <v>125.89</v>
      </c>
      <c r="G1625">
        <v>11.77</v>
      </c>
      <c r="H1625">
        <v>5.6950000000000003</v>
      </c>
      <c r="I1625">
        <v>7.31</v>
      </c>
      <c r="J1625">
        <v>4.3099999999999996</v>
      </c>
      <c r="K1625">
        <v>4.16</v>
      </c>
      <c r="L1625">
        <v>23.45</v>
      </c>
    </row>
    <row r="1626" spans="1:12">
      <c r="A1626" s="15">
        <v>2002</v>
      </c>
      <c r="B1626">
        <v>8</v>
      </c>
      <c r="C1626">
        <v>6</v>
      </c>
      <c r="D1626" s="30">
        <f t="shared" si="25"/>
        <v>37474</v>
      </c>
      <c r="E1626">
        <v>206.88</v>
      </c>
      <c r="F1626">
        <v>125.98</v>
      </c>
      <c r="G1626">
        <v>11.77</v>
      </c>
      <c r="H1626">
        <v>5.6920000000000002</v>
      </c>
      <c r="I1626">
        <v>7.3</v>
      </c>
      <c r="J1626">
        <v>4.3099999999999996</v>
      </c>
      <c r="K1626">
        <v>4.16</v>
      </c>
      <c r="L1626">
        <v>23.43</v>
      </c>
    </row>
    <row r="1627" spans="1:12">
      <c r="A1627" s="15">
        <v>2002</v>
      </c>
      <c r="B1627">
        <v>8</v>
      </c>
      <c r="C1627">
        <v>7</v>
      </c>
      <c r="D1627" s="30">
        <f t="shared" si="25"/>
        <v>37475</v>
      </c>
      <c r="E1627">
        <v>207.13</v>
      </c>
      <c r="F1627">
        <v>126.1</v>
      </c>
      <c r="G1627">
        <v>11.77</v>
      </c>
      <c r="H1627">
        <v>5.69</v>
      </c>
      <c r="I1627">
        <v>7.28</v>
      </c>
      <c r="J1627">
        <v>4.3099999999999996</v>
      </c>
      <c r="K1627">
        <v>4.16</v>
      </c>
      <c r="L1627">
        <v>23.41</v>
      </c>
    </row>
    <row r="1628" spans="1:12">
      <c r="A1628" s="15">
        <v>2002</v>
      </c>
      <c r="B1628">
        <v>8</v>
      </c>
      <c r="C1628">
        <v>8</v>
      </c>
      <c r="D1628" s="30">
        <f t="shared" si="25"/>
        <v>37476</v>
      </c>
      <c r="E1628">
        <v>207.46</v>
      </c>
      <c r="F1628">
        <v>126.27</v>
      </c>
      <c r="G1628">
        <v>11.77</v>
      </c>
      <c r="H1628">
        <v>5.6870000000000003</v>
      </c>
      <c r="I1628">
        <v>7.25</v>
      </c>
      <c r="J1628">
        <v>4.3</v>
      </c>
      <c r="K1628">
        <v>4.1500000000000004</v>
      </c>
      <c r="L1628">
        <v>23.4</v>
      </c>
    </row>
    <row r="1629" spans="1:12">
      <c r="A1629" s="15">
        <v>2002</v>
      </c>
      <c r="B1629">
        <v>8</v>
      </c>
      <c r="C1629">
        <v>9</v>
      </c>
      <c r="D1629" s="30">
        <f t="shared" si="25"/>
        <v>37477</v>
      </c>
      <c r="E1629">
        <v>207.34</v>
      </c>
      <c r="F1629">
        <v>126.16</v>
      </c>
      <c r="G1629">
        <v>11.77</v>
      </c>
      <c r="H1629">
        <v>5.6840000000000002</v>
      </c>
      <c r="I1629">
        <v>7.27</v>
      </c>
      <c r="J1629">
        <v>4.3</v>
      </c>
      <c r="K1629">
        <v>4.1500000000000004</v>
      </c>
      <c r="L1629">
        <v>23.36</v>
      </c>
    </row>
    <row r="1630" spans="1:12">
      <c r="A1630" s="15">
        <v>2002</v>
      </c>
      <c r="B1630">
        <v>8</v>
      </c>
      <c r="C1630">
        <v>10</v>
      </c>
      <c r="D1630" s="30">
        <f t="shared" si="25"/>
        <v>37478</v>
      </c>
      <c r="E1630">
        <v>206.83</v>
      </c>
      <c r="F1630">
        <v>125.81</v>
      </c>
      <c r="G1630">
        <v>11.77</v>
      </c>
      <c r="H1630">
        <v>5.681</v>
      </c>
      <c r="I1630">
        <v>7.35</v>
      </c>
      <c r="J1630">
        <v>4.29</v>
      </c>
      <c r="K1630">
        <v>4.1399999999999997</v>
      </c>
      <c r="L1630">
        <v>23.31</v>
      </c>
    </row>
    <row r="1631" spans="1:12">
      <c r="A1631" s="15">
        <v>2002</v>
      </c>
      <c r="B1631">
        <v>8</v>
      </c>
      <c r="C1631">
        <v>12</v>
      </c>
      <c r="D1631" s="30">
        <f t="shared" si="25"/>
        <v>37480</v>
      </c>
      <c r="E1631">
        <v>206.87</v>
      </c>
      <c r="F1631">
        <v>125.77</v>
      </c>
      <c r="G1631">
        <v>11.77</v>
      </c>
      <c r="H1631">
        <v>5.6760000000000002</v>
      </c>
      <c r="I1631">
        <v>7.32</v>
      </c>
      <c r="J1631">
        <v>4.3</v>
      </c>
      <c r="K1631">
        <v>4.1500000000000004</v>
      </c>
      <c r="L1631">
        <v>23.32</v>
      </c>
    </row>
    <row r="1632" spans="1:12">
      <c r="A1632" s="15">
        <v>2002</v>
      </c>
      <c r="B1632">
        <v>8</v>
      </c>
      <c r="C1632">
        <v>13</v>
      </c>
      <c r="D1632" s="30">
        <f t="shared" si="25"/>
        <v>37481</v>
      </c>
      <c r="E1632">
        <v>206.6</v>
      </c>
      <c r="F1632">
        <v>125.57</v>
      </c>
      <c r="G1632">
        <v>11.8</v>
      </c>
      <c r="H1632">
        <v>5.8079999999999998</v>
      </c>
      <c r="I1632">
        <v>7.38</v>
      </c>
      <c r="J1632">
        <v>4.37</v>
      </c>
      <c r="K1632">
        <v>4.21</v>
      </c>
      <c r="L1632">
        <v>24.01</v>
      </c>
    </row>
    <row r="1633" spans="1:12">
      <c r="A1633" s="15">
        <v>2002</v>
      </c>
      <c r="B1633">
        <v>8</v>
      </c>
      <c r="C1633">
        <v>14</v>
      </c>
      <c r="D1633" s="30">
        <f t="shared" si="25"/>
        <v>37482</v>
      </c>
      <c r="E1633">
        <v>207.18</v>
      </c>
      <c r="F1633">
        <v>125.9</v>
      </c>
      <c r="G1633">
        <v>11.8</v>
      </c>
      <c r="H1633">
        <v>5.8049999999999997</v>
      </c>
      <c r="I1633">
        <v>7.33</v>
      </c>
      <c r="J1633">
        <v>4.37</v>
      </c>
      <c r="K1633">
        <v>4.21</v>
      </c>
      <c r="L1633">
        <v>24.01</v>
      </c>
    </row>
    <row r="1634" spans="1:12">
      <c r="A1634" s="15">
        <v>2002</v>
      </c>
      <c r="B1634">
        <v>8</v>
      </c>
      <c r="C1634">
        <v>16</v>
      </c>
      <c r="D1634" s="30">
        <f t="shared" si="25"/>
        <v>37484</v>
      </c>
      <c r="E1634">
        <v>207.21</v>
      </c>
      <c r="F1634">
        <v>125.85</v>
      </c>
      <c r="G1634">
        <v>11.8</v>
      </c>
      <c r="H1634">
        <v>5.8</v>
      </c>
      <c r="I1634">
        <v>7.34</v>
      </c>
      <c r="J1634">
        <v>4.3600000000000003</v>
      </c>
      <c r="K1634">
        <v>4.21</v>
      </c>
      <c r="L1634">
        <v>23.95</v>
      </c>
    </row>
    <row r="1635" spans="1:12">
      <c r="A1635" s="15">
        <v>2002</v>
      </c>
      <c r="B1635">
        <v>8</v>
      </c>
      <c r="C1635">
        <v>17</v>
      </c>
      <c r="D1635" s="30">
        <f t="shared" si="25"/>
        <v>37485</v>
      </c>
      <c r="E1635">
        <v>207.17</v>
      </c>
      <c r="F1635">
        <v>125.79</v>
      </c>
      <c r="G1635">
        <v>11.8</v>
      </c>
      <c r="H1635">
        <v>5.7969999999999997</v>
      </c>
      <c r="I1635">
        <v>7.36</v>
      </c>
      <c r="J1635">
        <v>4.3600000000000003</v>
      </c>
      <c r="K1635">
        <v>4.2</v>
      </c>
      <c r="L1635">
        <v>23.92</v>
      </c>
    </row>
    <row r="1636" spans="1:12">
      <c r="A1636" s="15">
        <v>2002</v>
      </c>
      <c r="B1636">
        <v>8</v>
      </c>
      <c r="C1636">
        <v>19</v>
      </c>
      <c r="D1636" s="30">
        <f t="shared" si="25"/>
        <v>37487</v>
      </c>
      <c r="E1636">
        <v>206.7</v>
      </c>
      <c r="F1636">
        <v>125.43</v>
      </c>
      <c r="G1636">
        <v>11.8</v>
      </c>
      <c r="H1636">
        <v>5.7919999999999998</v>
      </c>
      <c r="I1636">
        <v>7.44</v>
      </c>
      <c r="J1636">
        <v>4.3499999999999996</v>
      </c>
      <c r="K1636">
        <v>4.1900000000000004</v>
      </c>
      <c r="L1636">
        <v>23.84</v>
      </c>
    </row>
    <row r="1637" spans="1:12">
      <c r="A1637" s="15">
        <v>2002</v>
      </c>
      <c r="B1637">
        <v>8</v>
      </c>
      <c r="C1637">
        <v>20</v>
      </c>
      <c r="D1637" s="30">
        <f t="shared" si="25"/>
        <v>37488</v>
      </c>
      <c r="E1637">
        <v>207.72</v>
      </c>
      <c r="F1637">
        <v>126.03</v>
      </c>
      <c r="G1637">
        <v>11.8</v>
      </c>
      <c r="H1637">
        <v>5.7889999999999997</v>
      </c>
      <c r="I1637">
        <v>7.33</v>
      </c>
      <c r="J1637">
        <v>4.3499999999999996</v>
      </c>
      <c r="K1637">
        <v>4.2</v>
      </c>
      <c r="L1637">
        <v>23.86</v>
      </c>
    </row>
    <row r="1638" spans="1:12">
      <c r="A1638" s="15">
        <v>2002</v>
      </c>
      <c r="B1638">
        <v>8</v>
      </c>
      <c r="C1638">
        <v>21</v>
      </c>
      <c r="D1638" s="30">
        <f t="shared" si="25"/>
        <v>37489</v>
      </c>
      <c r="E1638">
        <v>207.55</v>
      </c>
      <c r="F1638">
        <v>125.89</v>
      </c>
      <c r="G1638">
        <v>11.8</v>
      </c>
      <c r="H1638">
        <v>5.7859999999999996</v>
      </c>
      <c r="I1638">
        <v>7.35</v>
      </c>
      <c r="J1638">
        <v>4.3499999999999996</v>
      </c>
      <c r="K1638">
        <v>4.2</v>
      </c>
      <c r="L1638">
        <v>23.84</v>
      </c>
    </row>
    <row r="1639" spans="1:12">
      <c r="A1639" s="15">
        <v>2002</v>
      </c>
      <c r="B1639">
        <v>8</v>
      </c>
      <c r="C1639">
        <v>22</v>
      </c>
      <c r="D1639" s="30">
        <f t="shared" si="25"/>
        <v>37490</v>
      </c>
      <c r="E1639">
        <v>207.65</v>
      </c>
      <c r="F1639">
        <v>125.92</v>
      </c>
      <c r="G1639">
        <v>11.8</v>
      </c>
      <c r="H1639">
        <v>5.7830000000000004</v>
      </c>
      <c r="I1639">
        <v>7.35</v>
      </c>
      <c r="J1639">
        <v>4.3499999999999996</v>
      </c>
      <c r="K1639">
        <v>4.1900000000000004</v>
      </c>
      <c r="L1639">
        <v>23.81</v>
      </c>
    </row>
    <row r="1640" spans="1:12">
      <c r="A1640" s="15">
        <v>2002</v>
      </c>
      <c r="B1640">
        <v>8</v>
      </c>
      <c r="C1640">
        <v>23</v>
      </c>
      <c r="D1640" s="30">
        <f t="shared" si="25"/>
        <v>37491</v>
      </c>
      <c r="E1640">
        <v>207.67</v>
      </c>
      <c r="F1640">
        <v>125.9</v>
      </c>
      <c r="G1640">
        <v>11.8</v>
      </c>
      <c r="H1640">
        <v>5.78</v>
      </c>
      <c r="I1640">
        <v>7.36</v>
      </c>
      <c r="J1640">
        <v>4.34</v>
      </c>
      <c r="K1640">
        <v>4.1900000000000004</v>
      </c>
      <c r="L1640">
        <v>23.79</v>
      </c>
    </row>
    <row r="1641" spans="1:12">
      <c r="A1641" s="15">
        <v>2002</v>
      </c>
      <c r="B1641">
        <v>8</v>
      </c>
      <c r="C1641">
        <v>24</v>
      </c>
      <c r="D1641" s="30">
        <f t="shared" si="25"/>
        <v>37492</v>
      </c>
      <c r="E1641">
        <v>208.28</v>
      </c>
      <c r="F1641">
        <v>126.24</v>
      </c>
      <c r="G1641">
        <v>11.8</v>
      </c>
      <c r="H1641">
        <v>5.7779999999999996</v>
      </c>
      <c r="I1641">
        <v>7.3</v>
      </c>
      <c r="J1641">
        <v>4.34</v>
      </c>
      <c r="K1641">
        <v>4.1900000000000004</v>
      </c>
      <c r="L1641">
        <v>23.79</v>
      </c>
    </row>
    <row r="1642" spans="1:12">
      <c r="A1642" s="15">
        <v>2002</v>
      </c>
      <c r="B1642">
        <v>8</v>
      </c>
      <c r="C1642">
        <v>26</v>
      </c>
      <c r="D1642" s="30">
        <f t="shared" si="25"/>
        <v>37494</v>
      </c>
      <c r="E1642">
        <v>207.21</v>
      </c>
      <c r="F1642">
        <v>125.5</v>
      </c>
      <c r="G1642">
        <v>11.8</v>
      </c>
      <c r="H1642">
        <v>5.7720000000000002</v>
      </c>
      <c r="I1642">
        <v>7.43</v>
      </c>
      <c r="J1642">
        <v>4.34</v>
      </c>
      <c r="K1642">
        <v>4.18</v>
      </c>
      <c r="L1642">
        <v>23.71</v>
      </c>
    </row>
    <row r="1643" spans="1:12">
      <c r="A1643" s="15">
        <v>2002</v>
      </c>
      <c r="B1643">
        <v>8</v>
      </c>
      <c r="C1643">
        <v>27</v>
      </c>
      <c r="D1643" s="30">
        <f t="shared" si="25"/>
        <v>37495</v>
      </c>
      <c r="E1643">
        <v>207.24</v>
      </c>
      <c r="F1643">
        <v>125.49</v>
      </c>
      <c r="G1643">
        <v>11.8</v>
      </c>
      <c r="H1643">
        <v>5.7690000000000001</v>
      </c>
      <c r="I1643">
        <v>7.43</v>
      </c>
      <c r="J1643">
        <v>4.33</v>
      </c>
      <c r="K1643">
        <v>4.18</v>
      </c>
      <c r="L1643">
        <v>23.68</v>
      </c>
    </row>
    <row r="1644" spans="1:12">
      <c r="A1644" s="15">
        <v>2002</v>
      </c>
      <c r="B1644">
        <v>8</v>
      </c>
      <c r="C1644">
        <v>28</v>
      </c>
      <c r="D1644" s="30">
        <f t="shared" si="25"/>
        <v>37496</v>
      </c>
      <c r="E1644">
        <v>207.61</v>
      </c>
      <c r="F1644">
        <v>125.68</v>
      </c>
      <c r="G1644">
        <v>11.8</v>
      </c>
      <c r="H1644">
        <v>5.7670000000000003</v>
      </c>
      <c r="I1644">
        <v>7.4</v>
      </c>
      <c r="J1644">
        <v>4.33</v>
      </c>
      <c r="K1644">
        <v>4.18</v>
      </c>
      <c r="L1644">
        <v>23.67</v>
      </c>
    </row>
    <row r="1645" spans="1:12">
      <c r="A1645" s="15">
        <v>2002</v>
      </c>
      <c r="B1645">
        <v>8</v>
      </c>
      <c r="C1645">
        <v>29</v>
      </c>
      <c r="D1645" s="30">
        <f t="shared" si="25"/>
        <v>37497</v>
      </c>
      <c r="E1645">
        <v>207.52</v>
      </c>
      <c r="F1645">
        <v>125.59</v>
      </c>
      <c r="G1645">
        <v>11.8</v>
      </c>
      <c r="H1645">
        <v>5.7640000000000002</v>
      </c>
      <c r="I1645">
        <v>7.42</v>
      </c>
      <c r="J1645">
        <v>4.33</v>
      </c>
      <c r="K1645">
        <v>4.17</v>
      </c>
      <c r="L1645">
        <v>23.64</v>
      </c>
    </row>
    <row r="1646" spans="1:12">
      <c r="A1646" s="15">
        <v>2002</v>
      </c>
      <c r="B1646">
        <v>8</v>
      </c>
      <c r="C1646">
        <v>30</v>
      </c>
      <c r="D1646" s="30">
        <f t="shared" si="25"/>
        <v>37498</v>
      </c>
      <c r="E1646">
        <v>208.19</v>
      </c>
      <c r="F1646">
        <v>125.97</v>
      </c>
      <c r="G1646">
        <v>11.8</v>
      </c>
      <c r="H1646">
        <v>5.7610000000000001</v>
      </c>
      <c r="I1646">
        <v>7.27</v>
      </c>
      <c r="J1646">
        <v>4.3499999999999996</v>
      </c>
      <c r="K1646">
        <v>4.1900000000000004</v>
      </c>
      <c r="L1646">
        <v>23.76</v>
      </c>
    </row>
    <row r="1647" spans="1:12">
      <c r="A1647" s="15">
        <v>2002</v>
      </c>
      <c r="B1647">
        <v>8</v>
      </c>
      <c r="C1647">
        <v>31</v>
      </c>
      <c r="D1647" s="30">
        <f t="shared" si="25"/>
        <v>37499</v>
      </c>
      <c r="E1647">
        <v>208.65</v>
      </c>
      <c r="F1647">
        <v>126.23</v>
      </c>
      <c r="G1647">
        <v>11.8</v>
      </c>
      <c r="H1647">
        <v>5.7610000000000001</v>
      </c>
      <c r="I1647">
        <v>7.22</v>
      </c>
      <c r="J1647">
        <v>4.3499999999999996</v>
      </c>
      <c r="K1647">
        <v>4.2</v>
      </c>
      <c r="L1647">
        <v>23.78</v>
      </c>
    </row>
    <row r="1648" spans="1:12">
      <c r="A1648" s="15">
        <v>2002</v>
      </c>
      <c r="B1648">
        <v>9</v>
      </c>
      <c r="C1648">
        <v>2</v>
      </c>
      <c r="D1648" s="30">
        <f t="shared" si="25"/>
        <v>37501</v>
      </c>
      <c r="E1648">
        <v>208.65</v>
      </c>
      <c r="F1648">
        <v>126.2</v>
      </c>
      <c r="G1648">
        <v>11.8</v>
      </c>
      <c r="H1648">
        <v>5.7549999999999999</v>
      </c>
      <c r="I1648">
        <v>7.24</v>
      </c>
      <c r="J1648">
        <v>4.34</v>
      </c>
      <c r="K1648">
        <v>4.1900000000000004</v>
      </c>
      <c r="L1648">
        <v>23.72</v>
      </c>
    </row>
    <row r="1649" spans="1:12">
      <c r="A1649" s="15">
        <v>2002</v>
      </c>
      <c r="B1649">
        <v>9</v>
      </c>
      <c r="C1649">
        <v>3</v>
      </c>
      <c r="D1649" s="30">
        <f t="shared" si="25"/>
        <v>37502</v>
      </c>
      <c r="E1649">
        <v>208.49</v>
      </c>
      <c r="F1649">
        <v>126.07</v>
      </c>
      <c r="G1649">
        <v>11.8</v>
      </c>
      <c r="H1649">
        <v>5.7530000000000001</v>
      </c>
      <c r="I1649">
        <v>7.27</v>
      </c>
      <c r="J1649">
        <v>4.34</v>
      </c>
      <c r="K1649">
        <v>4.1900000000000004</v>
      </c>
      <c r="L1649">
        <v>23.69</v>
      </c>
    </row>
    <row r="1650" spans="1:12">
      <c r="A1650" s="15">
        <v>2002</v>
      </c>
      <c r="B1650">
        <v>9</v>
      </c>
      <c r="C1650">
        <v>4</v>
      </c>
      <c r="D1650" s="30">
        <f t="shared" si="25"/>
        <v>37503</v>
      </c>
      <c r="E1650">
        <v>208.28</v>
      </c>
      <c r="F1650">
        <v>125.9</v>
      </c>
      <c r="G1650">
        <v>11.8</v>
      </c>
      <c r="H1650">
        <v>5.75</v>
      </c>
      <c r="I1650">
        <v>7.3</v>
      </c>
      <c r="J1650">
        <v>4.33</v>
      </c>
      <c r="K1650">
        <v>4.18</v>
      </c>
      <c r="L1650">
        <v>23.65</v>
      </c>
    </row>
    <row r="1651" spans="1:12">
      <c r="A1651" s="15">
        <v>2002</v>
      </c>
      <c r="B1651">
        <v>9</v>
      </c>
      <c r="C1651">
        <v>5</v>
      </c>
      <c r="D1651" s="30">
        <f t="shared" si="25"/>
        <v>37504</v>
      </c>
      <c r="E1651">
        <v>208.81</v>
      </c>
      <c r="F1651">
        <v>126.19</v>
      </c>
      <c r="G1651">
        <v>11.8</v>
      </c>
      <c r="H1651">
        <v>5.7469999999999999</v>
      </c>
      <c r="I1651">
        <v>7.25</v>
      </c>
      <c r="J1651">
        <v>4.33</v>
      </c>
      <c r="K1651">
        <v>4.18</v>
      </c>
      <c r="L1651">
        <v>23.64</v>
      </c>
    </row>
    <row r="1652" spans="1:12">
      <c r="A1652" s="15">
        <v>2002</v>
      </c>
      <c r="B1652">
        <v>9</v>
      </c>
      <c r="C1652">
        <v>6</v>
      </c>
      <c r="D1652" s="30">
        <f t="shared" si="25"/>
        <v>37505</v>
      </c>
      <c r="E1652">
        <v>209.21</v>
      </c>
      <c r="F1652">
        <v>126.41</v>
      </c>
      <c r="G1652">
        <v>11.8</v>
      </c>
      <c r="H1652">
        <v>5.7439999999999998</v>
      </c>
      <c r="I1652">
        <v>7.21</v>
      </c>
      <c r="J1652">
        <v>4.33</v>
      </c>
      <c r="K1652">
        <v>4.18</v>
      </c>
      <c r="L1652">
        <v>23.63</v>
      </c>
    </row>
    <row r="1653" spans="1:12">
      <c r="A1653" s="15">
        <v>2002</v>
      </c>
      <c r="B1653">
        <v>9</v>
      </c>
      <c r="C1653">
        <v>7</v>
      </c>
      <c r="D1653" s="30">
        <f t="shared" si="25"/>
        <v>37506</v>
      </c>
      <c r="E1653">
        <v>209.66</v>
      </c>
      <c r="F1653">
        <v>126.66</v>
      </c>
      <c r="G1653">
        <v>11.8</v>
      </c>
      <c r="H1653">
        <v>5.742</v>
      </c>
      <c r="I1653">
        <v>7.17</v>
      </c>
      <c r="J1653">
        <v>4.33</v>
      </c>
      <c r="K1653">
        <v>4.18</v>
      </c>
      <c r="L1653">
        <v>23.63</v>
      </c>
    </row>
    <row r="1654" spans="1:12">
      <c r="A1654" s="15">
        <v>2002</v>
      </c>
      <c r="B1654">
        <v>9</v>
      </c>
      <c r="C1654">
        <v>9</v>
      </c>
      <c r="D1654" s="30">
        <f t="shared" si="25"/>
        <v>37508</v>
      </c>
      <c r="E1654">
        <v>209.16</v>
      </c>
      <c r="F1654">
        <v>126.58</v>
      </c>
      <c r="G1654">
        <v>11.8</v>
      </c>
      <c r="H1654">
        <v>5.7359999999999998</v>
      </c>
      <c r="I1654">
        <v>7.14</v>
      </c>
      <c r="J1654">
        <v>4.34</v>
      </c>
      <c r="K1654">
        <v>4.1900000000000004</v>
      </c>
      <c r="L1654">
        <v>23.65</v>
      </c>
    </row>
    <row r="1655" spans="1:12">
      <c r="A1655" s="15">
        <v>2002</v>
      </c>
      <c r="B1655">
        <v>9</v>
      </c>
      <c r="C1655">
        <v>11</v>
      </c>
      <c r="D1655" s="30">
        <f t="shared" si="25"/>
        <v>37510</v>
      </c>
      <c r="E1655">
        <v>208.26</v>
      </c>
      <c r="F1655">
        <v>125.95</v>
      </c>
      <c r="G1655">
        <v>11.8</v>
      </c>
      <c r="H1655">
        <v>5.73</v>
      </c>
      <c r="I1655">
        <v>7.22</v>
      </c>
      <c r="J1655">
        <v>4.34</v>
      </c>
      <c r="K1655">
        <v>4.1900000000000004</v>
      </c>
      <c r="L1655">
        <v>23.61</v>
      </c>
    </row>
    <row r="1656" spans="1:12">
      <c r="A1656" s="15">
        <v>2002</v>
      </c>
      <c r="B1656">
        <v>9</v>
      </c>
      <c r="C1656">
        <v>12</v>
      </c>
      <c r="D1656" s="30">
        <f t="shared" si="25"/>
        <v>37511</v>
      </c>
      <c r="E1656">
        <v>208.64</v>
      </c>
      <c r="F1656">
        <v>126.15</v>
      </c>
      <c r="G1656">
        <v>11.72</v>
      </c>
      <c r="H1656">
        <v>5.8259999999999996</v>
      </c>
      <c r="I1656">
        <v>7.21</v>
      </c>
      <c r="J1656">
        <v>4.4000000000000004</v>
      </c>
      <c r="K1656">
        <v>4.24</v>
      </c>
      <c r="L1656">
        <v>24.16</v>
      </c>
    </row>
    <row r="1657" spans="1:12">
      <c r="A1657" s="15">
        <v>2002</v>
      </c>
      <c r="B1657">
        <v>9</v>
      </c>
      <c r="C1657">
        <v>13</v>
      </c>
      <c r="D1657" s="30">
        <f t="shared" si="25"/>
        <v>37512</v>
      </c>
      <c r="E1657">
        <v>210.35</v>
      </c>
      <c r="F1657">
        <v>127.17</v>
      </c>
      <c r="G1657">
        <v>11.72</v>
      </c>
      <c r="H1657">
        <v>5.8239999999999998</v>
      </c>
      <c r="I1657">
        <v>7.03</v>
      </c>
      <c r="J1657">
        <v>4.4000000000000004</v>
      </c>
      <c r="K1657">
        <v>4.25</v>
      </c>
      <c r="L1657">
        <v>24.21</v>
      </c>
    </row>
    <row r="1658" spans="1:12">
      <c r="A1658" s="15">
        <v>2002</v>
      </c>
      <c r="B1658">
        <v>9</v>
      </c>
      <c r="C1658">
        <v>14</v>
      </c>
      <c r="D1658" s="30">
        <f t="shared" si="25"/>
        <v>37513</v>
      </c>
      <c r="E1658">
        <v>209.69</v>
      </c>
      <c r="F1658">
        <v>126.73</v>
      </c>
      <c r="G1658">
        <v>11.72</v>
      </c>
      <c r="H1658">
        <v>5.8209999999999997</v>
      </c>
      <c r="I1658">
        <v>7.11</v>
      </c>
      <c r="J1658">
        <v>4.4000000000000004</v>
      </c>
      <c r="K1658">
        <v>4.24</v>
      </c>
      <c r="L1658">
        <v>24.15</v>
      </c>
    </row>
    <row r="1659" spans="1:12">
      <c r="A1659" s="15">
        <v>2002</v>
      </c>
      <c r="B1659">
        <v>9</v>
      </c>
      <c r="C1659">
        <v>16</v>
      </c>
      <c r="D1659" s="30">
        <f t="shared" si="25"/>
        <v>37515</v>
      </c>
      <c r="E1659">
        <v>208.7</v>
      </c>
      <c r="F1659">
        <v>126.05</v>
      </c>
      <c r="G1659">
        <v>11.72</v>
      </c>
      <c r="H1659">
        <v>5.8150000000000004</v>
      </c>
      <c r="I1659">
        <v>7.25</v>
      </c>
      <c r="J1659">
        <v>4.38</v>
      </c>
      <c r="K1659">
        <v>4.2300000000000004</v>
      </c>
      <c r="L1659">
        <v>24.05</v>
      </c>
    </row>
    <row r="1660" spans="1:12">
      <c r="A1660" s="15">
        <v>2002</v>
      </c>
      <c r="B1660">
        <v>9</v>
      </c>
      <c r="C1660">
        <v>17</v>
      </c>
      <c r="D1660" s="30">
        <f t="shared" si="25"/>
        <v>37516</v>
      </c>
      <c r="E1660">
        <v>208.14</v>
      </c>
      <c r="F1660">
        <v>125.67</v>
      </c>
      <c r="G1660">
        <v>11.72</v>
      </c>
      <c r="H1660">
        <v>5.8129999999999997</v>
      </c>
      <c r="I1660">
        <v>7.32</v>
      </c>
      <c r="J1660">
        <v>4.38</v>
      </c>
      <c r="K1660">
        <v>4.22</v>
      </c>
      <c r="L1660">
        <v>23.99</v>
      </c>
    </row>
    <row r="1661" spans="1:12">
      <c r="A1661" s="15">
        <v>2002</v>
      </c>
      <c r="B1661">
        <v>9</v>
      </c>
      <c r="C1661">
        <v>18</v>
      </c>
      <c r="D1661" s="30">
        <f t="shared" si="25"/>
        <v>37517</v>
      </c>
      <c r="E1661">
        <v>208.93</v>
      </c>
      <c r="F1661">
        <v>126.13</v>
      </c>
      <c r="G1661">
        <v>11.72</v>
      </c>
      <c r="H1661">
        <v>5.81</v>
      </c>
      <c r="I1661">
        <v>7.24</v>
      </c>
      <c r="J1661">
        <v>4.38</v>
      </c>
      <c r="K1661">
        <v>4.22</v>
      </c>
      <c r="L1661">
        <v>24</v>
      </c>
    </row>
    <row r="1662" spans="1:12">
      <c r="A1662" s="15">
        <v>2002</v>
      </c>
      <c r="B1662">
        <v>9</v>
      </c>
      <c r="C1662">
        <v>19</v>
      </c>
      <c r="D1662" s="30">
        <f t="shared" si="25"/>
        <v>37518</v>
      </c>
      <c r="E1662">
        <v>209.76</v>
      </c>
      <c r="F1662">
        <v>126.61</v>
      </c>
      <c r="G1662">
        <v>11.72</v>
      </c>
      <c r="H1662">
        <v>5.8070000000000004</v>
      </c>
      <c r="I1662">
        <v>7.16</v>
      </c>
      <c r="J1662">
        <v>4.38</v>
      </c>
      <c r="K1662">
        <v>4.2300000000000004</v>
      </c>
      <c r="L1662">
        <v>24.01</v>
      </c>
    </row>
    <row r="1663" spans="1:12">
      <c r="A1663" s="15">
        <v>2002</v>
      </c>
      <c r="B1663">
        <v>9</v>
      </c>
      <c r="C1663">
        <v>20</v>
      </c>
      <c r="D1663" s="30">
        <f t="shared" si="25"/>
        <v>37519</v>
      </c>
      <c r="E1663">
        <v>209.7</v>
      </c>
      <c r="F1663">
        <v>126.54</v>
      </c>
      <c r="G1663">
        <v>11.72</v>
      </c>
      <c r="H1663">
        <v>5.8040000000000003</v>
      </c>
      <c r="I1663">
        <v>7.18</v>
      </c>
      <c r="J1663">
        <v>4.38</v>
      </c>
      <c r="K1663">
        <v>4.22</v>
      </c>
      <c r="L1663">
        <v>23.98</v>
      </c>
    </row>
    <row r="1664" spans="1:12">
      <c r="A1664" s="15">
        <v>2002</v>
      </c>
      <c r="B1664">
        <v>9</v>
      </c>
      <c r="C1664">
        <v>21</v>
      </c>
      <c r="D1664" s="30">
        <f t="shared" si="25"/>
        <v>37520</v>
      </c>
      <c r="E1664">
        <v>209.12</v>
      </c>
      <c r="F1664">
        <v>126.15</v>
      </c>
      <c r="G1664">
        <v>11.72</v>
      </c>
      <c r="H1664">
        <v>5.8010000000000002</v>
      </c>
      <c r="I1664">
        <v>7.25</v>
      </c>
      <c r="J1664">
        <v>4.37</v>
      </c>
      <c r="K1664">
        <v>4.22</v>
      </c>
      <c r="L1664">
        <v>23.92</v>
      </c>
    </row>
    <row r="1665" spans="1:12">
      <c r="A1665" s="15">
        <v>2002</v>
      </c>
      <c r="B1665">
        <v>9</v>
      </c>
      <c r="C1665">
        <v>23</v>
      </c>
      <c r="D1665" s="30">
        <f t="shared" si="25"/>
        <v>37522</v>
      </c>
      <c r="E1665">
        <v>208.68</v>
      </c>
      <c r="F1665">
        <v>125.81</v>
      </c>
      <c r="G1665">
        <v>11.72</v>
      </c>
      <c r="H1665">
        <v>5.7960000000000003</v>
      </c>
      <c r="I1665">
        <v>7.33</v>
      </c>
      <c r="J1665">
        <v>4.3600000000000003</v>
      </c>
      <c r="K1665">
        <v>4.21</v>
      </c>
      <c r="L1665">
        <v>23.85</v>
      </c>
    </row>
    <row r="1666" spans="1:12">
      <c r="A1666" s="15">
        <v>2002</v>
      </c>
      <c r="B1666">
        <v>9</v>
      </c>
      <c r="C1666">
        <v>24</v>
      </c>
      <c r="D1666" s="30">
        <f t="shared" ref="D1666:D1729" si="26">DATE(A1666,B1666,C1666)</f>
        <v>37523</v>
      </c>
      <c r="E1666">
        <v>210.07</v>
      </c>
      <c r="F1666">
        <v>126.64</v>
      </c>
      <c r="G1666">
        <v>11.72</v>
      </c>
      <c r="H1666">
        <v>5.7930000000000001</v>
      </c>
      <c r="I1666">
        <v>7.17</v>
      </c>
      <c r="J1666">
        <v>4.3600000000000003</v>
      </c>
      <c r="K1666">
        <v>4.21</v>
      </c>
      <c r="L1666">
        <v>23.88</v>
      </c>
    </row>
    <row r="1667" spans="1:12">
      <c r="A1667" s="15">
        <v>2002</v>
      </c>
      <c r="B1667">
        <v>9</v>
      </c>
      <c r="C1667">
        <v>25</v>
      </c>
      <c r="D1667" s="30">
        <f t="shared" si="26"/>
        <v>37524</v>
      </c>
      <c r="E1667">
        <v>208.45</v>
      </c>
      <c r="F1667">
        <v>125.61</v>
      </c>
      <c r="G1667">
        <v>11.72</v>
      </c>
      <c r="H1667">
        <v>5.79</v>
      </c>
      <c r="I1667">
        <v>7.32</v>
      </c>
      <c r="J1667">
        <v>4.3600000000000003</v>
      </c>
      <c r="K1667">
        <v>4.21</v>
      </c>
      <c r="L1667">
        <v>23.85</v>
      </c>
    </row>
    <row r="1668" spans="1:12">
      <c r="A1668" s="15">
        <v>2002</v>
      </c>
      <c r="B1668">
        <v>9</v>
      </c>
      <c r="C1668">
        <v>26</v>
      </c>
      <c r="D1668" s="30">
        <f t="shared" si="26"/>
        <v>37525</v>
      </c>
      <c r="E1668">
        <v>208.19</v>
      </c>
      <c r="F1668">
        <v>125.42</v>
      </c>
      <c r="G1668">
        <v>11.72</v>
      </c>
      <c r="H1668">
        <v>5.7880000000000003</v>
      </c>
      <c r="I1668">
        <v>7.36</v>
      </c>
      <c r="J1668">
        <v>4.3600000000000003</v>
      </c>
      <c r="K1668">
        <v>4.2</v>
      </c>
      <c r="L1668">
        <v>23.81</v>
      </c>
    </row>
    <row r="1669" spans="1:12">
      <c r="A1669" s="15">
        <v>2002</v>
      </c>
      <c r="B1669">
        <v>9</v>
      </c>
      <c r="C1669">
        <v>27</v>
      </c>
      <c r="D1669" s="30">
        <f t="shared" si="26"/>
        <v>37526</v>
      </c>
      <c r="E1669">
        <v>208.92</v>
      </c>
      <c r="F1669">
        <v>125.84</v>
      </c>
      <c r="G1669">
        <v>11.72</v>
      </c>
      <c r="H1669">
        <v>5.7850000000000001</v>
      </c>
      <c r="I1669">
        <v>7.29</v>
      </c>
      <c r="J1669">
        <v>4.3600000000000003</v>
      </c>
      <c r="K1669">
        <v>4.21</v>
      </c>
      <c r="L1669">
        <v>23.81</v>
      </c>
    </row>
    <row r="1670" spans="1:12">
      <c r="A1670" s="15">
        <v>2002</v>
      </c>
      <c r="B1670">
        <v>9</v>
      </c>
      <c r="C1670">
        <v>28</v>
      </c>
      <c r="D1670" s="30">
        <f t="shared" si="26"/>
        <v>37527</v>
      </c>
      <c r="E1670">
        <v>209.35</v>
      </c>
      <c r="F1670">
        <v>126.07</v>
      </c>
      <c r="G1670">
        <v>11.72</v>
      </c>
      <c r="H1670">
        <v>5.782</v>
      </c>
      <c r="I1670">
        <v>7.25</v>
      </c>
      <c r="J1670">
        <v>4.3600000000000003</v>
      </c>
      <c r="K1670">
        <v>4.21</v>
      </c>
      <c r="L1670">
        <v>23.8</v>
      </c>
    </row>
    <row r="1671" spans="1:12">
      <c r="A1671" s="15">
        <v>2002</v>
      </c>
      <c r="B1671">
        <v>9</v>
      </c>
      <c r="C1671">
        <v>30</v>
      </c>
      <c r="D1671" s="30">
        <f t="shared" si="26"/>
        <v>37529</v>
      </c>
      <c r="E1671">
        <v>209.44</v>
      </c>
      <c r="F1671">
        <v>126.06</v>
      </c>
      <c r="G1671">
        <v>11.72</v>
      </c>
      <c r="H1671">
        <v>5.7759999999999998</v>
      </c>
      <c r="I1671">
        <v>7.26</v>
      </c>
      <c r="J1671">
        <v>4.3499999999999996</v>
      </c>
      <c r="K1671">
        <v>4.2</v>
      </c>
      <c r="L1671">
        <v>23.75</v>
      </c>
    </row>
    <row r="1672" spans="1:12">
      <c r="A1672" s="15">
        <v>2002</v>
      </c>
      <c r="B1672">
        <v>10</v>
      </c>
      <c r="C1672">
        <v>1</v>
      </c>
      <c r="D1672" s="30">
        <f t="shared" si="26"/>
        <v>37530</v>
      </c>
      <c r="E1672">
        <v>209.2</v>
      </c>
      <c r="F1672">
        <v>125.88</v>
      </c>
      <c r="G1672">
        <v>11.72</v>
      </c>
      <c r="H1672">
        <v>5.774</v>
      </c>
      <c r="I1672">
        <v>7.3</v>
      </c>
      <c r="J1672">
        <v>4.3499999999999996</v>
      </c>
      <c r="K1672">
        <v>4.2</v>
      </c>
      <c r="L1672">
        <v>23.71</v>
      </c>
    </row>
    <row r="1673" spans="1:12">
      <c r="A1673" s="15">
        <v>2002</v>
      </c>
      <c r="B1673">
        <v>10</v>
      </c>
      <c r="C1673">
        <v>3</v>
      </c>
      <c r="D1673" s="30">
        <f t="shared" si="26"/>
        <v>37532</v>
      </c>
      <c r="E1673">
        <v>209.74</v>
      </c>
      <c r="F1673">
        <v>126.15</v>
      </c>
      <c r="G1673">
        <v>11.72</v>
      </c>
      <c r="H1673">
        <v>5.7679999999999998</v>
      </c>
      <c r="I1673">
        <v>7.26</v>
      </c>
      <c r="J1673">
        <v>4.34</v>
      </c>
      <c r="K1673">
        <v>4.1900000000000004</v>
      </c>
      <c r="L1673">
        <v>23.68</v>
      </c>
    </row>
    <row r="1674" spans="1:12">
      <c r="A1674" s="15">
        <v>2002</v>
      </c>
      <c r="B1674">
        <v>10</v>
      </c>
      <c r="C1674">
        <v>4</v>
      </c>
      <c r="D1674" s="30">
        <f t="shared" si="26"/>
        <v>37533</v>
      </c>
      <c r="E1674">
        <v>209.89</v>
      </c>
      <c r="F1674">
        <v>126.21</v>
      </c>
      <c r="G1674">
        <v>11.72</v>
      </c>
      <c r="H1674">
        <v>5.7649999999999997</v>
      </c>
      <c r="I1674">
        <v>7.26</v>
      </c>
      <c r="J1674">
        <v>4.34</v>
      </c>
      <c r="K1674">
        <v>4.1900000000000004</v>
      </c>
      <c r="L1674">
        <v>23.66</v>
      </c>
    </row>
    <row r="1675" spans="1:12">
      <c r="A1675" s="15">
        <v>2002</v>
      </c>
      <c r="B1675">
        <v>10</v>
      </c>
      <c r="C1675">
        <v>5</v>
      </c>
      <c r="D1675" s="30">
        <f t="shared" si="26"/>
        <v>37534</v>
      </c>
      <c r="E1675">
        <v>211.16</v>
      </c>
      <c r="F1675">
        <v>126.96</v>
      </c>
      <c r="G1675">
        <v>11.72</v>
      </c>
      <c r="H1675">
        <v>5.7629999999999999</v>
      </c>
      <c r="I1675">
        <v>7.1</v>
      </c>
      <c r="J1675">
        <v>4.3499999999999996</v>
      </c>
      <c r="K1675">
        <v>4.2</v>
      </c>
      <c r="L1675">
        <v>23.71</v>
      </c>
    </row>
    <row r="1676" spans="1:12">
      <c r="A1676" s="15">
        <v>2002</v>
      </c>
      <c r="B1676">
        <v>10</v>
      </c>
      <c r="C1676">
        <v>7</v>
      </c>
      <c r="D1676" s="30">
        <f t="shared" si="26"/>
        <v>37536</v>
      </c>
      <c r="E1676">
        <v>210.33</v>
      </c>
      <c r="F1676">
        <v>126.38</v>
      </c>
      <c r="G1676">
        <v>11.72</v>
      </c>
      <c r="H1676">
        <v>5.7569999999999997</v>
      </c>
      <c r="I1676">
        <v>7.1</v>
      </c>
      <c r="J1676">
        <v>4.37</v>
      </c>
      <c r="K1676">
        <v>4.22</v>
      </c>
      <c r="L1676">
        <v>23.79</v>
      </c>
    </row>
    <row r="1677" spans="1:12">
      <c r="A1677" s="15">
        <v>2002</v>
      </c>
      <c r="B1677">
        <v>10</v>
      </c>
      <c r="C1677">
        <v>8</v>
      </c>
      <c r="D1677" s="30">
        <f t="shared" si="26"/>
        <v>37537</v>
      </c>
      <c r="E1677">
        <v>210.09</v>
      </c>
      <c r="F1677">
        <v>126.2</v>
      </c>
      <c r="G1677">
        <v>11.72</v>
      </c>
      <c r="H1677">
        <v>5.7539999999999996</v>
      </c>
      <c r="I1677">
        <v>7.13</v>
      </c>
      <c r="J1677">
        <v>4.3600000000000003</v>
      </c>
      <c r="K1677">
        <v>4.21</v>
      </c>
      <c r="L1677">
        <v>23.75</v>
      </c>
    </row>
    <row r="1678" spans="1:12">
      <c r="A1678" s="15">
        <v>2002</v>
      </c>
      <c r="B1678">
        <v>10</v>
      </c>
      <c r="C1678">
        <v>9</v>
      </c>
      <c r="D1678" s="30">
        <f t="shared" si="26"/>
        <v>37538</v>
      </c>
      <c r="E1678">
        <v>210.11</v>
      </c>
      <c r="F1678">
        <v>126.18</v>
      </c>
      <c r="G1678">
        <v>11.72</v>
      </c>
      <c r="H1678">
        <v>5.7510000000000003</v>
      </c>
      <c r="I1678">
        <v>7.14</v>
      </c>
      <c r="J1678">
        <v>4.3600000000000003</v>
      </c>
      <c r="K1678">
        <v>4.21</v>
      </c>
      <c r="L1678">
        <v>23.72</v>
      </c>
    </row>
    <row r="1679" spans="1:12">
      <c r="A1679" s="15">
        <v>2002</v>
      </c>
      <c r="B1679">
        <v>10</v>
      </c>
      <c r="C1679">
        <v>10</v>
      </c>
      <c r="D1679" s="30">
        <f t="shared" si="26"/>
        <v>37539</v>
      </c>
      <c r="E1679">
        <v>210.21</v>
      </c>
      <c r="F1679">
        <v>126.21</v>
      </c>
      <c r="G1679">
        <v>11.72</v>
      </c>
      <c r="H1679">
        <v>5.7489999999999997</v>
      </c>
      <c r="I1679">
        <v>7.07</v>
      </c>
      <c r="J1679">
        <v>4.37</v>
      </c>
      <c r="K1679">
        <v>4.22</v>
      </c>
      <c r="L1679">
        <v>23.79</v>
      </c>
    </row>
    <row r="1680" spans="1:12">
      <c r="A1680" s="15">
        <v>2002</v>
      </c>
      <c r="B1680">
        <v>10</v>
      </c>
      <c r="C1680">
        <v>11</v>
      </c>
      <c r="D1680" s="30">
        <f t="shared" si="26"/>
        <v>37540</v>
      </c>
      <c r="E1680">
        <v>210.24</v>
      </c>
      <c r="F1680">
        <v>126.2</v>
      </c>
      <c r="G1680">
        <v>11.72</v>
      </c>
      <c r="H1680">
        <v>5.7460000000000004</v>
      </c>
      <c r="I1680">
        <v>7.08</v>
      </c>
      <c r="J1680">
        <v>4.37</v>
      </c>
      <c r="K1680">
        <v>4.22</v>
      </c>
      <c r="L1680">
        <v>23.76</v>
      </c>
    </row>
    <row r="1681" spans="1:12">
      <c r="A1681" s="15">
        <v>2002</v>
      </c>
      <c r="B1681">
        <v>10</v>
      </c>
      <c r="C1681">
        <v>12</v>
      </c>
      <c r="D1681" s="30">
        <f t="shared" si="26"/>
        <v>37541</v>
      </c>
      <c r="E1681">
        <v>211.04</v>
      </c>
      <c r="F1681">
        <v>126.66</v>
      </c>
      <c r="G1681">
        <v>11.72</v>
      </c>
      <c r="H1681">
        <v>5.7430000000000003</v>
      </c>
      <c r="I1681">
        <v>7</v>
      </c>
      <c r="J1681">
        <v>4.37</v>
      </c>
      <c r="K1681">
        <v>4.22</v>
      </c>
      <c r="L1681">
        <v>23.77</v>
      </c>
    </row>
    <row r="1682" spans="1:12">
      <c r="A1682" s="15">
        <v>2002</v>
      </c>
      <c r="B1682">
        <v>10</v>
      </c>
      <c r="C1682">
        <v>14</v>
      </c>
      <c r="D1682" s="30">
        <f t="shared" si="26"/>
        <v>37543</v>
      </c>
      <c r="E1682">
        <v>211.55</v>
      </c>
      <c r="F1682">
        <v>126.91</v>
      </c>
      <c r="G1682">
        <v>11.72</v>
      </c>
      <c r="H1682">
        <v>5.7380000000000004</v>
      </c>
      <c r="I1682">
        <v>6.96</v>
      </c>
      <c r="J1682">
        <v>4.37</v>
      </c>
      <c r="K1682">
        <v>4.22</v>
      </c>
      <c r="L1682">
        <v>23.74</v>
      </c>
    </row>
    <row r="1683" spans="1:12">
      <c r="A1683" s="15">
        <v>2002</v>
      </c>
      <c r="B1683">
        <v>10</v>
      </c>
      <c r="C1683">
        <v>16</v>
      </c>
      <c r="D1683" s="30">
        <f t="shared" si="26"/>
        <v>37545</v>
      </c>
      <c r="E1683">
        <v>210.08</v>
      </c>
      <c r="F1683">
        <v>125.94</v>
      </c>
      <c r="G1683">
        <v>11.72</v>
      </c>
      <c r="H1683">
        <v>5.7320000000000002</v>
      </c>
      <c r="I1683">
        <v>7.12</v>
      </c>
      <c r="J1683">
        <v>4.3600000000000003</v>
      </c>
      <c r="K1683">
        <v>4.21</v>
      </c>
      <c r="L1683">
        <v>23.67</v>
      </c>
    </row>
    <row r="1684" spans="1:12">
      <c r="A1684" s="15">
        <v>2002</v>
      </c>
      <c r="B1684">
        <v>10</v>
      </c>
      <c r="C1684">
        <v>17</v>
      </c>
      <c r="D1684" s="30">
        <f t="shared" si="26"/>
        <v>37546</v>
      </c>
      <c r="E1684">
        <v>210</v>
      </c>
      <c r="F1684">
        <v>125.86</v>
      </c>
      <c r="G1684">
        <v>11.72</v>
      </c>
      <c r="H1684">
        <v>5.7290000000000001</v>
      </c>
      <c r="I1684">
        <v>7.14</v>
      </c>
      <c r="J1684">
        <v>4.3600000000000003</v>
      </c>
      <c r="K1684">
        <v>4.21</v>
      </c>
      <c r="L1684">
        <v>23.63</v>
      </c>
    </row>
    <row r="1685" spans="1:12">
      <c r="A1685" s="15">
        <v>2002</v>
      </c>
      <c r="B1685">
        <v>10</v>
      </c>
      <c r="C1685">
        <v>18</v>
      </c>
      <c r="D1685" s="30">
        <f t="shared" si="26"/>
        <v>37547</v>
      </c>
      <c r="E1685">
        <v>210.78</v>
      </c>
      <c r="F1685">
        <v>126.3</v>
      </c>
      <c r="G1685">
        <v>11.72</v>
      </c>
      <c r="H1685">
        <v>5.7270000000000003</v>
      </c>
      <c r="I1685">
        <v>7.06</v>
      </c>
      <c r="J1685">
        <v>4.3600000000000003</v>
      </c>
      <c r="K1685">
        <v>4.21</v>
      </c>
      <c r="L1685">
        <v>23.64</v>
      </c>
    </row>
    <row r="1686" spans="1:12">
      <c r="A1686" s="15">
        <v>2002</v>
      </c>
      <c r="B1686">
        <v>10</v>
      </c>
      <c r="C1686">
        <v>19</v>
      </c>
      <c r="D1686" s="30">
        <f t="shared" si="26"/>
        <v>37548</v>
      </c>
      <c r="E1686">
        <v>211.25</v>
      </c>
      <c r="F1686">
        <v>126.56</v>
      </c>
      <c r="G1686">
        <v>11.72</v>
      </c>
      <c r="H1686">
        <v>5.7240000000000002</v>
      </c>
      <c r="I1686">
        <v>7.02</v>
      </c>
      <c r="J1686">
        <v>4.3600000000000003</v>
      </c>
      <c r="K1686">
        <v>4.21</v>
      </c>
      <c r="L1686">
        <v>23.63</v>
      </c>
    </row>
    <row r="1687" spans="1:12">
      <c r="A1687" s="15">
        <v>2002</v>
      </c>
      <c r="B1687">
        <v>10</v>
      </c>
      <c r="C1687">
        <v>21</v>
      </c>
      <c r="D1687" s="30">
        <f t="shared" si="26"/>
        <v>37550</v>
      </c>
      <c r="E1687">
        <v>211.84</v>
      </c>
      <c r="F1687">
        <v>126.85</v>
      </c>
      <c r="G1687">
        <v>11.72</v>
      </c>
      <c r="H1687">
        <v>5.718</v>
      </c>
      <c r="I1687">
        <v>6.97</v>
      </c>
      <c r="J1687">
        <v>4.3499999999999996</v>
      </c>
      <c r="K1687">
        <v>4.21</v>
      </c>
      <c r="L1687">
        <v>23.6</v>
      </c>
    </row>
    <row r="1688" spans="1:12">
      <c r="A1688" s="15">
        <v>2002</v>
      </c>
      <c r="B1688">
        <v>10</v>
      </c>
      <c r="C1688">
        <v>22</v>
      </c>
      <c r="D1688" s="30">
        <f t="shared" si="26"/>
        <v>37551</v>
      </c>
      <c r="E1688">
        <v>210.4</v>
      </c>
      <c r="F1688">
        <v>125.94</v>
      </c>
      <c r="G1688">
        <v>11.72</v>
      </c>
      <c r="H1688">
        <v>5.7149999999999999</v>
      </c>
      <c r="I1688">
        <v>7.1</v>
      </c>
      <c r="J1688">
        <v>4.3499999999999996</v>
      </c>
      <c r="K1688">
        <v>4.2</v>
      </c>
      <c r="L1688">
        <v>23.58</v>
      </c>
    </row>
    <row r="1689" spans="1:12">
      <c r="A1689" s="15">
        <v>2002</v>
      </c>
      <c r="B1689">
        <v>10</v>
      </c>
      <c r="C1689">
        <v>23</v>
      </c>
      <c r="D1689" s="30">
        <f t="shared" si="26"/>
        <v>37552</v>
      </c>
      <c r="E1689">
        <v>210.5</v>
      </c>
      <c r="F1689">
        <v>125.97</v>
      </c>
      <c r="G1689">
        <v>11.72</v>
      </c>
      <c r="H1689">
        <v>5.7130000000000001</v>
      </c>
      <c r="I1689">
        <v>7.1</v>
      </c>
      <c r="J1689">
        <v>4.3499999999999996</v>
      </c>
      <c r="K1689">
        <v>4.2</v>
      </c>
      <c r="L1689">
        <v>23.56</v>
      </c>
    </row>
    <row r="1690" spans="1:12">
      <c r="A1690" s="15">
        <v>2002</v>
      </c>
      <c r="B1690">
        <v>10</v>
      </c>
      <c r="C1690">
        <v>24</v>
      </c>
      <c r="D1690" s="30">
        <f t="shared" si="26"/>
        <v>37553</v>
      </c>
      <c r="E1690">
        <v>210.74</v>
      </c>
      <c r="F1690">
        <v>126.09</v>
      </c>
      <c r="G1690">
        <v>11.72</v>
      </c>
      <c r="H1690">
        <v>5.71</v>
      </c>
      <c r="I1690">
        <v>7.08</v>
      </c>
      <c r="J1690">
        <v>4.3499999999999996</v>
      </c>
      <c r="K1690">
        <v>4.2</v>
      </c>
      <c r="L1690">
        <v>23.54</v>
      </c>
    </row>
    <row r="1691" spans="1:12">
      <c r="A1691" s="15">
        <v>2002</v>
      </c>
      <c r="B1691">
        <v>10</v>
      </c>
      <c r="C1691">
        <v>25</v>
      </c>
      <c r="D1691" s="30">
        <f t="shared" si="26"/>
        <v>37554</v>
      </c>
      <c r="E1691">
        <v>212.02</v>
      </c>
      <c r="F1691">
        <v>126.84</v>
      </c>
      <c r="G1691">
        <v>11.72</v>
      </c>
      <c r="H1691">
        <v>5.7069999999999999</v>
      </c>
      <c r="I1691">
        <v>6.94</v>
      </c>
      <c r="J1691">
        <v>4.3499999999999996</v>
      </c>
      <c r="K1691">
        <v>4.21</v>
      </c>
      <c r="L1691">
        <v>23.56</v>
      </c>
    </row>
    <row r="1692" spans="1:12">
      <c r="A1692" s="15">
        <v>2002</v>
      </c>
      <c r="B1692">
        <v>10</v>
      </c>
      <c r="C1692">
        <v>26</v>
      </c>
      <c r="D1692" s="30">
        <f t="shared" si="26"/>
        <v>37555</v>
      </c>
      <c r="E1692">
        <v>210.91</v>
      </c>
      <c r="F1692">
        <v>126.13</v>
      </c>
      <c r="G1692">
        <v>11.72</v>
      </c>
      <c r="H1692">
        <v>5.7039999999999997</v>
      </c>
      <c r="I1692">
        <v>7.08</v>
      </c>
      <c r="J1692">
        <v>4.34</v>
      </c>
      <c r="K1692">
        <v>4.2</v>
      </c>
      <c r="L1692">
        <v>23.49</v>
      </c>
    </row>
    <row r="1693" spans="1:12">
      <c r="A1693" s="15">
        <v>2002</v>
      </c>
      <c r="B1693">
        <v>10</v>
      </c>
      <c r="C1693">
        <v>28</v>
      </c>
      <c r="D1693" s="30">
        <f t="shared" si="26"/>
        <v>37557</v>
      </c>
      <c r="E1693">
        <v>211.48</v>
      </c>
      <c r="F1693">
        <v>126.41</v>
      </c>
      <c r="G1693">
        <v>11.72</v>
      </c>
      <c r="H1693">
        <v>5.6989999999999998</v>
      </c>
      <c r="I1693">
        <v>7.04</v>
      </c>
      <c r="J1693">
        <v>4.34</v>
      </c>
      <c r="K1693">
        <v>4.1900000000000004</v>
      </c>
      <c r="L1693">
        <v>23.46</v>
      </c>
    </row>
    <row r="1694" spans="1:12">
      <c r="A1694" s="15">
        <v>2002</v>
      </c>
      <c r="B1694">
        <v>10</v>
      </c>
      <c r="C1694">
        <v>29</v>
      </c>
      <c r="D1694" s="30">
        <f t="shared" si="26"/>
        <v>37558</v>
      </c>
      <c r="E1694">
        <v>212.17</v>
      </c>
      <c r="F1694">
        <v>126.8</v>
      </c>
      <c r="G1694">
        <v>11.72</v>
      </c>
      <c r="H1694">
        <v>5.6959999999999997</v>
      </c>
      <c r="I1694">
        <v>6.97</v>
      </c>
      <c r="J1694">
        <v>4.34</v>
      </c>
      <c r="K1694">
        <v>4.1900000000000004</v>
      </c>
      <c r="L1694">
        <v>23.46</v>
      </c>
    </row>
    <row r="1695" spans="1:12">
      <c r="A1695" s="15">
        <v>2002</v>
      </c>
      <c r="B1695">
        <v>10</v>
      </c>
      <c r="C1695">
        <v>30</v>
      </c>
      <c r="D1695" s="30">
        <f t="shared" si="26"/>
        <v>37559</v>
      </c>
      <c r="E1695">
        <v>212.53</v>
      </c>
      <c r="F1695">
        <v>126.99</v>
      </c>
      <c r="G1695">
        <v>11.72</v>
      </c>
      <c r="H1695">
        <v>5.6929999999999996</v>
      </c>
      <c r="I1695">
        <v>6.94</v>
      </c>
      <c r="J1695">
        <v>4.34</v>
      </c>
      <c r="K1695">
        <v>4.1900000000000004</v>
      </c>
      <c r="L1695">
        <v>23.44</v>
      </c>
    </row>
    <row r="1696" spans="1:12">
      <c r="A1696" s="15">
        <v>2002</v>
      </c>
      <c r="B1696">
        <v>10</v>
      </c>
      <c r="C1696">
        <v>31</v>
      </c>
      <c r="D1696" s="30">
        <f t="shared" si="26"/>
        <v>37560</v>
      </c>
      <c r="E1696">
        <v>212.82</v>
      </c>
      <c r="F1696">
        <v>127.14</v>
      </c>
      <c r="G1696">
        <v>11.72</v>
      </c>
      <c r="H1696">
        <v>5.6929999999999996</v>
      </c>
      <c r="I1696">
        <v>6.91</v>
      </c>
      <c r="J1696">
        <v>4.34</v>
      </c>
      <c r="K1696">
        <v>4.2</v>
      </c>
      <c r="L1696">
        <v>23.45</v>
      </c>
    </row>
    <row r="1697" spans="1:12">
      <c r="A1697" s="15">
        <v>2002</v>
      </c>
      <c r="B1697">
        <v>11</v>
      </c>
      <c r="C1697">
        <v>1</v>
      </c>
      <c r="D1697" s="30">
        <f t="shared" si="26"/>
        <v>37561</v>
      </c>
      <c r="E1697">
        <v>212.74</v>
      </c>
      <c r="F1697">
        <v>127.09</v>
      </c>
      <c r="G1697">
        <v>11.72</v>
      </c>
      <c r="H1697">
        <v>5.69</v>
      </c>
      <c r="I1697">
        <v>6.92</v>
      </c>
      <c r="J1697">
        <v>4.34</v>
      </c>
      <c r="K1697">
        <v>4.1900000000000004</v>
      </c>
      <c r="L1697">
        <v>23.43</v>
      </c>
    </row>
    <row r="1698" spans="1:12">
      <c r="A1698" s="15">
        <v>2002</v>
      </c>
      <c r="B1698">
        <v>11</v>
      </c>
      <c r="C1698">
        <v>2</v>
      </c>
      <c r="D1698" s="30">
        <f t="shared" si="26"/>
        <v>37562</v>
      </c>
      <c r="E1698">
        <v>213.27</v>
      </c>
      <c r="F1698">
        <v>127.38</v>
      </c>
      <c r="G1698">
        <v>11.72</v>
      </c>
      <c r="H1698">
        <v>5.6879999999999997</v>
      </c>
      <c r="I1698">
        <v>6.81</v>
      </c>
      <c r="J1698">
        <v>4.3499999999999996</v>
      </c>
      <c r="K1698">
        <v>4.21</v>
      </c>
      <c r="L1698">
        <v>23.51</v>
      </c>
    </row>
    <row r="1699" spans="1:12">
      <c r="A1699" s="15">
        <v>2002</v>
      </c>
      <c r="B1699">
        <v>11</v>
      </c>
      <c r="C1699">
        <v>5</v>
      </c>
      <c r="D1699" s="30">
        <f t="shared" si="26"/>
        <v>37565</v>
      </c>
      <c r="E1699">
        <v>212.44</v>
      </c>
      <c r="F1699">
        <v>126.77</v>
      </c>
      <c r="G1699">
        <v>11.72</v>
      </c>
      <c r="H1699">
        <v>5.6790000000000003</v>
      </c>
      <c r="I1699">
        <v>6.94</v>
      </c>
      <c r="J1699">
        <v>4.34</v>
      </c>
      <c r="K1699">
        <v>4.1900000000000004</v>
      </c>
      <c r="L1699">
        <v>23.39</v>
      </c>
    </row>
    <row r="1700" spans="1:12">
      <c r="A1700" s="15">
        <v>2002</v>
      </c>
      <c r="B1700">
        <v>11</v>
      </c>
      <c r="C1700">
        <v>6</v>
      </c>
      <c r="D1700" s="30">
        <f t="shared" si="26"/>
        <v>37566</v>
      </c>
      <c r="E1700">
        <v>213.47</v>
      </c>
      <c r="F1700">
        <v>127.37</v>
      </c>
      <c r="G1700">
        <v>11.72</v>
      </c>
      <c r="H1700">
        <v>5.6769999999999996</v>
      </c>
      <c r="I1700">
        <v>6.83</v>
      </c>
      <c r="J1700">
        <v>4.34</v>
      </c>
      <c r="K1700">
        <v>4.2</v>
      </c>
      <c r="L1700">
        <v>23.4</v>
      </c>
    </row>
    <row r="1701" spans="1:12">
      <c r="A1701" s="15">
        <v>2002</v>
      </c>
      <c r="B1701">
        <v>11</v>
      </c>
      <c r="C1701">
        <v>7</v>
      </c>
      <c r="D1701" s="30">
        <f t="shared" si="26"/>
        <v>37567</v>
      </c>
      <c r="E1701">
        <v>213.46</v>
      </c>
      <c r="F1701">
        <v>127.33</v>
      </c>
      <c r="G1701">
        <v>11.72</v>
      </c>
      <c r="H1701">
        <v>5.6740000000000004</v>
      </c>
      <c r="I1701">
        <v>6.84</v>
      </c>
      <c r="J1701">
        <v>4.34</v>
      </c>
      <c r="K1701">
        <v>4.1900000000000004</v>
      </c>
      <c r="L1701">
        <v>23.38</v>
      </c>
    </row>
    <row r="1702" spans="1:12">
      <c r="A1702" s="15">
        <v>2002</v>
      </c>
      <c r="B1702">
        <v>11</v>
      </c>
      <c r="C1702">
        <v>8</v>
      </c>
      <c r="D1702" s="30">
        <f t="shared" si="26"/>
        <v>37568</v>
      </c>
      <c r="E1702">
        <v>213.15</v>
      </c>
      <c r="F1702">
        <v>127.11</v>
      </c>
      <c r="G1702">
        <v>11.72</v>
      </c>
      <c r="H1702">
        <v>5.6710000000000003</v>
      </c>
      <c r="I1702">
        <v>6.89</v>
      </c>
      <c r="J1702">
        <v>4.33</v>
      </c>
      <c r="K1702">
        <v>4.1900000000000004</v>
      </c>
      <c r="L1702">
        <v>23.34</v>
      </c>
    </row>
    <row r="1703" spans="1:12">
      <c r="A1703" s="15">
        <v>2002</v>
      </c>
      <c r="B1703">
        <v>11</v>
      </c>
      <c r="C1703">
        <v>9</v>
      </c>
      <c r="D1703" s="30">
        <f t="shared" si="26"/>
        <v>37569</v>
      </c>
      <c r="E1703">
        <v>213.17</v>
      </c>
      <c r="F1703">
        <v>127.09</v>
      </c>
      <c r="G1703">
        <v>11.72</v>
      </c>
      <c r="H1703">
        <v>5.6680000000000001</v>
      </c>
      <c r="I1703">
        <v>6.9</v>
      </c>
      <c r="J1703">
        <v>4.33</v>
      </c>
      <c r="K1703">
        <v>4.18</v>
      </c>
      <c r="L1703">
        <v>23.31</v>
      </c>
    </row>
    <row r="1704" spans="1:12">
      <c r="A1704" s="15">
        <v>2002</v>
      </c>
      <c r="B1704">
        <v>11</v>
      </c>
      <c r="C1704">
        <v>11</v>
      </c>
      <c r="D1704" s="30">
        <f t="shared" si="26"/>
        <v>37571</v>
      </c>
      <c r="E1704">
        <v>212.58</v>
      </c>
      <c r="F1704">
        <v>126.66</v>
      </c>
      <c r="G1704">
        <v>11.72</v>
      </c>
      <c r="H1704">
        <v>5.6630000000000003</v>
      </c>
      <c r="I1704">
        <v>6.98</v>
      </c>
      <c r="J1704">
        <v>4.32</v>
      </c>
      <c r="K1704">
        <v>4.17</v>
      </c>
      <c r="L1704">
        <v>23.23</v>
      </c>
    </row>
    <row r="1705" spans="1:12">
      <c r="A1705" s="15">
        <v>2002</v>
      </c>
      <c r="B1705">
        <v>11</v>
      </c>
      <c r="C1705">
        <v>12</v>
      </c>
      <c r="D1705" s="30">
        <f t="shared" si="26"/>
        <v>37572</v>
      </c>
      <c r="E1705">
        <v>213.24</v>
      </c>
      <c r="F1705">
        <v>127.03</v>
      </c>
      <c r="G1705">
        <v>11.72</v>
      </c>
      <c r="H1705">
        <v>5.66</v>
      </c>
      <c r="I1705">
        <v>6.92</v>
      </c>
      <c r="J1705">
        <v>4.32</v>
      </c>
      <c r="K1705">
        <v>4.17</v>
      </c>
      <c r="L1705">
        <v>23.23</v>
      </c>
    </row>
    <row r="1706" spans="1:12">
      <c r="A1706" s="15">
        <v>2002</v>
      </c>
      <c r="B1706">
        <v>11</v>
      </c>
      <c r="C1706">
        <v>13</v>
      </c>
      <c r="D1706" s="30">
        <f t="shared" si="26"/>
        <v>37573</v>
      </c>
      <c r="E1706">
        <v>213.57</v>
      </c>
      <c r="F1706">
        <v>127.19</v>
      </c>
      <c r="G1706">
        <v>11.72</v>
      </c>
      <c r="H1706">
        <v>5.657</v>
      </c>
      <c r="I1706">
        <v>6.89</v>
      </c>
      <c r="J1706">
        <v>4.32</v>
      </c>
      <c r="K1706">
        <v>4.17</v>
      </c>
      <c r="L1706">
        <v>23.21</v>
      </c>
    </row>
    <row r="1707" spans="1:12">
      <c r="A1707" s="15">
        <v>2002</v>
      </c>
      <c r="B1707">
        <v>11</v>
      </c>
      <c r="C1707">
        <v>14</v>
      </c>
      <c r="D1707" s="30">
        <f t="shared" si="26"/>
        <v>37574</v>
      </c>
      <c r="E1707">
        <v>214.25</v>
      </c>
      <c r="F1707">
        <v>127.57</v>
      </c>
      <c r="G1707">
        <v>11.72</v>
      </c>
      <c r="H1707">
        <v>5.6539999999999999</v>
      </c>
      <c r="I1707">
        <v>6.78</v>
      </c>
      <c r="J1707">
        <v>4.33</v>
      </c>
      <c r="K1707">
        <v>4.18</v>
      </c>
      <c r="L1707">
        <v>23.27</v>
      </c>
    </row>
    <row r="1708" spans="1:12">
      <c r="A1708" s="15">
        <v>2002</v>
      </c>
      <c r="B1708">
        <v>11</v>
      </c>
      <c r="C1708">
        <v>15</v>
      </c>
      <c r="D1708" s="30">
        <f t="shared" si="26"/>
        <v>37575</v>
      </c>
      <c r="E1708">
        <v>216.18</v>
      </c>
      <c r="F1708">
        <v>128.71</v>
      </c>
      <c r="G1708">
        <v>11.72</v>
      </c>
      <c r="H1708">
        <v>5.6520000000000001</v>
      </c>
      <c r="I1708">
        <v>6.58</v>
      </c>
      <c r="J1708">
        <v>4.33</v>
      </c>
      <c r="K1708">
        <v>4.1900000000000004</v>
      </c>
      <c r="L1708">
        <v>23.32</v>
      </c>
    </row>
    <row r="1709" spans="1:12">
      <c r="A1709" s="15">
        <v>2002</v>
      </c>
      <c r="B1709">
        <v>11</v>
      </c>
      <c r="C1709">
        <v>16</v>
      </c>
      <c r="D1709" s="30">
        <f t="shared" si="26"/>
        <v>37576</v>
      </c>
      <c r="E1709">
        <v>215.09</v>
      </c>
      <c r="F1709">
        <v>128.01</v>
      </c>
      <c r="G1709">
        <v>11.72</v>
      </c>
      <c r="H1709">
        <v>5.649</v>
      </c>
      <c r="I1709">
        <v>6.71</v>
      </c>
      <c r="J1709">
        <v>4.32</v>
      </c>
      <c r="K1709">
        <v>4.18</v>
      </c>
      <c r="L1709">
        <v>23.25</v>
      </c>
    </row>
    <row r="1710" spans="1:12">
      <c r="A1710" s="15">
        <v>2002</v>
      </c>
      <c r="B1710">
        <v>11</v>
      </c>
      <c r="C1710">
        <v>18</v>
      </c>
      <c r="D1710" s="30">
        <f t="shared" si="26"/>
        <v>37578</v>
      </c>
      <c r="E1710">
        <v>215.26</v>
      </c>
      <c r="F1710">
        <v>128.06</v>
      </c>
      <c r="G1710">
        <v>10.778</v>
      </c>
      <c r="H1710">
        <v>6.4420000000000002</v>
      </c>
      <c r="I1710">
        <v>6.48</v>
      </c>
      <c r="J1710">
        <v>4.9130000000000003</v>
      </c>
      <c r="K1710">
        <v>4.7590000000000003</v>
      </c>
      <c r="L1710">
        <v>28.648</v>
      </c>
    </row>
    <row r="1711" spans="1:12">
      <c r="A1711" s="15">
        <v>2002</v>
      </c>
      <c r="B1711">
        <v>11</v>
      </c>
      <c r="C1711">
        <v>20</v>
      </c>
      <c r="D1711" s="30">
        <f t="shared" si="26"/>
        <v>37580</v>
      </c>
      <c r="E1711">
        <v>215.73</v>
      </c>
      <c r="F1711">
        <v>128.28</v>
      </c>
      <c r="G1711">
        <v>11.602</v>
      </c>
      <c r="H1711">
        <v>5.6150000000000002</v>
      </c>
      <c r="I1711">
        <v>6.6689999999999996</v>
      </c>
      <c r="J1711">
        <v>4.3079999999999998</v>
      </c>
      <c r="K1711">
        <v>4.1689999999999996</v>
      </c>
      <c r="L1711">
        <v>23.059000000000001</v>
      </c>
    </row>
    <row r="1712" spans="1:12">
      <c r="A1712" s="15">
        <v>2002</v>
      </c>
      <c r="B1712">
        <v>11</v>
      </c>
      <c r="C1712">
        <v>21</v>
      </c>
      <c r="D1712" s="30">
        <f t="shared" si="26"/>
        <v>37581</v>
      </c>
      <c r="E1712">
        <v>215.55</v>
      </c>
      <c r="F1712">
        <v>128.13999999999999</v>
      </c>
      <c r="G1712">
        <v>11.602</v>
      </c>
      <c r="H1712">
        <v>5.6120000000000001</v>
      </c>
      <c r="I1712">
        <v>6.7</v>
      </c>
      <c r="J1712">
        <v>4.3040000000000003</v>
      </c>
      <c r="K1712">
        <v>4.165</v>
      </c>
      <c r="L1712">
        <v>23.024000000000001</v>
      </c>
    </row>
    <row r="1713" spans="1:12">
      <c r="A1713" s="15">
        <v>2002</v>
      </c>
      <c r="B1713">
        <v>11</v>
      </c>
      <c r="C1713">
        <v>22</v>
      </c>
      <c r="D1713" s="30">
        <f t="shared" si="26"/>
        <v>37582</v>
      </c>
      <c r="E1713">
        <v>216.62</v>
      </c>
      <c r="F1713">
        <v>128.75</v>
      </c>
      <c r="G1713">
        <v>11.602</v>
      </c>
      <c r="H1713">
        <v>5.609</v>
      </c>
      <c r="I1713">
        <v>6.5890000000000004</v>
      </c>
      <c r="J1713">
        <v>4.306</v>
      </c>
      <c r="K1713">
        <v>4.1689999999999996</v>
      </c>
      <c r="L1713">
        <v>23.04</v>
      </c>
    </row>
    <row r="1714" spans="1:12">
      <c r="A1714" s="15">
        <v>2002</v>
      </c>
      <c r="B1714">
        <v>11</v>
      </c>
      <c r="C1714">
        <v>23</v>
      </c>
      <c r="D1714" s="30">
        <f t="shared" si="26"/>
        <v>37583</v>
      </c>
      <c r="E1714">
        <v>216.77</v>
      </c>
      <c r="F1714">
        <v>128.81</v>
      </c>
      <c r="G1714">
        <v>11.602</v>
      </c>
      <c r="H1714">
        <v>5.6059999999999999</v>
      </c>
      <c r="I1714">
        <v>6.5830000000000002</v>
      </c>
      <c r="J1714">
        <v>4.3040000000000003</v>
      </c>
      <c r="K1714">
        <v>4.1669999999999998</v>
      </c>
      <c r="L1714">
        <v>23.018000000000001</v>
      </c>
    </row>
    <row r="1715" spans="1:12">
      <c r="A1715" s="15">
        <v>2002</v>
      </c>
      <c r="B1715">
        <v>11</v>
      </c>
      <c r="C1715">
        <v>25</v>
      </c>
      <c r="D1715" s="30">
        <f t="shared" si="26"/>
        <v>37585</v>
      </c>
      <c r="E1715">
        <v>216.85</v>
      </c>
      <c r="F1715">
        <v>128.81</v>
      </c>
      <c r="G1715">
        <v>10.911</v>
      </c>
      <c r="H1715">
        <v>6.1589999999999998</v>
      </c>
      <c r="I1715">
        <v>6.5949999999999998</v>
      </c>
      <c r="J1715">
        <v>4.6710000000000003</v>
      </c>
      <c r="K1715">
        <v>4.5220000000000002</v>
      </c>
      <c r="L1715">
        <v>26.614000000000001</v>
      </c>
    </row>
    <row r="1716" spans="1:12">
      <c r="A1716" s="15">
        <v>2002</v>
      </c>
      <c r="B1716">
        <v>11</v>
      </c>
      <c r="C1716">
        <v>26</v>
      </c>
      <c r="D1716" s="30">
        <f t="shared" si="26"/>
        <v>37586</v>
      </c>
      <c r="E1716">
        <v>216.77</v>
      </c>
      <c r="F1716">
        <v>128.72</v>
      </c>
      <c r="G1716">
        <v>11.72</v>
      </c>
      <c r="H1716">
        <v>5.6210000000000004</v>
      </c>
      <c r="I1716">
        <v>6.6159999999999997</v>
      </c>
      <c r="J1716">
        <v>4.3</v>
      </c>
      <c r="K1716">
        <v>4.1619999999999999</v>
      </c>
      <c r="L1716">
        <v>23.042000000000002</v>
      </c>
    </row>
    <row r="1717" spans="1:12">
      <c r="A1717" s="15">
        <v>2002</v>
      </c>
      <c r="B1717">
        <v>11</v>
      </c>
      <c r="C1717">
        <v>27</v>
      </c>
      <c r="D1717" s="30">
        <f t="shared" si="26"/>
        <v>37587</v>
      </c>
      <c r="E1717">
        <v>216.59</v>
      </c>
      <c r="F1717">
        <v>128.58000000000001</v>
      </c>
      <c r="G1717">
        <v>11.72</v>
      </c>
      <c r="H1717">
        <v>5.6180000000000003</v>
      </c>
      <c r="I1717">
        <v>6.6219999999999999</v>
      </c>
      <c r="J1717">
        <v>4.2969999999999997</v>
      </c>
      <c r="K1717">
        <v>4.1589999999999998</v>
      </c>
      <c r="L1717">
        <v>23.015999999999998</v>
      </c>
    </row>
    <row r="1718" spans="1:12">
      <c r="A1718" s="15">
        <v>2002</v>
      </c>
      <c r="B1718">
        <v>11</v>
      </c>
      <c r="C1718">
        <v>28</v>
      </c>
      <c r="D1718" s="30">
        <f t="shared" si="26"/>
        <v>37588</v>
      </c>
      <c r="E1718">
        <v>215.8</v>
      </c>
      <c r="F1718">
        <v>128.07</v>
      </c>
      <c r="G1718">
        <v>11.72</v>
      </c>
      <c r="H1718">
        <v>5.6150000000000002</v>
      </c>
      <c r="I1718">
        <v>6.5049999999999999</v>
      </c>
      <c r="J1718">
        <v>4.3220000000000001</v>
      </c>
      <c r="K1718">
        <v>4.1849999999999996</v>
      </c>
      <c r="L1718">
        <v>23.152999999999999</v>
      </c>
    </row>
    <row r="1719" spans="1:12">
      <c r="A1719" s="15">
        <v>2002</v>
      </c>
      <c r="B1719">
        <v>11</v>
      </c>
      <c r="C1719">
        <v>29</v>
      </c>
      <c r="D1719" s="30">
        <f t="shared" si="26"/>
        <v>37589</v>
      </c>
      <c r="E1719">
        <v>214.48</v>
      </c>
      <c r="F1719">
        <v>127.24</v>
      </c>
      <c r="G1719">
        <v>11.72</v>
      </c>
      <c r="H1719">
        <v>5.6130000000000004</v>
      </c>
      <c r="I1719">
        <v>6.5110000000000001</v>
      </c>
      <c r="J1719">
        <v>4.319</v>
      </c>
      <c r="K1719">
        <v>4.1820000000000004</v>
      </c>
      <c r="L1719">
        <v>23.126999999999999</v>
      </c>
    </row>
    <row r="1720" spans="1:12">
      <c r="A1720" s="15">
        <v>2002</v>
      </c>
      <c r="B1720">
        <v>11</v>
      </c>
      <c r="C1720">
        <v>30</v>
      </c>
      <c r="D1720" s="30">
        <f t="shared" si="26"/>
        <v>37590</v>
      </c>
      <c r="E1720">
        <v>214.15</v>
      </c>
      <c r="F1720">
        <v>127.01</v>
      </c>
      <c r="G1720">
        <v>11.72</v>
      </c>
      <c r="H1720">
        <v>5.61</v>
      </c>
      <c r="I1720">
        <v>6.5170000000000003</v>
      </c>
      <c r="J1720">
        <v>4.3159999999999998</v>
      </c>
      <c r="K1720">
        <v>4.1790000000000003</v>
      </c>
      <c r="L1720">
        <v>23.1</v>
      </c>
    </row>
    <row r="1721" spans="1:12">
      <c r="A1721" s="15">
        <v>2002</v>
      </c>
      <c r="B1721">
        <v>12</v>
      </c>
      <c r="C1721">
        <v>2</v>
      </c>
      <c r="D1721" s="30">
        <f t="shared" si="26"/>
        <v>37592</v>
      </c>
      <c r="E1721">
        <v>213.88</v>
      </c>
      <c r="F1721">
        <v>126.78</v>
      </c>
      <c r="G1721">
        <v>11.72</v>
      </c>
      <c r="H1721">
        <v>5.6040000000000001</v>
      </c>
      <c r="I1721">
        <v>6.53</v>
      </c>
      <c r="J1721">
        <v>4.3090000000000002</v>
      </c>
      <c r="K1721">
        <v>4.173</v>
      </c>
      <c r="L1721">
        <v>23.047999999999998</v>
      </c>
    </row>
    <row r="1722" spans="1:12">
      <c r="A1722" s="15">
        <v>2002</v>
      </c>
      <c r="B1722">
        <v>12</v>
      </c>
      <c r="C1722">
        <v>3</v>
      </c>
      <c r="D1722" s="30">
        <f t="shared" si="26"/>
        <v>37593</v>
      </c>
      <c r="E1722">
        <v>213.65</v>
      </c>
      <c r="F1722">
        <v>126.61</v>
      </c>
      <c r="G1722">
        <v>11.72</v>
      </c>
      <c r="H1722">
        <v>5.6020000000000003</v>
      </c>
      <c r="I1722">
        <v>6.5359999999999996</v>
      </c>
      <c r="J1722">
        <v>4.306</v>
      </c>
      <c r="K1722">
        <v>4.17</v>
      </c>
      <c r="L1722">
        <v>23.021999999999998</v>
      </c>
    </row>
    <row r="1723" spans="1:12">
      <c r="A1723" s="15">
        <v>2002</v>
      </c>
      <c r="B1723">
        <v>12</v>
      </c>
      <c r="C1723">
        <v>4</v>
      </c>
      <c r="D1723" s="30">
        <f t="shared" si="26"/>
        <v>37594</v>
      </c>
      <c r="E1723">
        <v>213.35</v>
      </c>
      <c r="F1723">
        <v>126.4</v>
      </c>
      <c r="G1723">
        <v>11.72</v>
      </c>
      <c r="H1723">
        <v>5.5990000000000002</v>
      </c>
      <c r="I1723">
        <v>6.5419999999999998</v>
      </c>
      <c r="J1723">
        <v>4.3029999999999999</v>
      </c>
      <c r="K1723">
        <v>4.1669999999999998</v>
      </c>
      <c r="L1723">
        <v>22.995999999999999</v>
      </c>
    </row>
    <row r="1724" spans="1:12">
      <c r="A1724" s="15">
        <v>2002</v>
      </c>
      <c r="B1724">
        <v>12</v>
      </c>
      <c r="C1724">
        <v>5</v>
      </c>
      <c r="D1724" s="30">
        <f t="shared" si="26"/>
        <v>37595</v>
      </c>
      <c r="E1724">
        <v>213.15</v>
      </c>
      <c r="F1724">
        <v>126.25</v>
      </c>
      <c r="G1724">
        <v>11.72</v>
      </c>
      <c r="H1724">
        <v>5.5960000000000001</v>
      </c>
      <c r="I1724">
        <v>6.548</v>
      </c>
      <c r="J1724">
        <v>4.3</v>
      </c>
      <c r="K1724">
        <v>4.1639999999999997</v>
      </c>
      <c r="L1724">
        <v>22.97</v>
      </c>
    </row>
    <row r="1725" spans="1:12">
      <c r="A1725" s="15">
        <v>2002</v>
      </c>
      <c r="B1725">
        <v>12</v>
      </c>
      <c r="C1725">
        <v>6</v>
      </c>
      <c r="D1725" s="30">
        <f t="shared" si="26"/>
        <v>37596</v>
      </c>
      <c r="E1725">
        <v>213.18</v>
      </c>
      <c r="F1725">
        <v>126.23</v>
      </c>
      <c r="G1725">
        <v>11.72</v>
      </c>
      <c r="H1725">
        <v>5.593</v>
      </c>
      <c r="I1725">
        <v>6.5540000000000003</v>
      </c>
      <c r="J1725">
        <v>4.2969999999999997</v>
      </c>
      <c r="K1725">
        <v>4.1609999999999996</v>
      </c>
      <c r="L1725">
        <v>22.943000000000001</v>
      </c>
    </row>
    <row r="1726" spans="1:12">
      <c r="A1726" s="15">
        <v>2002</v>
      </c>
      <c r="B1726">
        <v>12</v>
      </c>
      <c r="C1726">
        <v>9</v>
      </c>
      <c r="D1726" s="30">
        <f t="shared" si="26"/>
        <v>37599</v>
      </c>
      <c r="E1726">
        <v>213.25</v>
      </c>
      <c r="F1726">
        <v>126.17</v>
      </c>
      <c r="G1726">
        <v>11.72</v>
      </c>
      <c r="H1726">
        <v>5.585</v>
      </c>
      <c r="I1726">
        <v>6.5730000000000004</v>
      </c>
      <c r="J1726">
        <v>4.2880000000000003</v>
      </c>
      <c r="K1726">
        <v>4.1520000000000001</v>
      </c>
      <c r="L1726">
        <v>22.864999999999998</v>
      </c>
    </row>
    <row r="1727" spans="1:12">
      <c r="A1727" s="15">
        <v>2002</v>
      </c>
      <c r="B1727">
        <v>12</v>
      </c>
      <c r="C1727">
        <v>10</v>
      </c>
      <c r="D1727" s="30">
        <f t="shared" si="26"/>
        <v>37600</v>
      </c>
      <c r="E1727">
        <v>213.94</v>
      </c>
      <c r="F1727">
        <v>126.56</v>
      </c>
      <c r="G1727">
        <v>11.089</v>
      </c>
      <c r="H1727">
        <v>5.1630000000000003</v>
      </c>
      <c r="I1727">
        <v>6.2889999999999997</v>
      </c>
      <c r="J1727">
        <v>4.1050000000000004</v>
      </c>
      <c r="K1727">
        <v>3.98</v>
      </c>
      <c r="L1727">
        <v>20.271999999999998</v>
      </c>
    </row>
    <row r="1728" spans="1:12">
      <c r="A1728" s="15">
        <v>2002</v>
      </c>
      <c r="B1728">
        <v>12</v>
      </c>
      <c r="C1728">
        <v>11</v>
      </c>
      <c r="D1728" s="30">
        <f t="shared" si="26"/>
        <v>37601</v>
      </c>
      <c r="E1728">
        <v>213.58</v>
      </c>
      <c r="F1728">
        <v>126.31</v>
      </c>
      <c r="G1728">
        <v>11.72</v>
      </c>
      <c r="H1728">
        <v>5.5789999999999997</v>
      </c>
      <c r="I1728">
        <v>6.5860000000000003</v>
      </c>
      <c r="J1728">
        <v>4.282</v>
      </c>
      <c r="K1728">
        <v>4.1459999999999999</v>
      </c>
      <c r="L1728">
        <v>22.812999999999999</v>
      </c>
    </row>
    <row r="1729" spans="1:12">
      <c r="A1729" s="15">
        <v>2002</v>
      </c>
      <c r="B1729">
        <v>12</v>
      </c>
      <c r="C1729">
        <v>12</v>
      </c>
      <c r="D1729" s="30">
        <f t="shared" si="26"/>
        <v>37602</v>
      </c>
      <c r="E1729">
        <v>213.73</v>
      </c>
      <c r="F1729">
        <v>126.37</v>
      </c>
      <c r="G1729">
        <v>11.72</v>
      </c>
      <c r="H1729">
        <v>5.577</v>
      </c>
      <c r="I1729">
        <v>6.5919999999999996</v>
      </c>
      <c r="J1729">
        <v>4.2789999999999999</v>
      </c>
      <c r="K1729">
        <v>4.1420000000000003</v>
      </c>
      <c r="L1729">
        <v>22.786999999999999</v>
      </c>
    </row>
    <row r="1730" spans="1:12">
      <c r="A1730" s="15">
        <v>2002</v>
      </c>
      <c r="B1730">
        <v>12</v>
      </c>
      <c r="C1730">
        <v>13</v>
      </c>
      <c r="D1730" s="30">
        <f t="shared" ref="D1730:D1793" si="27">DATE(A1730,B1730,C1730)</f>
        <v>37603</v>
      </c>
      <c r="E1730">
        <v>213.53</v>
      </c>
      <c r="F1730">
        <v>126.21</v>
      </c>
      <c r="G1730">
        <v>11.72</v>
      </c>
      <c r="H1730">
        <v>5.5739999999999998</v>
      </c>
      <c r="I1730">
        <v>6.5979999999999999</v>
      </c>
      <c r="J1730">
        <v>4.2759999999999998</v>
      </c>
      <c r="K1730">
        <v>4.1390000000000002</v>
      </c>
      <c r="L1730">
        <v>22.760999999999999</v>
      </c>
    </row>
    <row r="1731" spans="1:12">
      <c r="A1731" s="15">
        <v>2002</v>
      </c>
      <c r="B1731">
        <v>12</v>
      </c>
      <c r="C1731">
        <v>14</v>
      </c>
      <c r="D1731" s="30">
        <f t="shared" si="27"/>
        <v>37604</v>
      </c>
      <c r="E1731">
        <v>213.8</v>
      </c>
      <c r="F1731">
        <v>126.32</v>
      </c>
      <c r="G1731">
        <v>10.597</v>
      </c>
      <c r="H1731">
        <v>6.6310000000000002</v>
      </c>
      <c r="I1731">
        <v>6.508</v>
      </c>
      <c r="J1731">
        <v>4.9930000000000003</v>
      </c>
      <c r="K1731">
        <v>4.8360000000000003</v>
      </c>
      <c r="L1731">
        <v>30.004999999999999</v>
      </c>
    </row>
    <row r="1732" spans="1:12">
      <c r="A1732" s="15">
        <v>2002</v>
      </c>
      <c r="B1732">
        <v>12</v>
      </c>
      <c r="C1732">
        <v>16</v>
      </c>
      <c r="D1732" s="30">
        <f t="shared" si="27"/>
        <v>37606</v>
      </c>
      <c r="E1732">
        <v>214.01</v>
      </c>
      <c r="F1732">
        <v>126.38</v>
      </c>
      <c r="G1732">
        <v>11.72</v>
      </c>
      <c r="H1732">
        <v>5.5650000000000004</v>
      </c>
      <c r="I1732">
        <v>6.5720000000000001</v>
      </c>
      <c r="J1732">
        <v>4.2690000000000001</v>
      </c>
      <c r="K1732">
        <v>4.133</v>
      </c>
      <c r="L1732">
        <v>22.699000000000002</v>
      </c>
    </row>
    <row r="1733" spans="1:12">
      <c r="A1733" s="15">
        <v>2002</v>
      </c>
      <c r="B1733">
        <v>12</v>
      </c>
      <c r="C1733">
        <v>17</v>
      </c>
      <c r="D1733" s="30">
        <f t="shared" si="27"/>
        <v>37607</v>
      </c>
      <c r="E1733">
        <v>214.34</v>
      </c>
      <c r="F1733">
        <v>126.54</v>
      </c>
      <c r="G1733">
        <v>11.72</v>
      </c>
      <c r="H1733">
        <v>5.5629999999999997</v>
      </c>
      <c r="I1733">
        <v>6.5449999999999999</v>
      </c>
      <c r="J1733">
        <v>4.2670000000000003</v>
      </c>
      <c r="K1733">
        <v>4.1319999999999997</v>
      </c>
      <c r="L1733">
        <v>22.684999999999999</v>
      </c>
    </row>
    <row r="1734" spans="1:12">
      <c r="A1734" s="15">
        <v>2002</v>
      </c>
      <c r="B1734">
        <v>12</v>
      </c>
      <c r="C1734">
        <v>18</v>
      </c>
      <c r="D1734" s="30">
        <f t="shared" si="27"/>
        <v>37608</v>
      </c>
      <c r="E1734">
        <v>213.83</v>
      </c>
      <c r="F1734">
        <v>126.2</v>
      </c>
      <c r="G1734">
        <v>11.72</v>
      </c>
      <c r="H1734">
        <v>5.56</v>
      </c>
      <c r="I1734">
        <v>6.6150000000000002</v>
      </c>
      <c r="J1734">
        <v>4.2610000000000001</v>
      </c>
      <c r="K1734">
        <v>4.125</v>
      </c>
      <c r="L1734">
        <v>22.637</v>
      </c>
    </row>
    <row r="1735" spans="1:12">
      <c r="A1735" s="15">
        <v>2002</v>
      </c>
      <c r="B1735">
        <v>12</v>
      </c>
      <c r="C1735">
        <v>19</v>
      </c>
      <c r="D1735" s="30">
        <f t="shared" si="27"/>
        <v>37609</v>
      </c>
      <c r="E1735">
        <v>213.92</v>
      </c>
      <c r="F1735">
        <v>126.22</v>
      </c>
      <c r="G1735">
        <v>11.72</v>
      </c>
      <c r="H1735">
        <v>5.5570000000000004</v>
      </c>
      <c r="I1735">
        <v>6.5830000000000002</v>
      </c>
      <c r="J1735">
        <v>4.266</v>
      </c>
      <c r="K1735">
        <v>4.13</v>
      </c>
      <c r="L1735">
        <v>22.654</v>
      </c>
    </row>
    <row r="1736" spans="1:12">
      <c r="A1736" s="15">
        <v>2002</v>
      </c>
      <c r="B1736">
        <v>12</v>
      </c>
      <c r="C1736">
        <v>20</v>
      </c>
      <c r="D1736" s="30">
        <f t="shared" si="27"/>
        <v>37610</v>
      </c>
      <c r="E1736">
        <v>214.1</v>
      </c>
      <c r="F1736">
        <v>126.3</v>
      </c>
      <c r="G1736">
        <v>11.72</v>
      </c>
      <c r="H1736">
        <v>5.5540000000000003</v>
      </c>
      <c r="I1736">
        <v>6.5730000000000004</v>
      </c>
      <c r="J1736">
        <v>4.2629999999999999</v>
      </c>
      <c r="K1736">
        <v>4.1280000000000001</v>
      </c>
      <c r="L1736">
        <v>22.634</v>
      </c>
    </row>
    <row r="1737" spans="1:12">
      <c r="A1737" s="15">
        <v>2002</v>
      </c>
      <c r="B1737">
        <v>12</v>
      </c>
      <c r="C1737">
        <v>21</v>
      </c>
      <c r="D1737" s="30">
        <f t="shared" si="27"/>
        <v>37611</v>
      </c>
      <c r="E1737">
        <v>214.67</v>
      </c>
      <c r="F1737">
        <v>126.61</v>
      </c>
      <c r="G1737">
        <v>11.72</v>
      </c>
      <c r="H1737">
        <v>5.5519999999999996</v>
      </c>
      <c r="I1737">
        <v>6.5179999999999998</v>
      </c>
      <c r="J1737">
        <v>4.2629999999999999</v>
      </c>
      <c r="K1737">
        <v>4.1280000000000001</v>
      </c>
      <c r="L1737">
        <v>22.629000000000001</v>
      </c>
    </row>
    <row r="1738" spans="1:12">
      <c r="A1738" s="15">
        <v>2002</v>
      </c>
      <c r="B1738">
        <v>12</v>
      </c>
      <c r="C1738">
        <v>23</v>
      </c>
      <c r="D1738" s="30">
        <f t="shared" si="27"/>
        <v>37613</v>
      </c>
      <c r="E1738">
        <v>214.69</v>
      </c>
      <c r="F1738">
        <v>126.56</v>
      </c>
      <c r="G1738">
        <v>11.72</v>
      </c>
      <c r="H1738">
        <v>5.5460000000000003</v>
      </c>
      <c r="I1738">
        <v>6.5369999999999999</v>
      </c>
      <c r="J1738">
        <v>4.2560000000000002</v>
      </c>
      <c r="K1738">
        <v>4.1219999999999999</v>
      </c>
      <c r="L1738">
        <v>22.574999999999999</v>
      </c>
    </row>
    <row r="1739" spans="1:12">
      <c r="A1739" s="15">
        <v>2002</v>
      </c>
      <c r="B1739">
        <v>12</v>
      </c>
      <c r="C1739">
        <v>24</v>
      </c>
      <c r="D1739" s="30">
        <f t="shared" si="27"/>
        <v>37614</v>
      </c>
      <c r="E1739">
        <v>214.45</v>
      </c>
      <c r="F1739">
        <v>126.38</v>
      </c>
      <c r="G1739">
        <v>11.72</v>
      </c>
      <c r="H1739">
        <v>5.5430000000000001</v>
      </c>
      <c r="I1739">
        <v>6.5220000000000002</v>
      </c>
      <c r="J1739">
        <v>4.2640000000000002</v>
      </c>
      <c r="K1739">
        <v>4.1289999999999996</v>
      </c>
      <c r="L1739">
        <v>22.606999999999999</v>
      </c>
    </row>
    <row r="1740" spans="1:12">
      <c r="A1740" s="15">
        <v>2002</v>
      </c>
      <c r="B1740">
        <v>12</v>
      </c>
      <c r="C1740">
        <v>26</v>
      </c>
      <c r="D1740" s="30">
        <f t="shared" si="27"/>
        <v>37616</v>
      </c>
      <c r="E1740">
        <v>214.53</v>
      </c>
      <c r="F1740">
        <v>126.36</v>
      </c>
      <c r="G1740">
        <v>11.72</v>
      </c>
      <c r="H1740">
        <v>5.5380000000000003</v>
      </c>
      <c r="I1740">
        <v>6.5339999999999998</v>
      </c>
      <c r="J1740">
        <v>4.258</v>
      </c>
      <c r="K1740">
        <v>4.1230000000000002</v>
      </c>
      <c r="L1740">
        <v>22.556000000000001</v>
      </c>
    </row>
    <row r="1741" spans="1:12">
      <c r="A1741" s="15">
        <v>2002</v>
      </c>
      <c r="B1741">
        <v>12</v>
      </c>
      <c r="C1741">
        <v>27</v>
      </c>
      <c r="D1741" s="30">
        <f t="shared" si="27"/>
        <v>37617</v>
      </c>
      <c r="E1741">
        <v>215.23</v>
      </c>
      <c r="F1741">
        <v>126.75</v>
      </c>
      <c r="G1741">
        <v>11.72</v>
      </c>
      <c r="H1741">
        <v>5.5350000000000001</v>
      </c>
      <c r="I1741">
        <v>6.4640000000000004</v>
      </c>
      <c r="J1741">
        <v>4.258</v>
      </c>
      <c r="K1741">
        <v>4.125</v>
      </c>
      <c r="L1741">
        <v>22.556999999999999</v>
      </c>
    </row>
    <row r="1742" spans="1:12">
      <c r="A1742" s="15">
        <v>2002</v>
      </c>
      <c r="B1742">
        <v>12</v>
      </c>
      <c r="C1742">
        <v>28</v>
      </c>
      <c r="D1742" s="30">
        <f t="shared" si="27"/>
        <v>37618</v>
      </c>
      <c r="E1742">
        <v>215.67</v>
      </c>
      <c r="F1742">
        <v>126.98</v>
      </c>
      <c r="G1742">
        <v>11.72</v>
      </c>
      <c r="H1742">
        <v>5.532</v>
      </c>
      <c r="I1742">
        <v>6.4240000000000004</v>
      </c>
      <c r="J1742">
        <v>4.2569999999999997</v>
      </c>
      <c r="K1742">
        <v>4.1239999999999997</v>
      </c>
      <c r="L1742">
        <v>22.547000000000001</v>
      </c>
    </row>
    <row r="1743" spans="1:12">
      <c r="A1743" s="15">
        <v>2002</v>
      </c>
      <c r="B1743">
        <v>12</v>
      </c>
      <c r="C1743">
        <v>30</v>
      </c>
      <c r="D1743" s="30">
        <f t="shared" si="27"/>
        <v>37620</v>
      </c>
      <c r="E1743">
        <v>216.53</v>
      </c>
      <c r="F1743">
        <v>127.43</v>
      </c>
      <c r="G1743">
        <v>11.72</v>
      </c>
      <c r="H1743">
        <v>5.5270000000000001</v>
      </c>
      <c r="I1743">
        <v>6.3449999999999998</v>
      </c>
      <c r="J1743">
        <v>4.2549999999999999</v>
      </c>
      <c r="K1743">
        <v>4.1239999999999997</v>
      </c>
      <c r="L1743">
        <v>22.527000000000001</v>
      </c>
    </row>
    <row r="1744" spans="1:12">
      <c r="A1744" s="15">
        <v>2002</v>
      </c>
      <c r="B1744">
        <v>12</v>
      </c>
      <c r="C1744">
        <v>31</v>
      </c>
      <c r="D1744" s="30">
        <f t="shared" si="27"/>
        <v>37621</v>
      </c>
      <c r="E1744">
        <v>216.62</v>
      </c>
      <c r="F1744">
        <v>127.45</v>
      </c>
      <c r="G1744">
        <v>11.72</v>
      </c>
      <c r="H1744">
        <v>5.524</v>
      </c>
      <c r="I1744">
        <v>6.3449999999999998</v>
      </c>
      <c r="J1744">
        <v>4.2519999999999998</v>
      </c>
      <c r="K1744">
        <v>4.1210000000000004</v>
      </c>
      <c r="L1744">
        <v>22.504000000000001</v>
      </c>
    </row>
    <row r="1745" spans="1:12">
      <c r="A1745" s="15">
        <v>2003</v>
      </c>
      <c r="B1745">
        <v>1</v>
      </c>
      <c r="C1745">
        <v>1</v>
      </c>
      <c r="D1745" s="30">
        <f t="shared" si="27"/>
        <v>37622</v>
      </c>
      <c r="E1745">
        <v>216.68</v>
      </c>
      <c r="F1745">
        <v>127.48</v>
      </c>
      <c r="G1745">
        <v>11.72</v>
      </c>
      <c r="H1745">
        <v>5.524</v>
      </c>
      <c r="I1745">
        <v>6.3380000000000001</v>
      </c>
      <c r="J1745">
        <v>4.2519999999999998</v>
      </c>
      <c r="K1745">
        <v>4.1219999999999999</v>
      </c>
      <c r="L1745">
        <v>22.506</v>
      </c>
    </row>
    <row r="1746" spans="1:12">
      <c r="A1746" s="15">
        <v>2003</v>
      </c>
      <c r="B1746">
        <v>1</v>
      </c>
      <c r="C1746">
        <v>2</v>
      </c>
      <c r="D1746" s="30">
        <f t="shared" si="27"/>
        <v>37623</v>
      </c>
      <c r="E1746">
        <v>217.24</v>
      </c>
      <c r="F1746">
        <v>127.79</v>
      </c>
      <c r="G1746">
        <v>11.722</v>
      </c>
      <c r="H1746">
        <v>5.5229999999999997</v>
      </c>
      <c r="I1746">
        <v>6.1950000000000003</v>
      </c>
      <c r="J1746">
        <v>4.2720000000000002</v>
      </c>
      <c r="K1746">
        <v>4.1440000000000001</v>
      </c>
      <c r="L1746">
        <v>22.626000000000001</v>
      </c>
    </row>
    <row r="1747" spans="1:12">
      <c r="A1747" s="15">
        <v>2003</v>
      </c>
      <c r="B1747">
        <v>1</v>
      </c>
      <c r="C1747">
        <v>3</v>
      </c>
      <c r="D1747" s="30">
        <f t="shared" si="27"/>
        <v>37624</v>
      </c>
      <c r="E1747">
        <v>216.94</v>
      </c>
      <c r="F1747">
        <v>127.58</v>
      </c>
      <c r="G1747">
        <v>11.722</v>
      </c>
      <c r="H1747">
        <v>5.52</v>
      </c>
      <c r="I1747">
        <v>6.24</v>
      </c>
      <c r="J1747">
        <v>4.2679999999999998</v>
      </c>
      <c r="K1747">
        <v>4.1390000000000002</v>
      </c>
      <c r="L1747">
        <v>22.587</v>
      </c>
    </row>
    <row r="1748" spans="1:12">
      <c r="A1748" s="15">
        <v>2003</v>
      </c>
      <c r="B1748">
        <v>1</v>
      </c>
      <c r="C1748">
        <v>4</v>
      </c>
      <c r="D1748" s="30">
        <f t="shared" si="27"/>
        <v>37625</v>
      </c>
      <c r="E1748">
        <v>216.52</v>
      </c>
      <c r="F1748">
        <v>127.29</v>
      </c>
      <c r="G1748">
        <v>11.722</v>
      </c>
      <c r="H1748">
        <v>5.5179999999999998</v>
      </c>
      <c r="I1748">
        <v>6.298</v>
      </c>
      <c r="J1748">
        <v>4.2629999999999999</v>
      </c>
      <c r="K1748">
        <v>4.1319999999999997</v>
      </c>
      <c r="L1748">
        <v>22.542999999999999</v>
      </c>
    </row>
    <row r="1749" spans="1:12">
      <c r="A1749" s="15">
        <v>2003</v>
      </c>
      <c r="B1749">
        <v>1</v>
      </c>
      <c r="C1749">
        <v>6</v>
      </c>
      <c r="D1749" s="30">
        <f t="shared" si="27"/>
        <v>37627</v>
      </c>
      <c r="E1749">
        <v>217.26</v>
      </c>
      <c r="F1749">
        <v>127.67</v>
      </c>
      <c r="G1749">
        <v>11.722</v>
      </c>
      <c r="H1749">
        <v>5.5119999999999996</v>
      </c>
      <c r="I1749">
        <v>6.2350000000000003</v>
      </c>
      <c r="J1749">
        <v>4.26</v>
      </c>
      <c r="K1749">
        <v>4.1310000000000002</v>
      </c>
      <c r="L1749">
        <v>22.518000000000001</v>
      </c>
    </row>
    <row r="1750" spans="1:12">
      <c r="A1750" s="15">
        <v>2003</v>
      </c>
      <c r="B1750">
        <v>1</v>
      </c>
      <c r="C1750">
        <v>7</v>
      </c>
      <c r="D1750" s="30">
        <f t="shared" si="27"/>
        <v>37628</v>
      </c>
      <c r="E1750">
        <v>217.55</v>
      </c>
      <c r="F1750">
        <v>127.81</v>
      </c>
      <c r="G1750">
        <v>11.722</v>
      </c>
      <c r="H1750">
        <v>5.5090000000000003</v>
      </c>
      <c r="I1750">
        <v>6.2130000000000001</v>
      </c>
      <c r="J1750">
        <v>4.258</v>
      </c>
      <c r="K1750">
        <v>4.13</v>
      </c>
      <c r="L1750">
        <v>22.501999999999999</v>
      </c>
    </row>
    <row r="1751" spans="1:12">
      <c r="A1751" s="15">
        <v>2003</v>
      </c>
      <c r="B1751">
        <v>1</v>
      </c>
      <c r="C1751">
        <v>8</v>
      </c>
      <c r="D1751" s="30">
        <f t="shared" si="27"/>
        <v>37629</v>
      </c>
      <c r="E1751">
        <v>217.89</v>
      </c>
      <c r="F1751">
        <v>127.95</v>
      </c>
      <c r="G1751">
        <v>11.722</v>
      </c>
      <c r="H1751">
        <v>5.5060000000000002</v>
      </c>
      <c r="I1751">
        <v>6.2169999999999996</v>
      </c>
      <c r="J1751">
        <v>4.2549999999999999</v>
      </c>
      <c r="K1751">
        <v>4.1269999999999998</v>
      </c>
      <c r="L1751">
        <v>22.477</v>
      </c>
    </row>
    <row r="1752" spans="1:12">
      <c r="A1752" s="15">
        <v>2003</v>
      </c>
      <c r="B1752">
        <v>1</v>
      </c>
      <c r="C1752">
        <v>9</v>
      </c>
      <c r="D1752" s="30">
        <f t="shared" si="27"/>
        <v>37630</v>
      </c>
      <c r="E1752">
        <v>217.86</v>
      </c>
      <c r="F1752">
        <v>127.9</v>
      </c>
      <c r="G1752">
        <v>11.722</v>
      </c>
      <c r="H1752">
        <v>5.5039999999999996</v>
      </c>
      <c r="I1752">
        <v>6.2309999999999999</v>
      </c>
      <c r="J1752">
        <v>4.2510000000000003</v>
      </c>
      <c r="K1752">
        <v>4.1230000000000002</v>
      </c>
      <c r="L1752">
        <v>22.448</v>
      </c>
    </row>
    <row r="1753" spans="1:12">
      <c r="A1753" s="15">
        <v>2003</v>
      </c>
      <c r="B1753">
        <v>1</v>
      </c>
      <c r="C1753">
        <v>10</v>
      </c>
      <c r="D1753" s="30">
        <f t="shared" si="27"/>
        <v>37631</v>
      </c>
      <c r="E1753">
        <v>217.97</v>
      </c>
      <c r="F1753">
        <v>127.94</v>
      </c>
      <c r="G1753">
        <v>11.722</v>
      </c>
      <c r="H1753">
        <v>5.5010000000000003</v>
      </c>
      <c r="I1753">
        <v>6.2279999999999998</v>
      </c>
      <c r="J1753">
        <v>4.2489999999999997</v>
      </c>
      <c r="K1753">
        <v>4.1210000000000004</v>
      </c>
      <c r="L1753">
        <v>22.425999999999998</v>
      </c>
    </row>
    <row r="1754" spans="1:12">
      <c r="A1754" s="15">
        <v>2003</v>
      </c>
      <c r="B1754">
        <v>1</v>
      </c>
      <c r="C1754">
        <v>11</v>
      </c>
      <c r="D1754" s="30">
        <f t="shared" si="27"/>
        <v>37632</v>
      </c>
      <c r="E1754">
        <v>217.8</v>
      </c>
      <c r="F1754">
        <v>127.81</v>
      </c>
      <c r="G1754">
        <v>11.722</v>
      </c>
      <c r="H1754">
        <v>5.4980000000000002</v>
      </c>
      <c r="I1754">
        <v>6.258</v>
      </c>
      <c r="J1754">
        <v>4.2450000000000001</v>
      </c>
      <c r="K1754">
        <v>4.1159999999999997</v>
      </c>
      <c r="L1754">
        <v>22.391999999999999</v>
      </c>
    </row>
    <row r="1755" spans="1:12">
      <c r="A1755" s="15">
        <v>2003</v>
      </c>
      <c r="B1755">
        <v>1</v>
      </c>
      <c r="C1755">
        <v>13</v>
      </c>
      <c r="D1755" s="30">
        <f t="shared" si="27"/>
        <v>37634</v>
      </c>
      <c r="E1755">
        <v>218.13</v>
      </c>
      <c r="F1755">
        <v>127.95</v>
      </c>
      <c r="G1755">
        <v>11.722</v>
      </c>
      <c r="H1755">
        <v>5.4930000000000003</v>
      </c>
      <c r="I1755">
        <v>6.24</v>
      </c>
      <c r="J1755">
        <v>4.24</v>
      </c>
      <c r="K1755">
        <v>4.1120000000000001</v>
      </c>
      <c r="L1755">
        <v>22.35</v>
      </c>
    </row>
    <row r="1756" spans="1:12">
      <c r="A1756" s="15">
        <v>2003</v>
      </c>
      <c r="B1756">
        <v>1</v>
      </c>
      <c r="C1756">
        <v>14</v>
      </c>
      <c r="D1756" s="30">
        <f t="shared" si="27"/>
        <v>37635</v>
      </c>
      <c r="E1756">
        <v>218.76</v>
      </c>
      <c r="F1756">
        <v>128.29</v>
      </c>
      <c r="G1756">
        <v>11.722</v>
      </c>
      <c r="H1756">
        <v>5.49</v>
      </c>
      <c r="I1756">
        <v>6.1790000000000003</v>
      </c>
      <c r="J1756">
        <v>4.24</v>
      </c>
      <c r="K1756">
        <v>4.1130000000000004</v>
      </c>
      <c r="L1756">
        <v>22.347999999999999</v>
      </c>
    </row>
    <row r="1757" spans="1:12">
      <c r="A1757" s="15">
        <v>2003</v>
      </c>
      <c r="B1757">
        <v>1</v>
      </c>
      <c r="C1757">
        <v>15</v>
      </c>
      <c r="D1757" s="30">
        <f t="shared" si="27"/>
        <v>37636</v>
      </c>
      <c r="E1757">
        <v>219.54</v>
      </c>
      <c r="F1757">
        <v>128.72</v>
      </c>
      <c r="G1757">
        <v>11.722</v>
      </c>
      <c r="H1757">
        <v>5.4870000000000001</v>
      </c>
      <c r="I1757">
        <v>6.101</v>
      </c>
      <c r="J1757">
        <v>4.24</v>
      </c>
      <c r="K1757">
        <v>4.1150000000000002</v>
      </c>
      <c r="L1757">
        <v>22.350999999999999</v>
      </c>
    </row>
    <row r="1758" spans="1:12">
      <c r="A1758" s="15">
        <v>2003</v>
      </c>
      <c r="B1758">
        <v>1</v>
      </c>
      <c r="C1758">
        <v>16</v>
      </c>
      <c r="D1758" s="30">
        <f t="shared" si="27"/>
        <v>37637</v>
      </c>
      <c r="E1758">
        <v>218.59</v>
      </c>
      <c r="F1758">
        <v>128.12</v>
      </c>
      <c r="G1758">
        <v>11.722</v>
      </c>
      <c r="H1758">
        <v>5.484</v>
      </c>
      <c r="I1758">
        <v>6.2190000000000003</v>
      </c>
      <c r="J1758">
        <v>4.2329999999999997</v>
      </c>
      <c r="K1758">
        <v>4.1050000000000004</v>
      </c>
      <c r="L1758">
        <v>22.286999999999999</v>
      </c>
    </row>
    <row r="1759" spans="1:12">
      <c r="A1759" s="15">
        <v>2003</v>
      </c>
      <c r="B1759">
        <v>1</v>
      </c>
      <c r="C1759">
        <v>17</v>
      </c>
      <c r="D1759" s="30">
        <f t="shared" si="27"/>
        <v>37638</v>
      </c>
      <c r="E1759">
        <v>218.59</v>
      </c>
      <c r="F1759">
        <v>128.09</v>
      </c>
      <c r="G1759">
        <v>11.722</v>
      </c>
      <c r="H1759">
        <v>5.4809999999999999</v>
      </c>
      <c r="I1759">
        <v>6.23</v>
      </c>
      <c r="J1759">
        <v>4.2290000000000001</v>
      </c>
      <c r="K1759">
        <v>4.1020000000000003</v>
      </c>
      <c r="L1759">
        <v>22.26</v>
      </c>
    </row>
    <row r="1760" spans="1:12">
      <c r="A1760" s="15">
        <v>2003</v>
      </c>
      <c r="B1760">
        <v>1</v>
      </c>
      <c r="C1760">
        <v>18</v>
      </c>
      <c r="D1760" s="30">
        <f t="shared" si="27"/>
        <v>37639</v>
      </c>
      <c r="E1760">
        <v>218.64</v>
      </c>
      <c r="F1760">
        <v>128.09</v>
      </c>
      <c r="G1760">
        <v>11.5</v>
      </c>
      <c r="H1760">
        <v>5.5350000000000001</v>
      </c>
      <c r="I1760">
        <v>6.2140000000000004</v>
      </c>
      <c r="J1760">
        <v>4.2729999999999997</v>
      </c>
      <c r="K1760">
        <v>4.1440000000000001</v>
      </c>
      <c r="L1760">
        <v>22.690999999999999</v>
      </c>
    </row>
    <row r="1761" spans="1:12">
      <c r="A1761" s="15">
        <v>2003</v>
      </c>
      <c r="B1761">
        <v>1</v>
      </c>
      <c r="C1761">
        <v>20</v>
      </c>
      <c r="D1761" s="30">
        <f t="shared" si="27"/>
        <v>37641</v>
      </c>
      <c r="E1761">
        <v>218.59</v>
      </c>
      <c r="F1761">
        <v>128</v>
      </c>
      <c r="G1761">
        <v>11.5</v>
      </c>
      <c r="H1761">
        <v>5.5289999999999999</v>
      </c>
      <c r="I1761">
        <v>6.24</v>
      </c>
      <c r="J1761">
        <v>4.266</v>
      </c>
      <c r="K1761">
        <v>4.1369999999999996</v>
      </c>
      <c r="L1761">
        <v>22.635000000000002</v>
      </c>
    </row>
    <row r="1762" spans="1:12">
      <c r="A1762" s="15">
        <v>2003</v>
      </c>
      <c r="B1762">
        <v>1</v>
      </c>
      <c r="C1762">
        <v>21</v>
      </c>
      <c r="D1762" s="30">
        <f t="shared" si="27"/>
        <v>37642</v>
      </c>
      <c r="E1762">
        <v>218.77</v>
      </c>
      <c r="F1762">
        <v>128.08000000000001</v>
      </c>
      <c r="G1762">
        <v>11.5</v>
      </c>
      <c r="H1762">
        <v>5.5259999999999998</v>
      </c>
      <c r="I1762">
        <v>6.2290000000000001</v>
      </c>
      <c r="J1762">
        <v>4.2640000000000002</v>
      </c>
      <c r="K1762">
        <v>4.1349999999999998</v>
      </c>
      <c r="L1762">
        <v>22.614999999999998</v>
      </c>
    </row>
    <row r="1763" spans="1:12">
      <c r="A1763" s="15">
        <v>2003</v>
      </c>
      <c r="B1763">
        <v>1</v>
      </c>
      <c r="C1763">
        <v>22</v>
      </c>
      <c r="D1763" s="30">
        <f t="shared" si="27"/>
        <v>37643</v>
      </c>
      <c r="E1763">
        <v>218.89</v>
      </c>
      <c r="F1763">
        <v>128.12</v>
      </c>
      <c r="G1763">
        <v>11.5</v>
      </c>
      <c r="H1763">
        <v>5.5229999999999997</v>
      </c>
      <c r="I1763">
        <v>6.226</v>
      </c>
      <c r="J1763">
        <v>4.2610000000000001</v>
      </c>
      <c r="K1763">
        <v>4.133</v>
      </c>
      <c r="L1763">
        <v>22.591999999999999</v>
      </c>
    </row>
    <row r="1764" spans="1:12">
      <c r="A1764" s="15">
        <v>2003</v>
      </c>
      <c r="B1764">
        <v>1</v>
      </c>
      <c r="C1764">
        <v>23</v>
      </c>
      <c r="D1764" s="30">
        <f t="shared" si="27"/>
        <v>37644</v>
      </c>
      <c r="E1764">
        <v>218.74</v>
      </c>
      <c r="F1764">
        <v>128</v>
      </c>
      <c r="G1764">
        <v>11.5</v>
      </c>
      <c r="H1764">
        <v>5.5209999999999999</v>
      </c>
      <c r="I1764">
        <v>6.2530000000000001</v>
      </c>
      <c r="J1764">
        <v>4.2569999999999997</v>
      </c>
      <c r="K1764">
        <v>4.1280000000000001</v>
      </c>
      <c r="L1764">
        <v>22.559000000000001</v>
      </c>
    </row>
    <row r="1765" spans="1:12">
      <c r="A1765" s="15">
        <v>2003</v>
      </c>
      <c r="B1765">
        <v>1</v>
      </c>
      <c r="C1765">
        <v>24</v>
      </c>
      <c r="D1765" s="30">
        <f t="shared" si="27"/>
        <v>37645</v>
      </c>
      <c r="E1765">
        <v>217.56</v>
      </c>
      <c r="F1765">
        <v>127.26</v>
      </c>
      <c r="G1765">
        <v>11.5</v>
      </c>
      <c r="H1765">
        <v>5.5179999999999998</v>
      </c>
      <c r="I1765">
        <v>6.3840000000000003</v>
      </c>
      <c r="J1765">
        <v>4.2510000000000003</v>
      </c>
      <c r="K1765">
        <v>4.12</v>
      </c>
      <c r="L1765">
        <v>22.503</v>
      </c>
    </row>
    <row r="1766" spans="1:12">
      <c r="A1766" s="15">
        <v>2003</v>
      </c>
      <c r="B1766">
        <v>1</v>
      </c>
      <c r="C1766">
        <v>25</v>
      </c>
      <c r="D1766" s="30">
        <f t="shared" si="27"/>
        <v>37646</v>
      </c>
      <c r="E1766">
        <v>216.69</v>
      </c>
      <c r="F1766">
        <v>126.71</v>
      </c>
      <c r="G1766">
        <v>11.5</v>
      </c>
      <c r="H1766">
        <v>5.5149999999999997</v>
      </c>
      <c r="I1766">
        <v>6.4950000000000001</v>
      </c>
      <c r="J1766">
        <v>4.2439999999999998</v>
      </c>
      <c r="K1766">
        <v>4.1100000000000003</v>
      </c>
      <c r="L1766">
        <v>22.440999999999999</v>
      </c>
    </row>
    <row r="1767" spans="1:12">
      <c r="A1767" s="15">
        <v>2003</v>
      </c>
      <c r="B1767">
        <v>1</v>
      </c>
      <c r="C1767">
        <v>27</v>
      </c>
      <c r="D1767" s="30">
        <f t="shared" si="27"/>
        <v>37648</v>
      </c>
      <c r="E1767">
        <v>216.74</v>
      </c>
      <c r="F1767">
        <v>126.67</v>
      </c>
      <c r="G1767">
        <v>11.5</v>
      </c>
      <c r="H1767">
        <v>5.51</v>
      </c>
      <c r="I1767">
        <v>6.51</v>
      </c>
      <c r="J1767">
        <v>4.2380000000000004</v>
      </c>
      <c r="K1767">
        <v>4.1040000000000001</v>
      </c>
      <c r="L1767">
        <v>22.388000000000002</v>
      </c>
    </row>
    <row r="1768" spans="1:12">
      <c r="A1768" s="15">
        <v>2003</v>
      </c>
      <c r="B1768">
        <v>1</v>
      </c>
      <c r="C1768">
        <v>28</v>
      </c>
      <c r="D1768" s="30">
        <f t="shared" si="27"/>
        <v>37649</v>
      </c>
      <c r="E1768">
        <v>216.08</v>
      </c>
      <c r="F1768">
        <v>126.24</v>
      </c>
      <c r="G1768">
        <v>11.5</v>
      </c>
      <c r="H1768">
        <v>5.5069999999999997</v>
      </c>
      <c r="I1768">
        <v>6.4950000000000001</v>
      </c>
      <c r="J1768">
        <v>4.2530000000000001</v>
      </c>
      <c r="K1768">
        <v>4.12</v>
      </c>
      <c r="L1768">
        <v>22.463999999999999</v>
      </c>
    </row>
    <row r="1769" spans="1:12">
      <c r="A1769" s="15">
        <v>2003</v>
      </c>
      <c r="B1769">
        <v>1</v>
      </c>
      <c r="C1769">
        <v>29</v>
      </c>
      <c r="D1769" s="30">
        <f t="shared" si="27"/>
        <v>37650</v>
      </c>
      <c r="E1769">
        <v>216.47</v>
      </c>
      <c r="F1769">
        <v>126.44</v>
      </c>
      <c r="G1769">
        <v>11.5</v>
      </c>
      <c r="H1769">
        <v>5.5039999999999996</v>
      </c>
      <c r="I1769">
        <v>6.3869999999999996</v>
      </c>
      <c r="J1769">
        <v>4.2679999999999998</v>
      </c>
      <c r="K1769">
        <v>4.1360000000000001</v>
      </c>
      <c r="L1769">
        <v>22.545999999999999</v>
      </c>
    </row>
    <row r="1770" spans="1:12">
      <c r="A1770" s="15">
        <v>2003</v>
      </c>
      <c r="B1770">
        <v>1</v>
      </c>
      <c r="C1770">
        <v>30</v>
      </c>
      <c r="D1770" s="30">
        <f t="shared" si="27"/>
        <v>37651</v>
      </c>
      <c r="E1770">
        <v>215.61</v>
      </c>
      <c r="F1770">
        <v>125.9</v>
      </c>
      <c r="G1770">
        <v>11.565</v>
      </c>
      <c r="H1770">
        <v>5.6980000000000004</v>
      </c>
      <c r="I1770">
        <v>6.4459999999999997</v>
      </c>
      <c r="J1770">
        <v>4.3869999999999996</v>
      </c>
      <c r="K1770">
        <v>4.25</v>
      </c>
      <c r="L1770">
        <v>23.975000000000001</v>
      </c>
    </row>
    <row r="1771" spans="1:12">
      <c r="A1771" s="15">
        <v>2003</v>
      </c>
      <c r="B1771">
        <v>1</v>
      </c>
      <c r="C1771">
        <v>31</v>
      </c>
      <c r="D1771" s="30">
        <f t="shared" si="27"/>
        <v>37652</v>
      </c>
      <c r="E1771">
        <v>214.14</v>
      </c>
      <c r="F1771">
        <v>124.99</v>
      </c>
      <c r="G1771">
        <v>11.565</v>
      </c>
      <c r="H1771">
        <v>5.6950000000000003</v>
      </c>
      <c r="I1771">
        <v>6.6210000000000004</v>
      </c>
      <c r="J1771">
        <v>4.3760000000000003</v>
      </c>
      <c r="K1771">
        <v>4.2359999999999998</v>
      </c>
      <c r="L1771">
        <v>23.882999999999999</v>
      </c>
    </row>
    <row r="1772" spans="1:12">
      <c r="A1772" s="15">
        <v>2003</v>
      </c>
      <c r="B1772">
        <v>2</v>
      </c>
      <c r="C1772">
        <v>1</v>
      </c>
      <c r="D1772" s="30">
        <f t="shared" si="27"/>
        <v>37653</v>
      </c>
      <c r="E1772">
        <v>215.7</v>
      </c>
      <c r="F1772">
        <v>125.91</v>
      </c>
      <c r="G1772">
        <v>11.565</v>
      </c>
      <c r="H1772">
        <v>5.6950000000000003</v>
      </c>
      <c r="I1772">
        <v>6.4470000000000001</v>
      </c>
      <c r="J1772">
        <v>4.3840000000000003</v>
      </c>
      <c r="K1772">
        <v>4.2469999999999999</v>
      </c>
      <c r="L1772">
        <v>23.95</v>
      </c>
    </row>
    <row r="1773" spans="1:12">
      <c r="A1773" s="15">
        <v>2003</v>
      </c>
      <c r="B1773">
        <v>2</v>
      </c>
      <c r="C1773">
        <v>3</v>
      </c>
      <c r="D1773" s="30">
        <f t="shared" si="27"/>
        <v>37655</v>
      </c>
      <c r="E1773">
        <v>215.87</v>
      </c>
      <c r="F1773">
        <v>125.95</v>
      </c>
      <c r="G1773">
        <v>11.565</v>
      </c>
      <c r="H1773">
        <v>5.6890000000000001</v>
      </c>
      <c r="I1773">
        <v>6.4480000000000004</v>
      </c>
      <c r="J1773">
        <v>4.3789999999999996</v>
      </c>
      <c r="K1773">
        <v>4.242</v>
      </c>
      <c r="L1773">
        <v>23.901</v>
      </c>
    </row>
    <row r="1774" spans="1:12">
      <c r="A1774" s="15">
        <v>2003</v>
      </c>
      <c r="B1774">
        <v>2</v>
      </c>
      <c r="C1774">
        <v>4</v>
      </c>
      <c r="D1774" s="30">
        <f t="shared" si="27"/>
        <v>37656</v>
      </c>
      <c r="E1774">
        <v>215.89</v>
      </c>
      <c r="F1774">
        <v>125.93</v>
      </c>
      <c r="G1774">
        <v>11.565</v>
      </c>
      <c r="H1774">
        <v>5.6859999999999999</v>
      </c>
      <c r="I1774">
        <v>6.4550000000000001</v>
      </c>
      <c r="J1774">
        <v>4.3760000000000003</v>
      </c>
      <c r="K1774">
        <v>4.2389999999999999</v>
      </c>
      <c r="L1774">
        <v>23.873999999999999</v>
      </c>
    </row>
    <row r="1775" spans="1:12">
      <c r="A1775" s="15">
        <v>2003</v>
      </c>
      <c r="B1775">
        <v>2</v>
      </c>
      <c r="C1775">
        <v>5</v>
      </c>
      <c r="D1775" s="30">
        <f t="shared" si="27"/>
        <v>37657</v>
      </c>
      <c r="E1775">
        <v>215.28</v>
      </c>
      <c r="F1775">
        <v>125.54</v>
      </c>
      <c r="G1775">
        <v>11.565</v>
      </c>
      <c r="H1775">
        <v>5.6840000000000002</v>
      </c>
      <c r="I1775">
        <v>6.5330000000000004</v>
      </c>
      <c r="J1775">
        <v>4.3689999999999998</v>
      </c>
      <c r="K1775">
        <v>4.2309999999999999</v>
      </c>
      <c r="L1775">
        <v>23.82</v>
      </c>
    </row>
    <row r="1776" spans="1:12">
      <c r="A1776" s="15">
        <v>2003</v>
      </c>
      <c r="B1776">
        <v>2</v>
      </c>
      <c r="C1776">
        <v>6</v>
      </c>
      <c r="D1776" s="30">
        <f t="shared" si="27"/>
        <v>37658</v>
      </c>
      <c r="E1776">
        <v>215.75</v>
      </c>
      <c r="F1776">
        <v>125.79</v>
      </c>
      <c r="G1776">
        <v>11.565</v>
      </c>
      <c r="H1776">
        <v>5.681</v>
      </c>
      <c r="I1776">
        <v>6.4909999999999997</v>
      </c>
      <c r="J1776">
        <v>4.3680000000000003</v>
      </c>
      <c r="K1776">
        <v>4.2309999999999999</v>
      </c>
      <c r="L1776">
        <v>23.812000000000001</v>
      </c>
    </row>
    <row r="1777" spans="1:12">
      <c r="A1777" s="15">
        <v>2003</v>
      </c>
      <c r="B1777">
        <v>2</v>
      </c>
      <c r="C1777">
        <v>7</v>
      </c>
      <c r="D1777" s="30">
        <f t="shared" si="27"/>
        <v>37659</v>
      </c>
      <c r="E1777">
        <v>213.55</v>
      </c>
      <c r="F1777">
        <v>124.45</v>
      </c>
      <c r="G1777">
        <v>11.565</v>
      </c>
      <c r="H1777">
        <v>5.6779999999999999</v>
      </c>
      <c r="I1777">
        <v>6.7489999999999997</v>
      </c>
      <c r="J1777">
        <v>4.3540000000000001</v>
      </c>
      <c r="K1777">
        <v>4.2119999999999997</v>
      </c>
      <c r="L1777">
        <v>23.687999999999999</v>
      </c>
    </row>
    <row r="1778" spans="1:12">
      <c r="A1778" s="15">
        <v>2003</v>
      </c>
      <c r="B1778">
        <v>2</v>
      </c>
      <c r="C1778">
        <v>8</v>
      </c>
      <c r="D1778" s="30">
        <f t="shared" si="27"/>
        <v>37660</v>
      </c>
      <c r="E1778">
        <v>212.18</v>
      </c>
      <c r="F1778">
        <v>123.6</v>
      </c>
      <c r="G1778">
        <v>11.565</v>
      </c>
      <c r="H1778">
        <v>5.6749999999999998</v>
      </c>
      <c r="I1778">
        <v>6.9160000000000004</v>
      </c>
      <c r="J1778">
        <v>4.343</v>
      </c>
      <c r="K1778">
        <v>4.1980000000000004</v>
      </c>
      <c r="L1778">
        <v>23.6</v>
      </c>
    </row>
    <row r="1779" spans="1:12">
      <c r="A1779" s="15">
        <v>2003</v>
      </c>
      <c r="B1779">
        <v>2</v>
      </c>
      <c r="C1779">
        <v>10</v>
      </c>
      <c r="D1779" s="30">
        <f t="shared" si="27"/>
        <v>37662</v>
      </c>
      <c r="E1779">
        <v>212.37</v>
      </c>
      <c r="F1779">
        <v>123.65</v>
      </c>
      <c r="G1779">
        <v>11.565</v>
      </c>
      <c r="H1779">
        <v>5.67</v>
      </c>
      <c r="I1779">
        <v>6.9160000000000004</v>
      </c>
      <c r="J1779">
        <v>4.3380000000000001</v>
      </c>
      <c r="K1779">
        <v>4.1929999999999996</v>
      </c>
      <c r="L1779">
        <v>23.550999999999998</v>
      </c>
    </row>
    <row r="1780" spans="1:12">
      <c r="A1780" s="15">
        <v>2003</v>
      </c>
      <c r="B1780">
        <v>2</v>
      </c>
      <c r="C1780">
        <v>11</v>
      </c>
      <c r="D1780" s="30">
        <f t="shared" si="27"/>
        <v>37663</v>
      </c>
      <c r="E1780">
        <v>212.75</v>
      </c>
      <c r="F1780">
        <v>123.84</v>
      </c>
      <c r="G1780">
        <v>11.565</v>
      </c>
      <c r="H1780">
        <v>5.6669999999999998</v>
      </c>
      <c r="I1780">
        <v>6.8840000000000003</v>
      </c>
      <c r="J1780">
        <v>4.3369999999999997</v>
      </c>
      <c r="K1780">
        <v>4.1920000000000002</v>
      </c>
      <c r="L1780">
        <v>23.54</v>
      </c>
    </row>
    <row r="1781" spans="1:12">
      <c r="A1781" s="15">
        <v>2003</v>
      </c>
      <c r="B1781">
        <v>2</v>
      </c>
      <c r="C1781">
        <v>12</v>
      </c>
      <c r="D1781" s="30">
        <f t="shared" si="27"/>
        <v>37664</v>
      </c>
      <c r="E1781">
        <v>211.55</v>
      </c>
      <c r="F1781">
        <v>123.1</v>
      </c>
      <c r="G1781">
        <v>11.565</v>
      </c>
      <c r="H1781">
        <v>5.6639999999999997</v>
      </c>
      <c r="I1781">
        <v>7.032</v>
      </c>
      <c r="J1781">
        <v>4.327</v>
      </c>
      <c r="K1781">
        <v>4.18</v>
      </c>
      <c r="L1781">
        <v>23.459</v>
      </c>
    </row>
    <row r="1782" spans="1:12">
      <c r="A1782" s="15">
        <v>2003</v>
      </c>
      <c r="B1782">
        <v>2</v>
      </c>
      <c r="C1782">
        <v>14</v>
      </c>
      <c r="D1782" s="30">
        <f t="shared" si="27"/>
        <v>37666</v>
      </c>
      <c r="E1782">
        <v>211.11</v>
      </c>
      <c r="F1782">
        <v>122.77</v>
      </c>
      <c r="G1782">
        <v>11.565</v>
      </c>
      <c r="H1782">
        <v>5.6589999999999998</v>
      </c>
      <c r="I1782">
        <v>7.1050000000000004</v>
      </c>
      <c r="J1782">
        <v>4.3179999999999996</v>
      </c>
      <c r="K1782">
        <v>4.17</v>
      </c>
      <c r="L1782">
        <v>23.382999999999999</v>
      </c>
    </row>
    <row r="1783" spans="1:12">
      <c r="A1783" s="15">
        <v>2003</v>
      </c>
      <c r="B1783">
        <v>2</v>
      </c>
      <c r="C1783">
        <v>15</v>
      </c>
      <c r="D1783" s="30">
        <f t="shared" si="27"/>
        <v>37667</v>
      </c>
      <c r="E1783">
        <v>213.52</v>
      </c>
      <c r="F1783">
        <v>124.17</v>
      </c>
      <c r="G1783">
        <v>11.565</v>
      </c>
      <c r="H1783">
        <v>5.6559999999999997</v>
      </c>
      <c r="I1783">
        <v>6.8380000000000001</v>
      </c>
      <c r="J1783">
        <v>4.3280000000000003</v>
      </c>
      <c r="K1783">
        <v>4.1840000000000002</v>
      </c>
      <c r="L1783">
        <v>23.460999999999999</v>
      </c>
    </row>
    <row r="1784" spans="1:12">
      <c r="A1784" s="15">
        <v>2003</v>
      </c>
      <c r="B1784">
        <v>2</v>
      </c>
      <c r="C1784">
        <v>17</v>
      </c>
      <c r="D1784" s="30">
        <f t="shared" si="27"/>
        <v>37669</v>
      </c>
      <c r="E1784">
        <v>214.41</v>
      </c>
      <c r="F1784">
        <v>124.63</v>
      </c>
      <c r="G1784">
        <v>11.565</v>
      </c>
      <c r="H1784">
        <v>5.65</v>
      </c>
      <c r="I1784">
        <v>6.758</v>
      </c>
      <c r="J1784">
        <v>4.3259999999999996</v>
      </c>
      <c r="K1784">
        <v>4.1840000000000002</v>
      </c>
      <c r="L1784">
        <v>23.443999999999999</v>
      </c>
    </row>
    <row r="1785" spans="1:12">
      <c r="A1785" s="15">
        <v>2003</v>
      </c>
      <c r="B1785">
        <v>2</v>
      </c>
      <c r="C1785">
        <v>18</v>
      </c>
      <c r="D1785" s="30">
        <f t="shared" si="27"/>
        <v>37670</v>
      </c>
      <c r="E1785">
        <v>215.39</v>
      </c>
      <c r="F1785">
        <v>125.18</v>
      </c>
      <c r="G1785">
        <v>11.565</v>
      </c>
      <c r="H1785">
        <v>5.6479999999999997</v>
      </c>
      <c r="I1785">
        <v>6.6559999999999997</v>
      </c>
      <c r="J1785">
        <v>4.3280000000000003</v>
      </c>
      <c r="K1785">
        <v>4.1879999999999997</v>
      </c>
      <c r="L1785">
        <v>23.457999999999998</v>
      </c>
    </row>
    <row r="1786" spans="1:12">
      <c r="A1786" s="15">
        <v>2003</v>
      </c>
      <c r="B1786">
        <v>2</v>
      </c>
      <c r="C1786">
        <v>19</v>
      </c>
      <c r="D1786" s="30">
        <f t="shared" si="27"/>
        <v>37671</v>
      </c>
      <c r="E1786">
        <v>214</v>
      </c>
      <c r="F1786">
        <v>124.32</v>
      </c>
      <c r="G1786">
        <v>11.565</v>
      </c>
      <c r="H1786">
        <v>5.6449999999999996</v>
      </c>
      <c r="I1786">
        <v>6.8259999999999996</v>
      </c>
      <c r="J1786">
        <v>4.3170000000000002</v>
      </c>
      <c r="K1786">
        <v>4.1749999999999998</v>
      </c>
      <c r="L1786">
        <v>23.37</v>
      </c>
    </row>
    <row r="1787" spans="1:12">
      <c r="A1787" s="15">
        <v>2003</v>
      </c>
      <c r="B1787">
        <v>2</v>
      </c>
      <c r="C1787">
        <v>20</v>
      </c>
      <c r="D1787" s="30">
        <f t="shared" si="27"/>
        <v>37672</v>
      </c>
      <c r="E1787">
        <v>213.19</v>
      </c>
      <c r="F1787">
        <v>123.8</v>
      </c>
      <c r="G1787">
        <v>11.565</v>
      </c>
      <c r="H1787">
        <v>5.6420000000000003</v>
      </c>
      <c r="I1787">
        <v>6.93</v>
      </c>
      <c r="J1787">
        <v>4.3090000000000002</v>
      </c>
      <c r="K1787">
        <v>4.165</v>
      </c>
      <c r="L1787">
        <v>23.306000000000001</v>
      </c>
    </row>
    <row r="1788" spans="1:12">
      <c r="A1788" s="15">
        <v>2003</v>
      </c>
      <c r="B1788">
        <v>2</v>
      </c>
      <c r="C1788">
        <v>21</v>
      </c>
      <c r="D1788" s="30">
        <f t="shared" si="27"/>
        <v>37673</v>
      </c>
      <c r="E1788">
        <v>213.01</v>
      </c>
      <c r="F1788">
        <v>123.66</v>
      </c>
      <c r="G1788">
        <v>11.565</v>
      </c>
      <c r="H1788">
        <v>5.6390000000000002</v>
      </c>
      <c r="I1788">
        <v>6.9530000000000003</v>
      </c>
      <c r="J1788">
        <v>4.3070000000000004</v>
      </c>
      <c r="K1788">
        <v>4.1630000000000003</v>
      </c>
      <c r="L1788">
        <v>23.283000000000001</v>
      </c>
    </row>
    <row r="1789" spans="1:12">
      <c r="A1789" s="15">
        <v>2003</v>
      </c>
      <c r="B1789">
        <v>2</v>
      </c>
      <c r="C1789">
        <v>22</v>
      </c>
      <c r="D1789" s="30">
        <f t="shared" si="27"/>
        <v>37674</v>
      </c>
      <c r="E1789">
        <v>213.03</v>
      </c>
      <c r="F1789">
        <v>123.64</v>
      </c>
      <c r="G1789">
        <v>11.565</v>
      </c>
      <c r="H1789">
        <v>5.6360000000000001</v>
      </c>
      <c r="I1789">
        <v>6.9610000000000003</v>
      </c>
      <c r="J1789">
        <v>4.3040000000000003</v>
      </c>
      <c r="K1789">
        <v>4.1589999999999998</v>
      </c>
      <c r="L1789">
        <v>23.256</v>
      </c>
    </row>
    <row r="1790" spans="1:12">
      <c r="A1790" s="15">
        <v>2003</v>
      </c>
      <c r="B1790">
        <v>2</v>
      </c>
      <c r="C1790">
        <v>24</v>
      </c>
      <c r="D1790" s="30">
        <f t="shared" si="27"/>
        <v>37676</v>
      </c>
      <c r="E1790">
        <v>212.66</v>
      </c>
      <c r="F1790">
        <v>123.35</v>
      </c>
      <c r="G1790">
        <v>11.565</v>
      </c>
      <c r="H1790">
        <v>5.6310000000000002</v>
      </c>
      <c r="I1790">
        <v>7.0259999999999998</v>
      </c>
      <c r="J1790">
        <v>4.2960000000000003</v>
      </c>
      <c r="K1790">
        <v>4.1500000000000004</v>
      </c>
      <c r="L1790">
        <v>23.183</v>
      </c>
    </row>
    <row r="1791" spans="1:12">
      <c r="A1791" s="15">
        <v>2003</v>
      </c>
      <c r="B1791">
        <v>2</v>
      </c>
      <c r="C1791">
        <v>25</v>
      </c>
      <c r="D1791" s="30">
        <f t="shared" si="27"/>
        <v>37677</v>
      </c>
      <c r="E1791">
        <v>213.17</v>
      </c>
      <c r="F1791">
        <v>123.62</v>
      </c>
      <c r="G1791">
        <v>11.565</v>
      </c>
      <c r="H1791">
        <v>5.6280000000000001</v>
      </c>
      <c r="I1791">
        <v>6.9779999999999998</v>
      </c>
      <c r="J1791">
        <v>4.2949999999999999</v>
      </c>
      <c r="K1791">
        <v>4.1500000000000004</v>
      </c>
      <c r="L1791">
        <v>23.178000000000001</v>
      </c>
    </row>
    <row r="1792" spans="1:12">
      <c r="A1792" s="15">
        <v>2003</v>
      </c>
      <c r="B1792">
        <v>2</v>
      </c>
      <c r="C1792">
        <v>26</v>
      </c>
      <c r="D1792" s="30">
        <f t="shared" si="27"/>
        <v>37678</v>
      </c>
      <c r="E1792">
        <v>212.86</v>
      </c>
      <c r="F1792">
        <v>123.4</v>
      </c>
      <c r="G1792">
        <v>11.565</v>
      </c>
      <c r="H1792">
        <v>5.625</v>
      </c>
      <c r="I1792">
        <v>7.0060000000000002</v>
      </c>
      <c r="J1792">
        <v>4.2949999999999999</v>
      </c>
      <c r="K1792">
        <v>4.149</v>
      </c>
      <c r="L1792">
        <v>23.161999999999999</v>
      </c>
    </row>
    <row r="1793" spans="1:12">
      <c r="A1793" s="15">
        <v>2003</v>
      </c>
      <c r="B1793">
        <v>2</v>
      </c>
      <c r="C1793">
        <v>27</v>
      </c>
      <c r="D1793" s="30">
        <f t="shared" si="27"/>
        <v>37679</v>
      </c>
      <c r="E1793">
        <v>213.34</v>
      </c>
      <c r="F1793">
        <v>123.66</v>
      </c>
      <c r="G1793">
        <v>11.565</v>
      </c>
      <c r="H1793">
        <v>5.6230000000000002</v>
      </c>
      <c r="I1793">
        <v>6.96</v>
      </c>
      <c r="J1793">
        <v>4.2939999999999996</v>
      </c>
      <c r="K1793">
        <v>4.149</v>
      </c>
      <c r="L1793">
        <v>23.155000000000001</v>
      </c>
    </row>
    <row r="1794" spans="1:12">
      <c r="A1794" s="15">
        <v>2003</v>
      </c>
      <c r="B1794">
        <v>2</v>
      </c>
      <c r="C1794">
        <v>28</v>
      </c>
      <c r="D1794" s="30">
        <f t="shared" ref="D1794:D1857" si="28">DATE(A1794,B1794,C1794)</f>
        <v>37680</v>
      </c>
      <c r="E1794">
        <v>215.84</v>
      </c>
      <c r="F1794">
        <v>125.11</v>
      </c>
      <c r="G1794">
        <v>11.565</v>
      </c>
      <c r="H1794">
        <v>5.62</v>
      </c>
      <c r="I1794">
        <v>6.6849999999999996</v>
      </c>
      <c r="J1794">
        <v>4.3040000000000003</v>
      </c>
      <c r="K1794">
        <v>4.1639999999999997</v>
      </c>
      <c r="L1794">
        <v>23.234999999999999</v>
      </c>
    </row>
    <row r="1795" spans="1:12">
      <c r="A1795" s="15">
        <v>2003</v>
      </c>
      <c r="B1795">
        <v>3</v>
      </c>
      <c r="C1795">
        <v>3</v>
      </c>
      <c r="D1795" s="30">
        <f t="shared" si="28"/>
        <v>37683</v>
      </c>
      <c r="E1795">
        <v>219.14</v>
      </c>
      <c r="F1795">
        <v>126.9</v>
      </c>
      <c r="G1795">
        <v>11.565</v>
      </c>
      <c r="H1795">
        <v>5.6059999999999999</v>
      </c>
      <c r="I1795">
        <v>6.2880000000000003</v>
      </c>
      <c r="J1795">
        <v>4.3220000000000001</v>
      </c>
      <c r="K1795">
        <v>4.1900000000000004</v>
      </c>
      <c r="L1795">
        <v>23.341000000000001</v>
      </c>
    </row>
    <row r="1796" spans="1:12">
      <c r="A1796" s="15">
        <v>2003</v>
      </c>
      <c r="B1796">
        <v>3</v>
      </c>
      <c r="C1796">
        <v>4</v>
      </c>
      <c r="D1796" s="30">
        <f t="shared" si="28"/>
        <v>37684</v>
      </c>
      <c r="E1796">
        <v>217.09</v>
      </c>
      <c r="F1796">
        <v>125.65</v>
      </c>
      <c r="G1796">
        <v>11.565</v>
      </c>
      <c r="H1796">
        <v>5.6029999999999998</v>
      </c>
      <c r="I1796">
        <v>6.5279999999999996</v>
      </c>
      <c r="J1796">
        <v>4.3079999999999998</v>
      </c>
      <c r="K1796">
        <v>4.1719999999999997</v>
      </c>
      <c r="L1796">
        <v>23.227</v>
      </c>
    </row>
    <row r="1797" spans="1:12">
      <c r="A1797" s="15">
        <v>2003</v>
      </c>
      <c r="B1797">
        <v>3</v>
      </c>
      <c r="C1797">
        <v>5</v>
      </c>
      <c r="D1797" s="30">
        <f t="shared" si="28"/>
        <v>37685</v>
      </c>
      <c r="E1797">
        <v>217.21</v>
      </c>
      <c r="F1797">
        <v>125.69</v>
      </c>
      <c r="G1797">
        <v>11.565</v>
      </c>
      <c r="H1797">
        <v>5.6</v>
      </c>
      <c r="I1797">
        <v>6.5250000000000004</v>
      </c>
      <c r="J1797">
        <v>4.3049999999999997</v>
      </c>
      <c r="K1797">
        <v>4.1689999999999996</v>
      </c>
      <c r="L1797">
        <v>23.204000000000001</v>
      </c>
    </row>
    <row r="1798" spans="1:12">
      <c r="A1798" s="15">
        <v>2003</v>
      </c>
      <c r="B1798">
        <v>3</v>
      </c>
      <c r="C1798">
        <v>6</v>
      </c>
      <c r="D1798" s="30">
        <f t="shared" si="28"/>
        <v>37686</v>
      </c>
      <c r="E1798">
        <v>214.83</v>
      </c>
      <c r="F1798">
        <v>124.25</v>
      </c>
      <c r="G1798">
        <v>11.565</v>
      </c>
      <c r="H1798">
        <v>5.5979999999999999</v>
      </c>
      <c r="I1798">
        <v>6.806</v>
      </c>
      <c r="J1798">
        <v>4.29</v>
      </c>
      <c r="K1798">
        <v>4.149</v>
      </c>
      <c r="L1798">
        <v>23.074999999999999</v>
      </c>
    </row>
    <row r="1799" spans="1:12">
      <c r="A1799" s="15">
        <v>2003</v>
      </c>
      <c r="B1799">
        <v>3</v>
      </c>
      <c r="C1799">
        <v>7</v>
      </c>
      <c r="D1799" s="30">
        <f t="shared" si="28"/>
        <v>37687</v>
      </c>
      <c r="E1799">
        <v>213.92</v>
      </c>
      <c r="F1799">
        <v>123.68</v>
      </c>
      <c r="G1799">
        <v>11.565</v>
      </c>
      <c r="H1799">
        <v>5.5949999999999998</v>
      </c>
      <c r="I1799">
        <v>6.9219999999999997</v>
      </c>
      <c r="J1799">
        <v>4.282</v>
      </c>
      <c r="K1799">
        <v>4.1390000000000002</v>
      </c>
      <c r="L1799">
        <v>23.007999999999999</v>
      </c>
    </row>
    <row r="1800" spans="1:12">
      <c r="A1800" s="15">
        <v>2003</v>
      </c>
      <c r="B1800">
        <v>3</v>
      </c>
      <c r="C1800">
        <v>8</v>
      </c>
      <c r="D1800" s="30">
        <f t="shared" si="28"/>
        <v>37688</v>
      </c>
      <c r="E1800">
        <v>213.57</v>
      </c>
      <c r="F1800">
        <v>123.44</v>
      </c>
      <c r="G1800">
        <v>11.565</v>
      </c>
      <c r="H1800">
        <v>5.5919999999999996</v>
      </c>
      <c r="I1800">
        <v>6.9219999999999997</v>
      </c>
      <c r="J1800">
        <v>4.2880000000000003</v>
      </c>
      <c r="K1800">
        <v>4.1449999999999996</v>
      </c>
      <c r="L1800">
        <v>23.033000000000001</v>
      </c>
    </row>
    <row r="1801" spans="1:12">
      <c r="A1801" s="15">
        <v>2003</v>
      </c>
      <c r="B1801">
        <v>3</v>
      </c>
      <c r="C1801">
        <v>10</v>
      </c>
      <c r="D1801" s="30">
        <f t="shared" si="28"/>
        <v>37690</v>
      </c>
      <c r="E1801">
        <v>214.8</v>
      </c>
      <c r="F1801">
        <v>124.1</v>
      </c>
      <c r="G1801">
        <v>11.565</v>
      </c>
      <c r="H1801">
        <v>5.5860000000000003</v>
      </c>
      <c r="I1801">
        <v>6.8019999999999996</v>
      </c>
      <c r="J1801">
        <v>4.2880000000000003</v>
      </c>
      <c r="K1801">
        <v>4.1470000000000002</v>
      </c>
      <c r="L1801">
        <v>23.03</v>
      </c>
    </row>
    <row r="1802" spans="1:12">
      <c r="A1802" s="15">
        <v>2003</v>
      </c>
      <c r="B1802">
        <v>3</v>
      </c>
      <c r="C1802">
        <v>11</v>
      </c>
      <c r="D1802" s="30">
        <f t="shared" si="28"/>
        <v>37691</v>
      </c>
      <c r="E1802">
        <v>214.18</v>
      </c>
      <c r="F1802">
        <v>123.7</v>
      </c>
      <c r="G1802">
        <v>11.565</v>
      </c>
      <c r="H1802">
        <v>5.5839999999999996</v>
      </c>
      <c r="I1802">
        <v>6.8840000000000003</v>
      </c>
      <c r="J1802">
        <v>4.282</v>
      </c>
      <c r="K1802">
        <v>4.1390000000000002</v>
      </c>
      <c r="L1802">
        <v>22.975999999999999</v>
      </c>
    </row>
    <row r="1803" spans="1:12">
      <c r="A1803" s="15">
        <v>2003</v>
      </c>
      <c r="B1803">
        <v>3</v>
      </c>
      <c r="C1803">
        <v>12</v>
      </c>
      <c r="D1803" s="30">
        <f t="shared" si="28"/>
        <v>37692</v>
      </c>
      <c r="E1803">
        <v>213.9</v>
      </c>
      <c r="F1803">
        <v>123.5</v>
      </c>
      <c r="G1803">
        <v>11.565</v>
      </c>
      <c r="H1803">
        <v>5.5810000000000004</v>
      </c>
      <c r="I1803">
        <v>6.9269999999999996</v>
      </c>
      <c r="J1803">
        <v>4.2770000000000001</v>
      </c>
      <c r="K1803">
        <v>4.1340000000000003</v>
      </c>
      <c r="L1803">
        <v>22.936</v>
      </c>
    </row>
    <row r="1804" spans="1:12">
      <c r="A1804" s="15">
        <v>2003</v>
      </c>
      <c r="B1804">
        <v>3</v>
      </c>
      <c r="C1804">
        <v>13</v>
      </c>
      <c r="D1804" s="30">
        <f t="shared" si="28"/>
        <v>37693</v>
      </c>
      <c r="E1804">
        <v>215.48</v>
      </c>
      <c r="F1804">
        <v>124.4</v>
      </c>
      <c r="G1804">
        <v>11.565</v>
      </c>
      <c r="H1804">
        <v>5.5780000000000003</v>
      </c>
      <c r="I1804">
        <v>6.7560000000000002</v>
      </c>
      <c r="J1804">
        <v>4.282</v>
      </c>
      <c r="K1804">
        <v>4.1420000000000003</v>
      </c>
      <c r="L1804">
        <v>22.975999999999999</v>
      </c>
    </row>
    <row r="1805" spans="1:12">
      <c r="A1805" s="15">
        <v>2003</v>
      </c>
      <c r="B1805">
        <v>3</v>
      </c>
      <c r="C1805">
        <v>15</v>
      </c>
      <c r="D1805" s="30">
        <f t="shared" si="28"/>
        <v>37695</v>
      </c>
      <c r="E1805">
        <v>216.42</v>
      </c>
      <c r="F1805">
        <v>124.89</v>
      </c>
      <c r="G1805">
        <v>11.565</v>
      </c>
      <c r="H1805">
        <v>5.5730000000000004</v>
      </c>
      <c r="I1805">
        <v>6.67</v>
      </c>
      <c r="J1805">
        <v>4.28</v>
      </c>
      <c r="K1805">
        <v>4.1420000000000003</v>
      </c>
      <c r="L1805">
        <v>22.96</v>
      </c>
    </row>
    <row r="1806" spans="1:12">
      <c r="A1806" s="15">
        <v>2003</v>
      </c>
      <c r="B1806">
        <v>3</v>
      </c>
      <c r="C1806">
        <v>17</v>
      </c>
      <c r="D1806" s="30">
        <f t="shared" si="28"/>
        <v>37697</v>
      </c>
      <c r="E1806">
        <v>215.18</v>
      </c>
      <c r="F1806">
        <v>124.1</v>
      </c>
      <c r="G1806">
        <v>11.565</v>
      </c>
      <c r="H1806">
        <v>5.5670000000000002</v>
      </c>
      <c r="I1806">
        <v>6.8339999999999996</v>
      </c>
      <c r="J1806">
        <v>4.2670000000000003</v>
      </c>
      <c r="K1806">
        <v>4.1260000000000003</v>
      </c>
      <c r="L1806">
        <v>22.852</v>
      </c>
    </row>
    <row r="1807" spans="1:12">
      <c r="A1807" s="15">
        <v>2003</v>
      </c>
      <c r="B1807">
        <v>3</v>
      </c>
      <c r="C1807">
        <v>19</v>
      </c>
      <c r="D1807" s="30">
        <f t="shared" si="28"/>
        <v>37699</v>
      </c>
      <c r="E1807">
        <v>213.92</v>
      </c>
      <c r="F1807">
        <v>123.29</v>
      </c>
      <c r="G1807">
        <v>11.565</v>
      </c>
      <c r="H1807">
        <v>5.5609999999999999</v>
      </c>
      <c r="I1807">
        <v>7.0019999999999998</v>
      </c>
      <c r="J1807">
        <v>4.2539999999999996</v>
      </c>
      <c r="K1807">
        <v>4.1100000000000003</v>
      </c>
      <c r="L1807">
        <v>22.742000000000001</v>
      </c>
    </row>
    <row r="1808" spans="1:12">
      <c r="A1808" s="15">
        <v>2003</v>
      </c>
      <c r="B1808">
        <v>3</v>
      </c>
      <c r="C1808">
        <v>20</v>
      </c>
      <c r="D1808" s="30">
        <f t="shared" si="28"/>
        <v>37700</v>
      </c>
      <c r="E1808">
        <v>213.96</v>
      </c>
      <c r="F1808">
        <v>123.28</v>
      </c>
      <c r="G1808">
        <v>11.565</v>
      </c>
      <c r="H1808">
        <v>5.5590000000000002</v>
      </c>
      <c r="I1808">
        <v>7.0090000000000003</v>
      </c>
      <c r="J1808">
        <v>4.2510000000000003</v>
      </c>
      <c r="K1808">
        <v>4.1070000000000002</v>
      </c>
      <c r="L1808">
        <v>22.716000000000001</v>
      </c>
    </row>
    <row r="1809" spans="1:12">
      <c r="A1809" s="15">
        <v>2003</v>
      </c>
      <c r="B1809">
        <v>3</v>
      </c>
      <c r="C1809">
        <v>21</v>
      </c>
      <c r="D1809" s="30">
        <f t="shared" si="28"/>
        <v>37701</v>
      </c>
      <c r="E1809">
        <v>215.41</v>
      </c>
      <c r="F1809">
        <v>124.11</v>
      </c>
      <c r="G1809">
        <v>11.565</v>
      </c>
      <c r="H1809">
        <v>5.556</v>
      </c>
      <c r="I1809">
        <v>6.851</v>
      </c>
      <c r="J1809">
        <v>4.2549999999999999</v>
      </c>
      <c r="K1809">
        <v>4.1139999999999999</v>
      </c>
      <c r="L1809">
        <v>22.751000000000001</v>
      </c>
    </row>
    <row r="1810" spans="1:12">
      <c r="A1810" s="15">
        <v>2003</v>
      </c>
      <c r="B1810">
        <v>3</v>
      </c>
      <c r="C1810">
        <v>22</v>
      </c>
      <c r="D1810" s="30">
        <f t="shared" si="28"/>
        <v>37702</v>
      </c>
      <c r="E1810">
        <v>217.48</v>
      </c>
      <c r="F1810">
        <v>125.3</v>
      </c>
      <c r="G1810">
        <v>11.564</v>
      </c>
      <c r="H1810">
        <v>5.5529999999999999</v>
      </c>
      <c r="I1810">
        <v>6.6230000000000002</v>
      </c>
      <c r="J1810">
        <v>4.2629999999999999</v>
      </c>
      <c r="K1810">
        <v>4.1260000000000003</v>
      </c>
      <c r="L1810">
        <v>22.812999999999999</v>
      </c>
    </row>
    <row r="1811" spans="1:12">
      <c r="A1811" s="15">
        <v>2003</v>
      </c>
      <c r="B1811">
        <v>3</v>
      </c>
      <c r="C1811">
        <v>24</v>
      </c>
      <c r="D1811" s="30">
        <f t="shared" si="28"/>
        <v>37704</v>
      </c>
      <c r="E1811">
        <v>214.53</v>
      </c>
      <c r="F1811">
        <v>123.49</v>
      </c>
      <c r="G1811">
        <v>11.564</v>
      </c>
      <c r="H1811">
        <v>5.548</v>
      </c>
      <c r="I1811">
        <v>6.9859999999999998</v>
      </c>
      <c r="J1811">
        <v>4.2409999999999997</v>
      </c>
      <c r="K1811">
        <v>4.0979999999999999</v>
      </c>
      <c r="L1811">
        <v>22.632000000000001</v>
      </c>
    </row>
    <row r="1812" spans="1:12">
      <c r="A1812" s="15">
        <v>2003</v>
      </c>
      <c r="B1812">
        <v>3</v>
      </c>
      <c r="C1812">
        <v>25</v>
      </c>
      <c r="D1812" s="30">
        <f t="shared" si="28"/>
        <v>37705</v>
      </c>
      <c r="E1812">
        <v>214.83</v>
      </c>
      <c r="F1812">
        <v>123.63</v>
      </c>
      <c r="G1812">
        <v>11.564</v>
      </c>
      <c r="H1812">
        <v>5.5449999999999999</v>
      </c>
      <c r="I1812">
        <v>6.915</v>
      </c>
      <c r="J1812">
        <v>4.25</v>
      </c>
      <c r="K1812">
        <v>4.1079999999999997</v>
      </c>
      <c r="L1812">
        <v>22.678000000000001</v>
      </c>
    </row>
    <row r="1813" spans="1:12">
      <c r="A1813" s="15">
        <v>2003</v>
      </c>
      <c r="B1813">
        <v>3</v>
      </c>
      <c r="C1813">
        <v>26</v>
      </c>
      <c r="D1813" s="30">
        <f t="shared" si="28"/>
        <v>37706</v>
      </c>
      <c r="E1813">
        <v>215.36</v>
      </c>
      <c r="F1813">
        <v>123.91</v>
      </c>
      <c r="G1813">
        <v>11.51</v>
      </c>
      <c r="H1813">
        <v>5.5979999999999999</v>
      </c>
      <c r="I1813">
        <v>6.8739999999999997</v>
      </c>
      <c r="J1813">
        <v>4.2839999999999998</v>
      </c>
      <c r="K1813">
        <v>4.1420000000000003</v>
      </c>
      <c r="L1813">
        <v>22.995000000000001</v>
      </c>
    </row>
    <row r="1814" spans="1:12">
      <c r="A1814" s="15">
        <v>2003</v>
      </c>
      <c r="B1814">
        <v>3</v>
      </c>
      <c r="C1814">
        <v>27</v>
      </c>
      <c r="D1814" s="30">
        <f t="shared" si="28"/>
        <v>37707</v>
      </c>
      <c r="E1814">
        <v>214.46</v>
      </c>
      <c r="F1814">
        <v>123.35</v>
      </c>
      <c r="G1814">
        <v>11.51</v>
      </c>
      <c r="H1814">
        <v>5.5949999999999998</v>
      </c>
      <c r="I1814">
        <v>6.9889999999999999</v>
      </c>
      <c r="J1814">
        <v>4.2759999999999998</v>
      </c>
      <c r="K1814">
        <v>4.1319999999999997</v>
      </c>
      <c r="L1814">
        <v>22.928999999999998</v>
      </c>
    </row>
    <row r="1815" spans="1:12">
      <c r="A1815" s="15">
        <v>2003</v>
      </c>
      <c r="B1815">
        <v>3</v>
      </c>
      <c r="C1815">
        <v>28</v>
      </c>
      <c r="D1815" s="30">
        <f t="shared" si="28"/>
        <v>37708</v>
      </c>
      <c r="E1815">
        <v>215.2</v>
      </c>
      <c r="F1815">
        <v>123.75</v>
      </c>
      <c r="G1815">
        <v>11.51</v>
      </c>
      <c r="H1815">
        <v>5.593</v>
      </c>
      <c r="I1815">
        <v>6.9139999999999997</v>
      </c>
      <c r="J1815">
        <v>4.2770000000000001</v>
      </c>
      <c r="K1815">
        <v>4.1340000000000003</v>
      </c>
      <c r="L1815">
        <v>22.931999999999999</v>
      </c>
    </row>
    <row r="1816" spans="1:12">
      <c r="A1816" s="15">
        <v>2003</v>
      </c>
      <c r="B1816">
        <v>3</v>
      </c>
      <c r="C1816">
        <v>29</v>
      </c>
      <c r="D1816" s="30">
        <f t="shared" si="28"/>
        <v>37709</v>
      </c>
      <c r="E1816">
        <v>216.04</v>
      </c>
      <c r="F1816">
        <v>124.21</v>
      </c>
      <c r="G1816">
        <v>11.51</v>
      </c>
      <c r="H1816">
        <v>5.59</v>
      </c>
      <c r="I1816">
        <v>6.8280000000000003</v>
      </c>
      <c r="J1816">
        <v>4.2779999999999996</v>
      </c>
      <c r="K1816">
        <v>4.1360000000000001</v>
      </c>
      <c r="L1816">
        <v>22.94</v>
      </c>
    </row>
    <row r="1817" spans="1:12">
      <c r="A1817" s="15">
        <v>2003</v>
      </c>
      <c r="B1817">
        <v>3</v>
      </c>
      <c r="C1817">
        <v>31</v>
      </c>
      <c r="D1817" s="30">
        <f t="shared" si="28"/>
        <v>37711</v>
      </c>
      <c r="E1817">
        <v>217.08</v>
      </c>
      <c r="F1817">
        <v>124.76</v>
      </c>
      <c r="G1817">
        <v>11.51</v>
      </c>
      <c r="H1817">
        <v>5.5839999999999996</v>
      </c>
      <c r="I1817">
        <v>6.7309999999999999</v>
      </c>
      <c r="J1817">
        <v>4.2759999999999998</v>
      </c>
      <c r="K1817">
        <v>4.1369999999999996</v>
      </c>
      <c r="L1817">
        <v>22.928999999999998</v>
      </c>
    </row>
    <row r="1818" spans="1:12">
      <c r="A1818" s="15">
        <v>2003</v>
      </c>
      <c r="B1818">
        <v>4</v>
      </c>
      <c r="C1818">
        <v>1</v>
      </c>
      <c r="D1818" s="30">
        <f t="shared" si="28"/>
        <v>37712</v>
      </c>
      <c r="E1818">
        <v>217.92</v>
      </c>
      <c r="F1818">
        <v>125.26</v>
      </c>
      <c r="G1818">
        <v>11.51</v>
      </c>
      <c r="H1818">
        <v>5.5839999999999996</v>
      </c>
      <c r="I1818">
        <v>6.6349999999999998</v>
      </c>
      <c r="J1818">
        <v>4.2809999999999997</v>
      </c>
      <c r="K1818">
        <v>4.1429999999999998</v>
      </c>
      <c r="L1818">
        <v>22.963999999999999</v>
      </c>
    </row>
    <row r="1819" spans="1:12">
      <c r="A1819" s="15">
        <v>2003</v>
      </c>
      <c r="B1819">
        <v>4</v>
      </c>
      <c r="C1819">
        <v>3</v>
      </c>
      <c r="D1819" s="30">
        <f t="shared" si="28"/>
        <v>37714</v>
      </c>
      <c r="E1819">
        <v>218.94</v>
      </c>
      <c r="F1819">
        <v>125.8</v>
      </c>
      <c r="G1819">
        <v>11.509</v>
      </c>
      <c r="H1819">
        <v>5.5789999999999997</v>
      </c>
      <c r="I1819">
        <v>6.54</v>
      </c>
      <c r="J1819">
        <v>4.28</v>
      </c>
      <c r="K1819">
        <v>4.1440000000000001</v>
      </c>
      <c r="L1819">
        <v>22.952999999999999</v>
      </c>
    </row>
    <row r="1820" spans="1:12">
      <c r="A1820" s="15">
        <v>2003</v>
      </c>
      <c r="B1820">
        <v>4</v>
      </c>
      <c r="C1820">
        <v>4</v>
      </c>
      <c r="D1820" s="30">
        <f t="shared" si="28"/>
        <v>37715</v>
      </c>
      <c r="E1820">
        <v>219.72</v>
      </c>
      <c r="F1820">
        <v>126.23</v>
      </c>
      <c r="G1820">
        <v>11.509</v>
      </c>
      <c r="H1820">
        <v>5.5759999999999996</v>
      </c>
      <c r="I1820">
        <v>6.4619999999999997</v>
      </c>
      <c r="J1820">
        <v>4.28</v>
      </c>
      <c r="K1820">
        <v>4.1459999999999999</v>
      </c>
      <c r="L1820">
        <v>22.957999999999998</v>
      </c>
    </row>
    <row r="1821" spans="1:12">
      <c r="A1821" s="15">
        <v>2003</v>
      </c>
      <c r="B1821">
        <v>4</v>
      </c>
      <c r="C1821">
        <v>5</v>
      </c>
      <c r="D1821" s="30">
        <f t="shared" si="28"/>
        <v>37716</v>
      </c>
      <c r="E1821">
        <v>219.24</v>
      </c>
      <c r="F1821">
        <v>125.92</v>
      </c>
      <c r="G1821">
        <v>11.509</v>
      </c>
      <c r="H1821">
        <v>5.5730000000000004</v>
      </c>
      <c r="I1821">
        <v>6.5119999999999996</v>
      </c>
      <c r="J1821">
        <v>4.2779999999999996</v>
      </c>
      <c r="K1821">
        <v>4.1429999999999998</v>
      </c>
      <c r="L1821">
        <v>22.928999999999998</v>
      </c>
    </row>
    <row r="1822" spans="1:12">
      <c r="A1822" s="15">
        <v>2003</v>
      </c>
      <c r="B1822">
        <v>4</v>
      </c>
      <c r="C1822">
        <v>7</v>
      </c>
      <c r="D1822" s="30">
        <f t="shared" si="28"/>
        <v>37718</v>
      </c>
      <c r="E1822">
        <v>218.78</v>
      </c>
      <c r="F1822">
        <v>125.58</v>
      </c>
      <c r="G1822">
        <v>11.509</v>
      </c>
      <c r="H1822">
        <v>5.5679999999999996</v>
      </c>
      <c r="I1822">
        <v>6.4720000000000004</v>
      </c>
      <c r="J1822">
        <v>4.2939999999999996</v>
      </c>
      <c r="K1822">
        <v>4.16</v>
      </c>
      <c r="L1822">
        <v>23.004999999999999</v>
      </c>
    </row>
    <row r="1823" spans="1:12">
      <c r="A1823" s="15">
        <v>2003</v>
      </c>
      <c r="B1823">
        <v>4</v>
      </c>
      <c r="C1823">
        <v>8</v>
      </c>
      <c r="D1823" s="30">
        <f t="shared" si="28"/>
        <v>37719</v>
      </c>
      <c r="E1823">
        <v>219.25</v>
      </c>
      <c r="F1823">
        <v>125.82</v>
      </c>
      <c r="G1823">
        <v>11.505000000000001</v>
      </c>
      <c r="H1823">
        <v>5.5659999999999998</v>
      </c>
      <c r="I1823">
        <v>6.4290000000000003</v>
      </c>
      <c r="J1823">
        <v>4.2939999999999996</v>
      </c>
      <c r="K1823">
        <v>4.16</v>
      </c>
      <c r="L1823">
        <v>23.004000000000001</v>
      </c>
    </row>
    <row r="1824" spans="1:12">
      <c r="A1824" s="15">
        <v>2003</v>
      </c>
      <c r="B1824">
        <v>4</v>
      </c>
      <c r="C1824">
        <v>9</v>
      </c>
      <c r="D1824" s="30">
        <f t="shared" si="28"/>
        <v>37720</v>
      </c>
      <c r="E1824">
        <v>220.4</v>
      </c>
      <c r="F1824">
        <v>126.46</v>
      </c>
      <c r="G1824">
        <v>11.505000000000001</v>
      </c>
      <c r="H1824">
        <v>5.5629999999999997</v>
      </c>
      <c r="I1824">
        <v>6.31</v>
      </c>
      <c r="J1824">
        <v>4.2969999999999997</v>
      </c>
      <c r="K1824">
        <v>4.165</v>
      </c>
      <c r="L1824">
        <v>23.023</v>
      </c>
    </row>
    <row r="1825" spans="1:12">
      <c r="A1825" s="15">
        <v>2003</v>
      </c>
      <c r="B1825">
        <v>4</v>
      </c>
      <c r="C1825">
        <v>10</v>
      </c>
      <c r="D1825" s="30">
        <f t="shared" si="28"/>
        <v>37721</v>
      </c>
      <c r="E1825">
        <v>220.49</v>
      </c>
      <c r="F1825">
        <v>126.48</v>
      </c>
      <c r="G1825">
        <v>11.505000000000001</v>
      </c>
      <c r="H1825">
        <v>5.56</v>
      </c>
      <c r="I1825">
        <v>6.2489999999999997</v>
      </c>
      <c r="J1825">
        <v>4.3070000000000004</v>
      </c>
      <c r="K1825">
        <v>4.1769999999999996</v>
      </c>
      <c r="L1825">
        <v>23.08</v>
      </c>
    </row>
    <row r="1826" spans="1:12">
      <c r="A1826" s="15">
        <v>2003</v>
      </c>
      <c r="B1826">
        <v>4</v>
      </c>
      <c r="C1826">
        <v>12</v>
      </c>
      <c r="D1826" s="30">
        <f t="shared" si="28"/>
        <v>37723</v>
      </c>
      <c r="E1826">
        <v>220.86</v>
      </c>
      <c r="F1826">
        <v>126.63</v>
      </c>
      <c r="G1826">
        <v>11.494999999999999</v>
      </c>
      <c r="H1826">
        <v>5.7030000000000003</v>
      </c>
      <c r="I1826">
        <v>6.25</v>
      </c>
      <c r="J1826">
        <v>4.3890000000000002</v>
      </c>
      <c r="K1826">
        <v>4.2560000000000002</v>
      </c>
      <c r="L1826">
        <v>23.846</v>
      </c>
    </row>
    <row r="1827" spans="1:12">
      <c r="A1827" s="15">
        <v>2003</v>
      </c>
      <c r="B1827">
        <v>4</v>
      </c>
      <c r="C1827">
        <v>16</v>
      </c>
      <c r="D1827" s="30">
        <f t="shared" si="28"/>
        <v>37727</v>
      </c>
      <c r="E1827">
        <v>220.78</v>
      </c>
      <c r="F1827">
        <v>126.46</v>
      </c>
      <c r="G1827">
        <v>11.494999999999999</v>
      </c>
      <c r="H1827">
        <v>5.6920000000000002</v>
      </c>
      <c r="I1827">
        <v>6.2649999999999997</v>
      </c>
      <c r="J1827">
        <v>4.3840000000000003</v>
      </c>
      <c r="K1827">
        <v>4.25</v>
      </c>
      <c r="L1827">
        <v>23.777000000000001</v>
      </c>
    </row>
    <row r="1828" spans="1:12">
      <c r="A1828" s="15">
        <v>2003</v>
      </c>
      <c r="B1828">
        <v>4</v>
      </c>
      <c r="C1828">
        <v>17</v>
      </c>
      <c r="D1828" s="30">
        <f t="shared" si="28"/>
        <v>37728</v>
      </c>
      <c r="E1828">
        <v>221.29</v>
      </c>
      <c r="F1828">
        <v>126.72</v>
      </c>
      <c r="G1828">
        <v>11.487</v>
      </c>
      <c r="H1828">
        <v>5.7750000000000004</v>
      </c>
      <c r="I1828">
        <v>6.2320000000000002</v>
      </c>
      <c r="J1828">
        <v>4.4320000000000004</v>
      </c>
      <c r="K1828">
        <v>4.298</v>
      </c>
      <c r="L1828">
        <v>24.233000000000001</v>
      </c>
    </row>
    <row r="1829" spans="1:12">
      <c r="A1829" s="15">
        <v>2003</v>
      </c>
      <c r="B1829">
        <v>4</v>
      </c>
      <c r="C1829">
        <v>19</v>
      </c>
      <c r="D1829" s="30">
        <f t="shared" si="28"/>
        <v>37730</v>
      </c>
      <c r="E1829">
        <v>221.18</v>
      </c>
      <c r="F1829">
        <v>126.59</v>
      </c>
      <c r="G1829">
        <v>11.487</v>
      </c>
      <c r="H1829">
        <v>5.77</v>
      </c>
      <c r="I1829">
        <v>6.2640000000000002</v>
      </c>
      <c r="J1829">
        <v>4.4249999999999998</v>
      </c>
      <c r="K1829">
        <v>4.2910000000000004</v>
      </c>
      <c r="L1829">
        <v>24.172999999999998</v>
      </c>
    </row>
    <row r="1830" spans="1:12">
      <c r="A1830" s="15">
        <v>2003</v>
      </c>
      <c r="B1830">
        <v>4</v>
      </c>
      <c r="C1830">
        <v>21</v>
      </c>
      <c r="D1830" s="30">
        <f t="shared" si="28"/>
        <v>37732</v>
      </c>
      <c r="E1830">
        <v>221.14</v>
      </c>
      <c r="F1830">
        <v>126.51</v>
      </c>
      <c r="G1830">
        <v>11.487</v>
      </c>
      <c r="H1830">
        <v>5.7640000000000002</v>
      </c>
      <c r="I1830">
        <v>6.2880000000000003</v>
      </c>
      <c r="J1830">
        <v>4.4189999999999996</v>
      </c>
      <c r="K1830">
        <v>4.2839999999999998</v>
      </c>
      <c r="L1830">
        <v>24.114999999999998</v>
      </c>
    </row>
    <row r="1831" spans="1:12">
      <c r="A1831" s="15">
        <v>2003</v>
      </c>
      <c r="B1831">
        <v>4</v>
      </c>
      <c r="C1831">
        <v>22</v>
      </c>
      <c r="D1831" s="30">
        <f t="shared" si="28"/>
        <v>37733</v>
      </c>
      <c r="E1831">
        <v>221.35</v>
      </c>
      <c r="F1831">
        <v>126.6</v>
      </c>
      <c r="G1831">
        <v>11.487</v>
      </c>
      <c r="H1831">
        <v>5.7610000000000001</v>
      </c>
      <c r="I1831">
        <v>6.2270000000000003</v>
      </c>
      <c r="J1831">
        <v>4.4279999999999999</v>
      </c>
      <c r="K1831">
        <v>4.2939999999999996</v>
      </c>
      <c r="L1831">
        <v>24.161999999999999</v>
      </c>
    </row>
    <row r="1832" spans="1:12">
      <c r="A1832" s="15">
        <v>2003</v>
      </c>
      <c r="B1832">
        <v>4</v>
      </c>
      <c r="C1832">
        <v>23</v>
      </c>
      <c r="D1832" s="30">
        <f t="shared" si="28"/>
        <v>37734</v>
      </c>
      <c r="E1832">
        <v>221.48</v>
      </c>
      <c r="F1832">
        <v>126.64</v>
      </c>
      <c r="G1832">
        <v>11.487</v>
      </c>
      <c r="H1832">
        <v>5.758</v>
      </c>
      <c r="I1832">
        <v>6.2229999999999999</v>
      </c>
      <c r="J1832">
        <v>4.4249999999999998</v>
      </c>
      <c r="K1832">
        <v>4.2919999999999998</v>
      </c>
      <c r="L1832">
        <v>24.138999999999999</v>
      </c>
    </row>
    <row r="1833" spans="1:12">
      <c r="A1833" s="15">
        <v>2003</v>
      </c>
      <c r="B1833">
        <v>4</v>
      </c>
      <c r="C1833">
        <v>24</v>
      </c>
      <c r="D1833" s="30">
        <f t="shared" si="28"/>
        <v>37735</v>
      </c>
      <c r="E1833">
        <v>220.98</v>
      </c>
      <c r="F1833">
        <v>126.32</v>
      </c>
      <c r="G1833">
        <v>11.487</v>
      </c>
      <c r="H1833">
        <v>5.7560000000000002</v>
      </c>
      <c r="I1833">
        <v>6.2869999999999999</v>
      </c>
      <c r="J1833">
        <v>4.42</v>
      </c>
      <c r="K1833">
        <v>4.2850000000000001</v>
      </c>
      <c r="L1833">
        <v>24.091000000000001</v>
      </c>
    </row>
    <row r="1834" spans="1:12">
      <c r="A1834" s="15">
        <v>2003</v>
      </c>
      <c r="B1834">
        <v>4</v>
      </c>
      <c r="C1834">
        <v>25</v>
      </c>
      <c r="D1834" s="30">
        <f t="shared" si="28"/>
        <v>37736</v>
      </c>
      <c r="E1834">
        <v>221.37</v>
      </c>
      <c r="F1834">
        <v>126.52</v>
      </c>
      <c r="G1834">
        <v>11.487</v>
      </c>
      <c r="H1834">
        <v>5.7530000000000001</v>
      </c>
      <c r="I1834">
        <v>6.2539999999999996</v>
      </c>
      <c r="J1834">
        <v>4.4180000000000001</v>
      </c>
      <c r="K1834">
        <v>4.2839999999999998</v>
      </c>
      <c r="L1834">
        <v>24.077999999999999</v>
      </c>
    </row>
    <row r="1835" spans="1:12">
      <c r="A1835" s="15">
        <v>2003</v>
      </c>
      <c r="B1835">
        <v>4</v>
      </c>
      <c r="C1835">
        <v>26</v>
      </c>
      <c r="D1835" s="30">
        <f t="shared" si="28"/>
        <v>37737</v>
      </c>
      <c r="E1835">
        <v>220.28</v>
      </c>
      <c r="F1835">
        <v>125.85</v>
      </c>
      <c r="G1835">
        <v>11.487</v>
      </c>
      <c r="H1835">
        <v>5.75</v>
      </c>
      <c r="I1835">
        <v>6.3819999999999997</v>
      </c>
      <c r="J1835">
        <v>4.41</v>
      </c>
      <c r="K1835">
        <v>4.274</v>
      </c>
      <c r="L1835">
        <v>24.007999999999999</v>
      </c>
    </row>
    <row r="1836" spans="1:12">
      <c r="A1836" s="15">
        <v>2003</v>
      </c>
      <c r="B1836">
        <v>4</v>
      </c>
      <c r="C1836">
        <v>28</v>
      </c>
      <c r="D1836" s="30">
        <f t="shared" si="28"/>
        <v>37739</v>
      </c>
      <c r="E1836">
        <v>221.92</v>
      </c>
      <c r="F1836">
        <v>126.74</v>
      </c>
      <c r="G1836">
        <v>11.487</v>
      </c>
      <c r="H1836">
        <v>5.7450000000000001</v>
      </c>
      <c r="I1836">
        <v>6.2240000000000002</v>
      </c>
      <c r="J1836">
        <v>4.4109999999999996</v>
      </c>
      <c r="K1836">
        <v>4.2779999999999996</v>
      </c>
      <c r="L1836">
        <v>24.015999999999998</v>
      </c>
    </row>
    <row r="1837" spans="1:12">
      <c r="A1837" s="15">
        <v>2003</v>
      </c>
      <c r="B1837">
        <v>4</v>
      </c>
      <c r="C1837">
        <v>29</v>
      </c>
      <c r="D1837" s="30">
        <f t="shared" si="28"/>
        <v>37740</v>
      </c>
      <c r="E1837">
        <v>221.36</v>
      </c>
      <c r="F1837">
        <v>126.38</v>
      </c>
      <c r="G1837">
        <v>11.487</v>
      </c>
      <c r="H1837">
        <v>5.742</v>
      </c>
      <c r="I1837">
        <v>6.2949999999999999</v>
      </c>
      <c r="J1837">
        <v>4.4050000000000002</v>
      </c>
      <c r="K1837">
        <v>4.2709999999999999</v>
      </c>
      <c r="L1837">
        <v>23.966000000000001</v>
      </c>
    </row>
    <row r="1838" spans="1:12">
      <c r="A1838" s="15">
        <v>2003</v>
      </c>
      <c r="B1838">
        <v>4</v>
      </c>
      <c r="C1838">
        <v>30</v>
      </c>
      <c r="D1838" s="30">
        <f t="shared" si="28"/>
        <v>37741</v>
      </c>
      <c r="E1838">
        <v>222.52</v>
      </c>
      <c r="F1838">
        <v>127.03</v>
      </c>
      <c r="G1838">
        <v>11.487</v>
      </c>
      <c r="H1838">
        <v>5.7389999999999999</v>
      </c>
      <c r="I1838">
        <v>6.1790000000000003</v>
      </c>
      <c r="J1838">
        <v>4.4080000000000004</v>
      </c>
      <c r="K1838">
        <v>4.2759999999999998</v>
      </c>
      <c r="L1838">
        <v>23.983000000000001</v>
      </c>
    </row>
    <row r="1839" spans="1:12">
      <c r="A1839" s="15">
        <v>2003</v>
      </c>
      <c r="B1839">
        <v>5</v>
      </c>
      <c r="C1839">
        <v>2</v>
      </c>
      <c r="D1839" s="30">
        <f t="shared" si="28"/>
        <v>37743</v>
      </c>
      <c r="E1839">
        <v>222.58</v>
      </c>
      <c r="F1839">
        <v>127</v>
      </c>
      <c r="G1839">
        <v>11.487</v>
      </c>
      <c r="H1839">
        <v>5.7329999999999997</v>
      </c>
      <c r="I1839">
        <v>6.13</v>
      </c>
      <c r="J1839">
        <v>4.4160000000000004</v>
      </c>
      <c r="K1839">
        <v>4.2850000000000001</v>
      </c>
      <c r="L1839">
        <v>24.015000000000001</v>
      </c>
    </row>
    <row r="1840" spans="1:12">
      <c r="A1840" s="15">
        <v>2003</v>
      </c>
      <c r="B1840">
        <v>5</v>
      </c>
      <c r="C1840">
        <v>3</v>
      </c>
      <c r="D1840" s="30">
        <f t="shared" si="28"/>
        <v>37744</v>
      </c>
      <c r="E1840">
        <v>221.29</v>
      </c>
      <c r="F1840">
        <v>126.22</v>
      </c>
      <c r="G1840">
        <v>11.487</v>
      </c>
      <c r="H1840">
        <v>5.7309999999999999</v>
      </c>
      <c r="I1840">
        <v>6.2789999999999999</v>
      </c>
      <c r="J1840">
        <v>4.407</v>
      </c>
      <c r="K1840">
        <v>4.2729999999999997</v>
      </c>
      <c r="L1840">
        <v>23.937000000000001</v>
      </c>
    </row>
    <row r="1841" spans="1:12">
      <c r="A1841" s="15">
        <v>2003</v>
      </c>
      <c r="B1841">
        <v>5</v>
      </c>
      <c r="C1841">
        <v>5</v>
      </c>
      <c r="D1841" s="30">
        <f t="shared" si="28"/>
        <v>37746</v>
      </c>
      <c r="E1841">
        <v>222.7</v>
      </c>
      <c r="F1841">
        <v>126.98</v>
      </c>
      <c r="G1841">
        <v>11.487</v>
      </c>
      <c r="H1841">
        <v>5.7249999999999996</v>
      </c>
      <c r="I1841">
        <v>6.1459999999999999</v>
      </c>
      <c r="J1841">
        <v>4.407</v>
      </c>
      <c r="K1841">
        <v>4.2759999999999998</v>
      </c>
      <c r="L1841">
        <v>23.934999999999999</v>
      </c>
    </row>
    <row r="1842" spans="1:12">
      <c r="A1842" s="15">
        <v>2003</v>
      </c>
      <c r="B1842">
        <v>5</v>
      </c>
      <c r="C1842">
        <v>6</v>
      </c>
      <c r="D1842" s="30">
        <f t="shared" si="28"/>
        <v>37747</v>
      </c>
      <c r="E1842">
        <v>222.61</v>
      </c>
      <c r="F1842">
        <v>126.89</v>
      </c>
      <c r="G1842">
        <v>11.487</v>
      </c>
      <c r="H1842">
        <v>5.7220000000000004</v>
      </c>
      <c r="I1842">
        <v>6.1660000000000004</v>
      </c>
      <c r="J1842">
        <v>4.4029999999999996</v>
      </c>
      <c r="K1842">
        <v>4.2720000000000002</v>
      </c>
      <c r="L1842">
        <v>23.904</v>
      </c>
    </row>
    <row r="1843" spans="1:12">
      <c r="A1843" s="15">
        <v>2003</v>
      </c>
      <c r="B1843">
        <v>5</v>
      </c>
      <c r="C1843">
        <v>7</v>
      </c>
      <c r="D1843" s="30">
        <f t="shared" si="28"/>
        <v>37748</v>
      </c>
      <c r="E1843">
        <v>222.43</v>
      </c>
      <c r="F1843">
        <v>126.75</v>
      </c>
      <c r="G1843">
        <v>11.487</v>
      </c>
      <c r="H1843">
        <v>5.72</v>
      </c>
      <c r="I1843">
        <v>6.1959999999999997</v>
      </c>
      <c r="J1843">
        <v>4.399</v>
      </c>
      <c r="K1843">
        <v>4.2670000000000003</v>
      </c>
      <c r="L1843">
        <v>23.869</v>
      </c>
    </row>
    <row r="1844" spans="1:12">
      <c r="A1844" s="15">
        <v>2003</v>
      </c>
      <c r="B1844">
        <v>5</v>
      </c>
      <c r="C1844">
        <v>8</v>
      </c>
      <c r="D1844" s="30">
        <f t="shared" si="28"/>
        <v>37749</v>
      </c>
      <c r="E1844">
        <v>222.19</v>
      </c>
      <c r="F1844">
        <v>126.58</v>
      </c>
      <c r="G1844">
        <v>11.487</v>
      </c>
      <c r="H1844">
        <v>5.7169999999999996</v>
      </c>
      <c r="I1844">
        <v>6.2309999999999999</v>
      </c>
      <c r="J1844">
        <v>4.3949999999999996</v>
      </c>
      <c r="K1844">
        <v>4.2619999999999996</v>
      </c>
      <c r="L1844">
        <v>23.831</v>
      </c>
    </row>
    <row r="1845" spans="1:12">
      <c r="A1845" s="15">
        <v>2003</v>
      </c>
      <c r="B1845">
        <v>5</v>
      </c>
      <c r="C1845">
        <v>9</v>
      </c>
      <c r="D1845" s="30">
        <f t="shared" si="28"/>
        <v>37750</v>
      </c>
      <c r="E1845">
        <v>222.77</v>
      </c>
      <c r="F1845">
        <v>126.88</v>
      </c>
      <c r="G1845">
        <v>11.487</v>
      </c>
      <c r="H1845">
        <v>5.7140000000000004</v>
      </c>
      <c r="I1845">
        <v>6.1790000000000003</v>
      </c>
      <c r="J1845">
        <v>4.3940000000000001</v>
      </c>
      <c r="K1845">
        <v>4.2629999999999999</v>
      </c>
      <c r="L1845">
        <v>23.826000000000001</v>
      </c>
    </row>
    <row r="1846" spans="1:12">
      <c r="A1846" s="15">
        <v>2003</v>
      </c>
      <c r="B1846">
        <v>5</v>
      </c>
      <c r="C1846">
        <v>10</v>
      </c>
      <c r="D1846" s="30">
        <f t="shared" si="28"/>
        <v>37751</v>
      </c>
      <c r="E1846">
        <v>222.89</v>
      </c>
      <c r="F1846">
        <v>126.92</v>
      </c>
      <c r="G1846">
        <v>11.487</v>
      </c>
      <c r="H1846">
        <v>5.7110000000000003</v>
      </c>
      <c r="I1846">
        <v>6.1760000000000002</v>
      </c>
      <c r="J1846">
        <v>4.3920000000000003</v>
      </c>
      <c r="K1846">
        <v>4.26</v>
      </c>
      <c r="L1846">
        <v>23.802</v>
      </c>
    </row>
    <row r="1847" spans="1:12">
      <c r="A1847" s="15">
        <v>2003</v>
      </c>
      <c r="B1847">
        <v>5</v>
      </c>
      <c r="C1847">
        <v>12</v>
      </c>
      <c r="D1847" s="30">
        <f t="shared" si="28"/>
        <v>37753</v>
      </c>
      <c r="E1847">
        <v>222.63</v>
      </c>
      <c r="F1847">
        <v>126.71</v>
      </c>
      <c r="G1847">
        <v>11.487</v>
      </c>
      <c r="H1847">
        <v>5.7060000000000004</v>
      </c>
      <c r="I1847">
        <v>6.2240000000000002</v>
      </c>
      <c r="J1847">
        <v>4.3840000000000003</v>
      </c>
      <c r="K1847">
        <v>4.2519999999999998</v>
      </c>
      <c r="L1847">
        <v>23.736999999999998</v>
      </c>
    </row>
    <row r="1848" spans="1:12">
      <c r="A1848" s="15">
        <v>2003</v>
      </c>
      <c r="B1848">
        <v>5</v>
      </c>
      <c r="C1848">
        <v>13</v>
      </c>
      <c r="D1848" s="30">
        <f t="shared" si="28"/>
        <v>37754</v>
      </c>
      <c r="E1848">
        <v>222.47</v>
      </c>
      <c r="F1848">
        <v>126.58</v>
      </c>
      <c r="G1848">
        <v>11.487</v>
      </c>
      <c r="H1848">
        <v>5.7030000000000003</v>
      </c>
      <c r="I1848">
        <v>6.2510000000000003</v>
      </c>
      <c r="J1848">
        <v>4.38</v>
      </c>
      <c r="K1848">
        <v>4.2469999999999999</v>
      </c>
      <c r="L1848">
        <v>23.702000000000002</v>
      </c>
    </row>
    <row r="1849" spans="1:12">
      <c r="A1849" s="15">
        <v>2003</v>
      </c>
      <c r="B1849">
        <v>5</v>
      </c>
      <c r="C1849">
        <v>14</v>
      </c>
      <c r="D1849" s="30">
        <f t="shared" si="28"/>
        <v>37755</v>
      </c>
      <c r="E1849">
        <v>223.05</v>
      </c>
      <c r="F1849">
        <v>126.89</v>
      </c>
      <c r="G1849">
        <v>11.487</v>
      </c>
      <c r="H1849">
        <v>5.7</v>
      </c>
      <c r="I1849">
        <v>6.1589999999999998</v>
      </c>
      <c r="J1849">
        <v>4.3890000000000002</v>
      </c>
      <c r="K1849">
        <v>4.2569999999999997</v>
      </c>
      <c r="L1849">
        <v>23.75</v>
      </c>
    </row>
    <row r="1850" spans="1:12">
      <c r="A1850" s="15">
        <v>2003</v>
      </c>
      <c r="B1850">
        <v>5</v>
      </c>
      <c r="C1850">
        <v>17</v>
      </c>
      <c r="D1850" s="30">
        <f t="shared" si="28"/>
        <v>37758</v>
      </c>
      <c r="E1850">
        <v>223.25</v>
      </c>
      <c r="F1850">
        <v>126.91</v>
      </c>
      <c r="G1850">
        <v>11.486000000000001</v>
      </c>
      <c r="H1850">
        <v>5.6920000000000002</v>
      </c>
      <c r="I1850">
        <v>6.1669999999999998</v>
      </c>
      <c r="J1850">
        <v>4.38</v>
      </c>
      <c r="K1850">
        <v>4.2489999999999997</v>
      </c>
      <c r="L1850">
        <v>23.675999999999998</v>
      </c>
    </row>
    <row r="1851" spans="1:12">
      <c r="A1851" s="15">
        <v>2003</v>
      </c>
      <c r="B1851">
        <v>5</v>
      </c>
      <c r="C1851">
        <v>19</v>
      </c>
      <c r="D1851" s="30">
        <f t="shared" si="28"/>
        <v>37760</v>
      </c>
      <c r="E1851">
        <v>224.13</v>
      </c>
      <c r="F1851">
        <v>127.36</v>
      </c>
      <c r="G1851">
        <v>11.486000000000001</v>
      </c>
      <c r="H1851">
        <v>5.6859999999999999</v>
      </c>
      <c r="I1851">
        <v>6.0910000000000002</v>
      </c>
      <c r="J1851">
        <v>4.3780000000000001</v>
      </c>
      <c r="K1851">
        <v>4.2480000000000002</v>
      </c>
      <c r="L1851">
        <v>23.654</v>
      </c>
    </row>
    <row r="1852" spans="1:12">
      <c r="A1852" s="15">
        <v>2003</v>
      </c>
      <c r="B1852">
        <v>5</v>
      </c>
      <c r="C1852">
        <v>20</v>
      </c>
      <c r="D1852" s="30">
        <f t="shared" si="28"/>
        <v>37761</v>
      </c>
      <c r="E1852">
        <v>223.44</v>
      </c>
      <c r="F1852">
        <v>126.93</v>
      </c>
      <c r="G1852">
        <v>11.484999999999999</v>
      </c>
      <c r="H1852">
        <v>5.6840000000000002</v>
      </c>
      <c r="I1852">
        <v>6.1749999999999998</v>
      </c>
      <c r="J1852">
        <v>4.3719999999999999</v>
      </c>
      <c r="K1852">
        <v>4.2409999999999997</v>
      </c>
      <c r="L1852">
        <v>23.603000000000002</v>
      </c>
    </row>
    <row r="1853" spans="1:12">
      <c r="A1853" s="15">
        <v>2003</v>
      </c>
      <c r="B1853">
        <v>5</v>
      </c>
      <c r="C1853">
        <v>21</v>
      </c>
      <c r="D1853" s="30">
        <f t="shared" si="28"/>
        <v>37762</v>
      </c>
      <c r="E1853">
        <v>224.01</v>
      </c>
      <c r="F1853">
        <v>127.23</v>
      </c>
      <c r="G1853">
        <v>11.484999999999999</v>
      </c>
      <c r="H1853">
        <v>5.681</v>
      </c>
      <c r="I1853">
        <v>6.1230000000000002</v>
      </c>
      <c r="J1853">
        <v>4.3710000000000004</v>
      </c>
      <c r="K1853">
        <v>4.2409999999999997</v>
      </c>
      <c r="L1853">
        <v>23.596</v>
      </c>
    </row>
    <row r="1854" spans="1:12">
      <c r="A1854" s="15">
        <v>2003</v>
      </c>
      <c r="B1854">
        <v>5</v>
      </c>
      <c r="C1854">
        <v>22</v>
      </c>
      <c r="D1854" s="30">
        <f t="shared" si="28"/>
        <v>37763</v>
      </c>
      <c r="E1854">
        <v>224.6</v>
      </c>
      <c r="F1854">
        <v>127.54</v>
      </c>
      <c r="G1854">
        <v>11.484999999999999</v>
      </c>
      <c r="H1854">
        <v>5.6779999999999999</v>
      </c>
      <c r="I1854">
        <v>6.07</v>
      </c>
      <c r="J1854">
        <v>4.3710000000000004</v>
      </c>
      <c r="K1854">
        <v>4.242</v>
      </c>
      <c r="L1854">
        <v>23.591000000000001</v>
      </c>
    </row>
    <row r="1855" spans="1:12">
      <c r="A1855" s="15">
        <v>2003</v>
      </c>
      <c r="B1855">
        <v>5</v>
      </c>
      <c r="C1855">
        <v>23</v>
      </c>
      <c r="D1855" s="30">
        <f t="shared" si="28"/>
        <v>37764</v>
      </c>
      <c r="E1855">
        <v>224.2</v>
      </c>
      <c r="F1855">
        <v>127.28</v>
      </c>
      <c r="G1855">
        <v>11.484999999999999</v>
      </c>
      <c r="H1855">
        <v>5.6760000000000002</v>
      </c>
      <c r="I1855">
        <v>6.1230000000000002</v>
      </c>
      <c r="J1855">
        <v>4.3659999999999997</v>
      </c>
      <c r="K1855">
        <v>4.2359999999999998</v>
      </c>
      <c r="L1855">
        <v>23.547999999999998</v>
      </c>
    </row>
    <row r="1856" spans="1:12">
      <c r="A1856" s="15">
        <v>2003</v>
      </c>
      <c r="B1856">
        <v>5</v>
      </c>
      <c r="C1856">
        <v>24</v>
      </c>
      <c r="D1856" s="30">
        <f t="shared" si="28"/>
        <v>37765</v>
      </c>
      <c r="E1856">
        <v>224.82</v>
      </c>
      <c r="F1856">
        <v>127.61</v>
      </c>
      <c r="G1856">
        <v>11.484999999999999</v>
      </c>
      <c r="H1856">
        <v>5.673</v>
      </c>
      <c r="I1856">
        <v>6.0659999999999998</v>
      </c>
      <c r="J1856">
        <v>4.3650000000000002</v>
      </c>
      <c r="K1856">
        <v>4.2370000000000001</v>
      </c>
      <c r="L1856">
        <v>23.544</v>
      </c>
    </row>
    <row r="1857" spans="1:12">
      <c r="A1857" s="15">
        <v>2003</v>
      </c>
      <c r="B1857">
        <v>5</v>
      </c>
      <c r="C1857">
        <v>26</v>
      </c>
      <c r="D1857" s="30">
        <f t="shared" si="28"/>
        <v>37767</v>
      </c>
      <c r="E1857">
        <v>224.77</v>
      </c>
      <c r="F1857">
        <v>127.52</v>
      </c>
      <c r="G1857">
        <v>11.484999999999999</v>
      </c>
      <c r="H1857">
        <v>5.6669999999999998</v>
      </c>
      <c r="I1857">
        <v>6.0910000000000002</v>
      </c>
      <c r="J1857">
        <v>4.359</v>
      </c>
      <c r="K1857">
        <v>4.2300000000000004</v>
      </c>
      <c r="L1857">
        <v>23.486999999999998</v>
      </c>
    </row>
    <row r="1858" spans="1:12">
      <c r="A1858" s="15">
        <v>2003</v>
      </c>
      <c r="B1858">
        <v>5</v>
      </c>
      <c r="C1858">
        <v>27</v>
      </c>
      <c r="D1858" s="30">
        <f t="shared" ref="D1858:D1921" si="29">DATE(A1858,B1858,C1858)</f>
        <v>37768</v>
      </c>
      <c r="E1858">
        <v>225.11</v>
      </c>
      <c r="F1858">
        <v>127.68</v>
      </c>
      <c r="G1858">
        <v>11.484999999999999</v>
      </c>
      <c r="H1858">
        <v>5.6639999999999997</v>
      </c>
      <c r="I1858">
        <v>6.0640000000000001</v>
      </c>
      <c r="J1858">
        <v>4.3570000000000002</v>
      </c>
      <c r="K1858">
        <v>4.2290000000000001</v>
      </c>
      <c r="L1858">
        <v>23.472000000000001</v>
      </c>
    </row>
    <row r="1859" spans="1:12">
      <c r="A1859" s="15">
        <v>2003</v>
      </c>
      <c r="B1859">
        <v>5</v>
      </c>
      <c r="C1859">
        <v>28</v>
      </c>
      <c r="D1859" s="30">
        <f t="shared" si="29"/>
        <v>37769</v>
      </c>
      <c r="E1859">
        <v>225.03</v>
      </c>
      <c r="F1859">
        <v>127.6</v>
      </c>
      <c r="G1859">
        <v>11.484999999999999</v>
      </c>
      <c r="H1859">
        <v>5.6619999999999999</v>
      </c>
      <c r="I1859">
        <v>5.9649999999999999</v>
      </c>
      <c r="J1859">
        <v>4.38</v>
      </c>
      <c r="K1859">
        <v>4.2530000000000001</v>
      </c>
      <c r="L1859">
        <v>23.6</v>
      </c>
    </row>
    <row r="1860" spans="1:12">
      <c r="A1860" s="15">
        <v>2003</v>
      </c>
      <c r="B1860">
        <v>5</v>
      </c>
      <c r="C1860">
        <v>29</v>
      </c>
      <c r="D1860" s="30">
        <f t="shared" si="29"/>
        <v>37770</v>
      </c>
      <c r="E1860">
        <v>224.74</v>
      </c>
      <c r="F1860">
        <v>127.4</v>
      </c>
      <c r="G1860">
        <v>11.484999999999999</v>
      </c>
      <c r="H1860">
        <v>5.6589999999999998</v>
      </c>
      <c r="I1860">
        <v>6.0060000000000002</v>
      </c>
      <c r="J1860">
        <v>4.3760000000000003</v>
      </c>
      <c r="K1860">
        <v>4.2480000000000002</v>
      </c>
      <c r="L1860">
        <v>23.562000000000001</v>
      </c>
    </row>
    <row r="1861" spans="1:12">
      <c r="A1861" s="15">
        <v>2003</v>
      </c>
      <c r="B1861">
        <v>5</v>
      </c>
      <c r="C1861">
        <v>30</v>
      </c>
      <c r="D1861" s="30">
        <f t="shared" si="29"/>
        <v>37771</v>
      </c>
      <c r="E1861">
        <v>224.29</v>
      </c>
      <c r="F1861">
        <v>127.11</v>
      </c>
      <c r="G1861">
        <v>11.484999999999999</v>
      </c>
      <c r="H1861">
        <v>5.6559999999999997</v>
      </c>
      <c r="I1861">
        <v>6.0640000000000001</v>
      </c>
      <c r="J1861">
        <v>4.3710000000000004</v>
      </c>
      <c r="K1861">
        <v>4.242</v>
      </c>
      <c r="L1861">
        <v>23.516999999999999</v>
      </c>
    </row>
    <row r="1862" spans="1:12">
      <c r="A1862" s="15">
        <v>2003</v>
      </c>
      <c r="B1862">
        <v>5</v>
      </c>
      <c r="C1862">
        <v>31</v>
      </c>
      <c r="D1862" s="30">
        <f t="shared" si="29"/>
        <v>37772</v>
      </c>
      <c r="E1862">
        <v>224.81</v>
      </c>
      <c r="F1862">
        <v>127.38</v>
      </c>
      <c r="G1862">
        <v>11.449</v>
      </c>
      <c r="H1862">
        <v>5.81</v>
      </c>
      <c r="I1862">
        <v>5.9889999999999999</v>
      </c>
      <c r="J1862">
        <v>4.4729999999999999</v>
      </c>
      <c r="K1862">
        <v>4.343</v>
      </c>
      <c r="L1862">
        <v>24.736000000000001</v>
      </c>
    </row>
    <row r="1863" spans="1:12">
      <c r="A1863" s="15">
        <v>2003</v>
      </c>
      <c r="B1863">
        <v>6</v>
      </c>
      <c r="C1863">
        <v>2</v>
      </c>
      <c r="D1863" s="30">
        <f t="shared" si="29"/>
        <v>37774</v>
      </c>
      <c r="E1863">
        <v>224.92</v>
      </c>
      <c r="F1863">
        <v>127.41</v>
      </c>
      <c r="G1863">
        <v>11.449</v>
      </c>
      <c r="H1863">
        <v>5.8070000000000004</v>
      </c>
      <c r="I1863">
        <v>5.9870000000000001</v>
      </c>
      <c r="J1863">
        <v>4.4710000000000001</v>
      </c>
      <c r="K1863">
        <v>4.3410000000000002</v>
      </c>
      <c r="L1863">
        <v>24.710999999999999</v>
      </c>
    </row>
    <row r="1864" spans="1:12">
      <c r="A1864" s="15">
        <v>2003</v>
      </c>
      <c r="B1864">
        <v>6</v>
      </c>
      <c r="C1864">
        <v>3</v>
      </c>
      <c r="D1864" s="30">
        <f t="shared" si="29"/>
        <v>37775</v>
      </c>
      <c r="E1864">
        <v>224.95</v>
      </c>
      <c r="F1864">
        <v>127.4</v>
      </c>
      <c r="G1864">
        <v>11.449</v>
      </c>
      <c r="H1864">
        <v>5.8049999999999997</v>
      </c>
      <c r="I1864">
        <v>5.9930000000000003</v>
      </c>
      <c r="J1864">
        <v>4.468</v>
      </c>
      <c r="K1864">
        <v>4.3380000000000001</v>
      </c>
      <c r="L1864">
        <v>24.684999999999999</v>
      </c>
    </row>
    <row r="1865" spans="1:12">
      <c r="A1865" s="15">
        <v>2003</v>
      </c>
      <c r="B1865">
        <v>6</v>
      </c>
      <c r="C1865">
        <v>4</v>
      </c>
      <c r="D1865" s="30">
        <f t="shared" si="29"/>
        <v>37776</v>
      </c>
      <c r="E1865">
        <v>225.05</v>
      </c>
      <c r="F1865">
        <v>127.43</v>
      </c>
      <c r="G1865">
        <v>11.449</v>
      </c>
      <c r="H1865">
        <v>5.8019999999999996</v>
      </c>
      <c r="I1865">
        <v>5.992</v>
      </c>
      <c r="J1865">
        <v>4.4649999999999999</v>
      </c>
      <c r="K1865">
        <v>4.335</v>
      </c>
      <c r="L1865">
        <v>24.66</v>
      </c>
    </row>
    <row r="1866" spans="1:12">
      <c r="A1866" s="15">
        <v>2003</v>
      </c>
      <c r="B1866">
        <v>6</v>
      </c>
      <c r="C1866">
        <v>5</v>
      </c>
      <c r="D1866" s="30">
        <f t="shared" si="29"/>
        <v>37777</v>
      </c>
      <c r="E1866">
        <v>224.17</v>
      </c>
      <c r="F1866">
        <v>126.89</v>
      </c>
      <c r="G1866">
        <v>11.449</v>
      </c>
      <c r="H1866">
        <v>5.7990000000000004</v>
      </c>
      <c r="I1866">
        <v>6.0940000000000003</v>
      </c>
      <c r="J1866">
        <v>4.4580000000000002</v>
      </c>
      <c r="K1866">
        <v>4.3259999999999996</v>
      </c>
      <c r="L1866">
        <v>24.596</v>
      </c>
    </row>
    <row r="1867" spans="1:12">
      <c r="A1867" s="15">
        <v>2003</v>
      </c>
      <c r="B1867">
        <v>6</v>
      </c>
      <c r="C1867">
        <v>6</v>
      </c>
      <c r="D1867" s="30">
        <f t="shared" si="29"/>
        <v>37778</v>
      </c>
      <c r="E1867">
        <v>225.49</v>
      </c>
      <c r="F1867">
        <v>127.62</v>
      </c>
      <c r="G1867">
        <v>11.449</v>
      </c>
      <c r="H1867">
        <v>5.7960000000000003</v>
      </c>
      <c r="I1867">
        <v>5.9649999999999999</v>
      </c>
      <c r="J1867">
        <v>4.4610000000000003</v>
      </c>
      <c r="K1867">
        <v>4.3310000000000004</v>
      </c>
      <c r="L1867">
        <v>24.620999999999999</v>
      </c>
    </row>
    <row r="1868" spans="1:12">
      <c r="A1868" s="15">
        <v>2003</v>
      </c>
      <c r="B1868">
        <v>6</v>
      </c>
      <c r="C1868">
        <v>7</v>
      </c>
      <c r="D1868" s="30">
        <f t="shared" si="29"/>
        <v>37779</v>
      </c>
      <c r="E1868">
        <v>225.31</v>
      </c>
      <c r="F1868">
        <v>127.48</v>
      </c>
      <c r="G1868">
        <v>11.449</v>
      </c>
      <c r="H1868">
        <v>5.7939999999999996</v>
      </c>
      <c r="I1868">
        <v>5.9939999999999998</v>
      </c>
      <c r="J1868">
        <v>4.4569999999999999</v>
      </c>
      <c r="K1868">
        <v>4.327</v>
      </c>
      <c r="L1868">
        <v>24.585000000000001</v>
      </c>
    </row>
    <row r="1869" spans="1:12">
      <c r="A1869" s="15">
        <v>2003</v>
      </c>
      <c r="B1869">
        <v>6</v>
      </c>
      <c r="C1869">
        <v>9</v>
      </c>
      <c r="D1869" s="30">
        <f t="shared" si="29"/>
        <v>37781</v>
      </c>
      <c r="E1869">
        <v>225.58</v>
      </c>
      <c r="F1869">
        <v>127.57</v>
      </c>
      <c r="G1869">
        <v>11.449</v>
      </c>
      <c r="H1869">
        <v>5.7880000000000003</v>
      </c>
      <c r="I1869">
        <v>5.9850000000000003</v>
      </c>
      <c r="J1869">
        <v>4.4509999999999996</v>
      </c>
      <c r="K1869">
        <v>4.3220000000000001</v>
      </c>
      <c r="L1869">
        <v>24.539000000000001</v>
      </c>
    </row>
    <row r="1870" spans="1:12">
      <c r="A1870" s="15">
        <v>2003</v>
      </c>
      <c r="B1870">
        <v>6</v>
      </c>
      <c r="C1870">
        <v>10</v>
      </c>
      <c r="D1870" s="30">
        <f t="shared" si="29"/>
        <v>37782</v>
      </c>
      <c r="E1870">
        <v>225.15</v>
      </c>
      <c r="F1870">
        <v>127.29</v>
      </c>
      <c r="G1870">
        <v>11.449</v>
      </c>
      <c r="H1870">
        <v>5.7850000000000001</v>
      </c>
      <c r="I1870">
        <v>6.04</v>
      </c>
      <c r="J1870">
        <v>4.4459999999999997</v>
      </c>
      <c r="K1870">
        <v>4.3159999999999998</v>
      </c>
      <c r="L1870">
        <v>24.492999999999999</v>
      </c>
    </row>
    <row r="1871" spans="1:12">
      <c r="A1871" s="15">
        <v>2003</v>
      </c>
      <c r="B1871">
        <v>6</v>
      </c>
      <c r="C1871">
        <v>11</v>
      </c>
      <c r="D1871" s="30">
        <f t="shared" si="29"/>
        <v>37783</v>
      </c>
      <c r="E1871">
        <v>225.62</v>
      </c>
      <c r="F1871">
        <v>127.53</v>
      </c>
      <c r="G1871">
        <v>11.449</v>
      </c>
      <c r="H1871">
        <v>5.782</v>
      </c>
      <c r="I1871">
        <v>6</v>
      </c>
      <c r="J1871">
        <v>4.4450000000000003</v>
      </c>
      <c r="K1871">
        <v>4.3159999999999998</v>
      </c>
      <c r="L1871">
        <v>24.484000000000002</v>
      </c>
    </row>
    <row r="1872" spans="1:12">
      <c r="A1872" s="15">
        <v>2003</v>
      </c>
      <c r="B1872">
        <v>6</v>
      </c>
      <c r="C1872">
        <v>12</v>
      </c>
      <c r="D1872" s="30">
        <f t="shared" si="29"/>
        <v>37784</v>
      </c>
      <c r="E1872">
        <v>226.11</v>
      </c>
      <c r="F1872">
        <v>127.78</v>
      </c>
      <c r="G1872">
        <v>11.449</v>
      </c>
      <c r="H1872">
        <v>5.78</v>
      </c>
      <c r="I1872">
        <v>5.9580000000000002</v>
      </c>
      <c r="J1872">
        <v>4.444</v>
      </c>
      <c r="K1872">
        <v>4.3159999999999998</v>
      </c>
      <c r="L1872">
        <v>24.475000000000001</v>
      </c>
    </row>
    <row r="1873" spans="1:12">
      <c r="A1873" s="15">
        <v>2003</v>
      </c>
      <c r="B1873">
        <v>6</v>
      </c>
      <c r="C1873">
        <v>13</v>
      </c>
      <c r="D1873" s="30">
        <f t="shared" si="29"/>
        <v>37785</v>
      </c>
      <c r="E1873">
        <v>225.66</v>
      </c>
      <c r="F1873">
        <v>127.49</v>
      </c>
      <c r="G1873">
        <v>11.449</v>
      </c>
      <c r="H1873">
        <v>5.7770000000000001</v>
      </c>
      <c r="I1873">
        <v>6.0149999999999997</v>
      </c>
      <c r="J1873">
        <v>4.4390000000000001</v>
      </c>
      <c r="K1873">
        <v>4.3090000000000002</v>
      </c>
      <c r="L1873">
        <v>24.428999999999998</v>
      </c>
    </row>
    <row r="1874" spans="1:12">
      <c r="A1874" s="15">
        <v>2003</v>
      </c>
      <c r="B1874">
        <v>6</v>
      </c>
      <c r="C1874">
        <v>14</v>
      </c>
      <c r="D1874" s="30">
        <f t="shared" si="29"/>
        <v>37786</v>
      </c>
      <c r="E1874">
        <v>225.86</v>
      </c>
      <c r="F1874">
        <v>127.58</v>
      </c>
      <c r="G1874">
        <v>11.234999999999999</v>
      </c>
      <c r="H1874">
        <v>5.782</v>
      </c>
      <c r="I1874">
        <v>5.9870000000000001</v>
      </c>
      <c r="J1874">
        <v>4.4580000000000002</v>
      </c>
      <c r="K1874">
        <v>4.3280000000000003</v>
      </c>
      <c r="L1874">
        <v>24.55</v>
      </c>
    </row>
    <row r="1875" spans="1:12">
      <c r="A1875" s="15">
        <v>2003</v>
      </c>
      <c r="B1875">
        <v>6</v>
      </c>
      <c r="C1875">
        <v>16</v>
      </c>
      <c r="D1875" s="30">
        <f t="shared" si="29"/>
        <v>37788</v>
      </c>
      <c r="E1875">
        <v>225.83</v>
      </c>
      <c r="F1875">
        <v>127.5</v>
      </c>
      <c r="G1875">
        <v>11.234999999999999</v>
      </c>
      <c r="H1875">
        <v>5.7759999999999998</v>
      </c>
      <c r="I1875">
        <v>6.0090000000000003</v>
      </c>
      <c r="J1875">
        <v>4.4509999999999996</v>
      </c>
      <c r="K1875">
        <v>4.3209999999999997</v>
      </c>
      <c r="L1875">
        <v>24.492000000000001</v>
      </c>
    </row>
    <row r="1876" spans="1:12">
      <c r="A1876" s="15">
        <v>2003</v>
      </c>
      <c r="B1876">
        <v>6</v>
      </c>
      <c r="C1876">
        <v>17</v>
      </c>
      <c r="D1876" s="30">
        <f t="shared" si="29"/>
        <v>37789</v>
      </c>
      <c r="E1876">
        <v>225.89</v>
      </c>
      <c r="F1876">
        <v>127.5</v>
      </c>
      <c r="G1876">
        <v>11.234999999999999</v>
      </c>
      <c r="H1876">
        <v>5.774</v>
      </c>
      <c r="I1876">
        <v>6.0129999999999999</v>
      </c>
      <c r="J1876">
        <v>4.4480000000000004</v>
      </c>
      <c r="K1876">
        <v>4.3179999999999996</v>
      </c>
      <c r="L1876">
        <v>24.466000000000001</v>
      </c>
    </row>
    <row r="1877" spans="1:12">
      <c r="A1877" s="15">
        <v>2003</v>
      </c>
      <c r="B1877">
        <v>6</v>
      </c>
      <c r="C1877">
        <v>18</v>
      </c>
      <c r="D1877" s="30">
        <f t="shared" si="29"/>
        <v>37790</v>
      </c>
      <c r="E1877">
        <v>225.56</v>
      </c>
      <c r="F1877">
        <v>127.28</v>
      </c>
      <c r="G1877">
        <v>11.234999999999999</v>
      </c>
      <c r="H1877">
        <v>5.7709999999999999</v>
      </c>
      <c r="I1877">
        <v>6.056</v>
      </c>
      <c r="J1877">
        <v>4.4429999999999996</v>
      </c>
      <c r="K1877">
        <v>4.3129999999999997</v>
      </c>
      <c r="L1877">
        <v>24.425000000000001</v>
      </c>
    </row>
    <row r="1878" spans="1:12">
      <c r="A1878" s="15">
        <v>2003</v>
      </c>
      <c r="B1878">
        <v>6</v>
      </c>
      <c r="C1878">
        <v>19</v>
      </c>
      <c r="D1878" s="30">
        <f t="shared" si="29"/>
        <v>37791</v>
      </c>
      <c r="E1878">
        <v>225.69</v>
      </c>
      <c r="F1878">
        <v>127.32</v>
      </c>
      <c r="G1878">
        <v>11.234999999999999</v>
      </c>
      <c r="H1878">
        <v>5.7679999999999998</v>
      </c>
      <c r="I1878">
        <v>6.0250000000000004</v>
      </c>
      <c r="J1878">
        <v>4.4470000000000001</v>
      </c>
      <c r="K1878">
        <v>4.3170000000000002</v>
      </c>
      <c r="L1878">
        <v>24.44</v>
      </c>
    </row>
    <row r="1879" spans="1:12">
      <c r="A1879" s="15">
        <v>2003</v>
      </c>
      <c r="B1879">
        <v>6</v>
      </c>
      <c r="C1879">
        <v>20</v>
      </c>
      <c r="D1879" s="30">
        <f t="shared" si="29"/>
        <v>37792</v>
      </c>
      <c r="E1879">
        <v>226.09</v>
      </c>
      <c r="F1879">
        <v>127.52</v>
      </c>
      <c r="G1879">
        <v>11.234999999999999</v>
      </c>
      <c r="H1879">
        <v>5.7649999999999997</v>
      </c>
      <c r="I1879">
        <v>5.9930000000000003</v>
      </c>
      <c r="J1879">
        <v>4.4459999999999997</v>
      </c>
      <c r="K1879">
        <v>4.3159999999999998</v>
      </c>
      <c r="L1879">
        <v>24.427</v>
      </c>
    </row>
    <row r="1880" spans="1:12">
      <c r="A1880" s="15">
        <v>2003</v>
      </c>
      <c r="B1880">
        <v>6</v>
      </c>
      <c r="C1880">
        <v>21</v>
      </c>
      <c r="D1880" s="30">
        <f t="shared" si="29"/>
        <v>37793</v>
      </c>
      <c r="E1880">
        <v>226.32</v>
      </c>
      <c r="F1880">
        <v>127.62</v>
      </c>
      <c r="G1880">
        <v>11.234999999999999</v>
      </c>
      <c r="H1880">
        <v>5.7629999999999999</v>
      </c>
      <c r="I1880">
        <v>5.9790000000000001</v>
      </c>
      <c r="J1880">
        <v>4.444</v>
      </c>
      <c r="K1880">
        <v>4.3150000000000004</v>
      </c>
      <c r="L1880">
        <v>24.408000000000001</v>
      </c>
    </row>
    <row r="1881" spans="1:12">
      <c r="A1881" s="15">
        <v>2003</v>
      </c>
      <c r="B1881">
        <v>6</v>
      </c>
      <c r="C1881">
        <v>23</v>
      </c>
      <c r="D1881" s="30">
        <f t="shared" si="29"/>
        <v>37795</v>
      </c>
      <c r="E1881">
        <v>226.29</v>
      </c>
      <c r="F1881">
        <v>127.54</v>
      </c>
      <c r="G1881">
        <v>11.234999999999999</v>
      </c>
      <c r="H1881">
        <v>5.7569999999999997</v>
      </c>
      <c r="I1881">
        <v>6.0010000000000003</v>
      </c>
      <c r="J1881">
        <v>4.4370000000000003</v>
      </c>
      <c r="K1881">
        <v>4.3079999999999998</v>
      </c>
      <c r="L1881">
        <v>24.35</v>
      </c>
    </row>
    <row r="1882" spans="1:12">
      <c r="A1882" s="15">
        <v>2003</v>
      </c>
      <c r="B1882">
        <v>6</v>
      </c>
      <c r="C1882">
        <v>24</v>
      </c>
      <c r="D1882" s="30">
        <f t="shared" si="29"/>
        <v>37796</v>
      </c>
      <c r="E1882">
        <v>225.76</v>
      </c>
      <c r="F1882">
        <v>127.21</v>
      </c>
      <c r="G1882">
        <v>11.234999999999999</v>
      </c>
      <c r="H1882">
        <v>5.7539999999999996</v>
      </c>
      <c r="I1882">
        <v>6.0209999999999999</v>
      </c>
      <c r="J1882">
        <v>4.4420000000000002</v>
      </c>
      <c r="K1882">
        <v>4.3120000000000003</v>
      </c>
      <c r="L1882">
        <v>24.366</v>
      </c>
    </row>
    <row r="1883" spans="1:12">
      <c r="A1883" s="15">
        <v>2003</v>
      </c>
      <c r="B1883">
        <v>6</v>
      </c>
      <c r="C1883">
        <v>25</v>
      </c>
      <c r="D1883" s="30">
        <f t="shared" si="29"/>
        <v>37797</v>
      </c>
      <c r="E1883">
        <v>226.44</v>
      </c>
      <c r="F1883">
        <v>127.57</v>
      </c>
      <c r="G1883">
        <v>11.138</v>
      </c>
      <c r="H1883">
        <v>5.8540000000000001</v>
      </c>
      <c r="I1883">
        <v>5.9740000000000002</v>
      </c>
      <c r="J1883">
        <v>4.5069999999999997</v>
      </c>
      <c r="K1883">
        <v>4.3760000000000003</v>
      </c>
      <c r="L1883">
        <v>24.960999999999999</v>
      </c>
    </row>
    <row r="1884" spans="1:12">
      <c r="A1884" s="15">
        <v>2003</v>
      </c>
      <c r="B1884">
        <v>6</v>
      </c>
      <c r="C1884">
        <v>26</v>
      </c>
      <c r="D1884" s="30">
        <f t="shared" si="29"/>
        <v>37798</v>
      </c>
      <c r="E1884">
        <v>225.8</v>
      </c>
      <c r="F1884">
        <v>127.17</v>
      </c>
      <c r="G1884">
        <v>11.138</v>
      </c>
      <c r="H1884">
        <v>5.851</v>
      </c>
      <c r="I1884">
        <v>6.05</v>
      </c>
      <c r="J1884">
        <v>4.5010000000000003</v>
      </c>
      <c r="K1884">
        <v>4.3680000000000003</v>
      </c>
      <c r="L1884">
        <v>24.908000000000001</v>
      </c>
    </row>
    <row r="1885" spans="1:12">
      <c r="A1885" s="15">
        <v>2003</v>
      </c>
      <c r="B1885">
        <v>6</v>
      </c>
      <c r="C1885">
        <v>27</v>
      </c>
      <c r="D1885" s="30">
        <f t="shared" si="29"/>
        <v>37799</v>
      </c>
      <c r="E1885">
        <v>226</v>
      </c>
      <c r="F1885">
        <v>127.25</v>
      </c>
      <c r="G1885">
        <v>11.138</v>
      </c>
      <c r="H1885">
        <v>5.8479999999999999</v>
      </c>
      <c r="I1885">
        <v>6.0389999999999997</v>
      </c>
      <c r="J1885">
        <v>4.4980000000000002</v>
      </c>
      <c r="K1885">
        <v>4.3659999999999997</v>
      </c>
      <c r="L1885">
        <v>24.887</v>
      </c>
    </row>
    <row r="1886" spans="1:12">
      <c r="A1886" s="15">
        <v>2003</v>
      </c>
      <c r="B1886">
        <v>6</v>
      </c>
      <c r="C1886">
        <v>28</v>
      </c>
      <c r="D1886" s="30">
        <f t="shared" si="29"/>
        <v>37800</v>
      </c>
      <c r="E1886">
        <v>226.38</v>
      </c>
      <c r="F1886">
        <v>127.44</v>
      </c>
      <c r="G1886">
        <v>11.138</v>
      </c>
      <c r="H1886">
        <v>5.8449999999999998</v>
      </c>
      <c r="I1886">
        <v>6.01</v>
      </c>
      <c r="J1886">
        <v>4.4969999999999999</v>
      </c>
      <c r="K1886">
        <v>4.3659999999999997</v>
      </c>
      <c r="L1886">
        <v>24.873000000000001</v>
      </c>
    </row>
    <row r="1887" spans="1:12">
      <c r="A1887" s="15">
        <v>2003</v>
      </c>
      <c r="B1887">
        <v>7</v>
      </c>
      <c r="C1887">
        <v>1</v>
      </c>
      <c r="D1887" s="30">
        <f t="shared" si="29"/>
        <v>37803</v>
      </c>
      <c r="E1887">
        <v>226.27</v>
      </c>
      <c r="F1887">
        <v>127.28</v>
      </c>
      <c r="G1887">
        <v>11.138</v>
      </c>
      <c r="H1887">
        <v>5.8369999999999997</v>
      </c>
      <c r="I1887">
        <v>6.0490000000000004</v>
      </c>
      <c r="J1887">
        <v>4.4870000000000001</v>
      </c>
      <c r="K1887">
        <v>4.3550000000000004</v>
      </c>
      <c r="L1887">
        <v>24.783999999999999</v>
      </c>
    </row>
    <row r="1888" spans="1:12">
      <c r="A1888" s="15">
        <v>2003</v>
      </c>
      <c r="B1888">
        <v>7</v>
      </c>
      <c r="C1888">
        <v>2</v>
      </c>
      <c r="D1888" s="30">
        <f t="shared" si="29"/>
        <v>37804</v>
      </c>
      <c r="E1888">
        <v>226.42</v>
      </c>
      <c r="F1888">
        <v>127.33</v>
      </c>
      <c r="G1888">
        <v>11.138</v>
      </c>
      <c r="H1888">
        <v>5.8339999999999996</v>
      </c>
      <c r="I1888">
        <v>5.9459999999999997</v>
      </c>
      <c r="J1888">
        <v>4.508</v>
      </c>
      <c r="K1888">
        <v>4.3769999999999998</v>
      </c>
      <c r="L1888">
        <v>24.902000000000001</v>
      </c>
    </row>
    <row r="1889" spans="1:12">
      <c r="A1889" s="15">
        <v>2003</v>
      </c>
      <c r="B1889">
        <v>7</v>
      </c>
      <c r="C1889">
        <v>3</v>
      </c>
      <c r="D1889" s="30">
        <f t="shared" si="29"/>
        <v>37805</v>
      </c>
      <c r="E1889">
        <v>226.44</v>
      </c>
      <c r="F1889">
        <v>127.31</v>
      </c>
      <c r="G1889">
        <v>10.973000000000001</v>
      </c>
      <c r="H1889">
        <v>6.0359999999999996</v>
      </c>
      <c r="I1889">
        <v>5.9169999999999998</v>
      </c>
      <c r="J1889">
        <v>4.6440000000000001</v>
      </c>
      <c r="K1889">
        <v>4.51</v>
      </c>
      <c r="L1889">
        <v>26.527000000000001</v>
      </c>
    </row>
    <row r="1890" spans="1:12">
      <c r="A1890" s="15">
        <v>2003</v>
      </c>
      <c r="B1890">
        <v>7</v>
      </c>
      <c r="C1890">
        <v>4</v>
      </c>
      <c r="D1890" s="30">
        <f t="shared" si="29"/>
        <v>37806</v>
      </c>
      <c r="E1890">
        <v>226.61</v>
      </c>
      <c r="F1890">
        <v>127.37</v>
      </c>
      <c r="G1890">
        <v>10.973000000000001</v>
      </c>
      <c r="H1890">
        <v>6.0330000000000004</v>
      </c>
      <c r="I1890">
        <v>5.91</v>
      </c>
      <c r="J1890">
        <v>4.641</v>
      </c>
      <c r="K1890">
        <v>4.508</v>
      </c>
      <c r="L1890">
        <v>26.504000000000001</v>
      </c>
    </row>
    <row r="1891" spans="1:12">
      <c r="A1891" s="15">
        <v>2003</v>
      </c>
      <c r="B1891">
        <v>7</v>
      </c>
      <c r="C1891">
        <v>5</v>
      </c>
      <c r="D1891" s="30">
        <f t="shared" si="29"/>
        <v>37807</v>
      </c>
      <c r="E1891">
        <v>226.68</v>
      </c>
      <c r="F1891">
        <v>127.38</v>
      </c>
      <c r="G1891">
        <v>10.973000000000001</v>
      </c>
      <c r="H1891">
        <v>6.03</v>
      </c>
      <c r="I1891">
        <v>5.9119999999999999</v>
      </c>
      <c r="J1891">
        <v>4.6390000000000002</v>
      </c>
      <c r="K1891">
        <v>4.5049999999999999</v>
      </c>
      <c r="L1891">
        <v>26.478000000000002</v>
      </c>
    </row>
    <row r="1892" spans="1:12">
      <c r="A1892" s="15">
        <v>2003</v>
      </c>
      <c r="B1892">
        <v>7</v>
      </c>
      <c r="C1892">
        <v>7</v>
      </c>
      <c r="D1892" s="30">
        <f t="shared" si="29"/>
        <v>37809</v>
      </c>
      <c r="E1892">
        <v>226.37</v>
      </c>
      <c r="F1892">
        <v>127.14</v>
      </c>
      <c r="G1892">
        <v>10.973000000000001</v>
      </c>
      <c r="H1892">
        <v>6.0250000000000004</v>
      </c>
      <c r="I1892">
        <v>5.9610000000000003</v>
      </c>
      <c r="J1892">
        <v>4.6310000000000002</v>
      </c>
      <c r="K1892">
        <v>4.4969999999999999</v>
      </c>
      <c r="L1892">
        <v>26.405999999999999</v>
      </c>
    </row>
    <row r="1893" spans="1:12">
      <c r="A1893" s="15">
        <v>2003</v>
      </c>
      <c r="B1893">
        <v>7</v>
      </c>
      <c r="C1893">
        <v>8</v>
      </c>
      <c r="D1893" s="30">
        <f t="shared" si="29"/>
        <v>37810</v>
      </c>
      <c r="E1893">
        <v>226.3</v>
      </c>
      <c r="F1893">
        <v>127.07</v>
      </c>
      <c r="G1893">
        <v>10.973000000000001</v>
      </c>
      <c r="H1893">
        <v>6.0220000000000002</v>
      </c>
      <c r="I1893">
        <v>5.9770000000000003</v>
      </c>
      <c r="J1893">
        <v>4.6269999999999998</v>
      </c>
      <c r="K1893">
        <v>4.4930000000000003</v>
      </c>
      <c r="L1893">
        <v>26.373999999999999</v>
      </c>
    </row>
    <row r="1894" spans="1:12">
      <c r="A1894" s="15">
        <v>2003</v>
      </c>
      <c r="B1894">
        <v>7</v>
      </c>
      <c r="C1894">
        <v>9</v>
      </c>
      <c r="D1894" s="30">
        <f t="shared" si="29"/>
        <v>37811</v>
      </c>
      <c r="E1894">
        <v>226.96</v>
      </c>
      <c r="F1894">
        <v>127.42</v>
      </c>
      <c r="G1894">
        <v>10.973000000000001</v>
      </c>
      <c r="H1894">
        <v>6.0190000000000001</v>
      </c>
      <c r="I1894">
        <v>5.92</v>
      </c>
      <c r="J1894">
        <v>4.6269999999999998</v>
      </c>
      <c r="K1894">
        <v>4.4939999999999998</v>
      </c>
      <c r="L1894">
        <v>26.372</v>
      </c>
    </row>
    <row r="1895" spans="1:12">
      <c r="A1895" s="15">
        <v>2003</v>
      </c>
      <c r="B1895">
        <v>7</v>
      </c>
      <c r="C1895">
        <v>10</v>
      </c>
      <c r="D1895" s="30">
        <f t="shared" si="29"/>
        <v>37812</v>
      </c>
      <c r="E1895">
        <v>226.9</v>
      </c>
      <c r="F1895">
        <v>127.36</v>
      </c>
      <c r="G1895">
        <v>10.973000000000001</v>
      </c>
      <c r="H1895">
        <v>6.016</v>
      </c>
      <c r="I1895">
        <v>5.9349999999999996</v>
      </c>
      <c r="J1895">
        <v>4.6239999999999997</v>
      </c>
      <c r="K1895">
        <v>4.49</v>
      </c>
      <c r="L1895">
        <v>26.34</v>
      </c>
    </row>
    <row r="1896" spans="1:12">
      <c r="A1896" s="15">
        <v>2003</v>
      </c>
      <c r="B1896">
        <v>7</v>
      </c>
      <c r="C1896">
        <v>11</v>
      </c>
      <c r="D1896" s="30">
        <f t="shared" si="29"/>
        <v>37813</v>
      </c>
      <c r="E1896">
        <v>227.01</v>
      </c>
      <c r="F1896">
        <v>127.39</v>
      </c>
      <c r="G1896">
        <v>10.973000000000001</v>
      </c>
      <c r="H1896">
        <v>6.0140000000000002</v>
      </c>
      <c r="I1896">
        <v>5.9329999999999998</v>
      </c>
      <c r="J1896">
        <v>4.6210000000000004</v>
      </c>
      <c r="K1896">
        <v>4.4880000000000004</v>
      </c>
      <c r="L1896">
        <v>26.315000000000001</v>
      </c>
    </row>
    <row r="1897" spans="1:12">
      <c r="A1897" s="15">
        <v>2003</v>
      </c>
      <c r="B1897">
        <v>7</v>
      </c>
      <c r="C1897">
        <v>12</v>
      </c>
      <c r="D1897" s="30">
        <f t="shared" si="29"/>
        <v>37814</v>
      </c>
      <c r="E1897">
        <v>226.8</v>
      </c>
      <c r="F1897">
        <v>127.24</v>
      </c>
      <c r="G1897">
        <v>10.973000000000001</v>
      </c>
      <c r="H1897">
        <v>6.0110000000000001</v>
      </c>
      <c r="I1897">
        <v>5.9630000000000001</v>
      </c>
      <c r="J1897">
        <v>4.617</v>
      </c>
      <c r="K1897">
        <v>4.4829999999999997</v>
      </c>
      <c r="L1897">
        <v>26.277000000000001</v>
      </c>
    </row>
    <row r="1898" spans="1:12">
      <c r="A1898" s="15">
        <v>2003</v>
      </c>
      <c r="B1898">
        <v>7</v>
      </c>
      <c r="C1898">
        <v>14</v>
      </c>
      <c r="D1898" s="30">
        <f t="shared" si="29"/>
        <v>37816</v>
      </c>
      <c r="E1898">
        <v>227.21</v>
      </c>
      <c r="F1898">
        <v>127.41</v>
      </c>
      <c r="G1898">
        <v>10.973000000000001</v>
      </c>
      <c r="H1898">
        <v>6.0049999999999999</v>
      </c>
      <c r="I1898">
        <v>5.94</v>
      </c>
      <c r="J1898">
        <v>4.6120000000000001</v>
      </c>
      <c r="K1898">
        <v>4.4790000000000001</v>
      </c>
      <c r="L1898">
        <v>26.236000000000001</v>
      </c>
    </row>
    <row r="1899" spans="1:12">
      <c r="A1899" s="15">
        <v>2003</v>
      </c>
      <c r="B1899">
        <v>7</v>
      </c>
      <c r="C1899">
        <v>15</v>
      </c>
      <c r="D1899" s="30">
        <f t="shared" si="29"/>
        <v>37817</v>
      </c>
      <c r="E1899">
        <v>227.33</v>
      </c>
      <c r="F1899">
        <v>127.45</v>
      </c>
      <c r="G1899">
        <v>10.973000000000001</v>
      </c>
      <c r="H1899">
        <v>6.0019999999999998</v>
      </c>
      <c r="I1899">
        <v>5.9370000000000003</v>
      </c>
      <c r="J1899">
        <v>4.6100000000000003</v>
      </c>
      <c r="K1899">
        <v>4.4770000000000003</v>
      </c>
      <c r="L1899">
        <v>26.210999999999999</v>
      </c>
    </row>
    <row r="1900" spans="1:12">
      <c r="A1900" s="15">
        <v>2003</v>
      </c>
      <c r="B1900">
        <v>7</v>
      </c>
      <c r="C1900">
        <v>16</v>
      </c>
      <c r="D1900" s="30">
        <f t="shared" si="29"/>
        <v>37818</v>
      </c>
      <c r="E1900">
        <v>227</v>
      </c>
      <c r="F1900">
        <v>127.23</v>
      </c>
      <c r="G1900">
        <v>10.973000000000001</v>
      </c>
      <c r="H1900">
        <v>6</v>
      </c>
      <c r="I1900">
        <v>5.9790000000000001</v>
      </c>
      <c r="J1900">
        <v>4.6050000000000004</v>
      </c>
      <c r="K1900">
        <v>4.4710000000000001</v>
      </c>
      <c r="L1900">
        <v>26.167999999999999</v>
      </c>
    </row>
    <row r="1901" spans="1:12">
      <c r="A1901" s="15">
        <v>2003</v>
      </c>
      <c r="B1901">
        <v>7</v>
      </c>
      <c r="C1901">
        <v>17</v>
      </c>
      <c r="D1901" s="30">
        <f t="shared" si="29"/>
        <v>37819</v>
      </c>
      <c r="E1901">
        <v>227.26</v>
      </c>
      <c r="F1901">
        <v>127.35</v>
      </c>
      <c r="G1901">
        <v>10.973000000000001</v>
      </c>
      <c r="H1901">
        <v>5.9969999999999999</v>
      </c>
      <c r="I1901">
        <v>5.9619999999999997</v>
      </c>
      <c r="J1901">
        <v>4.6029999999999998</v>
      </c>
      <c r="K1901">
        <v>4.47</v>
      </c>
      <c r="L1901">
        <v>26.149000000000001</v>
      </c>
    </row>
    <row r="1902" spans="1:12">
      <c r="A1902" s="15">
        <v>2003</v>
      </c>
      <c r="B1902">
        <v>7</v>
      </c>
      <c r="C1902">
        <v>18</v>
      </c>
      <c r="D1902" s="30">
        <f t="shared" si="29"/>
        <v>37820</v>
      </c>
      <c r="E1902">
        <v>227.65</v>
      </c>
      <c r="F1902">
        <v>127.55</v>
      </c>
      <c r="G1902">
        <v>10.973000000000001</v>
      </c>
      <c r="H1902">
        <v>5.9939999999999998</v>
      </c>
      <c r="I1902">
        <v>5.931</v>
      </c>
      <c r="J1902">
        <v>4.6020000000000003</v>
      </c>
      <c r="K1902">
        <v>4.4690000000000003</v>
      </c>
      <c r="L1902">
        <v>26.137</v>
      </c>
    </row>
    <row r="1903" spans="1:12">
      <c r="A1903" s="15">
        <v>2003</v>
      </c>
      <c r="B1903">
        <v>7</v>
      </c>
      <c r="C1903">
        <v>19</v>
      </c>
      <c r="D1903" s="30">
        <f t="shared" si="29"/>
        <v>37821</v>
      </c>
      <c r="E1903">
        <v>227.63</v>
      </c>
      <c r="F1903">
        <v>127.51</v>
      </c>
      <c r="G1903">
        <v>10.973000000000001</v>
      </c>
      <c r="H1903">
        <v>5.9909999999999997</v>
      </c>
      <c r="I1903">
        <v>5.9429999999999996</v>
      </c>
      <c r="J1903">
        <v>4.5979999999999999</v>
      </c>
      <c r="K1903">
        <v>4.4660000000000002</v>
      </c>
      <c r="L1903">
        <v>26.106000000000002</v>
      </c>
    </row>
    <row r="1904" spans="1:12">
      <c r="A1904" s="15">
        <v>2003</v>
      </c>
      <c r="B1904">
        <v>7</v>
      </c>
      <c r="C1904">
        <v>21</v>
      </c>
      <c r="D1904" s="30">
        <f t="shared" si="29"/>
        <v>37823</v>
      </c>
      <c r="E1904">
        <v>227.81</v>
      </c>
      <c r="F1904">
        <v>127.55</v>
      </c>
      <c r="G1904">
        <v>10.971</v>
      </c>
      <c r="H1904">
        <v>5.9859999999999998</v>
      </c>
      <c r="I1904">
        <v>5.9420000000000002</v>
      </c>
      <c r="J1904">
        <v>4.593</v>
      </c>
      <c r="K1904">
        <v>4.46</v>
      </c>
      <c r="L1904">
        <v>26.055</v>
      </c>
    </row>
    <row r="1905" spans="1:12">
      <c r="A1905" s="15">
        <v>2003</v>
      </c>
      <c r="B1905">
        <v>7</v>
      </c>
      <c r="C1905">
        <v>22</v>
      </c>
      <c r="D1905" s="30">
        <f t="shared" si="29"/>
        <v>37824</v>
      </c>
      <c r="E1905">
        <v>227.51</v>
      </c>
      <c r="F1905">
        <v>127.35</v>
      </c>
      <c r="G1905">
        <v>10.888999999999999</v>
      </c>
      <c r="H1905">
        <v>5.9779999999999998</v>
      </c>
      <c r="I1905">
        <v>5.9790000000000001</v>
      </c>
      <c r="J1905">
        <v>4.5910000000000002</v>
      </c>
      <c r="K1905">
        <v>4.4580000000000002</v>
      </c>
      <c r="L1905">
        <v>26.007000000000001</v>
      </c>
    </row>
    <row r="1906" spans="1:12">
      <c r="A1906" s="15">
        <v>2003</v>
      </c>
      <c r="B1906">
        <v>7</v>
      </c>
      <c r="C1906">
        <v>23</v>
      </c>
      <c r="D1906" s="30">
        <f t="shared" si="29"/>
        <v>37825</v>
      </c>
      <c r="E1906">
        <v>228.11</v>
      </c>
      <c r="F1906">
        <v>127.66</v>
      </c>
      <c r="G1906">
        <v>10.888999999999999</v>
      </c>
      <c r="H1906">
        <v>5.9749999999999996</v>
      </c>
      <c r="I1906">
        <v>5.9279999999999999</v>
      </c>
      <c r="J1906">
        <v>4.5910000000000002</v>
      </c>
      <c r="K1906">
        <v>4.4589999999999996</v>
      </c>
      <c r="L1906">
        <v>26.001999999999999</v>
      </c>
    </row>
    <row r="1907" spans="1:12">
      <c r="A1907" s="15">
        <v>2003</v>
      </c>
      <c r="B1907">
        <v>7</v>
      </c>
      <c r="C1907">
        <v>24</v>
      </c>
      <c r="D1907" s="30">
        <f t="shared" si="29"/>
        <v>37826</v>
      </c>
      <c r="E1907">
        <v>228.23</v>
      </c>
      <c r="F1907">
        <v>127.7</v>
      </c>
      <c r="G1907">
        <v>10.888999999999999</v>
      </c>
      <c r="H1907">
        <v>5.9720000000000004</v>
      </c>
      <c r="I1907">
        <v>5.9139999999999997</v>
      </c>
      <c r="J1907">
        <v>4.5910000000000002</v>
      </c>
      <c r="K1907">
        <v>4.4589999999999996</v>
      </c>
      <c r="L1907">
        <v>25.994</v>
      </c>
    </row>
    <row r="1908" spans="1:12">
      <c r="A1908" s="15">
        <v>2003</v>
      </c>
      <c r="B1908">
        <v>7</v>
      </c>
      <c r="C1908">
        <v>25</v>
      </c>
      <c r="D1908" s="30">
        <f t="shared" si="29"/>
        <v>37827</v>
      </c>
      <c r="E1908">
        <v>228.36</v>
      </c>
      <c r="F1908">
        <v>127.74</v>
      </c>
      <c r="G1908">
        <v>10.888999999999999</v>
      </c>
      <c r="H1908">
        <v>5.9690000000000003</v>
      </c>
      <c r="I1908">
        <v>5.9109999999999996</v>
      </c>
      <c r="J1908">
        <v>4.5880000000000001</v>
      </c>
      <c r="K1908">
        <v>4.4560000000000004</v>
      </c>
      <c r="L1908">
        <v>25.97</v>
      </c>
    </row>
    <row r="1909" spans="1:12">
      <c r="A1909" s="15">
        <v>2003</v>
      </c>
      <c r="B1909">
        <v>7</v>
      </c>
      <c r="C1909">
        <v>26</v>
      </c>
      <c r="D1909" s="30">
        <f t="shared" si="29"/>
        <v>37828</v>
      </c>
      <c r="E1909">
        <v>228.58</v>
      </c>
      <c r="F1909">
        <v>127.84</v>
      </c>
      <c r="G1909">
        <v>10.888999999999999</v>
      </c>
      <c r="H1909">
        <v>5.9660000000000002</v>
      </c>
      <c r="I1909">
        <v>5.8970000000000002</v>
      </c>
      <c r="J1909">
        <v>4.5860000000000003</v>
      </c>
      <c r="K1909">
        <v>4.4550000000000001</v>
      </c>
      <c r="L1909">
        <v>25.95</v>
      </c>
    </row>
    <row r="1910" spans="1:12">
      <c r="A1910" s="15">
        <v>2003</v>
      </c>
      <c r="B1910">
        <v>7</v>
      </c>
      <c r="C1910">
        <v>28</v>
      </c>
      <c r="D1910" s="30">
        <f t="shared" si="29"/>
        <v>37830</v>
      </c>
      <c r="E1910">
        <v>228.6</v>
      </c>
      <c r="F1910">
        <v>127.79</v>
      </c>
      <c r="G1910">
        <v>10.888999999999999</v>
      </c>
      <c r="H1910">
        <v>5.9610000000000003</v>
      </c>
      <c r="I1910">
        <v>5.835</v>
      </c>
      <c r="J1910">
        <v>4.5990000000000002</v>
      </c>
      <c r="K1910">
        <v>4.4690000000000003</v>
      </c>
      <c r="L1910">
        <v>26.015999999999998</v>
      </c>
    </row>
    <row r="1911" spans="1:12">
      <c r="A1911" s="15">
        <v>2003</v>
      </c>
      <c r="B1911">
        <v>7</v>
      </c>
      <c r="C1911">
        <v>29</v>
      </c>
      <c r="D1911" s="30">
        <f t="shared" si="29"/>
        <v>37831</v>
      </c>
      <c r="E1911">
        <v>228.41</v>
      </c>
      <c r="F1911">
        <v>127.65</v>
      </c>
      <c r="G1911">
        <v>10.949</v>
      </c>
      <c r="H1911">
        <v>5.9039999999999999</v>
      </c>
      <c r="I1911">
        <v>5.7430000000000003</v>
      </c>
      <c r="J1911">
        <v>4.5869999999999997</v>
      </c>
      <c r="K1911">
        <v>4.4589999999999996</v>
      </c>
      <c r="L1911">
        <v>25.748000000000001</v>
      </c>
    </row>
    <row r="1912" spans="1:12">
      <c r="A1912" s="15">
        <v>2003</v>
      </c>
      <c r="B1912">
        <v>7</v>
      </c>
      <c r="C1912">
        <v>30</v>
      </c>
      <c r="D1912" s="30">
        <f t="shared" si="29"/>
        <v>37832</v>
      </c>
      <c r="E1912">
        <v>227.57</v>
      </c>
      <c r="F1912">
        <v>127.14</v>
      </c>
      <c r="G1912">
        <v>10.949</v>
      </c>
      <c r="H1912">
        <v>5.9009999999999998</v>
      </c>
      <c r="I1912">
        <v>5.8360000000000003</v>
      </c>
      <c r="J1912">
        <v>4.58</v>
      </c>
      <c r="K1912">
        <v>4.45</v>
      </c>
      <c r="L1912">
        <v>25.686</v>
      </c>
    </row>
    <row r="1913" spans="1:12">
      <c r="A1913" s="15">
        <v>2003</v>
      </c>
      <c r="B1913">
        <v>7</v>
      </c>
      <c r="C1913">
        <v>31</v>
      </c>
      <c r="D1913" s="30">
        <f t="shared" si="29"/>
        <v>37833</v>
      </c>
      <c r="E1913">
        <v>228.98</v>
      </c>
      <c r="F1913">
        <v>127.91</v>
      </c>
      <c r="G1913">
        <v>10.949</v>
      </c>
      <c r="H1913">
        <v>5.8979999999999997</v>
      </c>
      <c r="I1913">
        <v>5.7039999999999997</v>
      </c>
      <c r="J1913">
        <v>4.5830000000000002</v>
      </c>
      <c r="K1913">
        <v>4.4560000000000004</v>
      </c>
      <c r="L1913">
        <v>25.712</v>
      </c>
    </row>
    <row r="1914" spans="1:12">
      <c r="A1914" s="15">
        <v>2003</v>
      </c>
      <c r="B1914">
        <v>8</v>
      </c>
      <c r="C1914">
        <v>1</v>
      </c>
      <c r="D1914" s="30">
        <f t="shared" si="29"/>
        <v>37834</v>
      </c>
      <c r="E1914">
        <v>228.85</v>
      </c>
      <c r="F1914">
        <v>127.83</v>
      </c>
      <c r="G1914">
        <v>10.949</v>
      </c>
      <c r="H1914">
        <v>5.8979999999999997</v>
      </c>
      <c r="I1914">
        <v>5.718</v>
      </c>
      <c r="J1914">
        <v>4.5830000000000002</v>
      </c>
      <c r="K1914">
        <v>4.4550000000000001</v>
      </c>
      <c r="L1914">
        <v>25.707000000000001</v>
      </c>
    </row>
    <row r="1915" spans="1:12">
      <c r="A1915" s="15">
        <v>2003</v>
      </c>
      <c r="B1915">
        <v>8</v>
      </c>
      <c r="C1915">
        <v>2</v>
      </c>
      <c r="D1915" s="30">
        <f t="shared" si="29"/>
        <v>37835</v>
      </c>
      <c r="E1915">
        <v>229.08</v>
      </c>
      <c r="F1915">
        <v>127.93</v>
      </c>
      <c r="G1915">
        <v>10.949</v>
      </c>
      <c r="H1915">
        <v>5.8959999999999999</v>
      </c>
      <c r="I1915">
        <v>5.7039999999999997</v>
      </c>
      <c r="J1915">
        <v>4.5810000000000004</v>
      </c>
      <c r="K1915">
        <v>4.4539999999999997</v>
      </c>
      <c r="L1915">
        <v>25.687000000000001</v>
      </c>
    </row>
    <row r="1916" spans="1:12">
      <c r="A1916" s="15">
        <v>2003</v>
      </c>
      <c r="B1916">
        <v>8</v>
      </c>
      <c r="C1916">
        <v>4</v>
      </c>
      <c r="D1916" s="30">
        <f t="shared" si="29"/>
        <v>37837</v>
      </c>
      <c r="E1916">
        <v>229.15</v>
      </c>
      <c r="F1916">
        <v>127.91</v>
      </c>
      <c r="G1916">
        <v>10.949</v>
      </c>
      <c r="H1916">
        <v>5.89</v>
      </c>
      <c r="I1916">
        <v>5.7140000000000004</v>
      </c>
      <c r="J1916">
        <v>4.5750000000000002</v>
      </c>
      <c r="K1916">
        <v>4.4480000000000004</v>
      </c>
      <c r="L1916">
        <v>25.632000000000001</v>
      </c>
    </row>
    <row r="1917" spans="1:12">
      <c r="A1917" s="15">
        <v>2003</v>
      </c>
      <c r="B1917">
        <v>8</v>
      </c>
      <c r="C1917">
        <v>5</v>
      </c>
      <c r="D1917" s="30">
        <f t="shared" si="29"/>
        <v>37838</v>
      </c>
      <c r="E1917">
        <v>229.28</v>
      </c>
      <c r="F1917">
        <v>127.95</v>
      </c>
      <c r="G1917">
        <v>10.949</v>
      </c>
      <c r="H1917">
        <v>5.8869999999999996</v>
      </c>
      <c r="I1917">
        <v>5.71</v>
      </c>
      <c r="J1917">
        <v>4.5720000000000001</v>
      </c>
      <c r="K1917">
        <v>4.4450000000000003</v>
      </c>
      <c r="L1917">
        <v>25.608000000000001</v>
      </c>
    </row>
    <row r="1918" spans="1:12">
      <c r="A1918" s="15">
        <v>2003</v>
      </c>
      <c r="B1918">
        <v>8</v>
      </c>
      <c r="C1918">
        <v>6</v>
      </c>
      <c r="D1918" s="30">
        <f t="shared" si="29"/>
        <v>37839</v>
      </c>
      <c r="E1918">
        <v>229.47</v>
      </c>
      <c r="F1918">
        <v>128.03</v>
      </c>
      <c r="G1918">
        <v>10.949</v>
      </c>
      <c r="H1918">
        <v>5.8840000000000003</v>
      </c>
      <c r="I1918">
        <v>5.7</v>
      </c>
      <c r="J1918">
        <v>4.57</v>
      </c>
      <c r="K1918">
        <v>4.4429999999999996</v>
      </c>
      <c r="L1918">
        <v>25.587</v>
      </c>
    </row>
    <row r="1919" spans="1:12">
      <c r="A1919" s="15">
        <v>2003</v>
      </c>
      <c r="B1919">
        <v>8</v>
      </c>
      <c r="C1919">
        <v>7</v>
      </c>
      <c r="D1919" s="30">
        <f t="shared" si="29"/>
        <v>37840</v>
      </c>
      <c r="E1919">
        <v>229.41</v>
      </c>
      <c r="F1919">
        <v>127.96</v>
      </c>
      <c r="G1919">
        <v>10.949</v>
      </c>
      <c r="H1919">
        <v>5.8819999999999997</v>
      </c>
      <c r="I1919">
        <v>5.7149999999999999</v>
      </c>
      <c r="J1919">
        <v>4.5659999999999998</v>
      </c>
      <c r="K1919">
        <v>4.4390000000000001</v>
      </c>
      <c r="L1919">
        <v>25.556000000000001</v>
      </c>
    </row>
    <row r="1920" spans="1:12">
      <c r="A1920" s="15">
        <v>2003</v>
      </c>
      <c r="B1920">
        <v>8</v>
      </c>
      <c r="C1920">
        <v>8</v>
      </c>
      <c r="D1920" s="30">
        <f t="shared" si="29"/>
        <v>37841</v>
      </c>
      <c r="E1920">
        <v>229.41</v>
      </c>
      <c r="F1920">
        <v>127.93</v>
      </c>
      <c r="G1920">
        <v>10.949</v>
      </c>
      <c r="H1920">
        <v>5.8789999999999996</v>
      </c>
      <c r="I1920">
        <v>5.7249999999999996</v>
      </c>
      <c r="J1920">
        <v>4.5629999999999997</v>
      </c>
      <c r="K1920">
        <v>4.4359999999999999</v>
      </c>
      <c r="L1920">
        <v>25.527000000000001</v>
      </c>
    </row>
    <row r="1921" spans="1:12">
      <c r="A1921" s="15">
        <v>2003</v>
      </c>
      <c r="B1921">
        <v>8</v>
      </c>
      <c r="C1921">
        <v>9</v>
      </c>
      <c r="D1921" s="30">
        <f t="shared" si="29"/>
        <v>37842</v>
      </c>
      <c r="E1921">
        <v>229.97</v>
      </c>
      <c r="F1921">
        <v>128.22</v>
      </c>
      <c r="G1921">
        <v>10.949</v>
      </c>
      <c r="H1921">
        <v>5.8760000000000003</v>
      </c>
      <c r="I1921">
        <v>5.6769999999999996</v>
      </c>
      <c r="J1921">
        <v>4.5629999999999997</v>
      </c>
      <c r="K1921">
        <v>4.4370000000000003</v>
      </c>
      <c r="L1921">
        <v>25.52</v>
      </c>
    </row>
    <row r="1922" spans="1:12">
      <c r="A1922" s="15">
        <v>2003</v>
      </c>
      <c r="B1922">
        <v>8</v>
      </c>
      <c r="C1922">
        <v>11</v>
      </c>
      <c r="D1922" s="30">
        <f t="shared" ref="D1922:D1985" si="30">DATE(A1922,B1922,C1922)</f>
        <v>37844</v>
      </c>
      <c r="E1922">
        <v>229.79</v>
      </c>
      <c r="F1922">
        <v>128.06</v>
      </c>
      <c r="G1922">
        <v>10.949</v>
      </c>
      <c r="H1922">
        <v>5.8710000000000004</v>
      </c>
      <c r="I1922">
        <v>5.7130000000000001</v>
      </c>
      <c r="J1922">
        <v>4.5549999999999997</v>
      </c>
      <c r="K1922">
        <v>4.4290000000000003</v>
      </c>
      <c r="L1922">
        <v>25.454999999999998</v>
      </c>
    </row>
    <row r="1923" spans="1:12">
      <c r="A1923" s="15">
        <v>2003</v>
      </c>
      <c r="B1923">
        <v>8</v>
      </c>
      <c r="C1923">
        <v>12</v>
      </c>
      <c r="D1923" s="30">
        <f t="shared" si="30"/>
        <v>37845</v>
      </c>
      <c r="E1923">
        <v>229.68</v>
      </c>
      <c r="F1923">
        <v>127.97</v>
      </c>
      <c r="G1923">
        <v>10.949</v>
      </c>
      <c r="H1923">
        <v>5.8680000000000003</v>
      </c>
      <c r="I1923">
        <v>5.7329999999999997</v>
      </c>
      <c r="J1923">
        <v>4.5519999999999996</v>
      </c>
      <c r="K1923">
        <v>4.4249999999999998</v>
      </c>
      <c r="L1923">
        <v>25.422000000000001</v>
      </c>
    </row>
    <row r="1924" spans="1:12">
      <c r="A1924" s="15">
        <v>2003</v>
      </c>
      <c r="B1924">
        <v>8</v>
      </c>
      <c r="C1924">
        <v>13</v>
      </c>
      <c r="D1924" s="30">
        <f t="shared" si="30"/>
        <v>37846</v>
      </c>
      <c r="E1924">
        <v>229.97</v>
      </c>
      <c r="F1924">
        <v>128.1</v>
      </c>
      <c r="G1924">
        <v>10.949</v>
      </c>
      <c r="H1924">
        <v>5.8650000000000002</v>
      </c>
      <c r="I1924">
        <v>5.7130000000000001</v>
      </c>
      <c r="J1924">
        <v>4.55</v>
      </c>
      <c r="K1924">
        <v>4.423</v>
      </c>
      <c r="L1924">
        <v>25.405000000000001</v>
      </c>
    </row>
    <row r="1925" spans="1:12">
      <c r="A1925" s="15">
        <v>2003</v>
      </c>
      <c r="B1925">
        <v>8</v>
      </c>
      <c r="C1925">
        <v>14</v>
      </c>
      <c r="D1925" s="30">
        <f t="shared" si="30"/>
        <v>37847</v>
      </c>
      <c r="E1925">
        <v>229.66</v>
      </c>
      <c r="F1925">
        <v>127.9</v>
      </c>
      <c r="G1925">
        <v>10.949</v>
      </c>
      <c r="H1925">
        <v>5.8620000000000001</v>
      </c>
      <c r="I1925">
        <v>5.7519999999999998</v>
      </c>
      <c r="J1925">
        <v>4.5449999999999999</v>
      </c>
      <c r="K1925">
        <v>4.4180000000000001</v>
      </c>
      <c r="L1925">
        <v>25.364000000000001</v>
      </c>
    </row>
    <row r="1926" spans="1:12">
      <c r="A1926" s="15">
        <v>2003</v>
      </c>
      <c r="B1926">
        <v>8</v>
      </c>
      <c r="C1926">
        <v>16</v>
      </c>
      <c r="D1926" s="30">
        <f t="shared" si="30"/>
        <v>37849</v>
      </c>
      <c r="E1926">
        <v>229.08</v>
      </c>
      <c r="F1926">
        <v>127.51</v>
      </c>
      <c r="G1926">
        <v>10.949</v>
      </c>
      <c r="H1926">
        <v>5.8570000000000002</v>
      </c>
      <c r="I1926">
        <v>5.8280000000000003</v>
      </c>
      <c r="J1926">
        <v>4.5359999999999996</v>
      </c>
      <c r="K1926">
        <v>4.4080000000000004</v>
      </c>
      <c r="L1926">
        <v>25.283999999999999</v>
      </c>
    </row>
    <row r="1927" spans="1:12">
      <c r="A1927" s="15">
        <v>2003</v>
      </c>
      <c r="B1927">
        <v>8</v>
      </c>
      <c r="C1927">
        <v>18</v>
      </c>
      <c r="D1927" s="30">
        <f t="shared" si="30"/>
        <v>37851</v>
      </c>
      <c r="E1927">
        <v>230.05</v>
      </c>
      <c r="F1927">
        <v>128</v>
      </c>
      <c r="G1927">
        <v>10.949</v>
      </c>
      <c r="H1927">
        <v>5.851</v>
      </c>
      <c r="I1927">
        <v>5.7480000000000002</v>
      </c>
      <c r="J1927">
        <v>4.5339999999999998</v>
      </c>
      <c r="K1927">
        <v>4.4080000000000004</v>
      </c>
      <c r="L1927">
        <v>25.265000000000001</v>
      </c>
    </row>
    <row r="1928" spans="1:12">
      <c r="A1928" s="15">
        <v>2003</v>
      </c>
      <c r="B1928">
        <v>8</v>
      </c>
      <c r="C1928">
        <v>19</v>
      </c>
      <c r="D1928" s="30">
        <f t="shared" si="30"/>
        <v>37852</v>
      </c>
      <c r="E1928">
        <v>230.03</v>
      </c>
      <c r="F1928">
        <v>127.96</v>
      </c>
      <c r="G1928">
        <v>10.949</v>
      </c>
      <c r="H1928">
        <v>5.8479999999999999</v>
      </c>
      <c r="I1928">
        <v>5.7590000000000003</v>
      </c>
      <c r="J1928">
        <v>4.5309999999999997</v>
      </c>
      <c r="K1928">
        <v>4.4039999999999999</v>
      </c>
      <c r="L1928">
        <v>25.234999999999999</v>
      </c>
    </row>
    <row r="1929" spans="1:12">
      <c r="A1929" s="15">
        <v>2003</v>
      </c>
      <c r="B1929">
        <v>8</v>
      </c>
      <c r="C1929">
        <v>20</v>
      </c>
      <c r="D1929" s="30">
        <f t="shared" si="30"/>
        <v>37853</v>
      </c>
      <c r="E1929">
        <v>229.64</v>
      </c>
      <c r="F1929">
        <v>127.71</v>
      </c>
      <c r="G1929">
        <v>10.949</v>
      </c>
      <c r="H1929">
        <v>5.8460000000000001</v>
      </c>
      <c r="I1929">
        <v>5.8070000000000004</v>
      </c>
      <c r="J1929">
        <v>4.5259999999999998</v>
      </c>
      <c r="K1929">
        <v>4.3979999999999997</v>
      </c>
      <c r="L1929">
        <v>25.192</v>
      </c>
    </row>
    <row r="1930" spans="1:12">
      <c r="A1930" s="15">
        <v>2003</v>
      </c>
      <c r="B1930">
        <v>8</v>
      </c>
      <c r="C1930">
        <v>21</v>
      </c>
      <c r="D1930" s="30">
        <f t="shared" si="30"/>
        <v>37854</v>
      </c>
      <c r="E1930">
        <v>229.92</v>
      </c>
      <c r="F1930">
        <v>127.84</v>
      </c>
      <c r="G1930">
        <v>10.949</v>
      </c>
      <c r="H1930">
        <v>5.843</v>
      </c>
      <c r="I1930">
        <v>5.7789999999999999</v>
      </c>
      <c r="J1930">
        <v>4.5259999999999998</v>
      </c>
      <c r="K1930">
        <v>4.399</v>
      </c>
      <c r="L1930">
        <v>25.186</v>
      </c>
    </row>
    <row r="1931" spans="1:12">
      <c r="A1931" s="15">
        <v>2003</v>
      </c>
      <c r="B1931">
        <v>8</v>
      </c>
      <c r="C1931">
        <v>22</v>
      </c>
      <c r="D1931" s="30">
        <f t="shared" si="30"/>
        <v>37855</v>
      </c>
      <c r="E1931">
        <v>229.49</v>
      </c>
      <c r="F1931">
        <v>127.56</v>
      </c>
      <c r="G1931">
        <v>10.949</v>
      </c>
      <c r="H1931">
        <v>5.84</v>
      </c>
      <c r="I1931">
        <v>5.8319999999999999</v>
      </c>
      <c r="J1931">
        <v>4.5209999999999999</v>
      </c>
      <c r="K1931">
        <v>4.3929999999999998</v>
      </c>
      <c r="L1931">
        <v>25.140999999999998</v>
      </c>
    </row>
    <row r="1932" spans="1:12">
      <c r="A1932" s="15">
        <v>2003</v>
      </c>
      <c r="B1932">
        <v>8</v>
      </c>
      <c r="C1932">
        <v>23</v>
      </c>
      <c r="D1932" s="30">
        <f t="shared" si="30"/>
        <v>37856</v>
      </c>
      <c r="E1932">
        <v>229.9</v>
      </c>
      <c r="F1932">
        <v>127.76</v>
      </c>
      <c r="G1932">
        <v>10.949</v>
      </c>
      <c r="H1932">
        <v>5.8369999999999997</v>
      </c>
      <c r="I1932">
        <v>5.8</v>
      </c>
      <c r="J1932">
        <v>4.5199999999999996</v>
      </c>
      <c r="K1932">
        <v>4.3920000000000003</v>
      </c>
      <c r="L1932">
        <v>25.128</v>
      </c>
    </row>
    <row r="1933" spans="1:12">
      <c r="A1933" s="15">
        <v>2003</v>
      </c>
      <c r="B1933">
        <v>8</v>
      </c>
      <c r="C1933">
        <v>25</v>
      </c>
      <c r="D1933" s="30">
        <f t="shared" si="30"/>
        <v>37858</v>
      </c>
      <c r="E1933">
        <v>233.33</v>
      </c>
      <c r="F1933">
        <v>129.65</v>
      </c>
      <c r="G1933">
        <v>10.949</v>
      </c>
      <c r="H1933">
        <v>5.8319999999999999</v>
      </c>
      <c r="I1933">
        <v>5.4740000000000002</v>
      </c>
      <c r="J1933">
        <v>4.5289999999999999</v>
      </c>
      <c r="K1933">
        <v>4.4080000000000004</v>
      </c>
      <c r="L1933">
        <v>25.202999999999999</v>
      </c>
    </row>
    <row r="1934" spans="1:12">
      <c r="A1934" s="15">
        <v>2003</v>
      </c>
      <c r="B1934">
        <v>8</v>
      </c>
      <c r="C1934">
        <v>26</v>
      </c>
      <c r="D1934" s="30">
        <f t="shared" si="30"/>
        <v>37859</v>
      </c>
      <c r="E1934">
        <v>234.21</v>
      </c>
      <c r="F1934">
        <v>130.12</v>
      </c>
      <c r="G1934">
        <v>10.949</v>
      </c>
      <c r="H1934">
        <v>5.8289999999999997</v>
      </c>
      <c r="I1934">
        <v>5.3819999999999997</v>
      </c>
      <c r="J1934">
        <v>4.5330000000000004</v>
      </c>
      <c r="K1934">
        <v>4.4139999999999997</v>
      </c>
      <c r="L1934">
        <v>25.228999999999999</v>
      </c>
    </row>
    <row r="1935" spans="1:12">
      <c r="A1935" s="15">
        <v>2003</v>
      </c>
      <c r="B1935">
        <v>8</v>
      </c>
      <c r="C1935">
        <v>27</v>
      </c>
      <c r="D1935" s="30">
        <f t="shared" si="30"/>
        <v>37860</v>
      </c>
      <c r="E1935">
        <v>233.29</v>
      </c>
      <c r="F1935">
        <v>129.57</v>
      </c>
      <c r="G1935">
        <v>10.916</v>
      </c>
      <c r="H1935">
        <v>5.8579999999999997</v>
      </c>
      <c r="I1935">
        <v>5.4859999999999998</v>
      </c>
      <c r="J1935">
        <v>4.5469999999999997</v>
      </c>
      <c r="K1935">
        <v>4.4249999999999998</v>
      </c>
      <c r="L1935">
        <v>25.356999999999999</v>
      </c>
    </row>
    <row r="1936" spans="1:12">
      <c r="A1936" s="15">
        <v>2003</v>
      </c>
      <c r="B1936">
        <v>8</v>
      </c>
      <c r="C1936">
        <v>28</v>
      </c>
      <c r="D1936" s="30">
        <f t="shared" si="30"/>
        <v>37861</v>
      </c>
      <c r="E1936">
        <v>233.25</v>
      </c>
      <c r="F1936">
        <v>129.52000000000001</v>
      </c>
      <c r="G1936">
        <v>10.916</v>
      </c>
      <c r="H1936">
        <v>5.8559999999999999</v>
      </c>
      <c r="I1936">
        <v>5.4980000000000002</v>
      </c>
      <c r="J1936">
        <v>4.5430000000000001</v>
      </c>
      <c r="K1936">
        <v>4.4219999999999997</v>
      </c>
      <c r="L1936">
        <v>25.327000000000002</v>
      </c>
    </row>
    <row r="1937" spans="1:12">
      <c r="A1937" s="15">
        <v>2003</v>
      </c>
      <c r="B1937">
        <v>8</v>
      </c>
      <c r="C1937">
        <v>29</v>
      </c>
      <c r="D1937" s="30">
        <f t="shared" si="30"/>
        <v>37862</v>
      </c>
      <c r="E1937">
        <v>233.22</v>
      </c>
      <c r="F1937">
        <v>129.47</v>
      </c>
      <c r="G1937">
        <v>10.916</v>
      </c>
      <c r="H1937">
        <v>5.8529999999999998</v>
      </c>
      <c r="I1937">
        <v>5.51</v>
      </c>
      <c r="J1937">
        <v>4.54</v>
      </c>
      <c r="K1937">
        <v>4.4180000000000001</v>
      </c>
      <c r="L1937">
        <v>25.297999999999998</v>
      </c>
    </row>
    <row r="1938" spans="1:12">
      <c r="A1938" s="15">
        <v>2003</v>
      </c>
      <c r="B1938">
        <v>8</v>
      </c>
      <c r="C1938">
        <v>30</v>
      </c>
      <c r="D1938" s="30">
        <f t="shared" si="30"/>
        <v>37863</v>
      </c>
      <c r="E1938">
        <v>233.06</v>
      </c>
      <c r="F1938">
        <v>129.35</v>
      </c>
      <c r="G1938">
        <v>10.916</v>
      </c>
      <c r="H1938">
        <v>5.85</v>
      </c>
      <c r="I1938">
        <v>5.5350000000000001</v>
      </c>
      <c r="J1938">
        <v>4.5359999999999996</v>
      </c>
      <c r="K1938">
        <v>4.4139999999999997</v>
      </c>
      <c r="L1938">
        <v>25.263000000000002</v>
      </c>
    </row>
    <row r="1939" spans="1:12">
      <c r="A1939" s="15">
        <v>2003</v>
      </c>
      <c r="B1939">
        <v>9</v>
      </c>
      <c r="C1939">
        <v>1</v>
      </c>
      <c r="D1939" s="30">
        <f t="shared" si="30"/>
        <v>37865</v>
      </c>
      <c r="E1939">
        <v>232.99</v>
      </c>
      <c r="F1939">
        <v>129.28</v>
      </c>
      <c r="G1939">
        <v>10.916</v>
      </c>
      <c r="H1939">
        <v>5.8470000000000004</v>
      </c>
      <c r="I1939">
        <v>5.4829999999999997</v>
      </c>
      <c r="J1939">
        <v>4.5490000000000004</v>
      </c>
      <c r="K1939">
        <v>4.4279999999999999</v>
      </c>
      <c r="L1939">
        <v>25.332000000000001</v>
      </c>
    </row>
    <row r="1940" spans="1:12">
      <c r="A1940" s="15">
        <v>2003</v>
      </c>
      <c r="B1940">
        <v>9</v>
      </c>
      <c r="C1940">
        <v>2</v>
      </c>
      <c r="D1940" s="30">
        <f t="shared" si="30"/>
        <v>37866</v>
      </c>
      <c r="E1940">
        <v>232.78</v>
      </c>
      <c r="F1940">
        <v>129.13</v>
      </c>
      <c r="G1940">
        <v>10.916</v>
      </c>
      <c r="H1940">
        <v>5.8440000000000003</v>
      </c>
      <c r="I1940">
        <v>5.5119999999999996</v>
      </c>
      <c r="J1940">
        <v>4.5449999999999999</v>
      </c>
      <c r="K1940">
        <v>4.423</v>
      </c>
      <c r="L1940">
        <v>25.295999999999999</v>
      </c>
    </row>
    <row r="1941" spans="1:12">
      <c r="A1941" s="15">
        <v>2003</v>
      </c>
      <c r="B1941">
        <v>9</v>
      </c>
      <c r="C1941">
        <v>3</v>
      </c>
      <c r="D1941" s="30">
        <f t="shared" si="30"/>
        <v>37867</v>
      </c>
      <c r="E1941">
        <v>232.91</v>
      </c>
      <c r="F1941">
        <v>129.16999999999999</v>
      </c>
      <c r="G1941">
        <v>10.916</v>
      </c>
      <c r="H1941">
        <v>5.8419999999999996</v>
      </c>
      <c r="I1941">
        <v>5.508</v>
      </c>
      <c r="J1941">
        <v>4.5419999999999998</v>
      </c>
      <c r="K1941">
        <v>4.4210000000000003</v>
      </c>
      <c r="L1941">
        <v>25.271999999999998</v>
      </c>
    </row>
    <row r="1942" spans="1:12">
      <c r="A1942" s="15">
        <v>2003</v>
      </c>
      <c r="B1942">
        <v>9</v>
      </c>
      <c r="C1942">
        <v>4</v>
      </c>
      <c r="D1942" s="30">
        <f t="shared" si="30"/>
        <v>37868</v>
      </c>
      <c r="E1942">
        <v>233.48</v>
      </c>
      <c r="F1942">
        <v>129.46</v>
      </c>
      <c r="G1942">
        <v>10.916</v>
      </c>
      <c r="H1942">
        <v>5.8390000000000004</v>
      </c>
      <c r="I1942">
        <v>5.46</v>
      </c>
      <c r="J1942">
        <v>4.5419999999999998</v>
      </c>
      <c r="K1942">
        <v>4.4210000000000003</v>
      </c>
      <c r="L1942">
        <v>25.265000000000001</v>
      </c>
    </row>
    <row r="1943" spans="1:12">
      <c r="A1943" s="15">
        <v>2003</v>
      </c>
      <c r="B1943">
        <v>9</v>
      </c>
      <c r="C1943">
        <v>5</v>
      </c>
      <c r="D1943" s="30">
        <f t="shared" si="30"/>
        <v>37869</v>
      </c>
      <c r="E1943">
        <v>233.16</v>
      </c>
      <c r="F1943">
        <v>129.25</v>
      </c>
      <c r="G1943">
        <v>10.916</v>
      </c>
      <c r="H1943">
        <v>5.8360000000000003</v>
      </c>
      <c r="I1943">
        <v>5.5010000000000003</v>
      </c>
      <c r="J1943">
        <v>4.5369999999999999</v>
      </c>
      <c r="K1943">
        <v>4.4160000000000004</v>
      </c>
      <c r="L1943">
        <v>25.224</v>
      </c>
    </row>
    <row r="1944" spans="1:12">
      <c r="A1944" s="15">
        <v>2003</v>
      </c>
      <c r="B1944">
        <v>9</v>
      </c>
      <c r="C1944">
        <v>6</v>
      </c>
      <c r="D1944" s="30">
        <f t="shared" si="30"/>
        <v>37870</v>
      </c>
      <c r="E1944">
        <v>233.23</v>
      </c>
      <c r="F1944">
        <v>129.26</v>
      </c>
      <c r="G1944">
        <v>10.916</v>
      </c>
      <c r="H1944">
        <v>5.8330000000000002</v>
      </c>
      <c r="I1944">
        <v>5.5030000000000001</v>
      </c>
      <c r="J1944">
        <v>4.5339999999999998</v>
      </c>
      <c r="K1944">
        <v>4.4130000000000003</v>
      </c>
      <c r="L1944">
        <v>25.198</v>
      </c>
    </row>
    <row r="1945" spans="1:12">
      <c r="A1945" s="15">
        <v>2003</v>
      </c>
      <c r="B1945">
        <v>9</v>
      </c>
      <c r="C1945">
        <v>8</v>
      </c>
      <c r="D1945" s="30">
        <f t="shared" si="30"/>
        <v>37872</v>
      </c>
      <c r="E1945">
        <v>233.56</v>
      </c>
      <c r="F1945">
        <v>129.38999999999999</v>
      </c>
      <c r="G1945">
        <v>10.916</v>
      </c>
      <c r="H1945">
        <v>5.8280000000000003</v>
      </c>
      <c r="I1945">
        <v>5.4480000000000004</v>
      </c>
      <c r="J1945">
        <v>4.5389999999999997</v>
      </c>
      <c r="K1945">
        <v>4.4189999999999996</v>
      </c>
      <c r="L1945">
        <v>25.213999999999999</v>
      </c>
    </row>
    <row r="1946" spans="1:12">
      <c r="A1946" s="15">
        <v>2003</v>
      </c>
      <c r="B1946">
        <v>9</v>
      </c>
      <c r="C1946">
        <v>9</v>
      </c>
      <c r="D1946" s="30">
        <f t="shared" si="30"/>
        <v>37873</v>
      </c>
      <c r="E1946">
        <v>233.68</v>
      </c>
      <c r="F1946">
        <v>129.43</v>
      </c>
      <c r="G1946">
        <v>10.916</v>
      </c>
      <c r="H1946">
        <v>5.8250000000000002</v>
      </c>
      <c r="I1946">
        <v>5.4450000000000003</v>
      </c>
      <c r="J1946">
        <v>4.5359999999999996</v>
      </c>
      <c r="K1946">
        <v>4.4160000000000004</v>
      </c>
      <c r="L1946">
        <v>25.189</v>
      </c>
    </row>
    <row r="1947" spans="1:12">
      <c r="A1947" s="15">
        <v>2003</v>
      </c>
      <c r="B1947">
        <v>9</v>
      </c>
      <c r="C1947">
        <v>10</v>
      </c>
      <c r="D1947" s="30">
        <f t="shared" si="30"/>
        <v>37874</v>
      </c>
      <c r="E1947">
        <v>232.68</v>
      </c>
      <c r="F1947">
        <v>128.84</v>
      </c>
      <c r="G1947">
        <v>10.916</v>
      </c>
      <c r="H1947">
        <v>5.8220000000000001</v>
      </c>
      <c r="I1947">
        <v>5.5529999999999999</v>
      </c>
      <c r="J1947">
        <v>4.5289999999999999</v>
      </c>
      <c r="K1947">
        <v>4.407</v>
      </c>
      <c r="L1947">
        <v>25.123000000000001</v>
      </c>
    </row>
    <row r="1948" spans="1:12">
      <c r="A1948" s="15">
        <v>2003</v>
      </c>
      <c r="B1948">
        <v>9</v>
      </c>
      <c r="C1948">
        <v>11</v>
      </c>
      <c r="D1948" s="30">
        <f t="shared" si="30"/>
        <v>37875</v>
      </c>
      <c r="E1948">
        <v>233.63</v>
      </c>
      <c r="F1948">
        <v>129.35</v>
      </c>
      <c r="G1948">
        <v>10.916</v>
      </c>
      <c r="H1948">
        <v>5.819</v>
      </c>
      <c r="I1948">
        <v>5.4669999999999996</v>
      </c>
      <c r="J1948">
        <v>4.53</v>
      </c>
      <c r="K1948">
        <v>4.4089999999999998</v>
      </c>
      <c r="L1948">
        <v>25.13</v>
      </c>
    </row>
    <row r="1949" spans="1:12">
      <c r="A1949" s="15">
        <v>2003</v>
      </c>
      <c r="B1949">
        <v>9</v>
      </c>
      <c r="C1949">
        <v>12</v>
      </c>
      <c r="D1949" s="30">
        <f t="shared" si="30"/>
        <v>37876</v>
      </c>
      <c r="E1949">
        <v>232.89</v>
      </c>
      <c r="F1949">
        <v>128.9</v>
      </c>
      <c r="G1949">
        <v>10.916</v>
      </c>
      <c r="H1949">
        <v>5.8170000000000002</v>
      </c>
      <c r="I1949">
        <v>5.55</v>
      </c>
      <c r="J1949">
        <v>4.5229999999999997</v>
      </c>
      <c r="K1949">
        <v>4.4009999999999998</v>
      </c>
      <c r="L1949">
        <v>25.074000000000002</v>
      </c>
    </row>
    <row r="1950" spans="1:12">
      <c r="A1950" s="15">
        <v>2003</v>
      </c>
      <c r="B1950">
        <v>9</v>
      </c>
      <c r="C1950">
        <v>13</v>
      </c>
      <c r="D1950" s="30">
        <f t="shared" si="30"/>
        <v>37877</v>
      </c>
      <c r="E1950">
        <v>233.39</v>
      </c>
      <c r="F1950">
        <v>129.15</v>
      </c>
      <c r="G1950">
        <v>10.916</v>
      </c>
      <c r="H1950">
        <v>5.8140000000000001</v>
      </c>
      <c r="I1950">
        <v>5.508</v>
      </c>
      <c r="J1950">
        <v>4.5229999999999997</v>
      </c>
      <c r="K1950">
        <v>4.4009999999999998</v>
      </c>
      <c r="L1950">
        <v>25.065000000000001</v>
      </c>
    </row>
    <row r="1951" spans="1:12">
      <c r="A1951" s="15">
        <v>2003</v>
      </c>
      <c r="B1951">
        <v>9</v>
      </c>
      <c r="C1951">
        <v>15</v>
      </c>
      <c r="D1951" s="30">
        <f t="shared" si="30"/>
        <v>37879</v>
      </c>
      <c r="E1951">
        <v>233.02</v>
      </c>
      <c r="F1951">
        <v>128.88</v>
      </c>
      <c r="G1951">
        <v>10.916</v>
      </c>
      <c r="H1951">
        <v>5.8079999999999998</v>
      </c>
      <c r="I1951">
        <v>5.5629999999999997</v>
      </c>
      <c r="J1951">
        <v>4.5149999999999997</v>
      </c>
      <c r="K1951">
        <v>4.3920000000000003</v>
      </c>
      <c r="L1951">
        <v>24.994</v>
      </c>
    </row>
    <row r="1952" spans="1:12">
      <c r="A1952" s="15">
        <v>2003</v>
      </c>
      <c r="B1952">
        <v>9</v>
      </c>
      <c r="C1952">
        <v>16</v>
      </c>
      <c r="D1952" s="30">
        <f t="shared" si="30"/>
        <v>37880</v>
      </c>
      <c r="E1952">
        <v>233.01</v>
      </c>
      <c r="F1952">
        <v>128.84</v>
      </c>
      <c r="G1952">
        <v>10.916</v>
      </c>
      <c r="H1952">
        <v>5.806</v>
      </c>
      <c r="I1952">
        <v>5.5730000000000004</v>
      </c>
      <c r="J1952">
        <v>4.5110000000000001</v>
      </c>
      <c r="K1952">
        <v>4.3890000000000002</v>
      </c>
      <c r="L1952">
        <v>24.965</v>
      </c>
    </row>
    <row r="1953" spans="1:12">
      <c r="A1953" s="15">
        <v>2003</v>
      </c>
      <c r="B1953">
        <v>9</v>
      </c>
      <c r="C1953">
        <v>17</v>
      </c>
      <c r="D1953" s="30">
        <f t="shared" si="30"/>
        <v>37881</v>
      </c>
      <c r="E1953">
        <v>233.62</v>
      </c>
      <c r="F1953">
        <v>129.15</v>
      </c>
      <c r="G1953">
        <v>10.916</v>
      </c>
      <c r="H1953">
        <v>5.8029999999999999</v>
      </c>
      <c r="I1953">
        <v>5.5209999999999999</v>
      </c>
      <c r="J1953">
        <v>4.5110000000000001</v>
      </c>
      <c r="K1953">
        <v>4.3899999999999997</v>
      </c>
      <c r="L1953">
        <v>24.96</v>
      </c>
    </row>
    <row r="1954" spans="1:12">
      <c r="A1954" s="15">
        <v>2003</v>
      </c>
      <c r="B1954">
        <v>9</v>
      </c>
      <c r="C1954">
        <v>18</v>
      </c>
      <c r="D1954" s="30">
        <f t="shared" si="30"/>
        <v>37882</v>
      </c>
      <c r="E1954">
        <v>233.3</v>
      </c>
      <c r="F1954">
        <v>128.94</v>
      </c>
      <c r="G1954">
        <v>10.916</v>
      </c>
      <c r="H1954">
        <v>5.8</v>
      </c>
      <c r="I1954">
        <v>5.5620000000000003</v>
      </c>
      <c r="J1954">
        <v>4.5060000000000002</v>
      </c>
      <c r="K1954">
        <v>4.3840000000000003</v>
      </c>
      <c r="L1954">
        <v>24.919</v>
      </c>
    </row>
    <row r="1955" spans="1:12">
      <c r="A1955" s="15">
        <v>2003</v>
      </c>
      <c r="B1955">
        <v>9</v>
      </c>
      <c r="C1955">
        <v>19</v>
      </c>
      <c r="D1955" s="30">
        <f t="shared" si="30"/>
        <v>37883</v>
      </c>
      <c r="E1955">
        <v>233.91</v>
      </c>
      <c r="F1955">
        <v>129.25</v>
      </c>
      <c r="G1955">
        <v>10.916</v>
      </c>
      <c r="H1955">
        <v>5.7969999999999997</v>
      </c>
      <c r="I1955">
        <v>5.51</v>
      </c>
      <c r="J1955">
        <v>4.5060000000000002</v>
      </c>
      <c r="K1955">
        <v>4.3849999999999998</v>
      </c>
      <c r="L1955">
        <v>24.914000000000001</v>
      </c>
    </row>
    <row r="1956" spans="1:12">
      <c r="A1956" s="15">
        <v>2003</v>
      </c>
      <c r="B1956">
        <v>9</v>
      </c>
      <c r="C1956">
        <v>20</v>
      </c>
      <c r="D1956" s="30">
        <f t="shared" si="30"/>
        <v>37884</v>
      </c>
      <c r="E1956">
        <v>232.98</v>
      </c>
      <c r="F1956">
        <v>128.69</v>
      </c>
      <c r="G1956">
        <v>10.916</v>
      </c>
      <c r="H1956">
        <v>5.7939999999999996</v>
      </c>
      <c r="I1956">
        <v>5.6120000000000001</v>
      </c>
      <c r="J1956">
        <v>4.4980000000000002</v>
      </c>
      <c r="K1956">
        <v>4.3760000000000003</v>
      </c>
      <c r="L1956">
        <v>24.85</v>
      </c>
    </row>
    <row r="1957" spans="1:12">
      <c r="A1957" s="15">
        <v>2003</v>
      </c>
      <c r="B1957">
        <v>9</v>
      </c>
      <c r="C1957">
        <v>22</v>
      </c>
      <c r="D1957" s="30">
        <f t="shared" si="30"/>
        <v>37886</v>
      </c>
      <c r="E1957">
        <v>232.67</v>
      </c>
      <c r="F1957">
        <v>128.44999999999999</v>
      </c>
      <c r="G1957">
        <v>10.916</v>
      </c>
      <c r="H1957">
        <v>5.7889999999999997</v>
      </c>
      <c r="I1957">
        <v>5.6609999999999996</v>
      </c>
      <c r="J1957">
        <v>4.4909999999999997</v>
      </c>
      <c r="K1957">
        <v>4.367</v>
      </c>
      <c r="L1957">
        <v>24.782</v>
      </c>
    </row>
    <row r="1958" spans="1:12">
      <c r="A1958" s="15">
        <v>2003</v>
      </c>
      <c r="B1958">
        <v>9</v>
      </c>
      <c r="C1958">
        <v>23</v>
      </c>
      <c r="D1958" s="30">
        <f t="shared" si="30"/>
        <v>37887</v>
      </c>
      <c r="E1958">
        <v>233.5</v>
      </c>
      <c r="F1958">
        <v>128.88999999999999</v>
      </c>
      <c r="G1958">
        <v>10.916</v>
      </c>
      <c r="H1958">
        <v>5.7859999999999996</v>
      </c>
      <c r="I1958">
        <v>5.5869999999999997</v>
      </c>
      <c r="J1958">
        <v>4.4909999999999997</v>
      </c>
      <c r="K1958">
        <v>4.3689999999999998</v>
      </c>
      <c r="L1958">
        <v>24.785</v>
      </c>
    </row>
    <row r="1959" spans="1:12">
      <c r="A1959" s="15">
        <v>2003</v>
      </c>
      <c r="B1959">
        <v>9</v>
      </c>
      <c r="C1959">
        <v>24</v>
      </c>
      <c r="D1959" s="30">
        <f t="shared" si="30"/>
        <v>37888</v>
      </c>
      <c r="E1959">
        <v>233.75</v>
      </c>
      <c r="F1959">
        <v>129</v>
      </c>
      <c r="G1959">
        <v>10.916</v>
      </c>
      <c r="H1959">
        <v>5.7830000000000004</v>
      </c>
      <c r="I1959">
        <v>5.5709999999999997</v>
      </c>
      <c r="J1959">
        <v>4.4889999999999999</v>
      </c>
      <c r="K1959">
        <v>4.367</v>
      </c>
      <c r="L1959">
        <v>24.765999999999998</v>
      </c>
    </row>
    <row r="1960" spans="1:12">
      <c r="A1960" s="15">
        <v>2003</v>
      </c>
      <c r="B1960">
        <v>9</v>
      </c>
      <c r="C1960">
        <v>25</v>
      </c>
      <c r="D1960" s="30">
        <f t="shared" si="30"/>
        <v>37889</v>
      </c>
      <c r="E1960">
        <v>234.27</v>
      </c>
      <c r="F1960">
        <v>129.26</v>
      </c>
      <c r="G1960">
        <v>10.916</v>
      </c>
      <c r="H1960">
        <v>5.7809999999999997</v>
      </c>
      <c r="I1960">
        <v>5.5250000000000004</v>
      </c>
      <c r="J1960">
        <v>4.4889999999999999</v>
      </c>
      <c r="K1960">
        <v>4.3689999999999998</v>
      </c>
      <c r="L1960">
        <v>24.762</v>
      </c>
    </row>
    <row r="1961" spans="1:12">
      <c r="A1961" s="15">
        <v>2003</v>
      </c>
      <c r="B1961">
        <v>9</v>
      </c>
      <c r="C1961">
        <v>26</v>
      </c>
      <c r="D1961" s="30">
        <f t="shared" si="30"/>
        <v>37890</v>
      </c>
      <c r="E1961">
        <v>234.56</v>
      </c>
      <c r="F1961">
        <v>129.38999999999999</v>
      </c>
      <c r="G1961">
        <v>10.916</v>
      </c>
      <c r="H1961">
        <v>5.7779999999999996</v>
      </c>
      <c r="I1961">
        <v>5.5039999999999996</v>
      </c>
      <c r="J1961">
        <v>4.4870000000000001</v>
      </c>
      <c r="K1961">
        <v>4.367</v>
      </c>
      <c r="L1961">
        <v>24.745000000000001</v>
      </c>
    </row>
    <row r="1962" spans="1:12">
      <c r="A1962" s="15">
        <v>2003</v>
      </c>
      <c r="B1962">
        <v>9</v>
      </c>
      <c r="C1962">
        <v>27</v>
      </c>
      <c r="D1962" s="30">
        <f t="shared" si="30"/>
        <v>37891</v>
      </c>
      <c r="E1962">
        <v>234.92</v>
      </c>
      <c r="F1962">
        <v>129.56</v>
      </c>
      <c r="G1962">
        <v>10.916</v>
      </c>
      <c r="H1962">
        <v>5.7750000000000004</v>
      </c>
      <c r="I1962">
        <v>5.4779999999999998</v>
      </c>
      <c r="J1962">
        <v>4.4859999999999998</v>
      </c>
      <c r="K1962">
        <v>4.3659999999999997</v>
      </c>
      <c r="L1962">
        <v>24.73</v>
      </c>
    </row>
    <row r="1963" spans="1:12">
      <c r="A1963" s="15">
        <v>2003</v>
      </c>
      <c r="B1963">
        <v>9</v>
      </c>
      <c r="C1963">
        <v>29</v>
      </c>
      <c r="D1963" s="30">
        <f t="shared" si="30"/>
        <v>37893</v>
      </c>
      <c r="E1963">
        <v>234.82</v>
      </c>
      <c r="F1963">
        <v>129.44</v>
      </c>
      <c r="G1963">
        <v>10.916</v>
      </c>
      <c r="H1963">
        <v>5.7690000000000001</v>
      </c>
      <c r="I1963">
        <v>5.5049999999999999</v>
      </c>
      <c r="J1963">
        <v>4.4790000000000001</v>
      </c>
      <c r="K1963">
        <v>4.359</v>
      </c>
      <c r="L1963">
        <v>24.67</v>
      </c>
    </row>
    <row r="1964" spans="1:12">
      <c r="A1964" s="15">
        <v>2003</v>
      </c>
      <c r="B1964">
        <v>9</v>
      </c>
      <c r="C1964">
        <v>30</v>
      </c>
      <c r="D1964" s="30">
        <f t="shared" si="30"/>
        <v>37894</v>
      </c>
      <c r="E1964">
        <v>235.7</v>
      </c>
      <c r="F1964">
        <v>129.91</v>
      </c>
      <c r="G1964">
        <v>10.916</v>
      </c>
      <c r="H1964">
        <v>5.7670000000000003</v>
      </c>
      <c r="I1964">
        <v>5.4260000000000002</v>
      </c>
      <c r="J1964">
        <v>4.4800000000000004</v>
      </c>
      <c r="K1964">
        <v>4.3620000000000001</v>
      </c>
      <c r="L1964">
        <v>24.675000000000001</v>
      </c>
    </row>
    <row r="1965" spans="1:12">
      <c r="A1965" s="15">
        <v>2003</v>
      </c>
      <c r="B1965">
        <v>10</v>
      </c>
      <c r="C1965">
        <v>1</v>
      </c>
      <c r="D1965" s="30">
        <f t="shared" si="30"/>
        <v>37895</v>
      </c>
      <c r="E1965">
        <v>235.74</v>
      </c>
      <c r="F1965">
        <v>129.9</v>
      </c>
      <c r="G1965">
        <v>10.916</v>
      </c>
      <c r="H1965">
        <v>5.7640000000000002</v>
      </c>
      <c r="I1965">
        <v>5.431</v>
      </c>
      <c r="J1965">
        <v>4.4770000000000003</v>
      </c>
      <c r="K1965">
        <v>4.3579999999999997</v>
      </c>
      <c r="L1965">
        <v>24.648</v>
      </c>
    </row>
    <row r="1966" spans="1:12">
      <c r="A1966" s="15">
        <v>2003</v>
      </c>
      <c r="B1966">
        <v>10</v>
      </c>
      <c r="C1966">
        <v>3</v>
      </c>
      <c r="D1966" s="30">
        <f t="shared" si="30"/>
        <v>37897</v>
      </c>
      <c r="E1966">
        <v>236.27</v>
      </c>
      <c r="F1966">
        <v>130.13999999999999</v>
      </c>
      <c r="G1966">
        <v>10.916</v>
      </c>
      <c r="H1966">
        <v>5.758</v>
      </c>
      <c r="I1966">
        <v>5.3959999999999999</v>
      </c>
      <c r="J1966">
        <v>4.4729999999999999</v>
      </c>
      <c r="K1966">
        <v>4.3550000000000004</v>
      </c>
      <c r="L1966">
        <v>24.611999999999998</v>
      </c>
    </row>
    <row r="1967" spans="1:12">
      <c r="A1967" s="15">
        <v>2003</v>
      </c>
      <c r="B1967">
        <v>10</v>
      </c>
      <c r="C1967">
        <v>6</v>
      </c>
      <c r="D1967" s="30">
        <f t="shared" si="30"/>
        <v>37900</v>
      </c>
      <c r="E1967">
        <v>235.88</v>
      </c>
      <c r="F1967">
        <v>129.96</v>
      </c>
      <c r="G1967">
        <v>10.916</v>
      </c>
      <c r="H1967">
        <v>5.75</v>
      </c>
      <c r="I1967">
        <v>5.4139999999999997</v>
      </c>
      <c r="J1967">
        <v>4.468</v>
      </c>
      <c r="K1967">
        <v>4.3499999999999996</v>
      </c>
      <c r="L1967">
        <v>24.555</v>
      </c>
    </row>
    <row r="1968" spans="1:12">
      <c r="A1968" s="15">
        <v>2003</v>
      </c>
      <c r="B1968">
        <v>10</v>
      </c>
      <c r="C1968">
        <v>7</v>
      </c>
      <c r="D1968" s="30">
        <f t="shared" si="30"/>
        <v>37901</v>
      </c>
      <c r="E1968">
        <v>235.9</v>
      </c>
      <c r="F1968">
        <v>129.94</v>
      </c>
      <c r="G1968">
        <v>10.916</v>
      </c>
      <c r="H1968">
        <v>5.7469999999999999</v>
      </c>
      <c r="I1968">
        <v>5.3239999999999998</v>
      </c>
      <c r="J1968">
        <v>4.4880000000000004</v>
      </c>
      <c r="K1968">
        <v>4.3719999999999999</v>
      </c>
      <c r="L1968">
        <v>24.667000000000002</v>
      </c>
    </row>
    <row r="1969" spans="1:12">
      <c r="A1969" s="15">
        <v>2003</v>
      </c>
      <c r="B1969">
        <v>10</v>
      </c>
      <c r="C1969">
        <v>8</v>
      </c>
      <c r="D1969" s="30">
        <f t="shared" si="30"/>
        <v>37902</v>
      </c>
      <c r="E1969">
        <v>236.03</v>
      </c>
      <c r="F1969">
        <v>129.97999999999999</v>
      </c>
      <c r="G1969">
        <v>10.916</v>
      </c>
      <c r="H1969">
        <v>5.7439999999999998</v>
      </c>
      <c r="I1969">
        <v>5.32</v>
      </c>
      <c r="J1969">
        <v>4.4859999999999998</v>
      </c>
      <c r="K1969">
        <v>4.3689999999999998</v>
      </c>
      <c r="L1969">
        <v>24.643000000000001</v>
      </c>
    </row>
    <row r="1970" spans="1:12">
      <c r="A1970" s="15">
        <v>2003</v>
      </c>
      <c r="B1970">
        <v>10</v>
      </c>
      <c r="C1970">
        <v>9</v>
      </c>
      <c r="D1970" s="30">
        <f t="shared" si="30"/>
        <v>37903</v>
      </c>
      <c r="E1970">
        <v>236.61</v>
      </c>
      <c r="F1970">
        <v>130.28</v>
      </c>
      <c r="G1970">
        <v>10.916</v>
      </c>
      <c r="H1970">
        <v>5.742</v>
      </c>
      <c r="I1970">
        <v>5.2709999999999999</v>
      </c>
      <c r="J1970">
        <v>4.4850000000000003</v>
      </c>
      <c r="K1970">
        <v>4.37</v>
      </c>
      <c r="L1970">
        <v>24.637</v>
      </c>
    </row>
    <row r="1971" spans="1:12">
      <c r="A1971" s="15">
        <v>2003</v>
      </c>
      <c r="B1971">
        <v>10</v>
      </c>
      <c r="C1971">
        <v>10</v>
      </c>
      <c r="D1971" s="30">
        <f t="shared" si="30"/>
        <v>37904</v>
      </c>
      <c r="E1971">
        <v>236.48</v>
      </c>
      <c r="F1971">
        <v>130.16999999999999</v>
      </c>
      <c r="G1971">
        <v>10.916</v>
      </c>
      <c r="H1971">
        <v>5.7389999999999999</v>
      </c>
      <c r="I1971">
        <v>5.2930000000000001</v>
      </c>
      <c r="J1971">
        <v>4.4809999999999999</v>
      </c>
      <c r="K1971">
        <v>4.3659999999999997</v>
      </c>
      <c r="L1971">
        <v>24.603999999999999</v>
      </c>
    </row>
    <row r="1972" spans="1:12">
      <c r="A1972" s="15">
        <v>2003</v>
      </c>
      <c r="B1972">
        <v>10</v>
      </c>
      <c r="C1972">
        <v>11</v>
      </c>
      <c r="D1972" s="30">
        <f t="shared" si="30"/>
        <v>37905</v>
      </c>
      <c r="E1972">
        <v>236.91</v>
      </c>
      <c r="F1972">
        <v>130.38</v>
      </c>
      <c r="G1972">
        <v>10.916</v>
      </c>
      <c r="H1972">
        <v>5.7359999999999998</v>
      </c>
      <c r="I1972">
        <v>5.2590000000000003</v>
      </c>
      <c r="J1972">
        <v>4.4800000000000004</v>
      </c>
      <c r="K1972">
        <v>4.3650000000000002</v>
      </c>
      <c r="L1972">
        <v>24.591000000000001</v>
      </c>
    </row>
    <row r="1973" spans="1:12">
      <c r="A1973" s="15">
        <v>2003</v>
      </c>
      <c r="B1973">
        <v>10</v>
      </c>
      <c r="C1973">
        <v>13</v>
      </c>
      <c r="D1973" s="30">
        <f t="shared" si="30"/>
        <v>37907</v>
      </c>
      <c r="E1973">
        <v>236.86</v>
      </c>
      <c r="F1973">
        <v>130.29</v>
      </c>
      <c r="G1973">
        <v>10.916</v>
      </c>
      <c r="H1973">
        <v>5.7309999999999999</v>
      </c>
      <c r="I1973">
        <v>5.2809999999999997</v>
      </c>
      <c r="J1973">
        <v>4.4729999999999999</v>
      </c>
      <c r="K1973">
        <v>4.3579999999999997</v>
      </c>
      <c r="L1973">
        <v>24.533000000000001</v>
      </c>
    </row>
    <row r="1974" spans="1:12">
      <c r="A1974" s="15">
        <v>2003</v>
      </c>
      <c r="B1974">
        <v>10</v>
      </c>
      <c r="C1974">
        <v>14</v>
      </c>
      <c r="D1974" s="30">
        <f t="shared" si="30"/>
        <v>37908</v>
      </c>
      <c r="E1974">
        <v>236.44</v>
      </c>
      <c r="F1974">
        <v>130.02000000000001</v>
      </c>
      <c r="G1974">
        <v>10.916</v>
      </c>
      <c r="H1974">
        <v>5.7279999999999998</v>
      </c>
      <c r="I1974">
        <v>5.3319999999999999</v>
      </c>
      <c r="J1974">
        <v>4.468</v>
      </c>
      <c r="K1974">
        <v>4.3520000000000003</v>
      </c>
      <c r="L1974">
        <v>24.49</v>
      </c>
    </row>
    <row r="1975" spans="1:12">
      <c r="A1975" s="15">
        <v>2003</v>
      </c>
      <c r="B1975">
        <v>10</v>
      </c>
      <c r="C1975">
        <v>15</v>
      </c>
      <c r="D1975" s="30">
        <f t="shared" si="30"/>
        <v>37909</v>
      </c>
      <c r="E1975">
        <v>236.58</v>
      </c>
      <c r="F1975">
        <v>130.07</v>
      </c>
      <c r="G1975">
        <v>10.916</v>
      </c>
      <c r="H1975">
        <v>5.7249999999999996</v>
      </c>
      <c r="I1975">
        <v>5.3259999999999996</v>
      </c>
      <c r="J1975">
        <v>4.4660000000000002</v>
      </c>
      <c r="K1975">
        <v>4.3499999999999996</v>
      </c>
      <c r="L1975">
        <v>24.466999999999999</v>
      </c>
    </row>
    <row r="1976" spans="1:12">
      <c r="A1976" s="15">
        <v>2003</v>
      </c>
      <c r="B1976">
        <v>10</v>
      </c>
      <c r="C1976">
        <v>16</v>
      </c>
      <c r="D1976" s="30">
        <f t="shared" si="30"/>
        <v>37910</v>
      </c>
      <c r="E1976">
        <v>237.72</v>
      </c>
      <c r="F1976">
        <v>130.68</v>
      </c>
      <c r="G1976">
        <v>10.916</v>
      </c>
      <c r="H1976">
        <v>5.7220000000000004</v>
      </c>
      <c r="I1976">
        <v>5.2220000000000004</v>
      </c>
      <c r="J1976">
        <v>4.468</v>
      </c>
      <c r="K1976">
        <v>4.3540000000000001</v>
      </c>
      <c r="L1976">
        <v>24.48</v>
      </c>
    </row>
    <row r="1977" spans="1:12">
      <c r="A1977" s="15">
        <v>2003</v>
      </c>
      <c r="B1977">
        <v>10</v>
      </c>
      <c r="C1977">
        <v>17</v>
      </c>
      <c r="D1977" s="30">
        <f t="shared" si="30"/>
        <v>37911</v>
      </c>
      <c r="E1977">
        <v>237.51</v>
      </c>
      <c r="F1977">
        <v>130.53</v>
      </c>
      <c r="G1977">
        <v>10.916</v>
      </c>
      <c r="H1977">
        <v>5.7190000000000003</v>
      </c>
      <c r="I1977">
        <v>5.2519999999999998</v>
      </c>
      <c r="J1977">
        <v>4.4640000000000004</v>
      </c>
      <c r="K1977">
        <v>4.3490000000000002</v>
      </c>
      <c r="L1977">
        <v>24.445</v>
      </c>
    </row>
    <row r="1978" spans="1:12">
      <c r="A1978" s="15">
        <v>2003</v>
      </c>
      <c r="B1978">
        <v>10</v>
      </c>
      <c r="C1978">
        <v>18</v>
      </c>
      <c r="D1978" s="30">
        <f t="shared" si="30"/>
        <v>37912</v>
      </c>
      <c r="E1978">
        <v>236.83</v>
      </c>
      <c r="F1978">
        <v>130.11000000000001</v>
      </c>
      <c r="G1978">
        <v>10.916</v>
      </c>
      <c r="H1978">
        <v>5.7169999999999996</v>
      </c>
      <c r="I1978">
        <v>5.3280000000000003</v>
      </c>
      <c r="J1978">
        <v>4.4580000000000002</v>
      </c>
      <c r="K1978">
        <v>4.3419999999999996</v>
      </c>
      <c r="L1978">
        <v>24.391999999999999</v>
      </c>
    </row>
    <row r="1979" spans="1:12">
      <c r="A1979" s="15">
        <v>2003</v>
      </c>
      <c r="B1979">
        <v>10</v>
      </c>
      <c r="C1979">
        <v>20</v>
      </c>
      <c r="D1979" s="30">
        <f t="shared" si="30"/>
        <v>37914</v>
      </c>
      <c r="E1979">
        <v>237.16</v>
      </c>
      <c r="F1979">
        <v>130.22999999999999</v>
      </c>
      <c r="G1979">
        <v>10.916</v>
      </c>
      <c r="H1979">
        <v>5.7110000000000003</v>
      </c>
      <c r="I1979">
        <v>5.3129999999999997</v>
      </c>
      <c r="J1979">
        <v>4.4530000000000003</v>
      </c>
      <c r="K1979">
        <v>4.3369999999999997</v>
      </c>
      <c r="L1979">
        <v>24.347999999999999</v>
      </c>
    </row>
    <row r="1980" spans="1:12">
      <c r="A1980" s="15">
        <v>2003</v>
      </c>
      <c r="B1980">
        <v>10</v>
      </c>
      <c r="C1980">
        <v>21</v>
      </c>
      <c r="D1980" s="30">
        <f t="shared" si="30"/>
        <v>37915</v>
      </c>
      <c r="E1980">
        <v>237.24</v>
      </c>
      <c r="F1980">
        <v>130.24</v>
      </c>
      <c r="G1980">
        <v>10.916</v>
      </c>
      <c r="H1980">
        <v>5.7080000000000002</v>
      </c>
      <c r="I1980">
        <v>5.3140000000000001</v>
      </c>
      <c r="J1980">
        <v>4.45</v>
      </c>
      <c r="K1980">
        <v>4.335</v>
      </c>
      <c r="L1980">
        <v>24.323</v>
      </c>
    </row>
    <row r="1981" spans="1:12">
      <c r="A1981" s="15">
        <v>2003</v>
      </c>
      <c r="B1981">
        <v>10</v>
      </c>
      <c r="C1981">
        <v>22</v>
      </c>
      <c r="D1981" s="30">
        <f t="shared" si="30"/>
        <v>37916</v>
      </c>
      <c r="E1981">
        <v>236.16</v>
      </c>
      <c r="F1981">
        <v>129.6</v>
      </c>
      <c r="G1981">
        <v>10.916</v>
      </c>
      <c r="H1981">
        <v>5.7060000000000004</v>
      </c>
      <c r="I1981">
        <v>5.3319999999999999</v>
      </c>
      <c r="J1981">
        <v>4.4649999999999999</v>
      </c>
      <c r="K1981">
        <v>4.3490000000000002</v>
      </c>
      <c r="L1981">
        <v>24.396000000000001</v>
      </c>
    </row>
    <row r="1982" spans="1:12">
      <c r="A1982" s="15">
        <v>2003</v>
      </c>
      <c r="B1982">
        <v>10</v>
      </c>
      <c r="C1982">
        <v>23</v>
      </c>
      <c r="D1982" s="30">
        <f t="shared" si="30"/>
        <v>37917</v>
      </c>
      <c r="E1982">
        <v>237.19</v>
      </c>
      <c r="F1982">
        <v>130.15</v>
      </c>
      <c r="G1982">
        <v>10.916</v>
      </c>
      <c r="H1982">
        <v>5.7030000000000003</v>
      </c>
      <c r="I1982">
        <v>5.2380000000000004</v>
      </c>
      <c r="J1982">
        <v>4.4669999999999996</v>
      </c>
      <c r="K1982">
        <v>4.3529999999999998</v>
      </c>
      <c r="L1982">
        <v>24.405000000000001</v>
      </c>
    </row>
    <row r="1983" spans="1:12">
      <c r="A1983" s="15">
        <v>2003</v>
      </c>
      <c r="B1983">
        <v>10</v>
      </c>
      <c r="C1983">
        <v>24</v>
      </c>
      <c r="D1983" s="30">
        <f t="shared" si="30"/>
        <v>37918</v>
      </c>
      <c r="E1983">
        <v>235.69</v>
      </c>
      <c r="F1983">
        <v>129.28</v>
      </c>
      <c r="G1983">
        <v>10.916</v>
      </c>
      <c r="H1983">
        <v>5.7</v>
      </c>
      <c r="I1983">
        <v>5.3959999999999999</v>
      </c>
      <c r="J1983">
        <v>4.4569999999999999</v>
      </c>
      <c r="K1983">
        <v>4.34</v>
      </c>
      <c r="L1983">
        <v>24.324000000000002</v>
      </c>
    </row>
    <row r="1984" spans="1:12">
      <c r="A1984" s="15">
        <v>2003</v>
      </c>
      <c r="B1984">
        <v>10</v>
      </c>
      <c r="C1984">
        <v>27</v>
      </c>
      <c r="D1984" s="30">
        <f t="shared" si="30"/>
        <v>37921</v>
      </c>
      <c r="E1984">
        <v>235.46</v>
      </c>
      <c r="F1984">
        <v>129.06</v>
      </c>
      <c r="G1984">
        <v>10.916</v>
      </c>
      <c r="H1984">
        <v>5.6920000000000002</v>
      </c>
      <c r="I1984">
        <v>5.4450000000000003</v>
      </c>
      <c r="J1984">
        <v>4.4470000000000001</v>
      </c>
      <c r="K1984">
        <v>4.3289999999999997</v>
      </c>
      <c r="L1984">
        <v>24.231999999999999</v>
      </c>
    </row>
    <row r="1985" spans="1:12">
      <c r="A1985" s="15">
        <v>2003</v>
      </c>
      <c r="B1985">
        <v>10</v>
      </c>
      <c r="C1985">
        <v>28</v>
      </c>
      <c r="D1985" s="30">
        <f t="shared" si="30"/>
        <v>37922</v>
      </c>
      <c r="E1985">
        <v>235.38</v>
      </c>
      <c r="F1985">
        <v>128.97999999999999</v>
      </c>
      <c r="G1985">
        <v>10.916</v>
      </c>
      <c r="H1985">
        <v>5.6890000000000001</v>
      </c>
      <c r="I1985">
        <v>5.4630000000000001</v>
      </c>
      <c r="J1985">
        <v>4.4429999999999996</v>
      </c>
      <c r="K1985">
        <v>4.3250000000000002</v>
      </c>
      <c r="L1985">
        <v>24.201000000000001</v>
      </c>
    </row>
    <row r="1986" spans="1:12">
      <c r="A1986" s="15">
        <v>2003</v>
      </c>
      <c r="B1986">
        <v>10</v>
      </c>
      <c r="C1986">
        <v>29</v>
      </c>
      <c r="D1986" s="30">
        <f t="shared" ref="D1986:D2049" si="31">DATE(A1986,B1986,C1986)</f>
        <v>37923</v>
      </c>
      <c r="E1986">
        <v>235.82</v>
      </c>
      <c r="F1986">
        <v>129.19</v>
      </c>
      <c r="G1986">
        <v>10.916</v>
      </c>
      <c r="H1986">
        <v>5.6859999999999999</v>
      </c>
      <c r="I1986">
        <v>5.4279999999999999</v>
      </c>
      <c r="J1986">
        <v>4.4420000000000002</v>
      </c>
      <c r="K1986">
        <v>4.3239999999999998</v>
      </c>
      <c r="L1986">
        <v>24.189</v>
      </c>
    </row>
    <row r="1987" spans="1:12">
      <c r="A1987" s="15">
        <v>2003</v>
      </c>
      <c r="B1987">
        <v>10</v>
      </c>
      <c r="C1987">
        <v>30</v>
      </c>
      <c r="D1987" s="30">
        <f t="shared" si="31"/>
        <v>37924</v>
      </c>
      <c r="E1987">
        <v>236.95</v>
      </c>
      <c r="F1987">
        <v>129.79</v>
      </c>
      <c r="G1987">
        <v>10.976000000000001</v>
      </c>
      <c r="H1987">
        <v>5.6950000000000003</v>
      </c>
      <c r="I1987">
        <v>5.3460000000000001</v>
      </c>
      <c r="J1987">
        <v>4.4420000000000002</v>
      </c>
      <c r="K1987">
        <v>4.3259999999999996</v>
      </c>
      <c r="L1987">
        <v>24.204999999999998</v>
      </c>
    </row>
    <row r="1988" spans="1:12">
      <c r="A1988" s="15">
        <v>2003</v>
      </c>
      <c r="B1988">
        <v>10</v>
      </c>
      <c r="C1988">
        <v>31</v>
      </c>
      <c r="D1988" s="30">
        <f t="shared" si="31"/>
        <v>37925</v>
      </c>
      <c r="E1988">
        <v>236.67</v>
      </c>
      <c r="F1988">
        <v>129.6</v>
      </c>
      <c r="G1988">
        <v>10.663</v>
      </c>
      <c r="H1988">
        <v>5.7270000000000003</v>
      </c>
      <c r="I1988">
        <v>5.37</v>
      </c>
      <c r="J1988">
        <v>4.4790000000000001</v>
      </c>
      <c r="K1988">
        <v>4.3620000000000001</v>
      </c>
      <c r="L1988">
        <v>24.58</v>
      </c>
    </row>
    <row r="1989" spans="1:12">
      <c r="A1989" s="15">
        <v>2003</v>
      </c>
      <c r="B1989">
        <v>11</v>
      </c>
      <c r="C1989">
        <v>1</v>
      </c>
      <c r="D1989" s="30">
        <f t="shared" si="31"/>
        <v>37926</v>
      </c>
      <c r="E1989">
        <v>236.08</v>
      </c>
      <c r="F1989">
        <v>129.27000000000001</v>
      </c>
      <c r="G1989">
        <v>10.663</v>
      </c>
      <c r="H1989">
        <v>5.7270000000000003</v>
      </c>
      <c r="I1989">
        <v>5.4279999999999999</v>
      </c>
      <c r="J1989">
        <v>4.476</v>
      </c>
      <c r="K1989">
        <v>4.3579999999999997</v>
      </c>
      <c r="L1989">
        <v>24.559000000000001</v>
      </c>
    </row>
    <row r="1990" spans="1:12">
      <c r="A1990" s="15">
        <v>2003</v>
      </c>
      <c r="B1990">
        <v>11</v>
      </c>
      <c r="C1990">
        <v>3</v>
      </c>
      <c r="D1990" s="30">
        <f t="shared" si="31"/>
        <v>37928</v>
      </c>
      <c r="E1990">
        <v>235.65</v>
      </c>
      <c r="F1990">
        <v>129.38999999999999</v>
      </c>
      <c r="G1990">
        <v>10.663</v>
      </c>
      <c r="H1990">
        <v>5.7220000000000004</v>
      </c>
      <c r="I1990">
        <v>5.3380000000000001</v>
      </c>
      <c r="J1990">
        <v>4.4889999999999999</v>
      </c>
      <c r="K1990">
        <v>4.3730000000000002</v>
      </c>
      <c r="L1990">
        <v>24.622</v>
      </c>
    </row>
    <row r="1991" spans="1:12">
      <c r="A1991" s="15">
        <v>2003</v>
      </c>
      <c r="B1991">
        <v>11</v>
      </c>
      <c r="C1991">
        <v>4</v>
      </c>
      <c r="D1991" s="30">
        <f t="shared" si="31"/>
        <v>37929</v>
      </c>
      <c r="E1991">
        <v>235.4</v>
      </c>
      <c r="F1991">
        <v>129.22</v>
      </c>
      <c r="G1991">
        <v>10.663</v>
      </c>
      <c r="H1991">
        <v>5.7190000000000003</v>
      </c>
      <c r="I1991">
        <v>5.3719999999999999</v>
      </c>
      <c r="J1991">
        <v>4.4850000000000003</v>
      </c>
      <c r="K1991">
        <v>4.3680000000000003</v>
      </c>
      <c r="L1991">
        <v>24.585000000000001</v>
      </c>
    </row>
    <row r="1992" spans="1:12">
      <c r="A1992" s="15">
        <v>2003</v>
      </c>
      <c r="B1992">
        <v>11</v>
      </c>
      <c r="C1992">
        <v>5</v>
      </c>
      <c r="D1992" s="30">
        <f t="shared" si="31"/>
        <v>37930</v>
      </c>
      <c r="E1992">
        <v>236.69</v>
      </c>
      <c r="F1992">
        <v>129.91</v>
      </c>
      <c r="G1992">
        <v>10.663</v>
      </c>
      <c r="H1992">
        <v>5.7160000000000002</v>
      </c>
      <c r="I1992">
        <v>5.2530000000000001</v>
      </c>
      <c r="J1992">
        <v>4.4870000000000001</v>
      </c>
      <c r="K1992">
        <v>4.3730000000000002</v>
      </c>
      <c r="L1992">
        <v>24.603999999999999</v>
      </c>
    </row>
    <row r="1993" spans="1:12">
      <c r="A1993" s="15">
        <v>2003</v>
      </c>
      <c r="B1993">
        <v>11</v>
      </c>
      <c r="C1993">
        <v>6</v>
      </c>
      <c r="D1993" s="30">
        <f t="shared" si="31"/>
        <v>37931</v>
      </c>
      <c r="E1993">
        <v>235.59</v>
      </c>
      <c r="F1993">
        <v>129.26</v>
      </c>
      <c r="G1993">
        <v>10.663</v>
      </c>
      <c r="H1993">
        <v>5.7130000000000001</v>
      </c>
      <c r="I1993">
        <v>5.37</v>
      </c>
      <c r="J1993">
        <v>4.4800000000000004</v>
      </c>
      <c r="K1993">
        <v>4.3620000000000001</v>
      </c>
      <c r="L1993">
        <v>24.536999999999999</v>
      </c>
    </row>
    <row r="1994" spans="1:12">
      <c r="A1994" s="15">
        <v>2003</v>
      </c>
      <c r="B1994">
        <v>11</v>
      </c>
      <c r="C1994">
        <v>7</v>
      </c>
      <c r="D1994" s="30">
        <f t="shared" si="31"/>
        <v>37932</v>
      </c>
      <c r="E1994">
        <v>236.2</v>
      </c>
      <c r="F1994">
        <v>129.57</v>
      </c>
      <c r="G1994">
        <v>10.663</v>
      </c>
      <c r="H1994">
        <v>5.7110000000000003</v>
      </c>
      <c r="I1994">
        <v>5.3179999999999996</v>
      </c>
      <c r="J1994">
        <v>4.4790000000000001</v>
      </c>
      <c r="K1994">
        <v>4.3630000000000004</v>
      </c>
      <c r="L1994">
        <v>24.53</v>
      </c>
    </row>
    <row r="1995" spans="1:12">
      <c r="A1995" s="15">
        <v>2003</v>
      </c>
      <c r="B1995">
        <v>11</v>
      </c>
      <c r="C1995">
        <v>10</v>
      </c>
      <c r="D1995" s="30">
        <f t="shared" si="31"/>
        <v>37935</v>
      </c>
      <c r="E1995">
        <v>235.94</v>
      </c>
      <c r="F1995">
        <v>129.33000000000001</v>
      </c>
      <c r="G1995">
        <v>10.663</v>
      </c>
      <c r="H1995">
        <v>5.702</v>
      </c>
      <c r="I1995">
        <v>5.37</v>
      </c>
      <c r="J1995">
        <v>4.468</v>
      </c>
      <c r="K1995">
        <v>4.3520000000000003</v>
      </c>
      <c r="L1995">
        <v>24.437000000000001</v>
      </c>
    </row>
    <row r="1996" spans="1:12">
      <c r="A1996" s="15">
        <v>2003</v>
      </c>
      <c r="B1996">
        <v>11</v>
      </c>
      <c r="C1996">
        <v>11</v>
      </c>
      <c r="D1996" s="30">
        <f t="shared" si="31"/>
        <v>37936</v>
      </c>
      <c r="E1996">
        <v>235.61</v>
      </c>
      <c r="F1996">
        <v>129.11000000000001</v>
      </c>
      <c r="G1996">
        <v>10.663</v>
      </c>
      <c r="H1996">
        <v>5.6989999999999998</v>
      </c>
      <c r="I1996">
        <v>5.4119999999999999</v>
      </c>
      <c r="J1996">
        <v>4.4640000000000004</v>
      </c>
      <c r="K1996">
        <v>4.3460000000000001</v>
      </c>
      <c r="L1996">
        <v>24.396999999999998</v>
      </c>
    </row>
    <row r="1997" spans="1:12">
      <c r="A1997" s="15">
        <v>2003</v>
      </c>
      <c r="B1997">
        <v>11</v>
      </c>
      <c r="C1997">
        <v>12</v>
      </c>
      <c r="D1997" s="30">
        <f t="shared" si="31"/>
        <v>37937</v>
      </c>
      <c r="E1997">
        <v>236.37</v>
      </c>
      <c r="F1997">
        <v>129.5</v>
      </c>
      <c r="G1997">
        <v>10.663</v>
      </c>
      <c r="H1997">
        <v>5.6970000000000001</v>
      </c>
      <c r="I1997">
        <v>5.3449999999999998</v>
      </c>
      <c r="J1997">
        <v>4.4640000000000004</v>
      </c>
      <c r="K1997">
        <v>4.3479999999999999</v>
      </c>
      <c r="L1997">
        <v>24.396000000000001</v>
      </c>
    </row>
    <row r="1998" spans="1:12">
      <c r="A1998" s="15">
        <v>2003</v>
      </c>
      <c r="B1998">
        <v>11</v>
      </c>
      <c r="C1998">
        <v>13</v>
      </c>
      <c r="D1998" s="30">
        <f t="shared" si="31"/>
        <v>37938</v>
      </c>
      <c r="E1998">
        <v>236.1</v>
      </c>
      <c r="F1998">
        <v>129.32</v>
      </c>
      <c r="G1998">
        <v>10.663</v>
      </c>
      <c r="H1998">
        <v>5.694</v>
      </c>
      <c r="I1998">
        <v>5.3810000000000002</v>
      </c>
      <c r="J1998">
        <v>4.46</v>
      </c>
      <c r="K1998">
        <v>4.343</v>
      </c>
      <c r="L1998">
        <v>24.358000000000001</v>
      </c>
    </row>
    <row r="1999" spans="1:12">
      <c r="A1999" s="15">
        <v>2003</v>
      </c>
      <c r="B1999">
        <v>11</v>
      </c>
      <c r="C1999">
        <v>14</v>
      </c>
      <c r="D1999" s="30">
        <f t="shared" si="31"/>
        <v>37939</v>
      </c>
      <c r="E1999">
        <v>235.64</v>
      </c>
      <c r="F1999">
        <v>129.03</v>
      </c>
      <c r="G1999">
        <v>10.663</v>
      </c>
      <c r="H1999">
        <v>5.6909999999999998</v>
      </c>
      <c r="I1999">
        <v>5.4080000000000004</v>
      </c>
      <c r="J1999">
        <v>4.4610000000000003</v>
      </c>
      <c r="K1999">
        <v>4.3440000000000003</v>
      </c>
      <c r="L1999">
        <v>24.353000000000002</v>
      </c>
    </row>
    <row r="2000" spans="1:12">
      <c r="A2000" s="15">
        <v>2003</v>
      </c>
      <c r="B2000">
        <v>11</v>
      </c>
      <c r="C2000">
        <v>15</v>
      </c>
      <c r="D2000" s="30">
        <f t="shared" si="31"/>
        <v>37940</v>
      </c>
      <c r="E2000">
        <v>235.39</v>
      </c>
      <c r="F2000">
        <v>128.86000000000001</v>
      </c>
      <c r="G2000">
        <v>10.663</v>
      </c>
      <c r="H2000">
        <v>5.6879999999999997</v>
      </c>
      <c r="I2000">
        <v>5.4420000000000002</v>
      </c>
      <c r="J2000">
        <v>4.4569999999999999</v>
      </c>
      <c r="K2000">
        <v>4.3390000000000004</v>
      </c>
      <c r="L2000">
        <v>24.315999999999999</v>
      </c>
    </row>
    <row r="2001" spans="1:12">
      <c r="A2001" s="15">
        <v>2003</v>
      </c>
      <c r="B2001">
        <v>11</v>
      </c>
      <c r="C2001">
        <v>17</v>
      </c>
      <c r="D2001" s="30">
        <f t="shared" si="31"/>
        <v>37942</v>
      </c>
      <c r="E2001">
        <v>238.12</v>
      </c>
      <c r="F2001">
        <v>130.33000000000001</v>
      </c>
      <c r="G2001">
        <v>10.663</v>
      </c>
      <c r="H2001">
        <v>5.6829999999999998</v>
      </c>
      <c r="I2001">
        <v>5.1879999999999997</v>
      </c>
      <c r="J2001">
        <v>4.4619999999999997</v>
      </c>
      <c r="K2001">
        <v>4.3490000000000002</v>
      </c>
      <c r="L2001">
        <v>24.358000000000001</v>
      </c>
    </row>
    <row r="2002" spans="1:12">
      <c r="A2002" s="15">
        <v>2003</v>
      </c>
      <c r="B2002">
        <v>11</v>
      </c>
      <c r="C2002">
        <v>18</v>
      </c>
      <c r="D2002" s="30">
        <f t="shared" si="31"/>
        <v>37943</v>
      </c>
      <c r="E2002">
        <v>235.04</v>
      </c>
      <c r="F2002">
        <v>128.58000000000001</v>
      </c>
      <c r="G2002">
        <v>10.663</v>
      </c>
      <c r="H2002">
        <v>5.68</v>
      </c>
      <c r="I2002">
        <v>5.5039999999999996</v>
      </c>
      <c r="J2002">
        <v>4.4459999999999997</v>
      </c>
      <c r="K2002">
        <v>4.327</v>
      </c>
      <c r="L2002">
        <v>24.22</v>
      </c>
    </row>
    <row r="2003" spans="1:12">
      <c r="A2003" s="15">
        <v>2003</v>
      </c>
      <c r="B2003">
        <v>11</v>
      </c>
      <c r="C2003">
        <v>19</v>
      </c>
      <c r="D2003" s="30">
        <f t="shared" si="31"/>
        <v>37944</v>
      </c>
      <c r="E2003">
        <v>234.95</v>
      </c>
      <c r="F2003">
        <v>128.5</v>
      </c>
      <c r="G2003">
        <v>10.663</v>
      </c>
      <c r="H2003">
        <v>5.6769999999999996</v>
      </c>
      <c r="I2003">
        <v>5.5220000000000002</v>
      </c>
      <c r="J2003">
        <v>4.4420000000000002</v>
      </c>
      <c r="K2003">
        <v>4.3230000000000004</v>
      </c>
      <c r="L2003">
        <v>24.189</v>
      </c>
    </row>
    <row r="2004" spans="1:12">
      <c r="A2004" s="15">
        <v>2003</v>
      </c>
      <c r="B2004">
        <v>11</v>
      </c>
      <c r="C2004">
        <v>20</v>
      </c>
      <c r="D2004" s="30">
        <f t="shared" si="31"/>
        <v>37945</v>
      </c>
      <c r="E2004">
        <v>235.62</v>
      </c>
      <c r="F2004">
        <v>128.85</v>
      </c>
      <c r="G2004">
        <v>10.663</v>
      </c>
      <c r="H2004">
        <v>5.6740000000000004</v>
      </c>
      <c r="I2004">
        <v>5.4630000000000001</v>
      </c>
      <c r="J2004">
        <v>4.4420000000000002</v>
      </c>
      <c r="K2004">
        <v>4.3239999999999998</v>
      </c>
      <c r="L2004">
        <v>24.184999999999999</v>
      </c>
    </row>
    <row r="2005" spans="1:12">
      <c r="A2005" s="15">
        <v>2003</v>
      </c>
      <c r="B2005">
        <v>11</v>
      </c>
      <c r="C2005">
        <v>21</v>
      </c>
      <c r="D2005" s="30">
        <f t="shared" si="31"/>
        <v>37946</v>
      </c>
      <c r="E2005">
        <v>234.25</v>
      </c>
      <c r="F2005">
        <v>128.06</v>
      </c>
      <c r="G2005">
        <v>10.663</v>
      </c>
      <c r="H2005">
        <v>5.6719999999999997</v>
      </c>
      <c r="I2005">
        <v>5.61</v>
      </c>
      <c r="J2005">
        <v>4.4329999999999998</v>
      </c>
      <c r="K2005">
        <v>4.3120000000000003</v>
      </c>
      <c r="L2005">
        <v>24.108000000000001</v>
      </c>
    </row>
    <row r="2006" spans="1:12">
      <c r="A2006" s="15">
        <v>2003</v>
      </c>
      <c r="B2006">
        <v>11</v>
      </c>
      <c r="C2006">
        <v>22</v>
      </c>
      <c r="D2006" s="30">
        <f t="shared" si="31"/>
        <v>37947</v>
      </c>
      <c r="E2006">
        <v>235.18</v>
      </c>
      <c r="F2006">
        <v>128.55000000000001</v>
      </c>
      <c r="G2006">
        <v>10.663</v>
      </c>
      <c r="H2006">
        <v>5.6689999999999996</v>
      </c>
      <c r="I2006">
        <v>5.5250000000000004</v>
      </c>
      <c r="J2006">
        <v>4.4340000000000002</v>
      </c>
      <c r="K2006">
        <v>4.3150000000000004</v>
      </c>
      <c r="L2006">
        <v>24.114000000000001</v>
      </c>
    </row>
    <row r="2007" spans="1:12">
      <c r="A2007" s="15">
        <v>2003</v>
      </c>
      <c r="B2007">
        <v>11</v>
      </c>
      <c r="C2007">
        <v>24</v>
      </c>
      <c r="D2007" s="30">
        <f t="shared" si="31"/>
        <v>37949</v>
      </c>
      <c r="E2007">
        <v>235.56</v>
      </c>
      <c r="F2007">
        <v>128.69999999999999</v>
      </c>
      <c r="G2007">
        <v>10.663</v>
      </c>
      <c r="H2007">
        <v>5.6630000000000003</v>
      </c>
      <c r="I2007">
        <v>5.5039999999999996</v>
      </c>
      <c r="J2007">
        <v>4.4290000000000003</v>
      </c>
      <c r="K2007">
        <v>4.3109999999999999</v>
      </c>
      <c r="L2007">
        <v>24.071999999999999</v>
      </c>
    </row>
    <row r="2008" spans="1:12">
      <c r="A2008" s="15">
        <v>2003</v>
      </c>
      <c r="B2008">
        <v>11</v>
      </c>
      <c r="C2008">
        <v>25</v>
      </c>
      <c r="D2008" s="30">
        <f t="shared" si="31"/>
        <v>37950</v>
      </c>
      <c r="E2008">
        <v>236.19</v>
      </c>
      <c r="F2008">
        <v>129.02000000000001</v>
      </c>
      <c r="G2008">
        <v>10.712999999999999</v>
      </c>
      <c r="H2008">
        <v>5.8010000000000002</v>
      </c>
      <c r="I2008">
        <v>5.4130000000000003</v>
      </c>
      <c r="J2008">
        <v>4.5229999999999997</v>
      </c>
      <c r="K2008">
        <v>4.4039999999999999</v>
      </c>
      <c r="L2008">
        <v>25.19</v>
      </c>
    </row>
    <row r="2009" spans="1:12">
      <c r="A2009" s="15">
        <v>2003</v>
      </c>
      <c r="B2009">
        <v>11</v>
      </c>
      <c r="C2009">
        <v>27</v>
      </c>
      <c r="D2009" s="30">
        <f t="shared" si="31"/>
        <v>37952</v>
      </c>
      <c r="E2009">
        <v>235.46</v>
      </c>
      <c r="F2009">
        <v>128.55000000000001</v>
      </c>
      <c r="G2009">
        <v>10.712999999999999</v>
      </c>
      <c r="H2009">
        <v>5.7949999999999999</v>
      </c>
      <c r="I2009">
        <v>5.5019999999999998</v>
      </c>
      <c r="J2009">
        <v>4.5129999999999999</v>
      </c>
      <c r="K2009">
        <v>4.3929999999999998</v>
      </c>
      <c r="L2009">
        <v>25.105</v>
      </c>
    </row>
    <row r="2010" spans="1:12">
      <c r="A2010" s="15">
        <v>2003</v>
      </c>
      <c r="B2010">
        <v>11</v>
      </c>
      <c r="C2010">
        <v>28</v>
      </c>
      <c r="D2010" s="30">
        <f t="shared" si="31"/>
        <v>37953</v>
      </c>
      <c r="E2010">
        <v>235.84</v>
      </c>
      <c r="F2010">
        <v>128.72999999999999</v>
      </c>
      <c r="G2010">
        <v>10.712999999999999</v>
      </c>
      <c r="H2010">
        <v>5.7919999999999998</v>
      </c>
      <c r="I2010">
        <v>5.3959999999999999</v>
      </c>
      <c r="J2010">
        <v>4.5309999999999997</v>
      </c>
      <c r="K2010">
        <v>4.4119999999999999</v>
      </c>
      <c r="L2010">
        <v>25.207000000000001</v>
      </c>
    </row>
    <row r="2011" spans="1:12">
      <c r="A2011" s="15">
        <v>2003</v>
      </c>
      <c r="B2011">
        <v>11</v>
      </c>
      <c r="C2011">
        <v>29</v>
      </c>
      <c r="D2011" s="30">
        <f t="shared" si="31"/>
        <v>37954</v>
      </c>
      <c r="E2011">
        <v>235.38</v>
      </c>
      <c r="F2011">
        <v>128.44</v>
      </c>
      <c r="G2011">
        <v>10.712999999999999</v>
      </c>
      <c r="H2011">
        <v>5.7889999999999997</v>
      </c>
      <c r="I2011">
        <v>5.45</v>
      </c>
      <c r="J2011">
        <v>4.5259999999999998</v>
      </c>
      <c r="K2011">
        <v>4.4059999999999997</v>
      </c>
      <c r="L2011">
        <v>25.161000000000001</v>
      </c>
    </row>
    <row r="2012" spans="1:12">
      <c r="A2012" s="15">
        <v>2003</v>
      </c>
      <c r="B2012">
        <v>12</v>
      </c>
      <c r="C2012">
        <v>1</v>
      </c>
      <c r="D2012" s="30">
        <f t="shared" si="31"/>
        <v>37956</v>
      </c>
      <c r="E2012">
        <v>234.95</v>
      </c>
      <c r="F2012">
        <v>128.5</v>
      </c>
      <c r="G2012">
        <v>10.712999999999999</v>
      </c>
      <c r="H2012">
        <v>5.7839999999999998</v>
      </c>
      <c r="I2012">
        <v>5.3819999999999997</v>
      </c>
      <c r="J2012">
        <v>4.5359999999999996</v>
      </c>
      <c r="K2012">
        <v>4.4169999999999998</v>
      </c>
      <c r="L2012">
        <v>25.207999999999998</v>
      </c>
    </row>
    <row r="2013" spans="1:12">
      <c r="A2013" s="15">
        <v>2003</v>
      </c>
      <c r="B2013">
        <v>12</v>
      </c>
      <c r="C2013">
        <v>2</v>
      </c>
      <c r="D2013" s="30">
        <f t="shared" si="31"/>
        <v>37957</v>
      </c>
      <c r="E2013">
        <v>235.48</v>
      </c>
      <c r="F2013">
        <v>128.76</v>
      </c>
      <c r="G2013">
        <v>10.712999999999999</v>
      </c>
      <c r="H2013">
        <v>5.7809999999999997</v>
      </c>
      <c r="I2013">
        <v>5.3390000000000004</v>
      </c>
      <c r="J2013">
        <v>4.5350000000000001</v>
      </c>
      <c r="K2013">
        <v>4.4169999999999998</v>
      </c>
      <c r="L2013">
        <v>25.199000000000002</v>
      </c>
    </row>
    <row r="2014" spans="1:12">
      <c r="A2014" s="15">
        <v>2003</v>
      </c>
      <c r="B2014">
        <v>12</v>
      </c>
      <c r="C2014">
        <v>3</v>
      </c>
      <c r="D2014" s="30">
        <f t="shared" si="31"/>
        <v>37958</v>
      </c>
      <c r="E2014">
        <v>235.28</v>
      </c>
      <c r="F2014">
        <v>128.62</v>
      </c>
      <c r="G2014">
        <v>10.712999999999999</v>
      </c>
      <c r="H2014">
        <v>5.7779999999999996</v>
      </c>
      <c r="I2014">
        <v>5.367</v>
      </c>
      <c r="J2014">
        <v>4.5309999999999997</v>
      </c>
      <c r="K2014">
        <v>4.4130000000000003</v>
      </c>
      <c r="L2014">
        <v>25.163</v>
      </c>
    </row>
    <row r="2015" spans="1:12">
      <c r="A2015" s="15">
        <v>2003</v>
      </c>
      <c r="B2015">
        <v>12</v>
      </c>
      <c r="C2015">
        <v>4</v>
      </c>
      <c r="D2015" s="30">
        <f t="shared" si="31"/>
        <v>37959</v>
      </c>
      <c r="E2015">
        <v>235.42</v>
      </c>
      <c r="F2015">
        <v>128.66999999999999</v>
      </c>
      <c r="G2015">
        <v>10.712999999999999</v>
      </c>
      <c r="H2015">
        <v>5.7759999999999998</v>
      </c>
      <c r="I2015">
        <v>5.3620000000000001</v>
      </c>
      <c r="J2015">
        <v>4.5289999999999999</v>
      </c>
      <c r="K2015">
        <v>4.41</v>
      </c>
      <c r="L2015">
        <v>25.14</v>
      </c>
    </row>
    <row r="2016" spans="1:12">
      <c r="A2016" s="15">
        <v>2003</v>
      </c>
      <c r="B2016">
        <v>12</v>
      </c>
      <c r="C2016">
        <v>5</v>
      </c>
      <c r="D2016" s="30">
        <f t="shared" si="31"/>
        <v>37960</v>
      </c>
      <c r="E2016">
        <v>235.86</v>
      </c>
      <c r="F2016">
        <v>128.88999999999999</v>
      </c>
      <c r="G2016">
        <v>10.712999999999999</v>
      </c>
      <c r="H2016">
        <v>5.7729999999999997</v>
      </c>
      <c r="I2016">
        <v>5.327</v>
      </c>
      <c r="J2016">
        <v>4.5270000000000001</v>
      </c>
      <c r="K2016">
        <v>4.41</v>
      </c>
      <c r="L2016">
        <v>25.128</v>
      </c>
    </row>
    <row r="2017" spans="1:12">
      <c r="A2017" s="15">
        <v>2003</v>
      </c>
      <c r="B2017">
        <v>12</v>
      </c>
      <c r="C2017">
        <v>6</v>
      </c>
      <c r="D2017" s="30">
        <f t="shared" si="31"/>
        <v>37961</v>
      </c>
      <c r="E2017">
        <v>236.47</v>
      </c>
      <c r="F2017">
        <v>129.19999999999999</v>
      </c>
      <c r="G2017">
        <v>10.712999999999999</v>
      </c>
      <c r="H2017">
        <v>5.77</v>
      </c>
      <c r="I2017">
        <v>5.2759999999999998</v>
      </c>
      <c r="J2017">
        <v>4.5270000000000001</v>
      </c>
      <c r="K2017">
        <v>4.4109999999999996</v>
      </c>
      <c r="L2017">
        <v>25.123000000000001</v>
      </c>
    </row>
    <row r="2018" spans="1:12">
      <c r="A2018" s="15">
        <v>2003</v>
      </c>
      <c r="B2018">
        <v>12</v>
      </c>
      <c r="C2018">
        <v>8</v>
      </c>
      <c r="D2018" s="30">
        <f t="shared" si="31"/>
        <v>37963</v>
      </c>
      <c r="E2018">
        <v>235.05</v>
      </c>
      <c r="F2018">
        <v>128.35</v>
      </c>
      <c r="G2018">
        <v>10.712999999999999</v>
      </c>
      <c r="H2018">
        <v>5.7640000000000002</v>
      </c>
      <c r="I2018">
        <v>5.4320000000000004</v>
      </c>
      <c r="J2018">
        <v>4.5140000000000002</v>
      </c>
      <c r="K2018">
        <v>4.3949999999999996</v>
      </c>
      <c r="L2018">
        <v>25.013000000000002</v>
      </c>
    </row>
    <row r="2019" spans="1:12">
      <c r="A2019" s="15">
        <v>2003</v>
      </c>
      <c r="B2019">
        <v>12</v>
      </c>
      <c r="C2019">
        <v>9</v>
      </c>
      <c r="D2019" s="30">
        <f t="shared" si="31"/>
        <v>37964</v>
      </c>
      <c r="E2019">
        <v>235.59</v>
      </c>
      <c r="F2019">
        <v>128.62</v>
      </c>
      <c r="G2019">
        <v>10.712999999999999</v>
      </c>
      <c r="H2019">
        <v>5.7619999999999996</v>
      </c>
      <c r="I2019">
        <v>5.3869999999999996</v>
      </c>
      <c r="J2019">
        <v>4.5140000000000002</v>
      </c>
      <c r="K2019">
        <v>4.3949999999999996</v>
      </c>
      <c r="L2019">
        <v>25.004000000000001</v>
      </c>
    </row>
    <row r="2020" spans="1:12">
      <c r="A2020" s="15">
        <v>2003</v>
      </c>
      <c r="B2020">
        <v>12</v>
      </c>
      <c r="C2020">
        <v>10</v>
      </c>
      <c r="D2020" s="30">
        <f t="shared" si="31"/>
        <v>37965</v>
      </c>
      <c r="E2020">
        <v>237.5</v>
      </c>
      <c r="F2020">
        <v>129.66</v>
      </c>
      <c r="G2020">
        <v>10.712999999999999</v>
      </c>
      <c r="H2020">
        <v>5.7590000000000003</v>
      </c>
      <c r="I2020">
        <v>5.2080000000000002</v>
      </c>
      <c r="J2020">
        <v>4.5190000000000001</v>
      </c>
      <c r="K2020">
        <v>4.4039999999999999</v>
      </c>
      <c r="L2020">
        <v>25.047999999999998</v>
      </c>
    </row>
    <row r="2021" spans="1:12">
      <c r="A2021" s="15">
        <v>2003</v>
      </c>
      <c r="B2021">
        <v>12</v>
      </c>
      <c r="C2021">
        <v>11</v>
      </c>
      <c r="D2021" s="30">
        <f t="shared" si="31"/>
        <v>37966</v>
      </c>
      <c r="E2021">
        <v>235.78</v>
      </c>
      <c r="F2021">
        <v>128.66999999999999</v>
      </c>
      <c r="G2021">
        <v>10.712999999999999</v>
      </c>
      <c r="H2021">
        <v>5.7560000000000002</v>
      </c>
      <c r="I2021">
        <v>5.3849999999999998</v>
      </c>
      <c r="J2021">
        <v>4.508</v>
      </c>
      <c r="K2021">
        <v>4.3899999999999997</v>
      </c>
      <c r="L2021">
        <v>24.954999999999998</v>
      </c>
    </row>
    <row r="2022" spans="1:12">
      <c r="A2022" s="15">
        <v>2003</v>
      </c>
      <c r="B2022">
        <v>12</v>
      </c>
      <c r="C2022">
        <v>12</v>
      </c>
      <c r="D2022" s="30">
        <f t="shared" si="31"/>
        <v>37967</v>
      </c>
      <c r="E2022">
        <v>235.84</v>
      </c>
      <c r="F2022">
        <v>128.66999999999999</v>
      </c>
      <c r="G2022">
        <v>10.712999999999999</v>
      </c>
      <c r="H2022">
        <v>5.7530000000000001</v>
      </c>
      <c r="I2022">
        <v>5.375</v>
      </c>
      <c r="J2022">
        <v>4.508</v>
      </c>
      <c r="K2022">
        <v>4.3899999999999997</v>
      </c>
      <c r="L2022">
        <v>24.949000000000002</v>
      </c>
    </row>
    <row r="2023" spans="1:12">
      <c r="A2023" s="15">
        <v>2003</v>
      </c>
      <c r="B2023">
        <v>12</v>
      </c>
      <c r="C2023">
        <v>13</v>
      </c>
      <c r="D2023" s="30">
        <f t="shared" si="31"/>
        <v>37968</v>
      </c>
      <c r="E2023">
        <v>235.98</v>
      </c>
      <c r="F2023">
        <v>128.72</v>
      </c>
      <c r="G2023">
        <v>10.712999999999999</v>
      </c>
      <c r="H2023">
        <v>5.7510000000000003</v>
      </c>
      <c r="I2023">
        <v>5.37</v>
      </c>
      <c r="J2023">
        <v>4.5060000000000002</v>
      </c>
      <c r="K2023">
        <v>4.3879999999999999</v>
      </c>
      <c r="L2023">
        <v>24.925999999999998</v>
      </c>
    </row>
    <row r="2024" spans="1:12">
      <c r="A2024" s="15">
        <v>2003</v>
      </c>
      <c r="B2024">
        <v>12</v>
      </c>
      <c r="C2024">
        <v>15</v>
      </c>
      <c r="D2024" s="30">
        <f t="shared" si="31"/>
        <v>37970</v>
      </c>
      <c r="E2024">
        <v>236.59</v>
      </c>
      <c r="F2024">
        <v>129</v>
      </c>
      <c r="G2024">
        <v>10.712999999999999</v>
      </c>
      <c r="H2024">
        <v>5.7450000000000001</v>
      </c>
      <c r="I2024">
        <v>5.327</v>
      </c>
      <c r="J2024">
        <v>4.5019999999999998</v>
      </c>
      <c r="K2024">
        <v>4.3849999999999998</v>
      </c>
      <c r="L2024">
        <v>24.891999999999999</v>
      </c>
    </row>
    <row r="2025" spans="1:12">
      <c r="A2025" s="15">
        <v>2003</v>
      </c>
      <c r="B2025">
        <v>12</v>
      </c>
      <c r="C2025">
        <v>16</v>
      </c>
      <c r="D2025" s="30">
        <f t="shared" si="31"/>
        <v>37971</v>
      </c>
      <c r="E2025">
        <v>236.11</v>
      </c>
      <c r="F2025">
        <v>128.69999999999999</v>
      </c>
      <c r="G2025">
        <v>10.712999999999999</v>
      </c>
      <c r="H2025">
        <v>5.742</v>
      </c>
      <c r="I2025">
        <v>5.383</v>
      </c>
      <c r="J2025">
        <v>4.4969999999999999</v>
      </c>
      <c r="K2025">
        <v>4.3789999999999996</v>
      </c>
      <c r="L2025">
        <v>24.844999999999999</v>
      </c>
    </row>
    <row r="2026" spans="1:12">
      <c r="A2026" s="15">
        <v>2003</v>
      </c>
      <c r="B2026">
        <v>12</v>
      </c>
      <c r="C2026">
        <v>17</v>
      </c>
      <c r="D2026" s="30">
        <f t="shared" si="31"/>
        <v>37972</v>
      </c>
      <c r="E2026">
        <v>235.55</v>
      </c>
      <c r="F2026">
        <v>128.36000000000001</v>
      </c>
      <c r="G2026">
        <v>10.712999999999999</v>
      </c>
      <c r="H2026">
        <v>5.7389999999999999</v>
      </c>
      <c r="I2026">
        <v>5.4470000000000001</v>
      </c>
      <c r="J2026">
        <v>4.4909999999999997</v>
      </c>
      <c r="K2026">
        <v>4.3719999999999999</v>
      </c>
      <c r="L2026">
        <v>24.795999999999999</v>
      </c>
    </row>
    <row r="2027" spans="1:12">
      <c r="A2027" s="15">
        <v>2003</v>
      </c>
      <c r="B2027">
        <v>12</v>
      </c>
      <c r="C2027">
        <v>18</v>
      </c>
      <c r="D2027" s="30">
        <f t="shared" si="31"/>
        <v>37973</v>
      </c>
      <c r="E2027">
        <v>236.29</v>
      </c>
      <c r="F2027">
        <v>128.74</v>
      </c>
      <c r="G2027">
        <v>10.712999999999999</v>
      </c>
      <c r="H2027">
        <v>5.7370000000000001</v>
      </c>
      <c r="I2027">
        <v>5.383</v>
      </c>
      <c r="J2027">
        <v>4.4909999999999997</v>
      </c>
      <c r="K2027">
        <v>4.3739999999999997</v>
      </c>
      <c r="L2027">
        <v>24.795999999999999</v>
      </c>
    </row>
    <row r="2028" spans="1:12">
      <c r="A2028" s="15">
        <v>2003</v>
      </c>
      <c r="B2028">
        <v>12</v>
      </c>
      <c r="C2028">
        <v>19</v>
      </c>
      <c r="D2028" s="30">
        <f t="shared" si="31"/>
        <v>37974</v>
      </c>
      <c r="E2028">
        <v>236.65</v>
      </c>
      <c r="F2028">
        <v>128.91</v>
      </c>
      <c r="G2028">
        <v>10.712999999999999</v>
      </c>
      <c r="H2028">
        <v>5.734</v>
      </c>
      <c r="I2028">
        <v>5.3360000000000003</v>
      </c>
      <c r="J2028">
        <v>4.4950000000000001</v>
      </c>
      <c r="K2028">
        <v>4.3780000000000001</v>
      </c>
      <c r="L2028">
        <v>24.81</v>
      </c>
    </row>
    <row r="2029" spans="1:12">
      <c r="A2029" s="15">
        <v>2003</v>
      </c>
      <c r="B2029">
        <v>12</v>
      </c>
      <c r="C2029">
        <v>20</v>
      </c>
      <c r="D2029" s="30">
        <f t="shared" si="31"/>
        <v>37975</v>
      </c>
      <c r="E2029">
        <v>235.17</v>
      </c>
      <c r="F2029">
        <v>128.06</v>
      </c>
      <c r="G2029">
        <v>10.712999999999999</v>
      </c>
      <c r="H2029">
        <v>5.7309999999999999</v>
      </c>
      <c r="I2029">
        <v>5.4909999999999997</v>
      </c>
      <c r="J2029">
        <v>4.4850000000000003</v>
      </c>
      <c r="K2029">
        <v>4.3650000000000002</v>
      </c>
      <c r="L2029">
        <v>24.725999999999999</v>
      </c>
    </row>
    <row r="2030" spans="1:12">
      <c r="A2030" s="15">
        <v>2003</v>
      </c>
      <c r="B2030">
        <v>12</v>
      </c>
      <c r="C2030">
        <v>22</v>
      </c>
      <c r="D2030" s="30">
        <f t="shared" si="31"/>
        <v>37977</v>
      </c>
      <c r="E2030">
        <v>236.5</v>
      </c>
      <c r="F2030">
        <v>128.74</v>
      </c>
      <c r="G2030">
        <v>10.712999999999999</v>
      </c>
      <c r="H2030">
        <v>5.726</v>
      </c>
      <c r="I2030">
        <v>5.3769999999999998</v>
      </c>
      <c r="J2030">
        <v>4.484</v>
      </c>
      <c r="K2030">
        <v>4.367</v>
      </c>
      <c r="L2030">
        <v>24.72</v>
      </c>
    </row>
    <row r="2031" spans="1:12">
      <c r="A2031" s="15">
        <v>2003</v>
      </c>
      <c r="B2031">
        <v>12</v>
      </c>
      <c r="C2031">
        <v>23</v>
      </c>
      <c r="D2031" s="30">
        <f t="shared" si="31"/>
        <v>37978</v>
      </c>
      <c r="E2031">
        <v>236.18</v>
      </c>
      <c r="F2031">
        <v>128.53</v>
      </c>
      <c r="G2031">
        <v>10.712999999999999</v>
      </c>
      <c r="H2031">
        <v>5.7229999999999999</v>
      </c>
      <c r="I2031">
        <v>5.4169999999999998</v>
      </c>
      <c r="J2031">
        <v>4.4800000000000004</v>
      </c>
      <c r="K2031">
        <v>4.3620000000000001</v>
      </c>
      <c r="L2031">
        <v>24.68</v>
      </c>
    </row>
    <row r="2032" spans="1:12">
      <c r="A2032" s="15">
        <v>2003</v>
      </c>
      <c r="B2032">
        <v>12</v>
      </c>
      <c r="C2032">
        <v>24</v>
      </c>
      <c r="D2032" s="30">
        <f t="shared" si="31"/>
        <v>37979</v>
      </c>
      <c r="E2032">
        <v>236.62</v>
      </c>
      <c r="F2032">
        <v>128.74</v>
      </c>
      <c r="G2032">
        <v>10.712999999999999</v>
      </c>
      <c r="H2032">
        <v>5.72</v>
      </c>
      <c r="I2032">
        <v>5.3819999999999997</v>
      </c>
      <c r="J2032">
        <v>4.4790000000000001</v>
      </c>
      <c r="K2032">
        <v>4.3609999999999998</v>
      </c>
      <c r="L2032">
        <v>24.667999999999999</v>
      </c>
    </row>
    <row r="2033" spans="1:12">
      <c r="A2033" s="15">
        <v>2003</v>
      </c>
      <c r="B2033">
        <v>12</v>
      </c>
      <c r="C2033">
        <v>26</v>
      </c>
      <c r="D2033" s="30">
        <f t="shared" si="31"/>
        <v>37981</v>
      </c>
      <c r="E2033">
        <v>236.22</v>
      </c>
      <c r="F2033">
        <v>128.46</v>
      </c>
      <c r="G2033">
        <v>10.712999999999999</v>
      </c>
      <c r="H2033">
        <v>5.7140000000000004</v>
      </c>
      <c r="I2033">
        <v>5.4390000000000001</v>
      </c>
      <c r="J2033">
        <v>4.4710000000000001</v>
      </c>
      <c r="K2033">
        <v>4.3520000000000003</v>
      </c>
      <c r="L2033">
        <v>24.597000000000001</v>
      </c>
    </row>
    <row r="2034" spans="1:12">
      <c r="A2034" s="15">
        <v>2003</v>
      </c>
      <c r="B2034">
        <v>12</v>
      </c>
      <c r="C2034">
        <v>27</v>
      </c>
      <c r="D2034" s="30">
        <f t="shared" si="31"/>
        <v>37982</v>
      </c>
      <c r="E2034">
        <v>236.65</v>
      </c>
      <c r="F2034">
        <v>128.66999999999999</v>
      </c>
      <c r="G2034">
        <v>10.712999999999999</v>
      </c>
      <c r="H2034">
        <v>5.7119999999999997</v>
      </c>
      <c r="I2034">
        <v>5.4050000000000002</v>
      </c>
      <c r="J2034">
        <v>4.4690000000000003</v>
      </c>
      <c r="K2034">
        <v>4.3520000000000003</v>
      </c>
      <c r="L2034">
        <v>24.585000000000001</v>
      </c>
    </row>
    <row r="2035" spans="1:12">
      <c r="A2035" s="15">
        <v>2003</v>
      </c>
      <c r="B2035">
        <v>12</v>
      </c>
      <c r="C2035">
        <v>29</v>
      </c>
      <c r="D2035" s="30">
        <f t="shared" si="31"/>
        <v>37984</v>
      </c>
      <c r="E2035">
        <v>237.37</v>
      </c>
      <c r="F2035">
        <v>129.01</v>
      </c>
      <c r="G2035">
        <v>10.712999999999999</v>
      </c>
      <c r="H2035">
        <v>5.7060000000000004</v>
      </c>
      <c r="I2035">
        <v>5.351</v>
      </c>
      <c r="J2035">
        <v>4.4660000000000002</v>
      </c>
      <c r="K2035">
        <v>4.3499999999999996</v>
      </c>
      <c r="L2035">
        <v>24.555</v>
      </c>
    </row>
    <row r="2036" spans="1:12">
      <c r="A2036" s="15">
        <v>2003</v>
      </c>
      <c r="B2036">
        <v>12</v>
      </c>
      <c r="C2036">
        <v>30</v>
      </c>
      <c r="D2036" s="30">
        <f t="shared" si="31"/>
        <v>37985</v>
      </c>
      <c r="E2036">
        <v>237.09</v>
      </c>
      <c r="F2036">
        <v>128.82</v>
      </c>
      <c r="G2036">
        <v>10.712999999999999</v>
      </c>
      <c r="H2036">
        <v>5.7030000000000003</v>
      </c>
      <c r="I2036">
        <v>5.3879999999999999</v>
      </c>
      <c r="J2036">
        <v>4.4619999999999997</v>
      </c>
      <c r="K2036">
        <v>4.3449999999999998</v>
      </c>
      <c r="L2036">
        <v>24.516999999999999</v>
      </c>
    </row>
    <row r="2037" spans="1:12">
      <c r="A2037" s="15">
        <v>2003</v>
      </c>
      <c r="B2037">
        <v>12</v>
      </c>
      <c r="C2037">
        <v>31</v>
      </c>
      <c r="D2037" s="30">
        <f t="shared" si="31"/>
        <v>37986</v>
      </c>
      <c r="E2037">
        <v>236.54</v>
      </c>
      <c r="F2037">
        <v>128.49</v>
      </c>
      <c r="G2037">
        <v>10.712999999999999</v>
      </c>
      <c r="H2037">
        <v>5.7009999999999996</v>
      </c>
      <c r="I2037">
        <v>5.4509999999999996</v>
      </c>
      <c r="J2037">
        <v>4.4560000000000004</v>
      </c>
      <c r="K2037">
        <v>4.3380000000000001</v>
      </c>
      <c r="L2037">
        <v>24.468</v>
      </c>
    </row>
    <row r="2038" spans="1:12">
      <c r="A2038" s="15">
        <v>2004</v>
      </c>
      <c r="B2038">
        <v>1</v>
      </c>
      <c r="C2038">
        <v>1</v>
      </c>
      <c r="D2038" s="30">
        <f t="shared" si="31"/>
        <v>37987</v>
      </c>
      <c r="E2038">
        <v>237.41</v>
      </c>
      <c r="F2038">
        <v>128.97999999999999</v>
      </c>
      <c r="G2038">
        <v>10.712999999999999</v>
      </c>
      <c r="H2038">
        <v>5.7009999999999996</v>
      </c>
      <c r="I2038">
        <v>5.3639999999999999</v>
      </c>
      <c r="J2038">
        <v>4.46</v>
      </c>
      <c r="K2038">
        <v>4.3440000000000003</v>
      </c>
      <c r="L2038">
        <v>24.501000000000001</v>
      </c>
    </row>
    <row r="2039" spans="1:12">
      <c r="A2039" s="15">
        <v>2004</v>
      </c>
      <c r="B2039">
        <v>1</v>
      </c>
      <c r="C2039">
        <v>2</v>
      </c>
      <c r="D2039" s="30">
        <f t="shared" si="31"/>
        <v>37988</v>
      </c>
      <c r="E2039">
        <v>238.44</v>
      </c>
      <c r="F2039">
        <v>129.52000000000001</v>
      </c>
      <c r="G2039">
        <v>10.712999999999999</v>
      </c>
      <c r="H2039">
        <v>5.6980000000000004</v>
      </c>
      <c r="I2039">
        <v>5.1310000000000002</v>
      </c>
      <c r="J2039">
        <v>4.4950000000000001</v>
      </c>
      <c r="K2039">
        <v>4.383</v>
      </c>
      <c r="L2039">
        <v>24.713000000000001</v>
      </c>
    </row>
    <row r="2040" spans="1:12">
      <c r="A2040" s="15">
        <v>2004</v>
      </c>
      <c r="B2040">
        <v>1</v>
      </c>
      <c r="C2040">
        <v>3</v>
      </c>
      <c r="D2040" s="30">
        <f t="shared" si="31"/>
        <v>37989</v>
      </c>
      <c r="E2040">
        <v>237.2</v>
      </c>
      <c r="F2040">
        <v>128.80000000000001</v>
      </c>
      <c r="G2040">
        <v>10.712999999999999</v>
      </c>
      <c r="H2040">
        <v>5.6950000000000003</v>
      </c>
      <c r="I2040">
        <v>5.2610000000000001</v>
      </c>
      <c r="J2040">
        <v>4.4859999999999998</v>
      </c>
      <c r="K2040">
        <v>4.3710000000000004</v>
      </c>
      <c r="L2040">
        <v>24.64</v>
      </c>
    </row>
    <row r="2041" spans="1:12">
      <c r="A2041" s="15">
        <v>2004</v>
      </c>
      <c r="B2041">
        <v>1</v>
      </c>
      <c r="C2041">
        <v>5</v>
      </c>
      <c r="D2041" s="30">
        <f t="shared" si="31"/>
        <v>37991</v>
      </c>
      <c r="E2041">
        <v>237.45</v>
      </c>
      <c r="F2041">
        <v>128.88</v>
      </c>
      <c r="G2041">
        <v>10.712999999999999</v>
      </c>
      <c r="H2041">
        <v>5.6890000000000001</v>
      </c>
      <c r="I2041">
        <v>5.2530000000000001</v>
      </c>
      <c r="J2041">
        <v>4.4809999999999999</v>
      </c>
      <c r="K2041">
        <v>4.367</v>
      </c>
      <c r="L2041">
        <v>24.593</v>
      </c>
    </row>
    <row r="2042" spans="1:12">
      <c r="A2042" s="15">
        <v>2004</v>
      </c>
      <c r="B2042">
        <v>1</v>
      </c>
      <c r="C2042">
        <v>6</v>
      </c>
      <c r="D2042" s="30">
        <f t="shared" si="31"/>
        <v>37992</v>
      </c>
      <c r="E2042">
        <v>237.92</v>
      </c>
      <c r="F2042">
        <v>129.11000000000001</v>
      </c>
      <c r="G2042">
        <v>10.712999999999999</v>
      </c>
      <c r="H2042">
        <v>5.6870000000000003</v>
      </c>
      <c r="I2042">
        <v>5.2160000000000002</v>
      </c>
      <c r="J2042">
        <v>4.4800000000000004</v>
      </c>
      <c r="K2042">
        <v>4.3659999999999997</v>
      </c>
      <c r="L2042">
        <v>24.582000000000001</v>
      </c>
    </row>
    <row r="2043" spans="1:12">
      <c r="A2043" s="15">
        <v>2004</v>
      </c>
      <c r="B2043">
        <v>1</v>
      </c>
      <c r="C2043">
        <v>7</v>
      </c>
      <c r="D2043" s="30">
        <f t="shared" si="31"/>
        <v>37993</v>
      </c>
      <c r="E2043">
        <v>237.07</v>
      </c>
      <c r="F2043">
        <v>128.61000000000001</v>
      </c>
      <c r="G2043">
        <v>10.712999999999999</v>
      </c>
      <c r="H2043">
        <v>5.6840000000000002</v>
      </c>
      <c r="I2043">
        <v>5.3079999999999998</v>
      </c>
      <c r="J2043">
        <v>4.4729999999999999</v>
      </c>
      <c r="K2043">
        <v>4.3579999999999997</v>
      </c>
      <c r="L2043">
        <v>24.523</v>
      </c>
    </row>
    <row r="2044" spans="1:12">
      <c r="A2044" s="15">
        <v>2004</v>
      </c>
      <c r="B2044">
        <v>1</v>
      </c>
      <c r="C2044">
        <v>8</v>
      </c>
      <c r="D2044" s="30">
        <f t="shared" si="31"/>
        <v>37994</v>
      </c>
      <c r="E2044">
        <v>238.28</v>
      </c>
      <c r="F2044">
        <v>129.25</v>
      </c>
      <c r="G2044">
        <v>10.712999999999999</v>
      </c>
      <c r="H2044">
        <v>5.681</v>
      </c>
      <c r="I2044">
        <v>5.1970000000000001</v>
      </c>
      <c r="J2044">
        <v>4.4749999999999996</v>
      </c>
      <c r="K2044">
        <v>4.3620000000000001</v>
      </c>
      <c r="L2044">
        <v>24.539000000000001</v>
      </c>
    </row>
    <row r="2045" spans="1:12">
      <c r="A2045" s="15">
        <v>2004</v>
      </c>
      <c r="B2045">
        <v>1</v>
      </c>
      <c r="C2045">
        <v>9</v>
      </c>
      <c r="D2045" s="30">
        <f t="shared" si="31"/>
        <v>37995</v>
      </c>
      <c r="E2045">
        <v>237.32</v>
      </c>
      <c r="F2045">
        <v>128.69</v>
      </c>
      <c r="G2045">
        <v>10.712999999999999</v>
      </c>
      <c r="H2045">
        <v>5.6779999999999999</v>
      </c>
      <c r="I2045">
        <v>5.3</v>
      </c>
      <c r="J2045">
        <v>4.468</v>
      </c>
      <c r="K2045">
        <v>4.3529999999999998</v>
      </c>
      <c r="L2045">
        <v>24.477</v>
      </c>
    </row>
    <row r="2046" spans="1:12">
      <c r="A2046" s="15">
        <v>2004</v>
      </c>
      <c r="B2046">
        <v>1</v>
      </c>
      <c r="C2046">
        <v>10</v>
      </c>
      <c r="D2046" s="30">
        <f t="shared" si="31"/>
        <v>37996</v>
      </c>
      <c r="E2046">
        <v>237.71</v>
      </c>
      <c r="F2046">
        <v>128.88</v>
      </c>
      <c r="G2046">
        <v>10.712999999999999</v>
      </c>
      <c r="H2046">
        <v>5.6760000000000002</v>
      </c>
      <c r="I2046">
        <v>5.27</v>
      </c>
      <c r="J2046">
        <v>4.4669999999999996</v>
      </c>
      <c r="K2046">
        <v>4.3520000000000003</v>
      </c>
      <c r="L2046">
        <v>24.463000000000001</v>
      </c>
    </row>
    <row r="2047" spans="1:12">
      <c r="A2047" s="15">
        <v>2004</v>
      </c>
      <c r="B2047">
        <v>1</v>
      </c>
      <c r="C2047">
        <v>12</v>
      </c>
      <c r="D2047" s="30">
        <f t="shared" si="31"/>
        <v>37998</v>
      </c>
      <c r="E2047">
        <v>237.68</v>
      </c>
      <c r="F2047">
        <v>128.81</v>
      </c>
      <c r="G2047">
        <v>10.712999999999999</v>
      </c>
      <c r="H2047">
        <v>5.67</v>
      </c>
      <c r="I2047">
        <v>5.29</v>
      </c>
      <c r="J2047">
        <v>4.46</v>
      </c>
      <c r="K2047">
        <v>4.3449999999999998</v>
      </c>
      <c r="L2047">
        <v>24.405999999999999</v>
      </c>
    </row>
    <row r="2048" spans="1:12">
      <c r="A2048" s="15">
        <v>2004</v>
      </c>
      <c r="B2048">
        <v>1</v>
      </c>
      <c r="C2048">
        <v>13</v>
      </c>
      <c r="D2048" s="30">
        <f t="shared" si="31"/>
        <v>37999</v>
      </c>
      <c r="E2048">
        <v>237.4</v>
      </c>
      <c r="F2048">
        <v>128.62</v>
      </c>
      <c r="G2048">
        <v>10.712999999999999</v>
      </c>
      <c r="H2048">
        <v>5.6669999999999998</v>
      </c>
      <c r="I2048">
        <v>5.327</v>
      </c>
      <c r="J2048">
        <v>4.4560000000000004</v>
      </c>
      <c r="K2048">
        <v>4.34</v>
      </c>
      <c r="L2048">
        <v>24.367999999999999</v>
      </c>
    </row>
    <row r="2049" spans="1:12">
      <c r="A2049" s="15">
        <v>2004</v>
      </c>
      <c r="B2049">
        <v>1</v>
      </c>
      <c r="C2049">
        <v>14</v>
      </c>
      <c r="D2049" s="30">
        <f t="shared" si="31"/>
        <v>38000</v>
      </c>
      <c r="E2049">
        <v>236.57</v>
      </c>
      <c r="F2049">
        <v>128.13</v>
      </c>
      <c r="G2049">
        <v>10.712999999999999</v>
      </c>
      <c r="H2049">
        <v>5.6639999999999997</v>
      </c>
      <c r="I2049">
        <v>5.4169999999999998</v>
      </c>
      <c r="J2049">
        <v>4.4489999999999998</v>
      </c>
      <c r="K2049">
        <v>4.3319999999999999</v>
      </c>
      <c r="L2049">
        <v>24.31</v>
      </c>
    </row>
    <row r="2050" spans="1:12">
      <c r="A2050" s="15">
        <v>2004</v>
      </c>
      <c r="B2050">
        <v>1</v>
      </c>
      <c r="C2050">
        <v>15</v>
      </c>
      <c r="D2050" s="30">
        <f t="shared" ref="D2050:D2113" si="32">DATE(A2050,B2050,C2050)</f>
        <v>38001</v>
      </c>
      <c r="E2050">
        <v>237.63</v>
      </c>
      <c r="F2050">
        <v>128.69</v>
      </c>
      <c r="G2050">
        <v>10.712999999999999</v>
      </c>
      <c r="H2050">
        <v>5.6619999999999999</v>
      </c>
      <c r="I2050">
        <v>5.3209999999999997</v>
      </c>
      <c r="J2050">
        <v>4.4509999999999996</v>
      </c>
      <c r="K2050">
        <v>4.335</v>
      </c>
      <c r="L2050">
        <v>24.321000000000002</v>
      </c>
    </row>
    <row r="2051" spans="1:12">
      <c r="A2051" s="15">
        <v>2004</v>
      </c>
      <c r="B2051">
        <v>1</v>
      </c>
      <c r="C2051">
        <v>16</v>
      </c>
      <c r="D2051" s="30">
        <f t="shared" si="32"/>
        <v>38002</v>
      </c>
      <c r="E2051">
        <v>237.5</v>
      </c>
      <c r="F2051">
        <v>128.59</v>
      </c>
      <c r="G2051">
        <v>10.712999999999999</v>
      </c>
      <c r="H2051">
        <v>5.6589999999999998</v>
      </c>
      <c r="I2051">
        <v>5.3419999999999996</v>
      </c>
      <c r="J2051">
        <v>4.4470000000000001</v>
      </c>
      <c r="K2051">
        <v>4.3310000000000004</v>
      </c>
      <c r="L2051">
        <v>24.288</v>
      </c>
    </row>
    <row r="2052" spans="1:12">
      <c r="A2052" s="15">
        <v>2004</v>
      </c>
      <c r="B2052">
        <v>1</v>
      </c>
      <c r="C2052">
        <v>17</v>
      </c>
      <c r="D2052" s="30">
        <f t="shared" si="32"/>
        <v>38003</v>
      </c>
      <c r="E2052">
        <v>237.83</v>
      </c>
      <c r="F2052">
        <v>128.74</v>
      </c>
      <c r="G2052">
        <v>10.712999999999999</v>
      </c>
      <c r="H2052">
        <v>5.6559999999999997</v>
      </c>
      <c r="I2052">
        <v>5.3179999999999996</v>
      </c>
      <c r="J2052">
        <v>4.4450000000000003</v>
      </c>
      <c r="K2052">
        <v>4.33</v>
      </c>
      <c r="L2052">
        <v>24.271999999999998</v>
      </c>
    </row>
    <row r="2053" spans="1:12">
      <c r="A2053" s="15">
        <v>2004</v>
      </c>
      <c r="B2053">
        <v>1</v>
      </c>
      <c r="C2053">
        <v>19</v>
      </c>
      <c r="D2053" s="30">
        <f t="shared" si="32"/>
        <v>38005</v>
      </c>
      <c r="E2053">
        <v>238.04</v>
      </c>
      <c r="F2053">
        <v>128.79</v>
      </c>
      <c r="G2053">
        <v>10.712999999999999</v>
      </c>
      <c r="H2053">
        <v>5.6509999999999998</v>
      </c>
      <c r="I2053">
        <v>5.3150000000000004</v>
      </c>
      <c r="J2053">
        <v>4.4400000000000004</v>
      </c>
      <c r="K2053">
        <v>4.3250000000000002</v>
      </c>
      <c r="L2053">
        <v>24.224</v>
      </c>
    </row>
    <row r="2054" spans="1:12">
      <c r="A2054" s="15">
        <v>2004</v>
      </c>
      <c r="B2054">
        <v>1</v>
      </c>
      <c r="C2054">
        <v>20</v>
      </c>
      <c r="D2054" s="30">
        <f t="shared" si="32"/>
        <v>38006</v>
      </c>
      <c r="E2054">
        <v>237.84</v>
      </c>
      <c r="F2054">
        <v>128.65</v>
      </c>
      <c r="G2054">
        <v>10.712999999999999</v>
      </c>
      <c r="H2054">
        <v>5.6479999999999997</v>
      </c>
      <c r="I2054">
        <v>5.3440000000000003</v>
      </c>
      <c r="J2054">
        <v>4.4359999999999999</v>
      </c>
      <c r="K2054">
        <v>4.32</v>
      </c>
      <c r="L2054">
        <v>24.189</v>
      </c>
    </row>
    <row r="2055" spans="1:12">
      <c r="A2055" s="15">
        <v>2004</v>
      </c>
      <c r="B2055">
        <v>1</v>
      </c>
      <c r="C2055">
        <v>21</v>
      </c>
      <c r="D2055" s="30">
        <f t="shared" si="32"/>
        <v>38007</v>
      </c>
      <c r="E2055">
        <v>237.14</v>
      </c>
      <c r="F2055">
        <v>128.24</v>
      </c>
      <c r="G2055">
        <v>10.712999999999999</v>
      </c>
      <c r="H2055">
        <v>5.6449999999999996</v>
      </c>
      <c r="I2055">
        <v>5.4219999999999997</v>
      </c>
      <c r="J2055">
        <v>4.4290000000000003</v>
      </c>
      <c r="K2055">
        <v>4.3129999999999997</v>
      </c>
      <c r="L2055">
        <v>24.135999999999999</v>
      </c>
    </row>
    <row r="2056" spans="1:12">
      <c r="A2056" s="15">
        <v>2004</v>
      </c>
      <c r="B2056">
        <v>1</v>
      </c>
      <c r="C2056">
        <v>22</v>
      </c>
      <c r="D2056" s="30">
        <f t="shared" si="32"/>
        <v>38008</v>
      </c>
      <c r="E2056">
        <v>237.06</v>
      </c>
      <c r="F2056">
        <v>128.16999999999999</v>
      </c>
      <c r="G2056">
        <v>10.712999999999999</v>
      </c>
      <c r="H2056">
        <v>5.6420000000000003</v>
      </c>
      <c r="I2056">
        <v>5.4379999999999997</v>
      </c>
      <c r="J2056">
        <v>4.4260000000000002</v>
      </c>
      <c r="K2056">
        <v>4.3090000000000002</v>
      </c>
      <c r="L2056">
        <v>24.105</v>
      </c>
    </row>
    <row r="2057" spans="1:12">
      <c r="A2057" s="15">
        <v>2004</v>
      </c>
      <c r="B2057">
        <v>1</v>
      </c>
      <c r="C2057">
        <v>23</v>
      </c>
      <c r="D2057" s="30">
        <f t="shared" si="32"/>
        <v>38009</v>
      </c>
      <c r="E2057">
        <v>237.6</v>
      </c>
      <c r="F2057">
        <v>128.44</v>
      </c>
      <c r="G2057">
        <v>10.712999999999999</v>
      </c>
      <c r="H2057">
        <v>5.6390000000000002</v>
      </c>
      <c r="I2057">
        <v>5.3929999999999998</v>
      </c>
      <c r="J2057">
        <v>4.4249999999999998</v>
      </c>
      <c r="K2057">
        <v>4.3090000000000002</v>
      </c>
      <c r="L2057">
        <v>24.097000000000001</v>
      </c>
    </row>
    <row r="2058" spans="1:12">
      <c r="A2058" s="15">
        <v>2004</v>
      </c>
      <c r="B2058">
        <v>1</v>
      </c>
      <c r="C2058">
        <v>24</v>
      </c>
      <c r="D2058" s="30">
        <f t="shared" si="32"/>
        <v>38010</v>
      </c>
      <c r="E2058">
        <v>236.82</v>
      </c>
      <c r="F2058">
        <v>127.98</v>
      </c>
      <c r="G2058">
        <v>10.712999999999999</v>
      </c>
      <c r="H2058">
        <v>5.6369999999999996</v>
      </c>
      <c r="I2058">
        <v>5.4720000000000004</v>
      </c>
      <c r="J2058">
        <v>4.42</v>
      </c>
      <c r="K2058">
        <v>4.3029999999999999</v>
      </c>
      <c r="L2058">
        <v>24.052</v>
      </c>
    </row>
    <row r="2059" spans="1:12">
      <c r="A2059" s="15">
        <v>2004</v>
      </c>
      <c r="B2059">
        <v>1</v>
      </c>
      <c r="C2059">
        <v>27</v>
      </c>
      <c r="D2059" s="30">
        <f t="shared" si="32"/>
        <v>38013</v>
      </c>
      <c r="E2059">
        <v>237.64</v>
      </c>
      <c r="F2059">
        <v>128.34</v>
      </c>
      <c r="G2059">
        <v>10.712999999999999</v>
      </c>
      <c r="H2059">
        <v>5.6280000000000001</v>
      </c>
      <c r="I2059">
        <v>5.4169999999999998</v>
      </c>
      <c r="J2059">
        <v>4.4139999999999997</v>
      </c>
      <c r="K2059">
        <v>4.298</v>
      </c>
      <c r="L2059">
        <v>23.998000000000001</v>
      </c>
    </row>
    <row r="2060" spans="1:12">
      <c r="A2060" s="15">
        <v>2004</v>
      </c>
      <c r="B2060">
        <v>1</v>
      </c>
      <c r="C2060">
        <v>28</v>
      </c>
      <c r="D2060" s="30">
        <f t="shared" si="32"/>
        <v>38014</v>
      </c>
      <c r="E2060">
        <v>238.17</v>
      </c>
      <c r="F2060">
        <v>128.6</v>
      </c>
      <c r="G2060">
        <v>10.712999999999999</v>
      </c>
      <c r="H2060">
        <v>5.6260000000000003</v>
      </c>
      <c r="I2060">
        <v>5.3220000000000001</v>
      </c>
      <c r="J2060">
        <v>4.4249999999999998</v>
      </c>
      <c r="K2060">
        <v>4.3109999999999999</v>
      </c>
      <c r="L2060">
        <v>24.06</v>
      </c>
    </row>
    <row r="2061" spans="1:12">
      <c r="A2061" s="15">
        <v>2004</v>
      </c>
      <c r="B2061">
        <v>1</v>
      </c>
      <c r="C2061">
        <v>29</v>
      </c>
      <c r="D2061" s="30">
        <f t="shared" si="32"/>
        <v>38015</v>
      </c>
      <c r="E2061">
        <v>236.59</v>
      </c>
      <c r="F2061">
        <v>127.7</v>
      </c>
      <c r="G2061">
        <v>10.712999999999999</v>
      </c>
      <c r="H2061">
        <v>5.6230000000000002</v>
      </c>
      <c r="I2061">
        <v>5.36</v>
      </c>
      <c r="J2061">
        <v>4.4450000000000003</v>
      </c>
      <c r="K2061">
        <v>4.3289999999999997</v>
      </c>
      <c r="L2061">
        <v>24.155000000000001</v>
      </c>
    </row>
    <row r="2062" spans="1:12">
      <c r="A2062" s="15">
        <v>2004</v>
      </c>
      <c r="B2062">
        <v>1</v>
      </c>
      <c r="C2062">
        <v>30</v>
      </c>
      <c r="D2062" s="30">
        <f t="shared" si="32"/>
        <v>38016</v>
      </c>
      <c r="E2062">
        <v>236.86</v>
      </c>
      <c r="F2062">
        <v>127.82</v>
      </c>
      <c r="G2062">
        <v>10.712999999999999</v>
      </c>
      <c r="H2062">
        <v>5.62</v>
      </c>
      <c r="I2062">
        <v>5.3419999999999996</v>
      </c>
      <c r="J2062">
        <v>4.4429999999999996</v>
      </c>
      <c r="K2062">
        <v>4.3280000000000003</v>
      </c>
      <c r="L2062">
        <v>24.137</v>
      </c>
    </row>
    <row r="2063" spans="1:12">
      <c r="A2063" s="15">
        <v>2004</v>
      </c>
      <c r="B2063">
        <v>1</v>
      </c>
      <c r="C2063">
        <v>31</v>
      </c>
      <c r="D2063" s="30">
        <f t="shared" si="32"/>
        <v>38017</v>
      </c>
      <c r="E2063">
        <v>236.46</v>
      </c>
      <c r="F2063">
        <v>127.57</v>
      </c>
      <c r="G2063">
        <v>10.712999999999999</v>
      </c>
      <c r="H2063">
        <v>5.617</v>
      </c>
      <c r="I2063">
        <v>5.39</v>
      </c>
      <c r="J2063">
        <v>4.4390000000000001</v>
      </c>
      <c r="K2063">
        <v>4.3220000000000001</v>
      </c>
      <c r="L2063">
        <v>24.094999999999999</v>
      </c>
    </row>
    <row r="2064" spans="1:12">
      <c r="A2064" s="15">
        <v>2004</v>
      </c>
      <c r="B2064">
        <v>2</v>
      </c>
      <c r="C2064">
        <v>3</v>
      </c>
      <c r="D2064" s="30">
        <f t="shared" si="32"/>
        <v>38020</v>
      </c>
      <c r="E2064">
        <v>236.24</v>
      </c>
      <c r="F2064">
        <v>127.39</v>
      </c>
      <c r="G2064">
        <v>10.712999999999999</v>
      </c>
      <c r="H2064">
        <v>5.6120000000000001</v>
      </c>
      <c r="I2064">
        <v>5.4290000000000003</v>
      </c>
      <c r="J2064">
        <v>4.431</v>
      </c>
      <c r="K2064">
        <v>4.3140000000000001</v>
      </c>
      <c r="L2064">
        <v>24.032</v>
      </c>
    </row>
    <row r="2065" spans="1:12">
      <c r="A2065" s="15">
        <v>2004</v>
      </c>
      <c r="B2065">
        <v>2</v>
      </c>
      <c r="C2065">
        <v>4</v>
      </c>
      <c r="D2065" s="30">
        <f t="shared" si="32"/>
        <v>38021</v>
      </c>
      <c r="E2065">
        <v>236.64</v>
      </c>
      <c r="F2065">
        <v>127.58</v>
      </c>
      <c r="G2065">
        <v>10.712999999999999</v>
      </c>
      <c r="H2065">
        <v>5.609</v>
      </c>
      <c r="I2065">
        <v>5.3979999999999997</v>
      </c>
      <c r="J2065">
        <v>4.43</v>
      </c>
      <c r="K2065">
        <v>4.3140000000000001</v>
      </c>
      <c r="L2065">
        <v>24.018000000000001</v>
      </c>
    </row>
    <row r="2066" spans="1:12">
      <c r="A2066" s="15">
        <v>2004</v>
      </c>
      <c r="B2066">
        <v>2</v>
      </c>
      <c r="C2066">
        <v>5</v>
      </c>
      <c r="D2066" s="30">
        <f t="shared" si="32"/>
        <v>38022</v>
      </c>
      <c r="E2066">
        <v>237.03</v>
      </c>
      <c r="F2066">
        <v>127.76</v>
      </c>
      <c r="G2066">
        <v>10.712999999999999</v>
      </c>
      <c r="H2066">
        <v>5.6059999999999999</v>
      </c>
      <c r="I2066">
        <v>5.3680000000000003</v>
      </c>
      <c r="J2066">
        <v>4.4290000000000003</v>
      </c>
      <c r="K2066">
        <v>4.3129999999999997</v>
      </c>
      <c r="L2066">
        <v>24.004999999999999</v>
      </c>
    </row>
    <row r="2067" spans="1:12">
      <c r="A2067" s="15">
        <v>2004</v>
      </c>
      <c r="B2067">
        <v>2</v>
      </c>
      <c r="C2067">
        <v>6</v>
      </c>
      <c r="D2067" s="30">
        <f t="shared" si="32"/>
        <v>38023</v>
      </c>
      <c r="E2067">
        <v>236.97</v>
      </c>
      <c r="F2067">
        <v>127.7</v>
      </c>
      <c r="G2067">
        <v>10.712999999999999</v>
      </c>
      <c r="H2067">
        <v>5.6029999999999998</v>
      </c>
      <c r="I2067">
        <v>5.383</v>
      </c>
      <c r="J2067">
        <v>4.4249999999999998</v>
      </c>
      <c r="K2067">
        <v>4.3090000000000002</v>
      </c>
      <c r="L2067">
        <v>23.975000000000001</v>
      </c>
    </row>
    <row r="2068" spans="1:12">
      <c r="A2068" s="15">
        <v>2004</v>
      </c>
      <c r="B2068">
        <v>2</v>
      </c>
      <c r="C2068">
        <v>7</v>
      </c>
      <c r="D2068" s="30">
        <f t="shared" si="32"/>
        <v>38024</v>
      </c>
      <c r="E2068">
        <v>239.09</v>
      </c>
      <c r="F2068">
        <v>128.83000000000001</v>
      </c>
      <c r="G2068">
        <v>10.712999999999999</v>
      </c>
      <c r="H2068">
        <v>5.601</v>
      </c>
      <c r="I2068">
        <v>5.181</v>
      </c>
      <c r="J2068">
        <v>4.431</v>
      </c>
      <c r="K2068">
        <v>4.319</v>
      </c>
      <c r="L2068">
        <v>24.021999999999998</v>
      </c>
    </row>
    <row r="2069" spans="1:12">
      <c r="A2069" s="15">
        <v>2004</v>
      </c>
      <c r="B2069">
        <v>2</v>
      </c>
      <c r="C2069">
        <v>9</v>
      </c>
      <c r="D2069" s="30">
        <f t="shared" si="32"/>
        <v>38026</v>
      </c>
      <c r="E2069">
        <v>237.17</v>
      </c>
      <c r="F2069">
        <v>127.72</v>
      </c>
      <c r="G2069">
        <v>10.712999999999999</v>
      </c>
      <c r="H2069">
        <v>5.5949999999999998</v>
      </c>
      <c r="I2069">
        <v>5.3890000000000002</v>
      </c>
      <c r="J2069">
        <v>4.4169999999999998</v>
      </c>
      <c r="K2069">
        <v>4.3010000000000002</v>
      </c>
      <c r="L2069">
        <v>23.899000000000001</v>
      </c>
    </row>
    <row r="2070" spans="1:12">
      <c r="A2070" s="15">
        <v>2004</v>
      </c>
      <c r="B2070">
        <v>2</v>
      </c>
      <c r="C2070">
        <v>10</v>
      </c>
      <c r="D2070" s="30">
        <f t="shared" si="32"/>
        <v>38027</v>
      </c>
      <c r="E2070">
        <v>236.94</v>
      </c>
      <c r="F2070">
        <v>127.56</v>
      </c>
      <c r="G2070">
        <v>10.712999999999999</v>
      </c>
      <c r="H2070">
        <v>5.5919999999999996</v>
      </c>
      <c r="I2070">
        <v>5.4210000000000003</v>
      </c>
      <c r="J2070">
        <v>4.4119999999999999</v>
      </c>
      <c r="K2070">
        <v>4.2960000000000003</v>
      </c>
      <c r="L2070">
        <v>23.863</v>
      </c>
    </row>
    <row r="2071" spans="1:12">
      <c r="A2071" s="15">
        <v>2004</v>
      </c>
      <c r="B2071">
        <v>2</v>
      </c>
      <c r="C2071">
        <v>11</v>
      </c>
      <c r="D2071" s="30">
        <f t="shared" si="32"/>
        <v>38028</v>
      </c>
      <c r="E2071">
        <v>235.93</v>
      </c>
      <c r="F2071">
        <v>126.98</v>
      </c>
      <c r="G2071">
        <v>10.712999999999999</v>
      </c>
      <c r="H2071">
        <v>5.5890000000000004</v>
      </c>
      <c r="I2071">
        <v>5.532</v>
      </c>
      <c r="J2071">
        <v>4.4050000000000002</v>
      </c>
      <c r="K2071">
        <v>4.2859999999999996</v>
      </c>
      <c r="L2071">
        <v>23.798999999999999</v>
      </c>
    </row>
    <row r="2072" spans="1:12">
      <c r="A2072" s="15">
        <v>2004</v>
      </c>
      <c r="B2072">
        <v>2</v>
      </c>
      <c r="C2072">
        <v>12</v>
      </c>
      <c r="D2072" s="30">
        <f t="shared" si="32"/>
        <v>38029</v>
      </c>
      <c r="E2072">
        <v>236.33</v>
      </c>
      <c r="F2072">
        <v>127.17</v>
      </c>
      <c r="G2072">
        <v>10.712999999999999</v>
      </c>
      <c r="H2072">
        <v>5.5869999999999997</v>
      </c>
      <c r="I2072">
        <v>5.5010000000000003</v>
      </c>
      <c r="J2072">
        <v>4.4029999999999996</v>
      </c>
      <c r="K2072">
        <v>4.2859999999999996</v>
      </c>
      <c r="L2072">
        <v>23.785</v>
      </c>
    </row>
    <row r="2073" spans="1:12">
      <c r="A2073" s="15">
        <v>2004</v>
      </c>
      <c r="B2073">
        <v>2</v>
      </c>
      <c r="C2073">
        <v>13</v>
      </c>
      <c r="D2073" s="30">
        <f t="shared" si="32"/>
        <v>38030</v>
      </c>
      <c r="E2073">
        <v>235.57</v>
      </c>
      <c r="F2073">
        <v>126.73</v>
      </c>
      <c r="G2073">
        <v>10.712999999999999</v>
      </c>
      <c r="H2073">
        <v>5.5839999999999996</v>
      </c>
      <c r="I2073">
        <v>5.5869999999999997</v>
      </c>
      <c r="J2073">
        <v>4.3970000000000002</v>
      </c>
      <c r="K2073">
        <v>4.2779999999999996</v>
      </c>
      <c r="L2073">
        <v>23.731000000000002</v>
      </c>
    </row>
    <row r="2074" spans="1:12">
      <c r="A2074" s="15">
        <v>2004</v>
      </c>
      <c r="B2074">
        <v>2</v>
      </c>
      <c r="C2074">
        <v>14</v>
      </c>
      <c r="D2074" s="30">
        <f t="shared" si="32"/>
        <v>38031</v>
      </c>
      <c r="E2074">
        <v>236.8</v>
      </c>
      <c r="F2074">
        <v>127.37</v>
      </c>
      <c r="G2074">
        <v>10.712999999999999</v>
      </c>
      <c r="H2074">
        <v>5.5810000000000004</v>
      </c>
      <c r="I2074">
        <v>5.4720000000000004</v>
      </c>
      <c r="J2074">
        <v>4.399</v>
      </c>
      <c r="K2074">
        <v>4.282</v>
      </c>
      <c r="L2074">
        <v>23.747</v>
      </c>
    </row>
    <row r="2075" spans="1:12">
      <c r="A2075" s="15">
        <v>2004</v>
      </c>
      <c r="B2075">
        <v>2</v>
      </c>
      <c r="C2075">
        <v>16</v>
      </c>
      <c r="D2075" s="30">
        <f t="shared" si="32"/>
        <v>38033</v>
      </c>
      <c r="E2075">
        <v>236.58</v>
      </c>
      <c r="F2075">
        <v>127.19</v>
      </c>
      <c r="G2075">
        <v>10.712999999999999</v>
      </c>
      <c r="H2075">
        <v>5.5759999999999996</v>
      </c>
      <c r="I2075">
        <v>5.5129999999999999</v>
      </c>
      <c r="J2075">
        <v>4.3920000000000003</v>
      </c>
      <c r="K2075">
        <v>4.274</v>
      </c>
      <c r="L2075">
        <v>23.684000000000001</v>
      </c>
    </row>
    <row r="2076" spans="1:12">
      <c r="A2076" s="15">
        <v>2004</v>
      </c>
      <c r="B2076">
        <v>2</v>
      </c>
      <c r="C2076">
        <v>17</v>
      </c>
      <c r="D2076" s="30">
        <f t="shared" si="32"/>
        <v>38034</v>
      </c>
      <c r="E2076">
        <v>235.83</v>
      </c>
      <c r="F2076">
        <v>126.75</v>
      </c>
      <c r="G2076">
        <v>10.712999999999999</v>
      </c>
      <c r="H2076">
        <v>5.5730000000000004</v>
      </c>
      <c r="I2076">
        <v>5.5979999999999999</v>
      </c>
      <c r="J2076">
        <v>4.3849999999999998</v>
      </c>
      <c r="K2076">
        <v>4.266</v>
      </c>
      <c r="L2076">
        <v>23.629000000000001</v>
      </c>
    </row>
    <row r="2077" spans="1:12">
      <c r="A2077" s="15">
        <v>2004</v>
      </c>
      <c r="B2077">
        <v>2</v>
      </c>
      <c r="C2077">
        <v>19</v>
      </c>
      <c r="D2077" s="30">
        <f t="shared" si="32"/>
        <v>38036</v>
      </c>
      <c r="E2077">
        <v>235.76</v>
      </c>
      <c r="F2077">
        <v>126.65</v>
      </c>
      <c r="G2077">
        <v>10.712999999999999</v>
      </c>
      <c r="H2077">
        <v>5.5670000000000002</v>
      </c>
      <c r="I2077">
        <v>5.6230000000000002</v>
      </c>
      <c r="J2077">
        <v>4.3789999999999996</v>
      </c>
      <c r="K2077">
        <v>4.2590000000000003</v>
      </c>
      <c r="L2077">
        <v>23.571000000000002</v>
      </c>
    </row>
    <row r="2078" spans="1:12">
      <c r="A2078" s="15">
        <v>2004</v>
      </c>
      <c r="B2078">
        <v>2</v>
      </c>
      <c r="C2078">
        <v>20</v>
      </c>
      <c r="D2078" s="30">
        <f t="shared" si="32"/>
        <v>38037</v>
      </c>
      <c r="E2078">
        <v>236.46</v>
      </c>
      <c r="F2078">
        <v>127.01</v>
      </c>
      <c r="G2078">
        <v>10.712999999999999</v>
      </c>
      <c r="H2078">
        <v>5.5640000000000001</v>
      </c>
      <c r="I2078">
        <v>5.56</v>
      </c>
      <c r="J2078">
        <v>4.3789999999999996</v>
      </c>
      <c r="K2078">
        <v>4.26</v>
      </c>
      <c r="L2078">
        <v>23.568999999999999</v>
      </c>
    </row>
    <row r="2079" spans="1:12">
      <c r="A2079" s="15">
        <v>2004</v>
      </c>
      <c r="B2079">
        <v>2</v>
      </c>
      <c r="C2079">
        <v>21</v>
      </c>
      <c r="D2079" s="30">
        <f t="shared" si="32"/>
        <v>38038</v>
      </c>
      <c r="E2079">
        <v>236.66</v>
      </c>
      <c r="F2079">
        <v>127.09</v>
      </c>
      <c r="G2079">
        <v>10.712999999999999</v>
      </c>
      <c r="H2079">
        <v>5.5620000000000003</v>
      </c>
      <c r="I2079">
        <v>5.5430000000000001</v>
      </c>
      <c r="J2079">
        <v>4.3780000000000001</v>
      </c>
      <c r="K2079">
        <v>4.26</v>
      </c>
      <c r="L2079">
        <v>23.558</v>
      </c>
    </row>
    <row r="2080" spans="1:12">
      <c r="A2080" s="15">
        <v>2004</v>
      </c>
      <c r="B2080">
        <v>2</v>
      </c>
      <c r="C2080">
        <v>23</v>
      </c>
      <c r="D2080" s="30">
        <f t="shared" si="32"/>
        <v>38040</v>
      </c>
      <c r="E2080">
        <v>236.35</v>
      </c>
      <c r="F2080">
        <v>126.86</v>
      </c>
      <c r="G2080">
        <v>10.696999999999999</v>
      </c>
      <c r="H2080">
        <v>5.57</v>
      </c>
      <c r="I2080">
        <v>5.5940000000000003</v>
      </c>
      <c r="J2080">
        <v>4.38</v>
      </c>
      <c r="K2080">
        <v>4.26</v>
      </c>
      <c r="L2080">
        <v>23.577000000000002</v>
      </c>
    </row>
    <row r="2081" spans="1:12">
      <c r="A2081" s="15">
        <v>2004</v>
      </c>
      <c r="B2081">
        <v>2</v>
      </c>
      <c r="C2081">
        <v>24</v>
      </c>
      <c r="D2081" s="30">
        <f t="shared" si="32"/>
        <v>38041</v>
      </c>
      <c r="E2081">
        <v>237.5</v>
      </c>
      <c r="F2081">
        <v>127.46</v>
      </c>
      <c r="G2081">
        <v>10.696999999999999</v>
      </c>
      <c r="H2081">
        <v>5.5670000000000002</v>
      </c>
      <c r="I2081">
        <v>5.4619999999999997</v>
      </c>
      <c r="J2081">
        <v>4.3869999999999996</v>
      </c>
      <c r="K2081">
        <v>4.2699999999999996</v>
      </c>
      <c r="L2081">
        <v>23.625</v>
      </c>
    </row>
    <row r="2082" spans="1:12">
      <c r="A2082" s="15">
        <v>2004</v>
      </c>
      <c r="B2082">
        <v>2</v>
      </c>
      <c r="C2082">
        <v>25</v>
      </c>
      <c r="D2082" s="30">
        <f t="shared" si="32"/>
        <v>38042</v>
      </c>
      <c r="E2082">
        <v>236.35</v>
      </c>
      <c r="F2082">
        <v>126.8</v>
      </c>
      <c r="G2082">
        <v>10.696999999999999</v>
      </c>
      <c r="H2082">
        <v>5.5650000000000004</v>
      </c>
      <c r="I2082">
        <v>5.5869999999999997</v>
      </c>
      <c r="J2082">
        <v>4.3789999999999996</v>
      </c>
      <c r="K2082">
        <v>4.26</v>
      </c>
      <c r="L2082">
        <v>23.556000000000001</v>
      </c>
    </row>
    <row r="2083" spans="1:12">
      <c r="A2083" s="15">
        <v>2004</v>
      </c>
      <c r="B2083">
        <v>2</v>
      </c>
      <c r="C2083">
        <v>26</v>
      </c>
      <c r="D2083" s="30">
        <f t="shared" si="32"/>
        <v>38043</v>
      </c>
      <c r="E2083">
        <v>236.02</v>
      </c>
      <c r="F2083">
        <v>126.59</v>
      </c>
      <c r="G2083">
        <v>10.696999999999999</v>
      </c>
      <c r="H2083">
        <v>5.5620000000000003</v>
      </c>
      <c r="I2083">
        <v>5.63</v>
      </c>
      <c r="J2083">
        <v>4.3739999999999997</v>
      </c>
      <c r="K2083">
        <v>4.2549999999999999</v>
      </c>
      <c r="L2083">
        <v>23.516999999999999</v>
      </c>
    </row>
    <row r="2084" spans="1:12">
      <c r="A2084" s="15">
        <v>2004</v>
      </c>
      <c r="B2084">
        <v>2</v>
      </c>
      <c r="C2084">
        <v>27</v>
      </c>
      <c r="D2084" s="30">
        <f t="shared" si="32"/>
        <v>38044</v>
      </c>
      <c r="E2084">
        <v>236.71</v>
      </c>
      <c r="F2084">
        <v>126.94</v>
      </c>
      <c r="G2084">
        <v>10.696999999999999</v>
      </c>
      <c r="H2084">
        <v>5.5590000000000002</v>
      </c>
      <c r="I2084">
        <v>5.5679999999999996</v>
      </c>
      <c r="J2084">
        <v>4.3739999999999997</v>
      </c>
      <c r="K2084">
        <v>4.2560000000000002</v>
      </c>
      <c r="L2084">
        <v>23.513999999999999</v>
      </c>
    </row>
    <row r="2085" spans="1:12">
      <c r="A2085" s="15">
        <v>2004</v>
      </c>
      <c r="B2085">
        <v>2</v>
      </c>
      <c r="C2085">
        <v>28</v>
      </c>
      <c r="D2085" s="30">
        <f t="shared" si="32"/>
        <v>38045</v>
      </c>
      <c r="E2085">
        <v>236.71</v>
      </c>
      <c r="F2085">
        <v>126.91</v>
      </c>
      <c r="G2085">
        <v>10.696999999999999</v>
      </c>
      <c r="H2085">
        <v>5.556</v>
      </c>
      <c r="I2085">
        <v>5.577</v>
      </c>
      <c r="J2085">
        <v>4.3710000000000004</v>
      </c>
      <c r="K2085">
        <v>4.2519999999999998</v>
      </c>
      <c r="L2085">
        <v>23.486999999999998</v>
      </c>
    </row>
    <row r="2086" spans="1:12">
      <c r="A2086" s="15">
        <v>2004</v>
      </c>
      <c r="B2086">
        <v>3</v>
      </c>
      <c r="C2086">
        <v>1</v>
      </c>
      <c r="D2086" s="30">
        <f t="shared" si="32"/>
        <v>38047</v>
      </c>
      <c r="E2086">
        <v>236.01</v>
      </c>
      <c r="F2086">
        <v>126.75</v>
      </c>
      <c r="G2086">
        <v>10.696999999999999</v>
      </c>
      <c r="H2086">
        <v>5.548</v>
      </c>
      <c r="I2086">
        <v>5.5590000000000002</v>
      </c>
      <c r="J2086">
        <v>4.3739999999999997</v>
      </c>
      <c r="K2086">
        <v>4.2560000000000002</v>
      </c>
      <c r="L2086">
        <v>23.478000000000002</v>
      </c>
    </row>
    <row r="2087" spans="1:12">
      <c r="A2087" s="15">
        <v>2004</v>
      </c>
      <c r="B2087">
        <v>3</v>
      </c>
      <c r="C2087">
        <v>3</v>
      </c>
      <c r="D2087" s="30">
        <f t="shared" si="32"/>
        <v>38049</v>
      </c>
      <c r="E2087">
        <v>236.63</v>
      </c>
      <c r="F2087">
        <v>127.03</v>
      </c>
      <c r="G2087">
        <v>10.696999999999999</v>
      </c>
      <c r="H2087">
        <v>5.5419999999999998</v>
      </c>
      <c r="I2087">
        <v>5.5149999999999997</v>
      </c>
      <c r="J2087">
        <v>4.3710000000000004</v>
      </c>
      <c r="K2087">
        <v>4.2530000000000001</v>
      </c>
      <c r="L2087">
        <v>23.445</v>
      </c>
    </row>
    <row r="2088" spans="1:12">
      <c r="A2088" s="15">
        <v>2004</v>
      </c>
      <c r="B2088">
        <v>3</v>
      </c>
      <c r="C2088">
        <v>4</v>
      </c>
      <c r="D2088" s="30">
        <f t="shared" si="32"/>
        <v>38050</v>
      </c>
      <c r="E2088">
        <v>236.78</v>
      </c>
      <c r="F2088">
        <v>127.08</v>
      </c>
      <c r="G2088">
        <v>10.696999999999999</v>
      </c>
      <c r="H2088">
        <v>5.54</v>
      </c>
      <c r="I2088">
        <v>5.5090000000000003</v>
      </c>
      <c r="J2088">
        <v>4.3680000000000003</v>
      </c>
      <c r="K2088">
        <v>4.2510000000000003</v>
      </c>
      <c r="L2088">
        <v>23.422999999999998</v>
      </c>
    </row>
    <row r="2089" spans="1:12">
      <c r="A2089" s="15">
        <v>2004</v>
      </c>
      <c r="B2089">
        <v>3</v>
      </c>
      <c r="C2089">
        <v>5</v>
      </c>
      <c r="D2089" s="30">
        <f t="shared" si="32"/>
        <v>38051</v>
      </c>
      <c r="E2089">
        <v>237.45</v>
      </c>
      <c r="F2089">
        <v>127.42</v>
      </c>
      <c r="G2089">
        <v>10.696999999999999</v>
      </c>
      <c r="H2089">
        <v>5.5369999999999999</v>
      </c>
      <c r="I2089">
        <v>5.45</v>
      </c>
      <c r="J2089">
        <v>4.3680000000000003</v>
      </c>
      <c r="K2089">
        <v>4.2519999999999998</v>
      </c>
      <c r="L2089">
        <v>23.419</v>
      </c>
    </row>
    <row r="2090" spans="1:12">
      <c r="A2090" s="15">
        <v>2004</v>
      </c>
      <c r="B2090">
        <v>3</v>
      </c>
      <c r="C2090">
        <v>6</v>
      </c>
      <c r="D2090" s="30">
        <f t="shared" si="32"/>
        <v>38052</v>
      </c>
      <c r="E2090">
        <v>236.74</v>
      </c>
      <c r="F2090">
        <v>127</v>
      </c>
      <c r="G2090">
        <v>10.696999999999999</v>
      </c>
      <c r="H2090">
        <v>5.5339999999999998</v>
      </c>
      <c r="I2090">
        <v>5.5309999999999997</v>
      </c>
      <c r="J2090">
        <v>4.3620000000000001</v>
      </c>
      <c r="K2090">
        <v>4.2439999999999998</v>
      </c>
      <c r="L2090">
        <v>23.367000000000001</v>
      </c>
    </row>
    <row r="2091" spans="1:12">
      <c r="A2091" s="15">
        <v>2004</v>
      </c>
      <c r="B2091">
        <v>3</v>
      </c>
      <c r="C2091">
        <v>8</v>
      </c>
      <c r="D2091" s="30">
        <f t="shared" si="32"/>
        <v>38054</v>
      </c>
      <c r="E2091">
        <v>238.15</v>
      </c>
      <c r="F2091">
        <v>127.71</v>
      </c>
      <c r="G2091">
        <v>10.696999999999999</v>
      </c>
      <c r="H2091">
        <v>5.5279999999999996</v>
      </c>
      <c r="I2091">
        <v>5.3719999999999999</v>
      </c>
      <c r="J2091">
        <v>4.3689999999999998</v>
      </c>
      <c r="K2091">
        <v>4.2549999999999999</v>
      </c>
      <c r="L2091">
        <v>23.408000000000001</v>
      </c>
    </row>
    <row r="2092" spans="1:12">
      <c r="A2092" s="15">
        <v>2004</v>
      </c>
      <c r="B2092">
        <v>3</v>
      </c>
      <c r="C2092">
        <v>9</v>
      </c>
      <c r="D2092" s="30">
        <f t="shared" si="32"/>
        <v>38055</v>
      </c>
      <c r="E2092">
        <v>238.47</v>
      </c>
      <c r="F2092">
        <v>127.86</v>
      </c>
      <c r="G2092">
        <v>10.696999999999999</v>
      </c>
      <c r="H2092">
        <v>5.5259999999999998</v>
      </c>
      <c r="I2092">
        <v>5.3490000000000002</v>
      </c>
      <c r="J2092">
        <v>4.367</v>
      </c>
      <c r="K2092">
        <v>4.2539999999999996</v>
      </c>
      <c r="L2092">
        <v>23.390999999999998</v>
      </c>
    </row>
    <row r="2093" spans="1:12">
      <c r="A2093" s="15">
        <v>2004</v>
      </c>
      <c r="B2093">
        <v>3</v>
      </c>
      <c r="C2093">
        <v>10</v>
      </c>
      <c r="D2093" s="30">
        <f t="shared" si="32"/>
        <v>38056</v>
      </c>
      <c r="E2093">
        <v>237.56</v>
      </c>
      <c r="F2093">
        <v>127.33</v>
      </c>
      <c r="G2093">
        <v>10.696999999999999</v>
      </c>
      <c r="H2093">
        <v>5.5229999999999997</v>
      </c>
      <c r="I2093">
        <v>5.45</v>
      </c>
      <c r="J2093">
        <v>4.3600000000000003</v>
      </c>
      <c r="K2093">
        <v>4.2450000000000001</v>
      </c>
      <c r="L2093">
        <v>23.332000000000001</v>
      </c>
    </row>
    <row r="2094" spans="1:12">
      <c r="A2094" s="15">
        <v>2004</v>
      </c>
      <c r="B2094">
        <v>3</v>
      </c>
      <c r="C2094">
        <v>11</v>
      </c>
      <c r="D2094" s="30">
        <f t="shared" si="32"/>
        <v>38057</v>
      </c>
      <c r="E2094">
        <v>237.86</v>
      </c>
      <c r="F2094">
        <v>127.47</v>
      </c>
      <c r="G2094">
        <v>10.696999999999999</v>
      </c>
      <c r="H2094">
        <v>5.52</v>
      </c>
      <c r="I2094">
        <v>5.4279999999999999</v>
      </c>
      <c r="J2094">
        <v>4.3579999999999997</v>
      </c>
      <c r="K2094">
        <v>4.2430000000000003</v>
      </c>
      <c r="L2094">
        <v>23.315000000000001</v>
      </c>
    </row>
    <row r="2095" spans="1:12">
      <c r="A2095" s="15">
        <v>2004</v>
      </c>
      <c r="B2095">
        <v>3</v>
      </c>
      <c r="C2095">
        <v>12</v>
      </c>
      <c r="D2095" s="30">
        <f t="shared" si="32"/>
        <v>38058</v>
      </c>
      <c r="E2095">
        <v>238.24</v>
      </c>
      <c r="F2095">
        <v>127.65</v>
      </c>
      <c r="G2095">
        <v>10.696999999999999</v>
      </c>
      <c r="H2095">
        <v>5.5170000000000003</v>
      </c>
      <c r="I2095">
        <v>5.399</v>
      </c>
      <c r="J2095">
        <v>4.3570000000000002</v>
      </c>
      <c r="K2095">
        <v>4.242</v>
      </c>
      <c r="L2095">
        <v>23.300999999999998</v>
      </c>
    </row>
    <row r="2096" spans="1:12">
      <c r="A2096" s="15">
        <v>2004</v>
      </c>
      <c r="B2096">
        <v>3</v>
      </c>
      <c r="C2096">
        <v>13</v>
      </c>
      <c r="D2096" s="30">
        <f t="shared" si="32"/>
        <v>38059</v>
      </c>
      <c r="E2096">
        <v>237.81</v>
      </c>
      <c r="F2096">
        <v>127.38</v>
      </c>
      <c r="G2096">
        <v>10.696999999999999</v>
      </c>
      <c r="H2096">
        <v>5.5149999999999997</v>
      </c>
      <c r="I2096">
        <v>5.452</v>
      </c>
      <c r="J2096">
        <v>4.3520000000000003</v>
      </c>
      <c r="K2096">
        <v>4.2359999999999998</v>
      </c>
      <c r="L2096">
        <v>23.259</v>
      </c>
    </row>
    <row r="2097" spans="1:12">
      <c r="A2097" s="15">
        <v>2004</v>
      </c>
      <c r="B2097">
        <v>3</v>
      </c>
      <c r="C2097">
        <v>15</v>
      </c>
      <c r="D2097" s="30">
        <f t="shared" si="32"/>
        <v>38061</v>
      </c>
      <c r="E2097">
        <v>236.14</v>
      </c>
      <c r="F2097">
        <v>126.38</v>
      </c>
      <c r="G2097">
        <v>10.696999999999999</v>
      </c>
      <c r="H2097">
        <v>5.5090000000000003</v>
      </c>
      <c r="I2097">
        <v>5.5970000000000004</v>
      </c>
      <c r="J2097">
        <v>4.34</v>
      </c>
      <c r="K2097">
        <v>4.2220000000000004</v>
      </c>
      <c r="L2097">
        <v>23.161000000000001</v>
      </c>
    </row>
    <row r="2098" spans="1:12">
      <c r="A2098" s="15">
        <v>2004</v>
      </c>
      <c r="B2098">
        <v>3</v>
      </c>
      <c r="C2098">
        <v>16</v>
      </c>
      <c r="D2098" s="30">
        <f t="shared" si="32"/>
        <v>38062</v>
      </c>
      <c r="E2098">
        <v>238.03</v>
      </c>
      <c r="F2098">
        <v>127.38</v>
      </c>
      <c r="G2098">
        <v>10.696999999999999</v>
      </c>
      <c r="H2098">
        <v>5.5060000000000002</v>
      </c>
      <c r="I2098">
        <v>5.4130000000000003</v>
      </c>
      <c r="J2098">
        <v>4.3449999999999998</v>
      </c>
      <c r="K2098">
        <v>4.2309999999999999</v>
      </c>
      <c r="L2098">
        <v>23.2</v>
      </c>
    </row>
    <row r="2099" spans="1:12">
      <c r="A2099" s="15">
        <v>2004</v>
      </c>
      <c r="B2099">
        <v>3</v>
      </c>
      <c r="C2099">
        <v>17</v>
      </c>
      <c r="D2099" s="30">
        <f t="shared" si="32"/>
        <v>38063</v>
      </c>
      <c r="E2099">
        <v>237.88</v>
      </c>
      <c r="F2099">
        <v>127.27</v>
      </c>
      <c r="G2099">
        <v>10.696999999999999</v>
      </c>
      <c r="H2099">
        <v>5.5030000000000001</v>
      </c>
      <c r="I2099">
        <v>5.4370000000000003</v>
      </c>
      <c r="J2099">
        <v>4.3410000000000002</v>
      </c>
      <c r="K2099">
        <v>4.2270000000000003</v>
      </c>
      <c r="L2099">
        <v>23.167999999999999</v>
      </c>
    </row>
    <row r="2100" spans="1:12">
      <c r="A2100" s="15">
        <v>2004</v>
      </c>
      <c r="B2100">
        <v>3</v>
      </c>
      <c r="C2100">
        <v>18</v>
      </c>
      <c r="D2100" s="30">
        <f t="shared" si="32"/>
        <v>38064</v>
      </c>
      <c r="E2100">
        <v>238.13</v>
      </c>
      <c r="F2100">
        <v>127.38</v>
      </c>
      <c r="G2100">
        <v>10.696999999999999</v>
      </c>
      <c r="H2100">
        <v>5.5010000000000003</v>
      </c>
      <c r="I2100">
        <v>5.42</v>
      </c>
      <c r="J2100">
        <v>4.3390000000000004</v>
      </c>
      <c r="K2100">
        <v>4.2249999999999996</v>
      </c>
      <c r="L2100">
        <v>23.149000000000001</v>
      </c>
    </row>
    <row r="2101" spans="1:12">
      <c r="A2101" s="15">
        <v>2004</v>
      </c>
      <c r="B2101">
        <v>3</v>
      </c>
      <c r="C2101">
        <v>19</v>
      </c>
      <c r="D2101" s="30">
        <f t="shared" si="32"/>
        <v>38065</v>
      </c>
      <c r="E2101">
        <v>238.22</v>
      </c>
      <c r="F2101">
        <v>127.4</v>
      </c>
      <c r="G2101">
        <v>10.696999999999999</v>
      </c>
      <c r="H2101">
        <v>5.4980000000000002</v>
      </c>
      <c r="I2101">
        <v>5.42</v>
      </c>
      <c r="J2101">
        <v>4.3369999999999997</v>
      </c>
      <c r="K2101">
        <v>4.2220000000000004</v>
      </c>
      <c r="L2101">
        <v>23.125</v>
      </c>
    </row>
    <row r="2102" spans="1:12">
      <c r="A2102" s="15">
        <v>2004</v>
      </c>
      <c r="B2102">
        <v>3</v>
      </c>
      <c r="C2102">
        <v>20</v>
      </c>
      <c r="D2102" s="30">
        <f t="shared" si="32"/>
        <v>38066</v>
      </c>
      <c r="E2102">
        <v>238.45</v>
      </c>
      <c r="F2102">
        <v>127.5</v>
      </c>
      <c r="G2102">
        <v>10.696999999999999</v>
      </c>
      <c r="H2102">
        <v>5.4950000000000001</v>
      </c>
      <c r="I2102">
        <v>5.4050000000000002</v>
      </c>
      <c r="J2102">
        <v>4.3339999999999996</v>
      </c>
      <c r="K2102">
        <v>4.22</v>
      </c>
      <c r="L2102">
        <v>23.106000000000002</v>
      </c>
    </row>
    <row r="2103" spans="1:12">
      <c r="A2103" s="15">
        <v>2004</v>
      </c>
      <c r="B2103">
        <v>3</v>
      </c>
      <c r="C2103">
        <v>22</v>
      </c>
      <c r="D2103" s="30">
        <f t="shared" si="32"/>
        <v>38068</v>
      </c>
      <c r="E2103">
        <v>237.88</v>
      </c>
      <c r="F2103">
        <v>127.13</v>
      </c>
      <c r="G2103">
        <v>10.696999999999999</v>
      </c>
      <c r="H2103">
        <v>5.49</v>
      </c>
      <c r="I2103">
        <v>5.4809999999999999</v>
      </c>
      <c r="J2103">
        <v>4.3259999999999996</v>
      </c>
      <c r="K2103">
        <v>4.21</v>
      </c>
      <c r="L2103">
        <v>23.032</v>
      </c>
    </row>
    <row r="2104" spans="1:12">
      <c r="A2104" s="15">
        <v>2004</v>
      </c>
      <c r="B2104">
        <v>3</v>
      </c>
      <c r="C2104">
        <v>23</v>
      </c>
      <c r="D2104" s="30">
        <f t="shared" si="32"/>
        <v>38069</v>
      </c>
      <c r="E2104">
        <v>237.92</v>
      </c>
      <c r="F2104">
        <v>127.12</v>
      </c>
      <c r="G2104">
        <v>10.696999999999999</v>
      </c>
      <c r="H2104">
        <v>5.4870000000000001</v>
      </c>
      <c r="I2104">
        <v>5.4859999999999998</v>
      </c>
      <c r="J2104">
        <v>4.3230000000000004</v>
      </c>
      <c r="K2104">
        <v>4.2069999999999999</v>
      </c>
      <c r="L2104">
        <v>23.006</v>
      </c>
    </row>
    <row r="2105" spans="1:12">
      <c r="A2105" s="15">
        <v>2004</v>
      </c>
      <c r="B2105">
        <v>3</v>
      </c>
      <c r="C2105">
        <v>24</v>
      </c>
      <c r="D2105" s="30">
        <f t="shared" si="32"/>
        <v>38070</v>
      </c>
      <c r="E2105">
        <v>238.41</v>
      </c>
      <c r="F2105">
        <v>127.36</v>
      </c>
      <c r="G2105">
        <v>10.696999999999999</v>
      </c>
      <c r="H2105">
        <v>5.484</v>
      </c>
      <c r="I2105">
        <v>5.4450000000000003</v>
      </c>
      <c r="J2105">
        <v>4.3220000000000001</v>
      </c>
      <c r="K2105">
        <v>4.2069999999999999</v>
      </c>
      <c r="L2105">
        <v>22.995999999999999</v>
      </c>
    </row>
    <row r="2106" spans="1:12">
      <c r="A2106" s="15">
        <v>2004</v>
      </c>
      <c r="B2106">
        <v>3</v>
      </c>
      <c r="C2106">
        <v>25</v>
      </c>
      <c r="D2106" s="30">
        <f t="shared" si="32"/>
        <v>38071</v>
      </c>
      <c r="E2106">
        <v>238.69</v>
      </c>
      <c r="F2106">
        <v>127.48</v>
      </c>
      <c r="G2106">
        <v>10.696999999999999</v>
      </c>
      <c r="H2106">
        <v>5.4809999999999999</v>
      </c>
      <c r="I2106">
        <v>5.423</v>
      </c>
      <c r="J2106">
        <v>4.32</v>
      </c>
      <c r="K2106">
        <v>4.2060000000000004</v>
      </c>
      <c r="L2106">
        <v>22.983000000000001</v>
      </c>
    </row>
    <row r="2107" spans="1:12">
      <c r="A2107" s="15">
        <v>2004</v>
      </c>
      <c r="B2107">
        <v>3</v>
      </c>
      <c r="C2107">
        <v>26</v>
      </c>
      <c r="D2107" s="30">
        <f t="shared" si="32"/>
        <v>38072</v>
      </c>
      <c r="E2107">
        <v>239.02</v>
      </c>
      <c r="F2107">
        <v>127.63</v>
      </c>
      <c r="G2107">
        <v>10.696999999999999</v>
      </c>
      <c r="H2107">
        <v>5.4779999999999998</v>
      </c>
      <c r="I2107">
        <v>5.3979999999999997</v>
      </c>
      <c r="J2107">
        <v>4.319</v>
      </c>
      <c r="K2107">
        <v>4.2050000000000001</v>
      </c>
      <c r="L2107">
        <v>22.966999999999999</v>
      </c>
    </row>
    <row r="2108" spans="1:12">
      <c r="A2108" s="15">
        <v>2004</v>
      </c>
      <c r="B2108">
        <v>3</v>
      </c>
      <c r="C2108">
        <v>27</v>
      </c>
      <c r="D2108" s="30">
        <f t="shared" si="32"/>
        <v>38073</v>
      </c>
      <c r="E2108">
        <v>239.09</v>
      </c>
      <c r="F2108">
        <v>127.64</v>
      </c>
      <c r="G2108">
        <v>10.696999999999999</v>
      </c>
      <c r="H2108">
        <v>5.476</v>
      </c>
      <c r="I2108">
        <v>5.4</v>
      </c>
      <c r="J2108">
        <v>4.3159999999999998</v>
      </c>
      <c r="K2108">
        <v>4.202</v>
      </c>
      <c r="L2108">
        <v>22.943000000000001</v>
      </c>
    </row>
    <row r="2109" spans="1:12">
      <c r="A2109" s="15">
        <v>2004</v>
      </c>
      <c r="B2109">
        <v>3</v>
      </c>
      <c r="C2109">
        <v>29</v>
      </c>
      <c r="D2109" s="30">
        <f t="shared" si="32"/>
        <v>38075</v>
      </c>
      <c r="E2109">
        <v>239.34</v>
      </c>
      <c r="F2109">
        <v>127.72</v>
      </c>
      <c r="G2109">
        <v>10.696999999999999</v>
      </c>
      <c r="H2109">
        <v>5.47</v>
      </c>
      <c r="I2109">
        <v>5.3929999999999998</v>
      </c>
      <c r="J2109">
        <v>4.3109999999999999</v>
      </c>
      <c r="K2109">
        <v>4.1970000000000001</v>
      </c>
      <c r="L2109">
        <v>22.896999999999998</v>
      </c>
    </row>
    <row r="2110" spans="1:12">
      <c r="A2110" s="15">
        <v>2004</v>
      </c>
      <c r="B2110">
        <v>3</v>
      </c>
      <c r="C2110">
        <v>31</v>
      </c>
      <c r="D2110" s="30">
        <f t="shared" si="32"/>
        <v>38077</v>
      </c>
      <c r="E2110">
        <v>239.25</v>
      </c>
      <c r="F2110">
        <v>127.61</v>
      </c>
      <c r="G2110">
        <v>10.696999999999999</v>
      </c>
      <c r="H2110">
        <v>5.4649999999999999</v>
      </c>
      <c r="I2110">
        <v>5.4189999999999996</v>
      </c>
      <c r="J2110">
        <v>4.3040000000000003</v>
      </c>
      <c r="K2110">
        <v>4.1900000000000004</v>
      </c>
      <c r="L2110">
        <v>22.841000000000001</v>
      </c>
    </row>
    <row r="2111" spans="1:12">
      <c r="A2111" s="15">
        <v>2004</v>
      </c>
      <c r="B2111">
        <v>4</v>
      </c>
      <c r="C2111">
        <v>1</v>
      </c>
      <c r="D2111" s="30">
        <f t="shared" si="32"/>
        <v>38078</v>
      </c>
      <c r="E2111">
        <v>239.07</v>
      </c>
      <c r="F2111">
        <v>127.51</v>
      </c>
      <c r="G2111">
        <v>10.696999999999999</v>
      </c>
      <c r="H2111">
        <v>5.4649999999999999</v>
      </c>
      <c r="I2111">
        <v>5.4379999999999997</v>
      </c>
      <c r="J2111">
        <v>4.3029999999999999</v>
      </c>
      <c r="K2111">
        <v>4.1890000000000001</v>
      </c>
      <c r="L2111">
        <v>22.835000000000001</v>
      </c>
    </row>
    <row r="2112" spans="1:12">
      <c r="A2112" s="15">
        <v>2004</v>
      </c>
      <c r="B2112">
        <v>4</v>
      </c>
      <c r="C2112">
        <v>2</v>
      </c>
      <c r="D2112" s="30">
        <f t="shared" si="32"/>
        <v>38079</v>
      </c>
      <c r="E2112">
        <v>239.48</v>
      </c>
      <c r="F2112">
        <v>127.7</v>
      </c>
      <c r="G2112">
        <v>10.696999999999999</v>
      </c>
      <c r="H2112">
        <v>5.4619999999999997</v>
      </c>
      <c r="I2112">
        <v>5.4050000000000002</v>
      </c>
      <c r="J2112">
        <v>4.3019999999999996</v>
      </c>
      <c r="K2112">
        <v>4.1890000000000001</v>
      </c>
      <c r="L2112">
        <v>22.821999999999999</v>
      </c>
    </row>
    <row r="2113" spans="1:12">
      <c r="A2113" s="15">
        <v>2004</v>
      </c>
      <c r="B2113">
        <v>4</v>
      </c>
      <c r="C2113">
        <v>5</v>
      </c>
      <c r="D2113" s="30">
        <f t="shared" si="32"/>
        <v>38082</v>
      </c>
      <c r="E2113">
        <v>238.88</v>
      </c>
      <c r="F2113">
        <v>127.28</v>
      </c>
      <c r="G2113">
        <v>10.696999999999999</v>
      </c>
      <c r="H2113">
        <v>5.4530000000000003</v>
      </c>
      <c r="I2113">
        <v>5.4740000000000002</v>
      </c>
      <c r="J2113">
        <v>4.2939999999999996</v>
      </c>
      <c r="K2113">
        <v>4.18</v>
      </c>
      <c r="L2113">
        <v>22.745999999999999</v>
      </c>
    </row>
    <row r="2114" spans="1:12">
      <c r="A2114" s="15">
        <v>2004</v>
      </c>
      <c r="B2114">
        <v>4</v>
      </c>
      <c r="C2114">
        <v>6</v>
      </c>
      <c r="D2114" s="30">
        <f t="shared" ref="D2114:D2177" si="33">DATE(A2114,B2114,C2114)</f>
        <v>38083</v>
      </c>
      <c r="E2114">
        <v>239.49</v>
      </c>
      <c r="F2114">
        <v>127.58</v>
      </c>
      <c r="G2114">
        <v>10.497</v>
      </c>
      <c r="H2114">
        <v>5.5830000000000002</v>
      </c>
      <c r="I2114">
        <v>5.3920000000000003</v>
      </c>
      <c r="J2114">
        <v>4.3879999999999999</v>
      </c>
      <c r="K2114">
        <v>4.2729999999999997</v>
      </c>
      <c r="L2114">
        <v>23.826000000000001</v>
      </c>
    </row>
    <row r="2115" spans="1:12">
      <c r="A2115" s="15">
        <v>2004</v>
      </c>
      <c r="B2115">
        <v>4</v>
      </c>
      <c r="C2115">
        <v>7</v>
      </c>
      <c r="D2115" s="30">
        <f t="shared" si="33"/>
        <v>38084</v>
      </c>
      <c r="E2115">
        <v>239.24</v>
      </c>
      <c r="F2115">
        <v>127.41</v>
      </c>
      <c r="G2115">
        <v>10.487</v>
      </c>
      <c r="H2115">
        <v>5.5789999999999997</v>
      </c>
      <c r="I2115">
        <v>5.3479999999999999</v>
      </c>
      <c r="J2115">
        <v>4.4020000000000001</v>
      </c>
      <c r="K2115">
        <v>4.2880000000000003</v>
      </c>
      <c r="L2115">
        <v>23.893999999999998</v>
      </c>
    </row>
    <row r="2116" spans="1:12">
      <c r="A2116" s="15">
        <v>2004</v>
      </c>
      <c r="B2116">
        <v>4</v>
      </c>
      <c r="C2116">
        <v>8</v>
      </c>
      <c r="D2116" s="30">
        <f t="shared" si="33"/>
        <v>38085</v>
      </c>
      <c r="E2116">
        <v>239.25</v>
      </c>
      <c r="F2116">
        <v>127.39</v>
      </c>
      <c r="G2116">
        <v>10.487</v>
      </c>
      <c r="H2116">
        <v>5.5759999999999996</v>
      </c>
      <c r="I2116">
        <v>5.3550000000000004</v>
      </c>
      <c r="J2116">
        <v>4.399</v>
      </c>
      <c r="K2116">
        <v>4.2850000000000001</v>
      </c>
      <c r="L2116">
        <v>23.866</v>
      </c>
    </row>
    <row r="2117" spans="1:12">
      <c r="A2117" s="15">
        <v>2004</v>
      </c>
      <c r="B2117">
        <v>4</v>
      </c>
      <c r="C2117">
        <v>10</v>
      </c>
      <c r="D2117" s="30">
        <f t="shared" si="33"/>
        <v>38087</v>
      </c>
      <c r="E2117">
        <v>239.74</v>
      </c>
      <c r="F2117">
        <v>127.6</v>
      </c>
      <c r="G2117">
        <v>10.487</v>
      </c>
      <c r="H2117">
        <v>5.5709999999999997</v>
      </c>
      <c r="I2117">
        <v>5.3239999999999998</v>
      </c>
      <c r="J2117">
        <v>4.3949999999999996</v>
      </c>
      <c r="K2117">
        <v>4.2809999999999997</v>
      </c>
      <c r="L2117">
        <v>23.829000000000001</v>
      </c>
    </row>
    <row r="2118" spans="1:12">
      <c r="A2118" s="15">
        <v>2004</v>
      </c>
      <c r="B2118">
        <v>4</v>
      </c>
      <c r="C2118">
        <v>12</v>
      </c>
      <c r="D2118" s="30">
        <f t="shared" si="33"/>
        <v>38089</v>
      </c>
      <c r="E2118">
        <v>239.96</v>
      </c>
      <c r="F2118">
        <v>127.66</v>
      </c>
      <c r="G2118">
        <v>10.487</v>
      </c>
      <c r="H2118">
        <v>5.5650000000000004</v>
      </c>
      <c r="I2118">
        <v>5.32</v>
      </c>
      <c r="J2118">
        <v>4.3899999999999997</v>
      </c>
      <c r="K2118">
        <v>4.2759999999999998</v>
      </c>
      <c r="L2118">
        <v>23.782</v>
      </c>
    </row>
    <row r="2119" spans="1:12">
      <c r="A2119" s="15">
        <v>2004</v>
      </c>
      <c r="B2119">
        <v>4</v>
      </c>
      <c r="C2119">
        <v>13</v>
      </c>
      <c r="D2119" s="30">
        <f t="shared" si="33"/>
        <v>38090</v>
      </c>
      <c r="E2119">
        <v>239.21</v>
      </c>
      <c r="F2119">
        <v>127.22</v>
      </c>
      <c r="G2119">
        <v>10.487</v>
      </c>
      <c r="H2119">
        <v>5.5620000000000003</v>
      </c>
      <c r="I2119">
        <v>5.4029999999999996</v>
      </c>
      <c r="J2119">
        <v>4.383</v>
      </c>
      <c r="K2119">
        <v>4.2679999999999998</v>
      </c>
      <c r="L2119">
        <v>23.727</v>
      </c>
    </row>
    <row r="2120" spans="1:12">
      <c r="A2120" s="15">
        <v>2004</v>
      </c>
      <c r="B2120">
        <v>4</v>
      </c>
      <c r="C2120">
        <v>15</v>
      </c>
      <c r="D2120" s="30">
        <f t="shared" si="33"/>
        <v>38092</v>
      </c>
      <c r="E2120">
        <v>239.32</v>
      </c>
      <c r="F2120">
        <v>127.22</v>
      </c>
      <c r="G2120">
        <v>10.487</v>
      </c>
      <c r="H2120">
        <v>5.5570000000000004</v>
      </c>
      <c r="I2120">
        <v>5.4109999999999996</v>
      </c>
      <c r="J2120">
        <v>4.3769999999999998</v>
      </c>
      <c r="K2120">
        <v>4.2619999999999996</v>
      </c>
      <c r="L2120">
        <v>23.675999999999998</v>
      </c>
    </row>
    <row r="2121" spans="1:12">
      <c r="A2121" s="15">
        <v>2004</v>
      </c>
      <c r="B2121">
        <v>4</v>
      </c>
      <c r="C2121">
        <v>16</v>
      </c>
      <c r="D2121" s="30">
        <f t="shared" si="33"/>
        <v>38093</v>
      </c>
      <c r="E2121">
        <v>239.8</v>
      </c>
      <c r="F2121">
        <v>127.45</v>
      </c>
      <c r="G2121">
        <v>10.487</v>
      </c>
      <c r="H2121">
        <v>5.5540000000000003</v>
      </c>
      <c r="I2121">
        <v>5.3710000000000004</v>
      </c>
      <c r="J2121">
        <v>4.3760000000000003</v>
      </c>
      <c r="K2121">
        <v>4.2619999999999996</v>
      </c>
      <c r="L2121">
        <v>23.666</v>
      </c>
    </row>
    <row r="2122" spans="1:12">
      <c r="A2122" s="15">
        <v>2004</v>
      </c>
      <c r="B2122">
        <v>4</v>
      </c>
      <c r="C2122">
        <v>17</v>
      </c>
      <c r="D2122" s="30">
        <f t="shared" si="33"/>
        <v>38094</v>
      </c>
      <c r="E2122">
        <v>239.65</v>
      </c>
      <c r="F2122">
        <v>127.34</v>
      </c>
      <c r="G2122">
        <v>10.487</v>
      </c>
      <c r="H2122">
        <v>5.5510000000000002</v>
      </c>
      <c r="I2122">
        <v>5.3949999999999996</v>
      </c>
      <c r="J2122">
        <v>4.3730000000000002</v>
      </c>
      <c r="K2122">
        <v>4.258</v>
      </c>
      <c r="L2122">
        <v>23.632999999999999</v>
      </c>
    </row>
    <row r="2123" spans="1:12">
      <c r="A2123" s="15">
        <v>2004</v>
      </c>
      <c r="B2123">
        <v>4</v>
      </c>
      <c r="C2123">
        <v>19</v>
      </c>
      <c r="D2123" s="30">
        <f t="shared" si="33"/>
        <v>38096</v>
      </c>
      <c r="E2123">
        <v>240.32</v>
      </c>
      <c r="F2123">
        <v>127.64</v>
      </c>
      <c r="G2123">
        <v>10.487</v>
      </c>
      <c r="H2123">
        <v>5.5460000000000003</v>
      </c>
      <c r="I2123">
        <v>5.3449999999999998</v>
      </c>
      <c r="J2123">
        <v>4.3689999999999998</v>
      </c>
      <c r="K2123">
        <v>4.2549999999999999</v>
      </c>
      <c r="L2123">
        <v>23.602</v>
      </c>
    </row>
    <row r="2124" spans="1:12">
      <c r="A2124" s="15">
        <v>2004</v>
      </c>
      <c r="B2124">
        <v>4</v>
      </c>
      <c r="C2124">
        <v>20</v>
      </c>
      <c r="D2124" s="30">
        <f t="shared" si="33"/>
        <v>38097</v>
      </c>
      <c r="E2124">
        <v>240.36</v>
      </c>
      <c r="F2124">
        <v>127.63</v>
      </c>
      <c r="G2124">
        <v>10.487</v>
      </c>
      <c r="H2124">
        <v>5.5430000000000001</v>
      </c>
      <c r="I2124">
        <v>5.351</v>
      </c>
      <c r="J2124">
        <v>4.3659999999999997</v>
      </c>
      <c r="K2124">
        <v>4.2519999999999998</v>
      </c>
      <c r="L2124">
        <v>23.576000000000001</v>
      </c>
    </row>
    <row r="2125" spans="1:12">
      <c r="A2125" s="15">
        <v>2004</v>
      </c>
      <c r="B2125">
        <v>4</v>
      </c>
      <c r="C2125">
        <v>21</v>
      </c>
      <c r="D2125" s="30">
        <f t="shared" si="33"/>
        <v>38098</v>
      </c>
      <c r="E2125">
        <v>239.89</v>
      </c>
      <c r="F2125">
        <v>127.34</v>
      </c>
      <c r="G2125">
        <v>10.487</v>
      </c>
      <c r="H2125">
        <v>5.54</v>
      </c>
      <c r="I2125">
        <v>5.407</v>
      </c>
      <c r="J2125">
        <v>4.3609999999999998</v>
      </c>
      <c r="K2125">
        <v>4.2460000000000004</v>
      </c>
      <c r="L2125">
        <v>23.530999999999999</v>
      </c>
    </row>
    <row r="2126" spans="1:12">
      <c r="A2126" s="15">
        <v>2004</v>
      </c>
      <c r="B2126">
        <v>4</v>
      </c>
      <c r="C2126">
        <v>22</v>
      </c>
      <c r="D2126" s="30">
        <f t="shared" si="33"/>
        <v>38099</v>
      </c>
      <c r="E2126">
        <v>241.22</v>
      </c>
      <c r="F2126">
        <v>128.04</v>
      </c>
      <c r="G2126">
        <v>10.487</v>
      </c>
      <c r="H2126">
        <v>5.5369999999999999</v>
      </c>
      <c r="I2126">
        <v>5.2030000000000003</v>
      </c>
      <c r="J2126">
        <v>4.3819999999999997</v>
      </c>
      <c r="K2126">
        <v>4.2709999999999999</v>
      </c>
      <c r="L2126">
        <v>23.661000000000001</v>
      </c>
    </row>
    <row r="2127" spans="1:12">
      <c r="A2127" s="15">
        <v>2004</v>
      </c>
      <c r="B2127">
        <v>4</v>
      </c>
      <c r="C2127">
        <v>23</v>
      </c>
      <c r="D2127" s="30">
        <f t="shared" si="33"/>
        <v>38100</v>
      </c>
      <c r="E2127">
        <v>240.52</v>
      </c>
      <c r="F2127">
        <v>127.63</v>
      </c>
      <c r="G2127">
        <v>10.307</v>
      </c>
      <c r="H2127">
        <v>5.7130000000000001</v>
      </c>
      <c r="I2127">
        <v>5.3090000000000002</v>
      </c>
      <c r="J2127">
        <v>4.4930000000000003</v>
      </c>
      <c r="K2127">
        <v>4.3769999999999998</v>
      </c>
      <c r="L2127">
        <v>24.693000000000001</v>
      </c>
    </row>
    <row r="2128" spans="1:12">
      <c r="A2128" s="15">
        <v>2004</v>
      </c>
      <c r="B2128">
        <v>4</v>
      </c>
      <c r="C2128">
        <v>24</v>
      </c>
      <c r="D2128" s="30">
        <f t="shared" si="33"/>
        <v>38101</v>
      </c>
      <c r="E2128">
        <v>240.39</v>
      </c>
      <c r="F2128">
        <v>127.53</v>
      </c>
      <c r="G2128">
        <v>10.307</v>
      </c>
      <c r="H2128">
        <v>5.7110000000000003</v>
      </c>
      <c r="I2128">
        <v>5.33</v>
      </c>
      <c r="J2128">
        <v>4.49</v>
      </c>
      <c r="K2128">
        <v>4.3730000000000002</v>
      </c>
      <c r="L2128">
        <v>24.66</v>
      </c>
    </row>
    <row r="2129" spans="1:12">
      <c r="A2129" s="15">
        <v>2004</v>
      </c>
      <c r="B2129">
        <v>4</v>
      </c>
      <c r="C2129">
        <v>27</v>
      </c>
      <c r="D2129" s="30">
        <f t="shared" si="33"/>
        <v>38104</v>
      </c>
      <c r="E2129">
        <v>239.92</v>
      </c>
      <c r="F2129">
        <v>127.19</v>
      </c>
      <c r="G2129">
        <v>10.307</v>
      </c>
      <c r="H2129">
        <v>5.702</v>
      </c>
      <c r="I2129">
        <v>5.4020000000000001</v>
      </c>
      <c r="J2129">
        <v>4.4779999999999998</v>
      </c>
      <c r="K2129">
        <v>4.3600000000000003</v>
      </c>
      <c r="L2129">
        <v>24.56</v>
      </c>
    </row>
    <row r="2130" spans="1:12">
      <c r="A2130" s="15">
        <v>2004</v>
      </c>
      <c r="B2130">
        <v>4</v>
      </c>
      <c r="C2130">
        <v>28</v>
      </c>
      <c r="D2130" s="30">
        <f t="shared" si="33"/>
        <v>38105</v>
      </c>
      <c r="E2130">
        <v>240.46</v>
      </c>
      <c r="F2130">
        <v>127.45</v>
      </c>
      <c r="G2130">
        <v>10.307</v>
      </c>
      <c r="H2130">
        <v>5.6989999999999998</v>
      </c>
      <c r="I2130">
        <v>5.3579999999999997</v>
      </c>
      <c r="J2130">
        <v>4.4770000000000003</v>
      </c>
      <c r="K2130">
        <v>4.3600000000000003</v>
      </c>
      <c r="L2130">
        <v>24.550999999999998</v>
      </c>
    </row>
    <row r="2131" spans="1:12">
      <c r="A2131" s="15">
        <v>2004</v>
      </c>
      <c r="B2131">
        <v>4</v>
      </c>
      <c r="C2131">
        <v>29</v>
      </c>
      <c r="D2131" s="30">
        <f t="shared" si="33"/>
        <v>38106</v>
      </c>
      <c r="E2131">
        <v>239.99</v>
      </c>
      <c r="F2131">
        <v>127.17</v>
      </c>
      <c r="G2131">
        <v>10.307</v>
      </c>
      <c r="H2131">
        <v>5.6970000000000001</v>
      </c>
      <c r="I2131">
        <v>5.4130000000000003</v>
      </c>
      <c r="J2131">
        <v>4.4720000000000004</v>
      </c>
      <c r="K2131">
        <v>4.3540000000000001</v>
      </c>
      <c r="L2131">
        <v>24.506</v>
      </c>
    </row>
    <row r="2132" spans="1:12">
      <c r="A2132" s="15">
        <v>2004</v>
      </c>
      <c r="B2132">
        <v>4</v>
      </c>
      <c r="C2132">
        <v>30</v>
      </c>
      <c r="D2132" s="30">
        <f t="shared" si="33"/>
        <v>38107</v>
      </c>
      <c r="E2132">
        <v>239.76</v>
      </c>
      <c r="F2132">
        <v>127.02</v>
      </c>
      <c r="G2132">
        <v>10.307</v>
      </c>
      <c r="H2132">
        <v>5.694</v>
      </c>
      <c r="I2132">
        <v>5.444</v>
      </c>
      <c r="J2132">
        <v>4.468</v>
      </c>
      <c r="K2132">
        <v>4.3499999999999996</v>
      </c>
      <c r="L2132">
        <v>24.47</v>
      </c>
    </row>
    <row r="2133" spans="1:12">
      <c r="A2133" s="15">
        <v>2004</v>
      </c>
      <c r="B2133">
        <v>5</v>
      </c>
      <c r="C2133">
        <v>3</v>
      </c>
      <c r="D2133" s="30">
        <f t="shared" si="33"/>
        <v>38110</v>
      </c>
      <c r="E2133">
        <v>240.14</v>
      </c>
      <c r="F2133">
        <v>127.54</v>
      </c>
      <c r="G2133">
        <v>10.307</v>
      </c>
      <c r="H2133">
        <v>5.6859999999999999</v>
      </c>
      <c r="I2133">
        <v>5.2869999999999999</v>
      </c>
      <c r="J2133">
        <v>4.4809999999999999</v>
      </c>
      <c r="K2133">
        <v>4.3650000000000002</v>
      </c>
      <c r="L2133">
        <v>24.529</v>
      </c>
    </row>
    <row r="2134" spans="1:12">
      <c r="A2134" s="15">
        <v>2004</v>
      </c>
      <c r="B2134">
        <v>5</v>
      </c>
      <c r="C2134">
        <v>5</v>
      </c>
      <c r="D2134" s="30">
        <f t="shared" si="33"/>
        <v>38112</v>
      </c>
      <c r="E2134">
        <v>239.77</v>
      </c>
      <c r="F2134">
        <v>127.28</v>
      </c>
      <c r="G2134">
        <v>10.07</v>
      </c>
      <c r="H2134">
        <v>5.8689999999999998</v>
      </c>
      <c r="I2134">
        <v>5.31</v>
      </c>
      <c r="J2134">
        <v>4.609</v>
      </c>
      <c r="K2134">
        <v>4.49</v>
      </c>
      <c r="L2134">
        <v>26.053999999999998</v>
      </c>
    </row>
    <row r="2135" spans="1:12">
      <c r="A2135" s="15">
        <v>2004</v>
      </c>
      <c r="B2135">
        <v>5</v>
      </c>
      <c r="C2135">
        <v>6</v>
      </c>
      <c r="D2135" s="30">
        <f t="shared" si="33"/>
        <v>38113</v>
      </c>
      <c r="E2135">
        <v>240.08</v>
      </c>
      <c r="F2135">
        <v>127.42</v>
      </c>
      <c r="G2135">
        <v>10.07</v>
      </c>
      <c r="H2135">
        <v>5.8659999999999997</v>
      </c>
      <c r="I2135">
        <v>5.2889999999999997</v>
      </c>
      <c r="J2135">
        <v>4.6070000000000002</v>
      </c>
      <c r="K2135">
        <v>4.4889999999999999</v>
      </c>
      <c r="L2135">
        <v>26.036999999999999</v>
      </c>
    </row>
    <row r="2136" spans="1:12">
      <c r="A2136" s="15">
        <v>2004</v>
      </c>
      <c r="B2136">
        <v>5</v>
      </c>
      <c r="C2136">
        <v>7</v>
      </c>
      <c r="D2136" s="30">
        <f t="shared" si="33"/>
        <v>38114</v>
      </c>
      <c r="E2136">
        <v>239.87</v>
      </c>
      <c r="F2136">
        <v>127.28</v>
      </c>
      <c r="G2136">
        <v>10.07</v>
      </c>
      <c r="H2136">
        <v>5.8630000000000004</v>
      </c>
      <c r="I2136">
        <v>5.3170000000000002</v>
      </c>
      <c r="J2136">
        <v>4.6029999999999998</v>
      </c>
      <c r="K2136">
        <v>4.484</v>
      </c>
      <c r="L2136">
        <v>26</v>
      </c>
    </row>
    <row r="2137" spans="1:12">
      <c r="A2137" s="15">
        <v>2004</v>
      </c>
      <c r="B2137">
        <v>5</v>
      </c>
      <c r="C2137">
        <v>8</v>
      </c>
      <c r="D2137" s="30">
        <f t="shared" si="33"/>
        <v>38115</v>
      </c>
      <c r="E2137">
        <v>239.47</v>
      </c>
      <c r="F2137">
        <v>127.03</v>
      </c>
      <c r="G2137">
        <v>10.07</v>
      </c>
      <c r="H2137">
        <v>5.86</v>
      </c>
      <c r="I2137">
        <v>5.3630000000000004</v>
      </c>
      <c r="J2137">
        <v>4.5979999999999999</v>
      </c>
      <c r="K2137">
        <v>4.4779999999999998</v>
      </c>
      <c r="L2137">
        <v>25.956</v>
      </c>
    </row>
    <row r="2138" spans="1:12">
      <c r="A2138" s="15">
        <v>2004</v>
      </c>
      <c r="B2138">
        <v>5</v>
      </c>
      <c r="C2138">
        <v>10</v>
      </c>
      <c r="D2138" s="30">
        <f t="shared" si="33"/>
        <v>38117</v>
      </c>
      <c r="E2138">
        <v>239.76</v>
      </c>
      <c r="F2138">
        <v>127.13</v>
      </c>
      <c r="G2138">
        <v>10.07</v>
      </c>
      <c r="H2138">
        <v>5.8550000000000004</v>
      </c>
      <c r="I2138">
        <v>5.3520000000000003</v>
      </c>
      <c r="J2138">
        <v>4.593</v>
      </c>
      <c r="K2138">
        <v>4.4740000000000002</v>
      </c>
      <c r="L2138">
        <v>25.908999999999999</v>
      </c>
    </row>
    <row r="2139" spans="1:12">
      <c r="A2139" s="15">
        <v>2004</v>
      </c>
      <c r="B2139">
        <v>5</v>
      </c>
      <c r="C2139">
        <v>11</v>
      </c>
      <c r="D2139" s="30">
        <f t="shared" si="33"/>
        <v>38118</v>
      </c>
      <c r="E2139">
        <v>239.97</v>
      </c>
      <c r="F2139">
        <v>127.22</v>
      </c>
      <c r="G2139">
        <v>10.07</v>
      </c>
      <c r="H2139">
        <v>5.8520000000000003</v>
      </c>
      <c r="I2139">
        <v>5.3390000000000004</v>
      </c>
      <c r="J2139">
        <v>4.5910000000000002</v>
      </c>
      <c r="K2139">
        <v>4.4720000000000004</v>
      </c>
      <c r="L2139">
        <v>25.888999999999999</v>
      </c>
    </row>
    <row r="2140" spans="1:12">
      <c r="A2140" s="15">
        <v>2004</v>
      </c>
      <c r="B2140">
        <v>5</v>
      </c>
      <c r="C2140">
        <v>12</v>
      </c>
      <c r="D2140" s="30">
        <f t="shared" si="33"/>
        <v>38119</v>
      </c>
      <c r="E2140">
        <v>239.87</v>
      </c>
      <c r="F2140">
        <v>127.14</v>
      </c>
      <c r="G2140">
        <v>10.07</v>
      </c>
      <c r="H2140">
        <v>5.8490000000000002</v>
      </c>
      <c r="I2140">
        <v>5.3570000000000002</v>
      </c>
      <c r="J2140">
        <v>4.5869999999999997</v>
      </c>
      <c r="K2140">
        <v>4.468</v>
      </c>
      <c r="L2140">
        <v>25.856000000000002</v>
      </c>
    </row>
    <row r="2141" spans="1:12">
      <c r="A2141" s="15">
        <v>2004</v>
      </c>
      <c r="B2141">
        <v>5</v>
      </c>
      <c r="C2141">
        <v>13</v>
      </c>
      <c r="D2141" s="30">
        <f t="shared" si="33"/>
        <v>38120</v>
      </c>
      <c r="E2141">
        <v>238.95</v>
      </c>
      <c r="F2141">
        <v>126.61</v>
      </c>
      <c r="G2141">
        <v>10.07</v>
      </c>
      <c r="H2141">
        <v>5.8470000000000004</v>
      </c>
      <c r="I2141">
        <v>5.4530000000000003</v>
      </c>
      <c r="J2141">
        <v>4.58</v>
      </c>
      <c r="K2141">
        <v>4.4589999999999996</v>
      </c>
      <c r="L2141">
        <v>25.792000000000002</v>
      </c>
    </row>
    <row r="2142" spans="1:12">
      <c r="A2142" s="15">
        <v>2004</v>
      </c>
      <c r="B2142">
        <v>5</v>
      </c>
      <c r="C2142">
        <v>14</v>
      </c>
      <c r="D2142" s="30">
        <f t="shared" si="33"/>
        <v>38121</v>
      </c>
      <c r="E2142">
        <v>239.53</v>
      </c>
      <c r="F2142">
        <v>126.9</v>
      </c>
      <c r="G2142">
        <v>10.07</v>
      </c>
      <c r="H2142">
        <v>5.8440000000000003</v>
      </c>
      <c r="I2142">
        <v>5.3810000000000002</v>
      </c>
      <c r="J2142">
        <v>4.5860000000000003</v>
      </c>
      <c r="K2142">
        <v>4.4660000000000002</v>
      </c>
      <c r="L2142">
        <v>25.823</v>
      </c>
    </row>
    <row r="2143" spans="1:12">
      <c r="A2143" s="15">
        <v>2004</v>
      </c>
      <c r="B2143">
        <v>5</v>
      </c>
      <c r="C2143">
        <v>15</v>
      </c>
      <c r="D2143" s="30">
        <f t="shared" si="33"/>
        <v>38122</v>
      </c>
      <c r="E2143">
        <v>239.3</v>
      </c>
      <c r="F2143">
        <v>126.75</v>
      </c>
      <c r="G2143">
        <v>10.07</v>
      </c>
      <c r="H2143">
        <v>5.8410000000000002</v>
      </c>
      <c r="I2143">
        <v>5.4119999999999999</v>
      </c>
      <c r="J2143">
        <v>4.5819999999999999</v>
      </c>
      <c r="K2143">
        <v>4.4610000000000003</v>
      </c>
      <c r="L2143">
        <v>25.786000000000001</v>
      </c>
    </row>
    <row r="2144" spans="1:12">
      <c r="A2144" s="15">
        <v>2004</v>
      </c>
      <c r="B2144">
        <v>5</v>
      </c>
      <c r="C2144">
        <v>17</v>
      </c>
      <c r="D2144" s="30">
        <f t="shared" si="33"/>
        <v>38124</v>
      </c>
      <c r="E2144">
        <v>238.72</v>
      </c>
      <c r="F2144">
        <v>126.38</v>
      </c>
      <c r="G2144">
        <v>10.07</v>
      </c>
      <c r="H2144">
        <v>5.835</v>
      </c>
      <c r="I2144">
        <v>5.4850000000000003</v>
      </c>
      <c r="J2144">
        <v>4.5730000000000004</v>
      </c>
      <c r="K2144">
        <v>4.45</v>
      </c>
      <c r="L2144">
        <v>25.704999999999998</v>
      </c>
    </row>
    <row r="2145" spans="1:12">
      <c r="A2145" s="15">
        <v>2004</v>
      </c>
      <c r="B2145">
        <v>5</v>
      </c>
      <c r="C2145">
        <v>18</v>
      </c>
      <c r="D2145" s="30">
        <f t="shared" si="33"/>
        <v>38125</v>
      </c>
      <c r="E2145">
        <v>239.88</v>
      </c>
      <c r="F2145">
        <v>126.98</v>
      </c>
      <c r="G2145">
        <v>10.07</v>
      </c>
      <c r="H2145">
        <v>5.8330000000000002</v>
      </c>
      <c r="I2145">
        <v>5.383</v>
      </c>
      <c r="J2145">
        <v>4.5750000000000002</v>
      </c>
      <c r="K2145">
        <v>4.4550000000000001</v>
      </c>
      <c r="L2145">
        <v>25.721</v>
      </c>
    </row>
    <row r="2146" spans="1:12">
      <c r="A2146" s="15">
        <v>2004</v>
      </c>
      <c r="B2146">
        <v>5</v>
      </c>
      <c r="C2146">
        <v>19</v>
      </c>
      <c r="D2146" s="30">
        <f t="shared" si="33"/>
        <v>38126</v>
      </c>
      <c r="E2146">
        <v>239.91</v>
      </c>
      <c r="F2146">
        <v>126.97</v>
      </c>
      <c r="G2146">
        <v>10.07</v>
      </c>
      <c r="H2146">
        <v>5.83</v>
      </c>
      <c r="I2146">
        <v>5.3879999999999999</v>
      </c>
      <c r="J2146">
        <v>4.5720000000000001</v>
      </c>
      <c r="K2146">
        <v>4.452</v>
      </c>
      <c r="L2146">
        <v>25.693000000000001</v>
      </c>
    </row>
    <row r="2147" spans="1:12">
      <c r="A2147" s="15">
        <v>2004</v>
      </c>
      <c r="B2147">
        <v>5</v>
      </c>
      <c r="C2147">
        <v>20</v>
      </c>
      <c r="D2147" s="30">
        <f t="shared" si="33"/>
        <v>38127</v>
      </c>
      <c r="E2147">
        <v>240.16</v>
      </c>
      <c r="F2147">
        <v>127.08</v>
      </c>
      <c r="G2147">
        <v>10.07</v>
      </c>
      <c r="H2147">
        <v>5.827</v>
      </c>
      <c r="I2147">
        <v>5.3730000000000002</v>
      </c>
      <c r="J2147">
        <v>4.569</v>
      </c>
      <c r="K2147">
        <v>4.45</v>
      </c>
      <c r="L2147">
        <v>25.673999999999999</v>
      </c>
    </row>
    <row r="2148" spans="1:12">
      <c r="A2148" s="15">
        <v>2004</v>
      </c>
      <c r="B2148">
        <v>5</v>
      </c>
      <c r="C2148">
        <v>21</v>
      </c>
      <c r="D2148" s="30">
        <f t="shared" si="33"/>
        <v>38128</v>
      </c>
      <c r="E2148">
        <v>240.45</v>
      </c>
      <c r="F2148">
        <v>127.21</v>
      </c>
      <c r="G2148">
        <v>10.07</v>
      </c>
      <c r="H2148">
        <v>5.8239999999999998</v>
      </c>
      <c r="I2148">
        <v>5.3529999999999998</v>
      </c>
      <c r="J2148">
        <v>4.5679999999999996</v>
      </c>
      <c r="K2148">
        <v>4.4489999999999998</v>
      </c>
      <c r="L2148">
        <v>25.655999999999999</v>
      </c>
    </row>
    <row r="2149" spans="1:12">
      <c r="A2149" s="15">
        <v>2004</v>
      </c>
      <c r="B2149">
        <v>5</v>
      </c>
      <c r="C2149">
        <v>22</v>
      </c>
      <c r="D2149" s="30">
        <f t="shared" si="33"/>
        <v>38129</v>
      </c>
      <c r="E2149">
        <v>239.77</v>
      </c>
      <c r="F2149">
        <v>126.81</v>
      </c>
      <c r="G2149">
        <v>10.07</v>
      </c>
      <c r="H2149">
        <v>5.8220000000000001</v>
      </c>
      <c r="I2149">
        <v>5.4269999999999996</v>
      </c>
      <c r="J2149">
        <v>4.5609999999999999</v>
      </c>
      <c r="K2149">
        <v>4.4409999999999998</v>
      </c>
      <c r="L2149">
        <v>25.602</v>
      </c>
    </row>
    <row r="2150" spans="1:12">
      <c r="A2150" s="15">
        <v>2004</v>
      </c>
      <c r="B2150">
        <v>5</v>
      </c>
      <c r="C2150">
        <v>24</v>
      </c>
      <c r="D2150" s="30">
        <f t="shared" si="33"/>
        <v>38131</v>
      </c>
      <c r="E2150">
        <v>239.08</v>
      </c>
      <c r="F2150">
        <v>126.38</v>
      </c>
      <c r="G2150">
        <v>10.07</v>
      </c>
      <c r="H2150">
        <v>5.8159999999999998</v>
      </c>
      <c r="I2150">
        <v>5.452</v>
      </c>
      <c r="J2150">
        <v>4.5659999999999998</v>
      </c>
      <c r="K2150">
        <v>4.4450000000000003</v>
      </c>
      <c r="L2150">
        <v>25.608000000000001</v>
      </c>
    </row>
    <row r="2151" spans="1:12">
      <c r="A2151" s="15">
        <v>2004</v>
      </c>
      <c r="B2151">
        <v>5</v>
      </c>
      <c r="C2151">
        <v>25</v>
      </c>
      <c r="D2151" s="30">
        <f t="shared" si="33"/>
        <v>38132</v>
      </c>
      <c r="E2151">
        <v>239.88</v>
      </c>
      <c r="F2151">
        <v>126.78</v>
      </c>
      <c r="G2151">
        <v>10.07</v>
      </c>
      <c r="H2151">
        <v>5.8129999999999997</v>
      </c>
      <c r="I2151">
        <v>5.3840000000000003</v>
      </c>
      <c r="J2151">
        <v>4.5670000000000002</v>
      </c>
      <c r="K2151">
        <v>4.4470000000000001</v>
      </c>
      <c r="L2151">
        <v>25.609000000000002</v>
      </c>
    </row>
    <row r="2152" spans="1:12">
      <c r="A2152" s="15">
        <v>2004</v>
      </c>
      <c r="B2152">
        <v>5</v>
      </c>
      <c r="C2152">
        <v>26</v>
      </c>
      <c r="D2152" s="30">
        <f t="shared" si="33"/>
        <v>38133</v>
      </c>
      <c r="E2152">
        <v>239.69</v>
      </c>
      <c r="F2152">
        <v>126.65</v>
      </c>
      <c r="G2152">
        <v>10.07</v>
      </c>
      <c r="H2152">
        <v>5.81</v>
      </c>
      <c r="I2152">
        <v>5.41</v>
      </c>
      <c r="J2152">
        <v>4.5629999999999997</v>
      </c>
      <c r="K2152">
        <v>4.4429999999999996</v>
      </c>
      <c r="L2152">
        <v>25.573</v>
      </c>
    </row>
    <row r="2153" spans="1:12">
      <c r="A2153" s="15">
        <v>2004</v>
      </c>
      <c r="B2153">
        <v>5</v>
      </c>
      <c r="C2153">
        <v>27</v>
      </c>
      <c r="D2153" s="30">
        <f t="shared" si="33"/>
        <v>38134</v>
      </c>
      <c r="E2153">
        <v>240</v>
      </c>
      <c r="F2153">
        <v>126.79</v>
      </c>
      <c r="G2153">
        <v>10.07</v>
      </c>
      <c r="H2153">
        <v>5.8079999999999998</v>
      </c>
      <c r="I2153">
        <v>5.3879999999999999</v>
      </c>
      <c r="J2153">
        <v>4.5609999999999999</v>
      </c>
      <c r="K2153">
        <v>4.4409999999999998</v>
      </c>
      <c r="L2153">
        <v>25.556000000000001</v>
      </c>
    </row>
    <row r="2154" spans="1:12">
      <c r="A2154" s="15">
        <v>2004</v>
      </c>
      <c r="B2154">
        <v>5</v>
      </c>
      <c r="C2154">
        <v>28</v>
      </c>
      <c r="D2154" s="30">
        <f t="shared" si="33"/>
        <v>38135</v>
      </c>
      <c r="E2154">
        <v>239.6</v>
      </c>
      <c r="F2154">
        <v>126.54</v>
      </c>
      <c r="G2154">
        <v>10.07</v>
      </c>
      <c r="H2154">
        <v>5.8049999999999997</v>
      </c>
      <c r="I2154">
        <v>5.3620000000000001</v>
      </c>
      <c r="J2154">
        <v>4.5750000000000002</v>
      </c>
      <c r="K2154">
        <v>4.4550000000000001</v>
      </c>
      <c r="L2154">
        <v>25.626000000000001</v>
      </c>
    </row>
    <row r="2155" spans="1:12">
      <c r="A2155" s="15">
        <v>2004</v>
      </c>
      <c r="B2155">
        <v>5</v>
      </c>
      <c r="C2155">
        <v>29</v>
      </c>
      <c r="D2155" s="30">
        <f t="shared" si="33"/>
        <v>38136</v>
      </c>
      <c r="E2155">
        <v>238.71</v>
      </c>
      <c r="F2155">
        <v>126.03</v>
      </c>
      <c r="G2155">
        <v>9.9350000000000005</v>
      </c>
      <c r="H2155">
        <v>6.0090000000000003</v>
      </c>
      <c r="I2155">
        <v>5.48</v>
      </c>
      <c r="J2155">
        <v>4.7009999999999996</v>
      </c>
      <c r="K2155">
        <v>4.5759999999999996</v>
      </c>
      <c r="L2155">
        <v>26.815999999999999</v>
      </c>
    </row>
    <row r="2156" spans="1:12">
      <c r="A2156" s="15">
        <v>2004</v>
      </c>
      <c r="B2156">
        <v>5</v>
      </c>
      <c r="C2156">
        <v>31</v>
      </c>
      <c r="D2156" s="30">
        <f t="shared" si="33"/>
        <v>38138</v>
      </c>
      <c r="E2156">
        <v>237.47</v>
      </c>
      <c r="F2156">
        <v>125.67</v>
      </c>
      <c r="G2156">
        <v>9.9350000000000005</v>
      </c>
      <c r="H2156">
        <v>6.0039999999999996</v>
      </c>
      <c r="I2156">
        <v>5.4859999999999998</v>
      </c>
      <c r="J2156">
        <v>4.7089999999999996</v>
      </c>
      <c r="K2156">
        <v>4.5830000000000002</v>
      </c>
      <c r="L2156">
        <v>26.838999999999999</v>
      </c>
    </row>
    <row r="2157" spans="1:12">
      <c r="A2157" s="15">
        <v>2004</v>
      </c>
      <c r="B2157">
        <v>6</v>
      </c>
      <c r="C2157">
        <v>1</v>
      </c>
      <c r="D2157" s="30">
        <f t="shared" si="33"/>
        <v>38139</v>
      </c>
      <c r="E2157">
        <v>238.31</v>
      </c>
      <c r="F2157">
        <v>126.12</v>
      </c>
      <c r="G2157">
        <v>9.9350000000000005</v>
      </c>
      <c r="H2157">
        <v>6.0039999999999996</v>
      </c>
      <c r="I2157">
        <v>5.4080000000000004</v>
      </c>
      <c r="J2157">
        <v>4.7119999999999997</v>
      </c>
      <c r="K2157">
        <v>4.5880000000000001</v>
      </c>
      <c r="L2157">
        <v>26.869</v>
      </c>
    </row>
    <row r="2158" spans="1:12">
      <c r="A2158" s="15">
        <v>2004</v>
      </c>
      <c r="B2158">
        <v>6</v>
      </c>
      <c r="C2158">
        <v>2</v>
      </c>
      <c r="D2158" s="30">
        <f t="shared" si="33"/>
        <v>38140</v>
      </c>
      <c r="E2158">
        <v>237.49</v>
      </c>
      <c r="F2158">
        <v>125.65</v>
      </c>
      <c r="G2158">
        <v>9.9350000000000005</v>
      </c>
      <c r="H2158">
        <v>6.0010000000000003</v>
      </c>
      <c r="I2158">
        <v>5.492</v>
      </c>
      <c r="J2158">
        <v>4.7060000000000004</v>
      </c>
      <c r="K2158">
        <v>4.58</v>
      </c>
      <c r="L2158">
        <v>26.81</v>
      </c>
    </row>
    <row r="2159" spans="1:12">
      <c r="A2159" s="15">
        <v>2004</v>
      </c>
      <c r="B2159">
        <v>6</v>
      </c>
      <c r="C2159">
        <v>3</v>
      </c>
      <c r="D2159" s="30">
        <f t="shared" si="33"/>
        <v>38141</v>
      </c>
      <c r="E2159">
        <v>237.33</v>
      </c>
      <c r="F2159">
        <v>125.53</v>
      </c>
      <c r="G2159">
        <v>9.9350000000000005</v>
      </c>
      <c r="H2159">
        <v>5.9980000000000002</v>
      </c>
      <c r="I2159">
        <v>5.516</v>
      </c>
      <c r="J2159">
        <v>4.702</v>
      </c>
      <c r="K2159">
        <v>4.5759999999999996</v>
      </c>
      <c r="L2159">
        <v>26.774999999999999</v>
      </c>
    </row>
    <row r="2160" spans="1:12">
      <c r="A2160" s="15">
        <v>2004</v>
      </c>
      <c r="B2160">
        <v>6</v>
      </c>
      <c r="C2160">
        <v>4</v>
      </c>
      <c r="D2160" s="30">
        <f t="shared" si="33"/>
        <v>38142</v>
      </c>
      <c r="E2160">
        <v>239.13</v>
      </c>
      <c r="F2160">
        <v>126.47</v>
      </c>
      <c r="G2160">
        <v>9.9350000000000005</v>
      </c>
      <c r="H2160">
        <v>5.9950000000000001</v>
      </c>
      <c r="I2160">
        <v>5.3559999999999999</v>
      </c>
      <c r="J2160">
        <v>4.7060000000000004</v>
      </c>
      <c r="K2160">
        <v>4.5839999999999996</v>
      </c>
      <c r="L2160">
        <v>26.811</v>
      </c>
    </row>
    <row r="2161" spans="1:12">
      <c r="A2161" s="15">
        <v>2004</v>
      </c>
      <c r="B2161">
        <v>6</v>
      </c>
      <c r="C2161">
        <v>5</v>
      </c>
      <c r="D2161" s="30">
        <f t="shared" si="33"/>
        <v>38143</v>
      </c>
      <c r="E2161">
        <v>239.6</v>
      </c>
      <c r="F2161">
        <v>126.7</v>
      </c>
      <c r="G2161">
        <v>9.9350000000000005</v>
      </c>
      <c r="H2161">
        <v>5.9930000000000003</v>
      </c>
      <c r="I2161">
        <v>5.32</v>
      </c>
      <c r="J2161">
        <v>4.7050000000000001</v>
      </c>
      <c r="K2161">
        <v>4.5830000000000002</v>
      </c>
      <c r="L2161">
        <v>26.797999999999998</v>
      </c>
    </row>
    <row r="2162" spans="1:12">
      <c r="A2162" s="15">
        <v>2004</v>
      </c>
      <c r="B2162">
        <v>6</v>
      </c>
      <c r="C2162">
        <v>7</v>
      </c>
      <c r="D2162" s="30">
        <f t="shared" si="33"/>
        <v>38145</v>
      </c>
      <c r="E2162">
        <v>239.27</v>
      </c>
      <c r="F2162">
        <v>126.47</v>
      </c>
      <c r="G2162">
        <v>9.9350000000000005</v>
      </c>
      <c r="H2162">
        <v>5.9870000000000001</v>
      </c>
      <c r="I2162">
        <v>5.367</v>
      </c>
      <c r="J2162">
        <v>4.6980000000000004</v>
      </c>
      <c r="K2162">
        <v>4.5750000000000002</v>
      </c>
      <c r="L2162">
        <v>26.728000000000002</v>
      </c>
    </row>
    <row r="2163" spans="1:12">
      <c r="A2163" s="15">
        <v>2004</v>
      </c>
      <c r="B2163">
        <v>6</v>
      </c>
      <c r="C2163">
        <v>8</v>
      </c>
      <c r="D2163" s="30">
        <f t="shared" si="33"/>
        <v>38146</v>
      </c>
      <c r="E2163">
        <v>239.23</v>
      </c>
      <c r="F2163">
        <v>126.42</v>
      </c>
      <c r="G2163">
        <v>9.9350000000000005</v>
      </c>
      <c r="H2163">
        <v>5.984</v>
      </c>
      <c r="I2163">
        <v>5.3789999999999996</v>
      </c>
      <c r="J2163">
        <v>4.694</v>
      </c>
      <c r="K2163">
        <v>4.5709999999999997</v>
      </c>
      <c r="L2163">
        <v>26.696999999999999</v>
      </c>
    </row>
    <row r="2164" spans="1:12">
      <c r="A2164" s="15">
        <v>2004</v>
      </c>
      <c r="B2164">
        <v>6</v>
      </c>
      <c r="C2164">
        <v>9</v>
      </c>
      <c r="D2164" s="30">
        <f t="shared" si="33"/>
        <v>38147</v>
      </c>
      <c r="E2164">
        <v>237.73</v>
      </c>
      <c r="F2164">
        <v>125.58</v>
      </c>
      <c r="G2164">
        <v>9.9350000000000005</v>
      </c>
      <c r="H2164">
        <v>5.9820000000000002</v>
      </c>
      <c r="I2164">
        <v>5.5279999999999996</v>
      </c>
      <c r="J2164">
        <v>4.6849999999999996</v>
      </c>
      <c r="K2164">
        <v>4.5590000000000002</v>
      </c>
      <c r="L2164">
        <v>26.614000000000001</v>
      </c>
    </row>
    <row r="2165" spans="1:12">
      <c r="A2165" s="15">
        <v>2004</v>
      </c>
      <c r="B2165">
        <v>6</v>
      </c>
      <c r="C2165">
        <v>10</v>
      </c>
      <c r="D2165" s="30">
        <f t="shared" si="33"/>
        <v>38148</v>
      </c>
      <c r="E2165">
        <v>236.72</v>
      </c>
      <c r="F2165">
        <v>125.01</v>
      </c>
      <c r="G2165">
        <v>9.9350000000000005</v>
      </c>
      <c r="H2165">
        <v>5.9790000000000001</v>
      </c>
      <c r="I2165">
        <v>5.6310000000000002</v>
      </c>
      <c r="J2165">
        <v>4.6769999999999996</v>
      </c>
      <c r="K2165">
        <v>4.5490000000000004</v>
      </c>
      <c r="L2165">
        <v>26.547999999999998</v>
      </c>
    </row>
    <row r="2166" spans="1:12">
      <c r="A2166" s="15">
        <v>2004</v>
      </c>
      <c r="B2166">
        <v>6</v>
      </c>
      <c r="C2166">
        <v>11</v>
      </c>
      <c r="D2166" s="30">
        <f t="shared" si="33"/>
        <v>38149</v>
      </c>
      <c r="E2166">
        <v>236.97</v>
      </c>
      <c r="F2166">
        <v>125.12</v>
      </c>
      <c r="G2166">
        <v>9.9350000000000005</v>
      </c>
      <c r="H2166">
        <v>5.976</v>
      </c>
      <c r="I2166">
        <v>5.6159999999999997</v>
      </c>
      <c r="J2166">
        <v>4.6749999999999998</v>
      </c>
      <c r="K2166">
        <v>4.5469999999999997</v>
      </c>
      <c r="L2166">
        <v>26.527999999999999</v>
      </c>
    </row>
    <row r="2167" spans="1:12">
      <c r="A2167" s="15">
        <v>2004</v>
      </c>
      <c r="B2167">
        <v>6</v>
      </c>
      <c r="C2167">
        <v>12</v>
      </c>
      <c r="D2167" s="30">
        <f t="shared" si="33"/>
        <v>38150</v>
      </c>
      <c r="E2167">
        <v>239.04</v>
      </c>
      <c r="F2167">
        <v>126.21</v>
      </c>
      <c r="G2167">
        <v>9.9350000000000005</v>
      </c>
      <c r="H2167">
        <v>5.9729999999999999</v>
      </c>
      <c r="I2167">
        <v>5.4160000000000004</v>
      </c>
      <c r="J2167">
        <v>4.6840000000000002</v>
      </c>
      <c r="K2167">
        <v>4.5609999999999999</v>
      </c>
      <c r="L2167">
        <v>26.594999999999999</v>
      </c>
    </row>
    <row r="2168" spans="1:12">
      <c r="A2168" s="15">
        <v>2004</v>
      </c>
      <c r="B2168">
        <v>6</v>
      </c>
      <c r="C2168">
        <v>14</v>
      </c>
      <c r="D2168" s="30">
        <f t="shared" si="33"/>
        <v>38152</v>
      </c>
      <c r="E2168">
        <v>237.99</v>
      </c>
      <c r="F2168">
        <v>125.59</v>
      </c>
      <c r="G2168">
        <v>9.9350000000000005</v>
      </c>
      <c r="H2168">
        <v>5.968</v>
      </c>
      <c r="I2168">
        <v>5.5309999999999997</v>
      </c>
      <c r="J2168">
        <v>4.673</v>
      </c>
      <c r="K2168">
        <v>4.548</v>
      </c>
      <c r="L2168">
        <v>26.498999999999999</v>
      </c>
    </row>
    <row r="2169" spans="1:12">
      <c r="A2169" s="15">
        <v>2004</v>
      </c>
      <c r="B2169">
        <v>6</v>
      </c>
      <c r="C2169">
        <v>15</v>
      </c>
      <c r="D2169" s="30">
        <f t="shared" si="33"/>
        <v>38153</v>
      </c>
      <c r="E2169">
        <v>235.58</v>
      </c>
      <c r="F2169">
        <v>124.26</v>
      </c>
      <c r="G2169">
        <v>9.9350000000000005</v>
      </c>
      <c r="H2169">
        <v>5.9649999999999999</v>
      </c>
      <c r="I2169">
        <v>5.7679999999999998</v>
      </c>
      <c r="J2169">
        <v>4.66</v>
      </c>
      <c r="K2169">
        <v>4.5289999999999999</v>
      </c>
      <c r="L2169">
        <v>26.382000000000001</v>
      </c>
    </row>
    <row r="2170" spans="1:12">
      <c r="A2170" s="15">
        <v>2004</v>
      </c>
      <c r="B2170">
        <v>6</v>
      </c>
      <c r="C2170">
        <v>16</v>
      </c>
      <c r="D2170" s="30">
        <f t="shared" si="33"/>
        <v>38154</v>
      </c>
      <c r="E2170">
        <v>236.68</v>
      </c>
      <c r="F2170">
        <v>124.83</v>
      </c>
      <c r="G2170">
        <v>9.9350000000000005</v>
      </c>
      <c r="H2170">
        <v>5.9619999999999997</v>
      </c>
      <c r="I2170">
        <v>5.6710000000000003</v>
      </c>
      <c r="J2170">
        <v>4.6619999999999999</v>
      </c>
      <c r="K2170">
        <v>4.5330000000000004</v>
      </c>
      <c r="L2170">
        <v>26.393000000000001</v>
      </c>
    </row>
    <row r="2171" spans="1:12">
      <c r="A2171" s="15">
        <v>2004</v>
      </c>
      <c r="B2171">
        <v>6</v>
      </c>
      <c r="C2171">
        <v>17</v>
      </c>
      <c r="D2171" s="30">
        <f t="shared" si="33"/>
        <v>38155</v>
      </c>
      <c r="E2171">
        <v>238.33</v>
      </c>
      <c r="F2171">
        <v>125.69</v>
      </c>
      <c r="G2171">
        <v>9.9350000000000005</v>
      </c>
      <c r="H2171">
        <v>5.9589999999999996</v>
      </c>
      <c r="I2171">
        <v>5.5229999999999997</v>
      </c>
      <c r="J2171">
        <v>4.665</v>
      </c>
      <c r="K2171">
        <v>4.54</v>
      </c>
      <c r="L2171">
        <v>26.423999999999999</v>
      </c>
    </row>
    <row r="2172" spans="1:12">
      <c r="A2172" s="15">
        <v>2004</v>
      </c>
      <c r="B2172">
        <v>6</v>
      </c>
      <c r="C2172">
        <v>18</v>
      </c>
      <c r="D2172" s="30">
        <f t="shared" si="33"/>
        <v>38156</v>
      </c>
      <c r="E2172">
        <v>236.08</v>
      </c>
      <c r="F2172">
        <v>124.45</v>
      </c>
      <c r="G2172">
        <v>9.9350000000000005</v>
      </c>
      <c r="H2172">
        <v>5.9569999999999999</v>
      </c>
      <c r="I2172">
        <v>5.7450000000000001</v>
      </c>
      <c r="J2172">
        <v>4.6529999999999996</v>
      </c>
      <c r="K2172">
        <v>4.5229999999999997</v>
      </c>
      <c r="L2172">
        <v>26.312999999999999</v>
      </c>
    </row>
    <row r="2173" spans="1:12">
      <c r="A2173" s="15">
        <v>2004</v>
      </c>
      <c r="B2173">
        <v>6</v>
      </c>
      <c r="C2173">
        <v>19</v>
      </c>
      <c r="D2173" s="30">
        <f t="shared" si="33"/>
        <v>38157</v>
      </c>
      <c r="E2173">
        <v>238.18</v>
      </c>
      <c r="F2173">
        <v>125.55</v>
      </c>
      <c r="G2173">
        <v>9.9350000000000005</v>
      </c>
      <c r="H2173">
        <v>5.9539999999999997</v>
      </c>
      <c r="I2173">
        <v>5.5339999999999998</v>
      </c>
      <c r="J2173">
        <v>4.6639999999999997</v>
      </c>
      <c r="K2173">
        <v>4.5380000000000003</v>
      </c>
      <c r="L2173">
        <v>26.391999999999999</v>
      </c>
    </row>
    <row r="2174" spans="1:12">
      <c r="A2174" s="15">
        <v>2004</v>
      </c>
      <c r="B2174">
        <v>6</v>
      </c>
      <c r="C2174">
        <v>21</v>
      </c>
      <c r="D2174" s="30">
        <f t="shared" si="33"/>
        <v>38159</v>
      </c>
      <c r="E2174">
        <v>235.22</v>
      </c>
      <c r="F2174">
        <v>123.9</v>
      </c>
      <c r="G2174">
        <v>9.9350000000000005</v>
      </c>
      <c r="H2174">
        <v>5.9480000000000004</v>
      </c>
      <c r="I2174">
        <v>5.8330000000000002</v>
      </c>
      <c r="J2174">
        <v>4.6449999999999996</v>
      </c>
      <c r="K2174">
        <v>4.5129999999999999</v>
      </c>
      <c r="L2174">
        <v>26.225999999999999</v>
      </c>
    </row>
    <row r="2175" spans="1:12">
      <c r="A2175" s="15">
        <v>2004</v>
      </c>
      <c r="B2175">
        <v>6</v>
      </c>
      <c r="C2175">
        <v>22</v>
      </c>
      <c r="D2175" s="30">
        <f t="shared" si="33"/>
        <v>38160</v>
      </c>
      <c r="E2175">
        <v>235.6</v>
      </c>
      <c r="F2175">
        <v>124.08</v>
      </c>
      <c r="G2175">
        <v>9.9350000000000005</v>
      </c>
      <c r="H2175">
        <v>5.9450000000000003</v>
      </c>
      <c r="I2175">
        <v>5.8040000000000003</v>
      </c>
      <c r="J2175">
        <v>4.6429999999999998</v>
      </c>
      <c r="K2175">
        <v>4.5119999999999996</v>
      </c>
      <c r="L2175">
        <v>26.210999999999999</v>
      </c>
    </row>
    <row r="2176" spans="1:12">
      <c r="A2176" s="15">
        <v>2004</v>
      </c>
      <c r="B2176">
        <v>6</v>
      </c>
      <c r="C2176">
        <v>23</v>
      </c>
      <c r="D2176" s="30">
        <f t="shared" si="33"/>
        <v>38161</v>
      </c>
      <c r="E2176">
        <v>234.2</v>
      </c>
      <c r="F2176">
        <v>123.3</v>
      </c>
      <c r="G2176">
        <v>9.9350000000000005</v>
      </c>
      <c r="H2176">
        <v>5.9429999999999996</v>
      </c>
      <c r="I2176">
        <v>5.9480000000000004</v>
      </c>
      <c r="J2176">
        <v>4.6340000000000003</v>
      </c>
      <c r="K2176">
        <v>4.5</v>
      </c>
      <c r="L2176">
        <v>26.13</v>
      </c>
    </row>
    <row r="2177" spans="1:12">
      <c r="A2177" s="15">
        <v>2004</v>
      </c>
      <c r="B2177">
        <v>6</v>
      </c>
      <c r="C2177">
        <v>24</v>
      </c>
      <c r="D2177" s="30">
        <f t="shared" si="33"/>
        <v>38162</v>
      </c>
      <c r="E2177">
        <v>233.26</v>
      </c>
      <c r="F2177">
        <v>122.77</v>
      </c>
      <c r="G2177">
        <v>9.9350000000000005</v>
      </c>
      <c r="H2177">
        <v>5.94</v>
      </c>
      <c r="I2177">
        <v>6.048</v>
      </c>
      <c r="J2177">
        <v>4.6269999999999998</v>
      </c>
      <c r="K2177">
        <v>4.4909999999999997</v>
      </c>
      <c r="L2177">
        <v>26.067</v>
      </c>
    </row>
    <row r="2178" spans="1:12">
      <c r="A2178" s="15">
        <v>2004</v>
      </c>
      <c r="B2178">
        <v>6</v>
      </c>
      <c r="C2178">
        <v>25</v>
      </c>
      <c r="D2178" s="30">
        <f t="shared" ref="D2178:D2241" si="34">DATE(A2178,B2178,C2178)</f>
        <v>38163</v>
      </c>
      <c r="E2178">
        <v>233.92</v>
      </c>
      <c r="F2178">
        <v>123.1</v>
      </c>
      <c r="G2178">
        <v>9.9350000000000005</v>
      </c>
      <c r="H2178">
        <v>5.9370000000000003</v>
      </c>
      <c r="I2178">
        <v>5.992</v>
      </c>
      <c r="J2178">
        <v>4.6260000000000003</v>
      </c>
      <c r="K2178">
        <v>4.492</v>
      </c>
      <c r="L2178">
        <v>26.062000000000001</v>
      </c>
    </row>
    <row r="2179" spans="1:12">
      <c r="A2179" s="15">
        <v>2004</v>
      </c>
      <c r="B2179">
        <v>6</v>
      </c>
      <c r="C2179">
        <v>26</v>
      </c>
      <c r="D2179" s="30">
        <f t="shared" si="34"/>
        <v>38164</v>
      </c>
      <c r="E2179">
        <v>233.96</v>
      </c>
      <c r="F2179">
        <v>123.09</v>
      </c>
      <c r="G2179">
        <v>9.8130000000000006</v>
      </c>
      <c r="H2179">
        <v>5.8920000000000003</v>
      </c>
      <c r="I2179">
        <v>5.992</v>
      </c>
      <c r="J2179">
        <v>4.6070000000000002</v>
      </c>
      <c r="K2179">
        <v>4.4729999999999999</v>
      </c>
      <c r="L2179">
        <v>25.824999999999999</v>
      </c>
    </row>
    <row r="2180" spans="1:12">
      <c r="A2180" s="15">
        <v>2004</v>
      </c>
      <c r="B2180">
        <v>6</v>
      </c>
      <c r="C2180">
        <v>28</v>
      </c>
      <c r="D2180" s="30">
        <f t="shared" si="34"/>
        <v>38166</v>
      </c>
      <c r="E2180">
        <v>235.35</v>
      </c>
      <c r="F2180">
        <v>123.78</v>
      </c>
      <c r="G2180">
        <v>9.6150000000000002</v>
      </c>
      <c r="H2180">
        <v>5.8310000000000004</v>
      </c>
      <c r="I2180">
        <v>5.8620000000000001</v>
      </c>
      <c r="J2180">
        <v>4.5880000000000001</v>
      </c>
      <c r="K2180">
        <v>4.4569999999999999</v>
      </c>
      <c r="L2180">
        <v>25.515999999999998</v>
      </c>
    </row>
    <row r="2181" spans="1:12">
      <c r="A2181" s="15">
        <v>2004</v>
      </c>
      <c r="B2181">
        <v>6</v>
      </c>
      <c r="C2181">
        <v>29</v>
      </c>
      <c r="D2181" s="30">
        <f t="shared" si="34"/>
        <v>38167</v>
      </c>
      <c r="E2181">
        <v>234.37</v>
      </c>
      <c r="F2181">
        <v>123.22</v>
      </c>
      <c r="G2181">
        <v>9.6150000000000002</v>
      </c>
      <c r="H2181">
        <v>5.8280000000000003</v>
      </c>
      <c r="I2181">
        <v>5.9669999999999996</v>
      </c>
      <c r="J2181">
        <v>4.5810000000000004</v>
      </c>
      <c r="K2181">
        <v>4.4480000000000004</v>
      </c>
      <c r="L2181">
        <v>25.452000000000002</v>
      </c>
    </row>
    <row r="2182" spans="1:12">
      <c r="A2182" s="15">
        <v>2004</v>
      </c>
      <c r="B2182">
        <v>6</v>
      </c>
      <c r="C2182">
        <v>30</v>
      </c>
      <c r="D2182" s="30">
        <f t="shared" si="34"/>
        <v>38168</v>
      </c>
      <c r="E2182">
        <v>235.77</v>
      </c>
      <c r="F2182">
        <v>123.94</v>
      </c>
      <c r="G2182">
        <v>9.6150000000000002</v>
      </c>
      <c r="H2182">
        <v>5.8250000000000002</v>
      </c>
      <c r="I2182">
        <v>5.8390000000000004</v>
      </c>
      <c r="J2182">
        <v>4.5839999999999996</v>
      </c>
      <c r="K2182">
        <v>4.4539999999999997</v>
      </c>
      <c r="L2182">
        <v>25.472999999999999</v>
      </c>
    </row>
    <row r="2183" spans="1:12">
      <c r="A2183" s="15">
        <v>2004</v>
      </c>
      <c r="B2183">
        <v>7</v>
      </c>
      <c r="C2183">
        <v>1</v>
      </c>
      <c r="D2183" s="30">
        <f t="shared" si="34"/>
        <v>38169</v>
      </c>
      <c r="E2183">
        <v>232.94</v>
      </c>
      <c r="F2183">
        <v>122.39</v>
      </c>
      <c r="G2183">
        <v>9.6150000000000002</v>
      </c>
      <c r="H2183">
        <v>5.8220000000000001</v>
      </c>
      <c r="I2183">
        <v>6.1260000000000003</v>
      </c>
      <c r="J2183">
        <v>4.5679999999999996</v>
      </c>
      <c r="K2183">
        <v>4.4329999999999998</v>
      </c>
      <c r="L2183">
        <v>25.344000000000001</v>
      </c>
    </row>
    <row r="2184" spans="1:12">
      <c r="A2184" s="15">
        <v>2004</v>
      </c>
      <c r="B2184">
        <v>7</v>
      </c>
      <c r="C2184">
        <v>2</v>
      </c>
      <c r="D2184" s="30">
        <f t="shared" si="34"/>
        <v>38170</v>
      </c>
      <c r="E2184">
        <v>233.46</v>
      </c>
      <c r="F2184">
        <v>122.64</v>
      </c>
      <c r="G2184">
        <v>9.6150000000000002</v>
      </c>
      <c r="H2184">
        <v>5.819</v>
      </c>
      <c r="I2184">
        <v>5.9480000000000004</v>
      </c>
      <c r="J2184">
        <v>4.601</v>
      </c>
      <c r="K2184">
        <v>4.468</v>
      </c>
      <c r="L2184">
        <v>25.536000000000001</v>
      </c>
    </row>
    <row r="2185" spans="1:12">
      <c r="A2185" s="15">
        <v>2004</v>
      </c>
      <c r="B2185">
        <v>7</v>
      </c>
      <c r="C2185">
        <v>3</v>
      </c>
      <c r="D2185" s="30">
        <f t="shared" si="34"/>
        <v>38171</v>
      </c>
      <c r="E2185">
        <v>235.46</v>
      </c>
      <c r="F2185">
        <v>123.68</v>
      </c>
      <c r="G2185">
        <v>9.6150000000000002</v>
      </c>
      <c r="H2185">
        <v>5.8170000000000002</v>
      </c>
      <c r="I2185">
        <v>5.7619999999999996</v>
      </c>
      <c r="J2185">
        <v>4.6059999999999999</v>
      </c>
      <c r="K2185">
        <v>4.4770000000000003</v>
      </c>
      <c r="L2185">
        <v>25.577000000000002</v>
      </c>
    </row>
    <row r="2186" spans="1:12">
      <c r="A2186" s="15">
        <v>2004</v>
      </c>
      <c r="B2186">
        <v>7</v>
      </c>
      <c r="C2186">
        <v>5</v>
      </c>
      <c r="D2186" s="30">
        <f t="shared" si="34"/>
        <v>38173</v>
      </c>
      <c r="E2186">
        <v>233.64</v>
      </c>
      <c r="F2186">
        <v>122.65</v>
      </c>
      <c r="G2186">
        <v>9.6150000000000002</v>
      </c>
      <c r="H2186">
        <v>5.8109999999999999</v>
      </c>
      <c r="I2186">
        <v>5.9560000000000004</v>
      </c>
      <c r="J2186">
        <v>4.5919999999999996</v>
      </c>
      <c r="K2186">
        <v>4.4589999999999996</v>
      </c>
      <c r="L2186">
        <v>25.457000000000001</v>
      </c>
    </row>
    <row r="2187" spans="1:12">
      <c r="A2187" s="15">
        <v>2004</v>
      </c>
      <c r="B2187">
        <v>7</v>
      </c>
      <c r="C2187">
        <v>6</v>
      </c>
      <c r="D2187" s="30">
        <f t="shared" si="34"/>
        <v>38174</v>
      </c>
      <c r="E2187">
        <v>233.4</v>
      </c>
      <c r="F2187">
        <v>122.5</v>
      </c>
      <c r="G2187">
        <v>9.6150000000000002</v>
      </c>
      <c r="H2187">
        <v>5.8079999999999998</v>
      </c>
      <c r="I2187">
        <v>5.9880000000000004</v>
      </c>
      <c r="J2187">
        <v>4.5880000000000001</v>
      </c>
      <c r="K2187">
        <v>4.4550000000000001</v>
      </c>
      <c r="L2187">
        <v>25.42</v>
      </c>
    </row>
    <row r="2188" spans="1:12">
      <c r="A2188" s="15">
        <v>2004</v>
      </c>
      <c r="B2188">
        <v>7</v>
      </c>
      <c r="C2188">
        <v>7</v>
      </c>
      <c r="D2188" s="30">
        <f t="shared" si="34"/>
        <v>38175</v>
      </c>
      <c r="E2188">
        <v>233.53</v>
      </c>
      <c r="F2188">
        <v>122.54</v>
      </c>
      <c r="G2188">
        <v>9.6150000000000002</v>
      </c>
      <c r="H2188">
        <v>5.806</v>
      </c>
      <c r="I2188">
        <v>5.984</v>
      </c>
      <c r="J2188">
        <v>4.585</v>
      </c>
      <c r="K2188">
        <v>4.452</v>
      </c>
      <c r="L2188">
        <v>25.396000000000001</v>
      </c>
    </row>
    <row r="2189" spans="1:12">
      <c r="A2189" s="15">
        <v>2004</v>
      </c>
      <c r="B2189">
        <v>7</v>
      </c>
      <c r="C2189">
        <v>8</v>
      </c>
      <c r="D2189" s="30">
        <f t="shared" si="34"/>
        <v>38176</v>
      </c>
      <c r="E2189">
        <v>233.23</v>
      </c>
      <c r="F2189">
        <v>122.35</v>
      </c>
      <c r="G2189">
        <v>9.6150000000000002</v>
      </c>
      <c r="H2189">
        <v>5.8029999999999999</v>
      </c>
      <c r="I2189">
        <v>6.0220000000000002</v>
      </c>
      <c r="J2189">
        <v>4.5810000000000004</v>
      </c>
      <c r="K2189">
        <v>4.4470000000000001</v>
      </c>
      <c r="L2189">
        <v>25.356000000000002</v>
      </c>
    </row>
    <row r="2190" spans="1:12">
      <c r="A2190" s="15">
        <v>2004</v>
      </c>
      <c r="B2190">
        <v>7</v>
      </c>
      <c r="C2190">
        <v>10</v>
      </c>
      <c r="D2190" s="30">
        <f t="shared" si="34"/>
        <v>38178</v>
      </c>
      <c r="E2190">
        <v>233.13</v>
      </c>
      <c r="F2190">
        <v>122.24</v>
      </c>
      <c r="G2190">
        <v>9.6150000000000002</v>
      </c>
      <c r="H2190">
        <v>5.7969999999999997</v>
      </c>
      <c r="I2190">
        <v>6.05</v>
      </c>
      <c r="J2190">
        <v>4.5739999999999998</v>
      </c>
      <c r="K2190">
        <v>4.4400000000000004</v>
      </c>
      <c r="L2190">
        <v>25.295999999999999</v>
      </c>
    </row>
    <row r="2191" spans="1:12">
      <c r="A2191" s="15">
        <v>2004</v>
      </c>
      <c r="B2191">
        <v>7</v>
      </c>
      <c r="C2191">
        <v>12</v>
      </c>
      <c r="D2191" s="30">
        <f t="shared" si="34"/>
        <v>38180</v>
      </c>
      <c r="E2191">
        <v>233.72</v>
      </c>
      <c r="F2191">
        <v>122.5</v>
      </c>
      <c r="G2191">
        <v>9.6150000000000002</v>
      </c>
      <c r="H2191">
        <v>5.7919999999999998</v>
      </c>
      <c r="I2191">
        <v>6.0090000000000003</v>
      </c>
      <c r="J2191">
        <v>4.57</v>
      </c>
      <c r="K2191">
        <v>4.4370000000000003</v>
      </c>
      <c r="L2191">
        <v>25.259</v>
      </c>
    </row>
    <row r="2192" spans="1:12">
      <c r="A2192" s="15">
        <v>2004</v>
      </c>
      <c r="B2192">
        <v>7</v>
      </c>
      <c r="C2192">
        <v>13</v>
      </c>
      <c r="D2192" s="30">
        <f t="shared" si="34"/>
        <v>38181</v>
      </c>
      <c r="E2192">
        <v>232.67</v>
      </c>
      <c r="F2192">
        <v>121.91</v>
      </c>
      <c r="G2192">
        <v>9.6150000000000002</v>
      </c>
      <c r="H2192">
        <v>5.7889999999999997</v>
      </c>
      <c r="I2192">
        <v>6.1219999999999999</v>
      </c>
      <c r="J2192">
        <v>4.5629999999999997</v>
      </c>
      <c r="K2192">
        <v>4.4269999999999996</v>
      </c>
      <c r="L2192">
        <v>25.193999999999999</v>
      </c>
    </row>
    <row r="2193" spans="1:12">
      <c r="A2193" s="15">
        <v>2004</v>
      </c>
      <c r="B2193">
        <v>7</v>
      </c>
      <c r="C2193">
        <v>14</v>
      </c>
      <c r="D2193" s="30">
        <f t="shared" si="34"/>
        <v>38182</v>
      </c>
      <c r="E2193">
        <v>232.73</v>
      </c>
      <c r="F2193">
        <v>121.91</v>
      </c>
      <c r="G2193">
        <v>9.6150000000000002</v>
      </c>
      <c r="H2193">
        <v>5.7859999999999996</v>
      </c>
      <c r="I2193">
        <v>6.1230000000000002</v>
      </c>
      <c r="J2193">
        <v>4.5599999999999996</v>
      </c>
      <c r="K2193">
        <v>4.4249999999999998</v>
      </c>
      <c r="L2193">
        <v>25.170999999999999</v>
      </c>
    </row>
    <row r="2194" spans="1:12">
      <c r="A2194" s="15">
        <v>2004</v>
      </c>
      <c r="B2194">
        <v>7</v>
      </c>
      <c r="C2194">
        <v>15</v>
      </c>
      <c r="D2194" s="30">
        <f t="shared" si="34"/>
        <v>38183</v>
      </c>
      <c r="E2194">
        <v>232.68</v>
      </c>
      <c r="F2194">
        <v>121.86</v>
      </c>
      <c r="G2194">
        <v>9.6150000000000002</v>
      </c>
      <c r="H2194">
        <v>5.7830000000000004</v>
      </c>
      <c r="I2194">
        <v>6.1369999999999996</v>
      </c>
      <c r="J2194">
        <v>4.5570000000000004</v>
      </c>
      <c r="K2194">
        <v>4.4210000000000003</v>
      </c>
      <c r="L2194">
        <v>25.14</v>
      </c>
    </row>
    <row r="2195" spans="1:12">
      <c r="A2195" s="15">
        <v>2004</v>
      </c>
      <c r="B2195">
        <v>7</v>
      </c>
      <c r="C2195">
        <v>16</v>
      </c>
      <c r="D2195" s="30">
        <f t="shared" si="34"/>
        <v>38184</v>
      </c>
      <c r="E2195">
        <v>232.03</v>
      </c>
      <c r="F2195">
        <v>121.48</v>
      </c>
      <c r="G2195">
        <v>9.6150000000000002</v>
      </c>
      <c r="H2195">
        <v>5.7809999999999997</v>
      </c>
      <c r="I2195">
        <v>6.21</v>
      </c>
      <c r="J2195">
        <v>4.5510000000000002</v>
      </c>
      <c r="K2195">
        <v>4.4139999999999997</v>
      </c>
      <c r="L2195">
        <v>25.088999999999999</v>
      </c>
    </row>
    <row r="2196" spans="1:12">
      <c r="A2196" s="15">
        <v>2004</v>
      </c>
      <c r="B2196">
        <v>7</v>
      </c>
      <c r="C2196">
        <v>17</v>
      </c>
      <c r="D2196" s="30">
        <f t="shared" si="34"/>
        <v>38185</v>
      </c>
      <c r="E2196">
        <v>234.15</v>
      </c>
      <c r="F2196">
        <v>122.59</v>
      </c>
      <c r="G2196">
        <v>9.6150000000000002</v>
      </c>
      <c r="H2196">
        <v>5.7779999999999996</v>
      </c>
      <c r="I2196">
        <v>6.0090000000000003</v>
      </c>
      <c r="J2196">
        <v>4.5570000000000004</v>
      </c>
      <c r="K2196">
        <v>4.4240000000000004</v>
      </c>
      <c r="L2196">
        <v>25.135000000000002</v>
      </c>
    </row>
    <row r="2197" spans="1:12">
      <c r="A2197" s="15">
        <v>2004</v>
      </c>
      <c r="B2197">
        <v>7</v>
      </c>
      <c r="C2197">
        <v>19</v>
      </c>
      <c r="D2197" s="30">
        <f t="shared" si="34"/>
        <v>38187</v>
      </c>
      <c r="E2197">
        <v>233.74</v>
      </c>
      <c r="F2197">
        <v>122.67</v>
      </c>
      <c r="G2197">
        <v>9.7050000000000001</v>
      </c>
      <c r="H2197">
        <v>5.9130000000000003</v>
      </c>
      <c r="I2197">
        <v>5.98</v>
      </c>
      <c r="J2197">
        <v>4.6429999999999998</v>
      </c>
      <c r="K2197">
        <v>4.508</v>
      </c>
      <c r="L2197">
        <v>26.210999999999999</v>
      </c>
    </row>
    <row r="2198" spans="1:12">
      <c r="A2198" s="15">
        <v>2004</v>
      </c>
      <c r="B2198">
        <v>7</v>
      </c>
      <c r="C2198">
        <v>20</v>
      </c>
      <c r="D2198" s="30">
        <f t="shared" si="34"/>
        <v>38188</v>
      </c>
      <c r="E2198">
        <v>232.2</v>
      </c>
      <c r="F2198">
        <v>121.82</v>
      </c>
      <c r="G2198">
        <v>9.7050000000000001</v>
      </c>
      <c r="H2198">
        <v>5.91</v>
      </c>
      <c r="I2198">
        <v>6.1379999999999999</v>
      </c>
      <c r="J2198">
        <v>4.633</v>
      </c>
      <c r="K2198">
        <v>4.4950000000000001</v>
      </c>
      <c r="L2198">
        <v>26.123999999999999</v>
      </c>
    </row>
    <row r="2199" spans="1:12">
      <c r="A2199" s="15">
        <v>2004</v>
      </c>
      <c r="B2199">
        <v>7</v>
      </c>
      <c r="C2199">
        <v>21</v>
      </c>
      <c r="D2199" s="30">
        <f t="shared" si="34"/>
        <v>38189</v>
      </c>
      <c r="E2199">
        <v>231.8</v>
      </c>
      <c r="F2199">
        <v>121.58</v>
      </c>
      <c r="G2199">
        <v>9.7050000000000001</v>
      </c>
      <c r="H2199">
        <v>5.907</v>
      </c>
      <c r="I2199">
        <v>6.1859999999999999</v>
      </c>
      <c r="J2199">
        <v>4.6280000000000001</v>
      </c>
      <c r="K2199">
        <v>4.4889999999999999</v>
      </c>
      <c r="L2199">
        <v>26.08</v>
      </c>
    </row>
    <row r="2200" spans="1:12">
      <c r="A2200" s="15">
        <v>2004</v>
      </c>
      <c r="B2200">
        <v>7</v>
      </c>
      <c r="C2200">
        <v>22</v>
      </c>
      <c r="D2200" s="30">
        <f t="shared" si="34"/>
        <v>38190</v>
      </c>
      <c r="E2200">
        <v>231.85</v>
      </c>
      <c r="F2200">
        <v>121.58</v>
      </c>
      <c r="G2200">
        <v>9.7050000000000001</v>
      </c>
      <c r="H2200">
        <v>5.9050000000000002</v>
      </c>
      <c r="I2200">
        <v>6.19</v>
      </c>
      <c r="J2200">
        <v>4.625</v>
      </c>
      <c r="K2200">
        <v>4.4859999999999998</v>
      </c>
      <c r="L2200">
        <v>26.052</v>
      </c>
    </row>
    <row r="2201" spans="1:12">
      <c r="A2201" s="15">
        <v>2004</v>
      </c>
      <c r="B2201">
        <v>7</v>
      </c>
      <c r="C2201">
        <v>23</v>
      </c>
      <c r="D2201" s="30">
        <f t="shared" si="34"/>
        <v>38191</v>
      </c>
      <c r="E2201">
        <v>232.06</v>
      </c>
      <c r="F2201">
        <v>121.66</v>
      </c>
      <c r="G2201">
        <v>9.7050000000000001</v>
      </c>
      <c r="H2201">
        <v>5.9020000000000001</v>
      </c>
      <c r="I2201">
        <v>6.1779999999999999</v>
      </c>
      <c r="J2201">
        <v>4.6230000000000002</v>
      </c>
      <c r="K2201">
        <v>4.4850000000000003</v>
      </c>
      <c r="L2201">
        <v>26.030999999999999</v>
      </c>
    </row>
    <row r="2202" spans="1:12">
      <c r="A2202" s="15">
        <v>2004</v>
      </c>
      <c r="B2202">
        <v>7</v>
      </c>
      <c r="C2202">
        <v>24</v>
      </c>
      <c r="D2202" s="30">
        <f t="shared" si="34"/>
        <v>38192</v>
      </c>
      <c r="E2202">
        <v>231.94</v>
      </c>
      <c r="F2202">
        <v>121.57</v>
      </c>
      <c r="G2202">
        <v>9.7050000000000001</v>
      </c>
      <c r="H2202">
        <v>5.899</v>
      </c>
      <c r="I2202">
        <v>6.1929999999999996</v>
      </c>
      <c r="J2202">
        <v>4.6210000000000004</v>
      </c>
      <c r="K2202">
        <v>4.4820000000000002</v>
      </c>
      <c r="L2202">
        <v>26.007999999999999</v>
      </c>
    </row>
    <row r="2203" spans="1:12">
      <c r="A2203" s="15">
        <v>2004</v>
      </c>
      <c r="B2203">
        <v>7</v>
      </c>
      <c r="C2203">
        <v>26</v>
      </c>
      <c r="D2203" s="30">
        <f t="shared" si="34"/>
        <v>38194</v>
      </c>
      <c r="E2203">
        <v>231.28</v>
      </c>
      <c r="F2203">
        <v>121.16</v>
      </c>
      <c r="G2203">
        <v>9.7050000000000001</v>
      </c>
      <c r="H2203">
        <v>5.8929999999999998</v>
      </c>
      <c r="I2203">
        <v>6.2759999999999998</v>
      </c>
      <c r="J2203">
        <v>4.6120000000000001</v>
      </c>
      <c r="K2203">
        <v>4.4710000000000001</v>
      </c>
      <c r="L2203">
        <v>25.925000000000001</v>
      </c>
    </row>
    <row r="2204" spans="1:12">
      <c r="A2204" s="15">
        <v>2004</v>
      </c>
      <c r="B2204">
        <v>7</v>
      </c>
      <c r="C2204">
        <v>27</v>
      </c>
      <c r="D2204" s="30">
        <f t="shared" si="34"/>
        <v>38195</v>
      </c>
      <c r="E2204">
        <v>231.31</v>
      </c>
      <c r="F2204">
        <v>121.15</v>
      </c>
      <c r="G2204">
        <v>9.6989999999999998</v>
      </c>
      <c r="H2204">
        <v>5.8929999999999998</v>
      </c>
      <c r="I2204">
        <v>6.2809999999999997</v>
      </c>
      <c r="J2204">
        <v>4.6100000000000003</v>
      </c>
      <c r="K2204">
        <v>4.47</v>
      </c>
      <c r="L2204">
        <v>25.914000000000001</v>
      </c>
    </row>
    <row r="2205" spans="1:12">
      <c r="A2205" s="15">
        <v>2004</v>
      </c>
      <c r="B2205">
        <v>7</v>
      </c>
      <c r="C2205">
        <v>28</v>
      </c>
      <c r="D2205" s="30">
        <f t="shared" si="34"/>
        <v>38196</v>
      </c>
      <c r="E2205">
        <v>230.76</v>
      </c>
      <c r="F2205">
        <v>120.83</v>
      </c>
      <c r="G2205">
        <v>9.6989999999999998</v>
      </c>
      <c r="H2205">
        <v>5.89</v>
      </c>
      <c r="I2205">
        <v>6.2990000000000004</v>
      </c>
      <c r="J2205">
        <v>4.6159999999999997</v>
      </c>
      <c r="K2205">
        <v>4.4749999999999996</v>
      </c>
      <c r="L2205">
        <v>25.933</v>
      </c>
    </row>
    <row r="2206" spans="1:12">
      <c r="A2206" s="15">
        <v>2004</v>
      </c>
      <c r="B2206">
        <v>7</v>
      </c>
      <c r="C2206">
        <v>29</v>
      </c>
      <c r="D2206" s="30">
        <f t="shared" si="34"/>
        <v>38197</v>
      </c>
      <c r="E2206">
        <v>229.5</v>
      </c>
      <c r="F2206">
        <v>120.13</v>
      </c>
      <c r="G2206">
        <v>9.6989999999999998</v>
      </c>
      <c r="H2206">
        <v>5.8869999999999996</v>
      </c>
      <c r="I2206">
        <v>6.319</v>
      </c>
      <c r="J2206">
        <v>4.6360000000000001</v>
      </c>
      <c r="K2206">
        <v>4.4939999999999998</v>
      </c>
      <c r="L2206">
        <v>26.032</v>
      </c>
    </row>
    <row r="2207" spans="1:12">
      <c r="A2207" s="15">
        <v>2004</v>
      </c>
      <c r="B2207">
        <v>7</v>
      </c>
      <c r="C2207">
        <v>30</v>
      </c>
      <c r="D2207" s="30">
        <f t="shared" si="34"/>
        <v>38198</v>
      </c>
      <c r="E2207">
        <v>230.14</v>
      </c>
      <c r="F2207">
        <v>120.44</v>
      </c>
      <c r="G2207">
        <v>9.6989999999999998</v>
      </c>
      <c r="H2207">
        <v>5.8840000000000003</v>
      </c>
      <c r="I2207">
        <v>6.2649999999999997</v>
      </c>
      <c r="J2207">
        <v>4.6360000000000001</v>
      </c>
      <c r="K2207">
        <v>4.4950000000000001</v>
      </c>
      <c r="L2207">
        <v>26.027000000000001</v>
      </c>
    </row>
    <row r="2208" spans="1:12">
      <c r="A2208" s="15">
        <v>2004</v>
      </c>
      <c r="B2208">
        <v>7</v>
      </c>
      <c r="C2208">
        <v>31</v>
      </c>
      <c r="D2208" s="30">
        <f t="shared" si="34"/>
        <v>38199</v>
      </c>
      <c r="E2208">
        <v>229.83</v>
      </c>
      <c r="F2208">
        <v>120.25</v>
      </c>
      <c r="G2208">
        <v>9.6989999999999998</v>
      </c>
      <c r="H2208">
        <v>5.8810000000000002</v>
      </c>
      <c r="I2208">
        <v>6.3040000000000003</v>
      </c>
      <c r="J2208">
        <v>4.6310000000000002</v>
      </c>
      <c r="K2208">
        <v>4.49</v>
      </c>
      <c r="L2208">
        <v>25.986000000000001</v>
      </c>
    </row>
    <row r="2209" spans="1:12">
      <c r="A2209" s="15">
        <v>2004</v>
      </c>
      <c r="B2209">
        <v>8</v>
      </c>
      <c r="C2209">
        <v>2</v>
      </c>
      <c r="D2209" s="30">
        <f t="shared" si="34"/>
        <v>38201</v>
      </c>
      <c r="E2209">
        <v>229.58</v>
      </c>
      <c r="F2209">
        <v>120.09</v>
      </c>
      <c r="G2209">
        <v>9.6989999999999998</v>
      </c>
      <c r="H2209">
        <v>5.8789999999999996</v>
      </c>
      <c r="I2209">
        <v>6.3380000000000001</v>
      </c>
      <c r="J2209">
        <v>4.6269999999999998</v>
      </c>
      <c r="K2209">
        <v>4.4850000000000003</v>
      </c>
      <c r="L2209">
        <v>25.948</v>
      </c>
    </row>
    <row r="2210" spans="1:12">
      <c r="A2210" s="15">
        <v>2004</v>
      </c>
      <c r="B2210">
        <v>8</v>
      </c>
      <c r="C2210">
        <v>3</v>
      </c>
      <c r="D2210" s="30">
        <f t="shared" si="34"/>
        <v>38202</v>
      </c>
      <c r="E2210">
        <v>228.47</v>
      </c>
      <c r="F2210">
        <v>119.47</v>
      </c>
      <c r="G2210">
        <v>9.6989999999999998</v>
      </c>
      <c r="H2210">
        <v>5.8760000000000003</v>
      </c>
      <c r="I2210">
        <v>6.4489999999999998</v>
      </c>
      <c r="J2210">
        <v>4.6210000000000004</v>
      </c>
      <c r="K2210">
        <v>4.4770000000000003</v>
      </c>
      <c r="L2210">
        <v>25.89</v>
      </c>
    </row>
    <row r="2211" spans="1:12">
      <c r="A2211" s="15">
        <v>2004</v>
      </c>
      <c r="B2211">
        <v>8</v>
      </c>
      <c r="C2211">
        <v>4</v>
      </c>
      <c r="D2211" s="30">
        <f t="shared" si="34"/>
        <v>38203</v>
      </c>
      <c r="E2211">
        <v>229.53</v>
      </c>
      <c r="F2211">
        <v>120</v>
      </c>
      <c r="G2211">
        <v>9.6989999999999998</v>
      </c>
      <c r="H2211">
        <v>5.8730000000000002</v>
      </c>
      <c r="I2211">
        <v>6.3529999999999998</v>
      </c>
      <c r="J2211">
        <v>4.6219999999999999</v>
      </c>
      <c r="K2211">
        <v>4.4800000000000004</v>
      </c>
      <c r="L2211">
        <v>25.901</v>
      </c>
    </row>
    <row r="2212" spans="1:12">
      <c r="A2212" s="15">
        <v>2004</v>
      </c>
      <c r="B2212">
        <v>8</v>
      </c>
      <c r="C2212">
        <v>5</v>
      </c>
      <c r="D2212" s="30">
        <f t="shared" si="34"/>
        <v>38204</v>
      </c>
      <c r="E2212">
        <v>230.15</v>
      </c>
      <c r="F2212">
        <v>120.3</v>
      </c>
      <c r="G2212">
        <v>9.6989999999999998</v>
      </c>
      <c r="H2212">
        <v>5.87</v>
      </c>
      <c r="I2212">
        <v>6.3</v>
      </c>
      <c r="J2212">
        <v>4.6219999999999999</v>
      </c>
      <c r="K2212">
        <v>4.4809999999999999</v>
      </c>
      <c r="L2212">
        <v>25.895</v>
      </c>
    </row>
    <row r="2213" spans="1:12">
      <c r="A2213" s="15">
        <v>2004</v>
      </c>
      <c r="B2213">
        <v>8</v>
      </c>
      <c r="C2213">
        <v>6</v>
      </c>
      <c r="D2213" s="30">
        <f t="shared" si="34"/>
        <v>38205</v>
      </c>
      <c r="E2213">
        <v>229.31</v>
      </c>
      <c r="F2213">
        <v>119.82</v>
      </c>
      <c r="G2213">
        <v>9.6989999999999998</v>
      </c>
      <c r="H2213">
        <v>5.8680000000000003</v>
      </c>
      <c r="I2213">
        <v>6.3929999999999998</v>
      </c>
      <c r="J2213">
        <v>4.6150000000000002</v>
      </c>
      <c r="K2213">
        <v>4.4720000000000004</v>
      </c>
      <c r="L2213">
        <v>25.834</v>
      </c>
    </row>
    <row r="2214" spans="1:12">
      <c r="A2214" s="15">
        <v>2004</v>
      </c>
      <c r="B2214">
        <v>8</v>
      </c>
      <c r="C2214">
        <v>7</v>
      </c>
      <c r="D2214" s="30">
        <f t="shared" si="34"/>
        <v>38206</v>
      </c>
      <c r="E2214">
        <v>229.4</v>
      </c>
      <c r="F2214">
        <v>119.84</v>
      </c>
      <c r="G2214">
        <v>9.6989999999999998</v>
      </c>
      <c r="H2214">
        <v>5.8650000000000002</v>
      </c>
      <c r="I2214">
        <v>6.3929999999999998</v>
      </c>
      <c r="J2214">
        <v>4.6120000000000001</v>
      </c>
      <c r="K2214">
        <v>4.4690000000000003</v>
      </c>
      <c r="L2214">
        <v>25.809000000000001</v>
      </c>
    </row>
    <row r="2215" spans="1:12">
      <c r="A2215" s="15">
        <v>2004</v>
      </c>
      <c r="B2215">
        <v>8</v>
      </c>
      <c r="C2215">
        <v>9</v>
      </c>
      <c r="D2215" s="30">
        <f t="shared" si="34"/>
        <v>38208</v>
      </c>
      <c r="E2215">
        <v>226.79</v>
      </c>
      <c r="F2215">
        <v>118.4</v>
      </c>
      <c r="G2215">
        <v>9.6989999999999998</v>
      </c>
      <c r="H2215">
        <v>5.859</v>
      </c>
      <c r="I2215">
        <v>6.6719999999999997</v>
      </c>
      <c r="J2215">
        <v>4.5940000000000003</v>
      </c>
      <c r="K2215">
        <v>4.4459999999999997</v>
      </c>
      <c r="L2215">
        <v>25.652999999999999</v>
      </c>
    </row>
    <row r="2216" spans="1:12">
      <c r="A2216" s="15">
        <v>2004</v>
      </c>
      <c r="B2216">
        <v>8</v>
      </c>
      <c r="C2216">
        <v>10</v>
      </c>
      <c r="D2216" s="30">
        <f t="shared" si="34"/>
        <v>38209</v>
      </c>
      <c r="E2216">
        <v>225.02</v>
      </c>
      <c r="F2216">
        <v>117.43</v>
      </c>
      <c r="G2216">
        <v>9.6989999999999998</v>
      </c>
      <c r="H2216">
        <v>5.8559999999999999</v>
      </c>
      <c r="I2216">
        <v>6.8609999999999998</v>
      </c>
      <c r="J2216">
        <v>4.5830000000000002</v>
      </c>
      <c r="K2216">
        <v>4.431</v>
      </c>
      <c r="L2216">
        <v>25.556999999999999</v>
      </c>
    </row>
    <row r="2217" spans="1:12">
      <c r="A2217" s="15">
        <v>2004</v>
      </c>
      <c r="B2217">
        <v>8</v>
      </c>
      <c r="C2217">
        <v>11</v>
      </c>
      <c r="D2217" s="30">
        <f t="shared" si="34"/>
        <v>38210</v>
      </c>
      <c r="E2217">
        <v>224.82</v>
      </c>
      <c r="F2217">
        <v>117.3</v>
      </c>
      <c r="G2217">
        <v>9.6989999999999998</v>
      </c>
      <c r="H2217">
        <v>5.8540000000000001</v>
      </c>
      <c r="I2217">
        <v>6.891</v>
      </c>
      <c r="J2217">
        <v>4.5789999999999997</v>
      </c>
      <c r="K2217">
        <v>4.4269999999999996</v>
      </c>
      <c r="L2217">
        <v>25.52</v>
      </c>
    </row>
    <row r="2218" spans="1:12">
      <c r="A2218" s="15">
        <v>2004</v>
      </c>
      <c r="B2218">
        <v>8</v>
      </c>
      <c r="C2218">
        <v>12</v>
      </c>
      <c r="D2218" s="30">
        <f t="shared" si="34"/>
        <v>38211</v>
      </c>
      <c r="E2218">
        <v>225.03</v>
      </c>
      <c r="F2218">
        <v>117.38</v>
      </c>
      <c r="G2218">
        <v>9.6989999999999998</v>
      </c>
      <c r="H2218">
        <v>5.851</v>
      </c>
      <c r="I2218">
        <v>6.8789999999999996</v>
      </c>
      <c r="J2218">
        <v>4.577</v>
      </c>
      <c r="K2218">
        <v>4.4249999999999998</v>
      </c>
      <c r="L2218">
        <v>25.498999999999999</v>
      </c>
    </row>
    <row r="2219" spans="1:12">
      <c r="A2219" s="15">
        <v>2004</v>
      </c>
      <c r="B2219">
        <v>8</v>
      </c>
      <c r="C2219">
        <v>13</v>
      </c>
      <c r="D2219" s="30">
        <f t="shared" si="34"/>
        <v>38212</v>
      </c>
      <c r="E2219">
        <v>226</v>
      </c>
      <c r="F2219">
        <v>117.87</v>
      </c>
      <c r="G2219">
        <v>9.6989999999999998</v>
      </c>
      <c r="H2219">
        <v>5.8479999999999999</v>
      </c>
      <c r="I2219">
        <v>6.79</v>
      </c>
      <c r="J2219">
        <v>4.5780000000000003</v>
      </c>
      <c r="K2219">
        <v>4.4279999999999999</v>
      </c>
      <c r="L2219">
        <v>25.507000000000001</v>
      </c>
    </row>
    <row r="2220" spans="1:12">
      <c r="A2220" s="15">
        <v>2004</v>
      </c>
      <c r="B2220">
        <v>8</v>
      </c>
      <c r="C2220">
        <v>14</v>
      </c>
      <c r="D2220" s="30">
        <f t="shared" si="34"/>
        <v>38213</v>
      </c>
      <c r="E2220">
        <v>224.82</v>
      </c>
      <c r="F2220">
        <v>117.22</v>
      </c>
      <c r="G2220">
        <v>9.6989999999999998</v>
      </c>
      <c r="H2220">
        <v>5.8449999999999998</v>
      </c>
      <c r="I2220">
        <v>6.9189999999999996</v>
      </c>
      <c r="J2220">
        <v>4.57</v>
      </c>
      <c r="K2220">
        <v>4.4169999999999998</v>
      </c>
      <c r="L2220">
        <v>25.433</v>
      </c>
    </row>
    <row r="2221" spans="1:12">
      <c r="A2221" s="15">
        <v>2004</v>
      </c>
      <c r="B2221">
        <v>8</v>
      </c>
      <c r="C2221">
        <v>16</v>
      </c>
      <c r="D2221" s="30">
        <f t="shared" si="34"/>
        <v>38215</v>
      </c>
      <c r="E2221">
        <v>224.66</v>
      </c>
      <c r="F2221">
        <v>117.08</v>
      </c>
      <c r="G2221">
        <v>9.6989999999999998</v>
      </c>
      <c r="H2221">
        <v>5.84</v>
      </c>
      <c r="I2221">
        <v>6.9550000000000001</v>
      </c>
      <c r="J2221">
        <v>4.5629999999999997</v>
      </c>
      <c r="K2221">
        <v>4.4089999999999998</v>
      </c>
      <c r="L2221">
        <v>25.369</v>
      </c>
    </row>
    <row r="2222" spans="1:12">
      <c r="A2222" s="15">
        <v>2004</v>
      </c>
      <c r="B2222">
        <v>8</v>
      </c>
      <c r="C2222">
        <v>17</v>
      </c>
      <c r="D2222" s="30">
        <f t="shared" si="34"/>
        <v>38216</v>
      </c>
      <c r="E2222">
        <v>225.63</v>
      </c>
      <c r="F2222">
        <v>117.57</v>
      </c>
      <c r="G2222">
        <v>9.6989999999999998</v>
      </c>
      <c r="H2222">
        <v>5.8369999999999997</v>
      </c>
      <c r="I2222">
        <v>6.8650000000000002</v>
      </c>
      <c r="J2222">
        <v>4.5640000000000001</v>
      </c>
      <c r="K2222">
        <v>4.4119999999999999</v>
      </c>
      <c r="L2222">
        <v>25.376999999999999</v>
      </c>
    </row>
    <row r="2223" spans="1:12">
      <c r="A2223" s="15">
        <v>2004</v>
      </c>
      <c r="B2223">
        <v>8</v>
      </c>
      <c r="C2223">
        <v>18</v>
      </c>
      <c r="D2223" s="30">
        <f t="shared" si="34"/>
        <v>38217</v>
      </c>
      <c r="E2223">
        <v>226.95</v>
      </c>
      <c r="F2223">
        <v>118.25</v>
      </c>
      <c r="G2223">
        <v>9.6989999999999998</v>
      </c>
      <c r="H2223">
        <v>5.8339999999999996</v>
      </c>
      <c r="I2223">
        <v>6.7389999999999999</v>
      </c>
      <c r="J2223">
        <v>4.5659999999999998</v>
      </c>
      <c r="K2223">
        <v>4.4180000000000001</v>
      </c>
      <c r="L2223">
        <v>25.399000000000001</v>
      </c>
    </row>
    <row r="2224" spans="1:12">
      <c r="A2224" s="15">
        <v>2004</v>
      </c>
      <c r="B2224">
        <v>8</v>
      </c>
      <c r="C2224">
        <v>19</v>
      </c>
      <c r="D2224" s="30">
        <f t="shared" si="34"/>
        <v>38218</v>
      </c>
      <c r="E2224">
        <v>225.97</v>
      </c>
      <c r="F2224">
        <v>117.7</v>
      </c>
      <c r="G2224">
        <v>9.6989999999999998</v>
      </c>
      <c r="H2224">
        <v>5.8310000000000004</v>
      </c>
      <c r="I2224">
        <v>6.8490000000000002</v>
      </c>
      <c r="J2224">
        <v>4.5590000000000002</v>
      </c>
      <c r="K2224">
        <v>4.4080000000000004</v>
      </c>
      <c r="L2224">
        <v>25.332999999999998</v>
      </c>
    </row>
    <row r="2225" spans="1:12">
      <c r="A2225" s="15">
        <v>2004</v>
      </c>
      <c r="B2225">
        <v>8</v>
      </c>
      <c r="C2225">
        <v>21</v>
      </c>
      <c r="D2225" s="30">
        <f t="shared" si="34"/>
        <v>38220</v>
      </c>
      <c r="E2225">
        <v>227.49</v>
      </c>
      <c r="F2225">
        <v>118.45</v>
      </c>
      <c r="G2225">
        <v>9.6989999999999998</v>
      </c>
      <c r="H2225">
        <v>5.8259999999999996</v>
      </c>
      <c r="I2225">
        <v>6.7119999999999997</v>
      </c>
      <c r="J2225">
        <v>4.5590000000000002</v>
      </c>
      <c r="K2225">
        <v>4.4109999999999996</v>
      </c>
      <c r="L2225">
        <v>25.332999999999998</v>
      </c>
    </row>
    <row r="2226" spans="1:12">
      <c r="A2226" s="15">
        <v>2004</v>
      </c>
      <c r="B2226">
        <v>8</v>
      </c>
      <c r="C2226">
        <v>23</v>
      </c>
      <c r="D2226" s="30">
        <f t="shared" si="34"/>
        <v>38222</v>
      </c>
      <c r="E2226">
        <v>226.65</v>
      </c>
      <c r="F2226">
        <v>117.95</v>
      </c>
      <c r="G2226">
        <v>9.6989999999999998</v>
      </c>
      <c r="H2226">
        <v>5.82</v>
      </c>
      <c r="I2226">
        <v>6.8170000000000002</v>
      </c>
      <c r="J2226">
        <v>4.5490000000000004</v>
      </c>
      <c r="K2226">
        <v>4.399</v>
      </c>
      <c r="L2226">
        <v>25.242999999999999</v>
      </c>
    </row>
    <row r="2227" spans="1:12">
      <c r="A2227" s="15">
        <v>2004</v>
      </c>
      <c r="B2227">
        <v>8</v>
      </c>
      <c r="C2227">
        <v>24</v>
      </c>
      <c r="D2227" s="30">
        <f t="shared" si="34"/>
        <v>38223</v>
      </c>
      <c r="E2227">
        <v>227.95</v>
      </c>
      <c r="F2227">
        <v>118.62</v>
      </c>
      <c r="G2227">
        <v>9.6989999999999998</v>
      </c>
      <c r="H2227">
        <v>5.8179999999999996</v>
      </c>
      <c r="I2227">
        <v>6.6710000000000003</v>
      </c>
      <c r="J2227">
        <v>4.5570000000000004</v>
      </c>
      <c r="K2227">
        <v>4.41</v>
      </c>
      <c r="L2227">
        <v>25.297000000000001</v>
      </c>
    </row>
    <row r="2228" spans="1:12">
      <c r="A2228" s="15">
        <v>2004</v>
      </c>
      <c r="B2228">
        <v>8</v>
      </c>
      <c r="C2228">
        <v>25</v>
      </c>
      <c r="D2228" s="30">
        <f t="shared" si="34"/>
        <v>38224</v>
      </c>
      <c r="E2228">
        <v>228.87</v>
      </c>
      <c r="F2228">
        <v>119.08</v>
      </c>
      <c r="G2228">
        <v>9.6989999999999998</v>
      </c>
      <c r="H2228">
        <v>5.8150000000000004</v>
      </c>
      <c r="I2228">
        <v>6.5869999999999997</v>
      </c>
      <c r="J2228">
        <v>4.5579999999999998</v>
      </c>
      <c r="K2228">
        <v>4.4130000000000003</v>
      </c>
      <c r="L2228">
        <v>25.303000000000001</v>
      </c>
    </row>
    <row r="2229" spans="1:12">
      <c r="A2229" s="15">
        <v>2004</v>
      </c>
      <c r="B2229">
        <v>8</v>
      </c>
      <c r="C2229">
        <v>26</v>
      </c>
      <c r="D2229" s="30">
        <f t="shared" si="34"/>
        <v>38225</v>
      </c>
      <c r="E2229">
        <v>228.04</v>
      </c>
      <c r="F2229">
        <v>118.61</v>
      </c>
      <c r="G2229">
        <v>9.6989999999999998</v>
      </c>
      <c r="H2229">
        <v>5.8120000000000003</v>
      </c>
      <c r="I2229">
        <v>6.681</v>
      </c>
      <c r="J2229">
        <v>4.5510000000000002</v>
      </c>
      <c r="K2229">
        <v>4.4039999999999999</v>
      </c>
      <c r="L2229">
        <v>25.242999999999999</v>
      </c>
    </row>
    <row r="2230" spans="1:12">
      <c r="A2230" s="15">
        <v>2004</v>
      </c>
      <c r="B2230">
        <v>8</v>
      </c>
      <c r="C2230">
        <v>27</v>
      </c>
      <c r="D2230" s="30">
        <f t="shared" si="34"/>
        <v>38226</v>
      </c>
      <c r="E2230">
        <v>229.6</v>
      </c>
      <c r="F2230">
        <v>119.41</v>
      </c>
      <c r="G2230">
        <v>9.6989999999999998</v>
      </c>
      <c r="H2230">
        <v>5.8090000000000002</v>
      </c>
      <c r="I2230">
        <v>6.532</v>
      </c>
      <c r="J2230">
        <v>4.5549999999999997</v>
      </c>
      <c r="K2230">
        <v>4.4109999999999996</v>
      </c>
      <c r="L2230">
        <v>25.271999999999998</v>
      </c>
    </row>
    <row r="2231" spans="1:12">
      <c r="A2231" s="15">
        <v>2004</v>
      </c>
      <c r="B2231">
        <v>8</v>
      </c>
      <c r="C2231">
        <v>28</v>
      </c>
      <c r="D2231" s="30">
        <f t="shared" si="34"/>
        <v>38227</v>
      </c>
      <c r="E2231">
        <v>230.62</v>
      </c>
      <c r="F2231">
        <v>119.93</v>
      </c>
      <c r="G2231">
        <v>9.6989999999999998</v>
      </c>
      <c r="H2231">
        <v>5.806</v>
      </c>
      <c r="I2231">
        <v>6.4290000000000003</v>
      </c>
      <c r="J2231">
        <v>4.5590000000000002</v>
      </c>
      <c r="K2231">
        <v>4.4169999999999998</v>
      </c>
      <c r="L2231">
        <v>25.295999999999999</v>
      </c>
    </row>
    <row r="2232" spans="1:12">
      <c r="A2232" s="15">
        <v>2004</v>
      </c>
      <c r="B2232">
        <v>8</v>
      </c>
      <c r="C2232">
        <v>30</v>
      </c>
      <c r="D2232" s="30">
        <f t="shared" si="34"/>
        <v>38229</v>
      </c>
      <c r="E2232">
        <v>230.16</v>
      </c>
      <c r="F2232">
        <v>119.63</v>
      </c>
      <c r="G2232">
        <v>9.6989999999999998</v>
      </c>
      <c r="H2232">
        <v>5.8010000000000002</v>
      </c>
      <c r="I2232">
        <v>6.4930000000000003</v>
      </c>
      <c r="J2232">
        <v>4.55</v>
      </c>
      <c r="K2232">
        <v>4.407</v>
      </c>
      <c r="L2232">
        <v>25.222000000000001</v>
      </c>
    </row>
    <row r="2233" spans="1:12">
      <c r="A2233" s="15">
        <v>2004</v>
      </c>
      <c r="B2233">
        <v>8</v>
      </c>
      <c r="C2233">
        <v>31</v>
      </c>
      <c r="D2233" s="30">
        <f t="shared" si="34"/>
        <v>38230</v>
      </c>
      <c r="E2233">
        <v>230.71</v>
      </c>
      <c r="F2233">
        <v>119.9</v>
      </c>
      <c r="G2233">
        <v>9.6989999999999998</v>
      </c>
      <c r="H2233">
        <v>5.798</v>
      </c>
      <c r="I2233">
        <v>6.3959999999999999</v>
      </c>
      <c r="J2233">
        <v>4.5620000000000003</v>
      </c>
      <c r="K2233">
        <v>4.4210000000000003</v>
      </c>
      <c r="L2233">
        <v>25.29</v>
      </c>
    </row>
    <row r="2234" spans="1:12">
      <c r="A2234" s="15">
        <v>2004</v>
      </c>
      <c r="B2234">
        <v>9</v>
      </c>
      <c r="C2234">
        <v>1</v>
      </c>
      <c r="D2234" s="30">
        <f t="shared" si="34"/>
        <v>38231</v>
      </c>
      <c r="E2234">
        <v>231.81</v>
      </c>
      <c r="F2234">
        <v>120.21</v>
      </c>
      <c r="G2234">
        <v>9.6989999999999998</v>
      </c>
      <c r="H2234">
        <v>5.798</v>
      </c>
      <c r="I2234">
        <v>6.3380000000000001</v>
      </c>
      <c r="J2234">
        <v>4.5650000000000004</v>
      </c>
      <c r="K2234">
        <v>4.4249999999999998</v>
      </c>
      <c r="L2234">
        <v>25.311</v>
      </c>
    </row>
    <row r="2235" spans="1:12">
      <c r="A2235" s="15">
        <v>2004</v>
      </c>
      <c r="B2235">
        <v>9</v>
      </c>
      <c r="C2235">
        <v>2</v>
      </c>
      <c r="D2235" s="30">
        <f t="shared" si="34"/>
        <v>38232</v>
      </c>
      <c r="E2235">
        <v>229.9</v>
      </c>
      <c r="F2235">
        <v>119.18</v>
      </c>
      <c r="G2235">
        <v>9.6989999999999998</v>
      </c>
      <c r="H2235">
        <v>5.7949999999999999</v>
      </c>
      <c r="I2235">
        <v>6.5369999999999999</v>
      </c>
      <c r="J2235">
        <v>4.5529999999999999</v>
      </c>
      <c r="K2235">
        <v>4.4089999999999998</v>
      </c>
      <c r="L2235">
        <v>25.213000000000001</v>
      </c>
    </row>
    <row r="2236" spans="1:12">
      <c r="A2236" s="15">
        <v>2004</v>
      </c>
      <c r="B2236">
        <v>9</v>
      </c>
      <c r="C2236">
        <v>3</v>
      </c>
      <c r="D2236" s="30">
        <f t="shared" si="34"/>
        <v>38233</v>
      </c>
      <c r="E2236">
        <v>231.04</v>
      </c>
      <c r="F2236">
        <v>119.76</v>
      </c>
      <c r="G2236">
        <v>9.6989999999999998</v>
      </c>
      <c r="H2236">
        <v>5.7930000000000001</v>
      </c>
      <c r="I2236">
        <v>6.4320000000000004</v>
      </c>
      <c r="J2236">
        <v>4.5549999999999997</v>
      </c>
      <c r="K2236">
        <v>4.4130000000000003</v>
      </c>
      <c r="L2236">
        <v>25.225999999999999</v>
      </c>
    </row>
    <row r="2237" spans="1:12">
      <c r="A2237" s="15">
        <v>2004</v>
      </c>
      <c r="B2237">
        <v>9</v>
      </c>
      <c r="C2237">
        <v>4</v>
      </c>
      <c r="D2237" s="30">
        <f t="shared" si="34"/>
        <v>38234</v>
      </c>
      <c r="E2237">
        <v>231.64</v>
      </c>
      <c r="F2237">
        <v>120.05</v>
      </c>
      <c r="G2237">
        <v>9.6989999999999998</v>
      </c>
      <c r="H2237">
        <v>5.79</v>
      </c>
      <c r="I2237">
        <v>6.3810000000000002</v>
      </c>
      <c r="J2237">
        <v>4.5549999999999997</v>
      </c>
      <c r="K2237">
        <v>4.4139999999999997</v>
      </c>
      <c r="L2237">
        <v>25.219000000000001</v>
      </c>
    </row>
    <row r="2238" spans="1:12">
      <c r="A2238" s="15">
        <v>2004</v>
      </c>
      <c r="B2238">
        <v>9</v>
      </c>
      <c r="C2238">
        <v>6</v>
      </c>
      <c r="D2238" s="30">
        <f t="shared" si="34"/>
        <v>38236</v>
      </c>
      <c r="E2238">
        <v>231.43</v>
      </c>
      <c r="F2238">
        <v>119.89</v>
      </c>
      <c r="G2238">
        <v>9.6989999999999998</v>
      </c>
      <c r="H2238">
        <v>5.7839999999999998</v>
      </c>
      <c r="I2238">
        <v>6.42</v>
      </c>
      <c r="J2238">
        <v>4.5469999999999997</v>
      </c>
      <c r="K2238">
        <v>4.4059999999999997</v>
      </c>
      <c r="L2238">
        <v>25.154</v>
      </c>
    </row>
    <row r="2239" spans="1:12">
      <c r="A2239" s="15">
        <v>2004</v>
      </c>
      <c r="B2239">
        <v>9</v>
      </c>
      <c r="C2239">
        <v>7</v>
      </c>
      <c r="D2239" s="30">
        <f t="shared" si="34"/>
        <v>38237</v>
      </c>
      <c r="E2239">
        <v>231.9</v>
      </c>
      <c r="F2239">
        <v>120.11</v>
      </c>
      <c r="G2239">
        <v>9.6989999999999998</v>
      </c>
      <c r="H2239">
        <v>5.7809999999999997</v>
      </c>
      <c r="I2239">
        <v>6.383</v>
      </c>
      <c r="J2239">
        <v>4.5460000000000003</v>
      </c>
      <c r="K2239">
        <v>4.4059999999999997</v>
      </c>
      <c r="L2239">
        <v>25.143000000000001</v>
      </c>
    </row>
    <row r="2240" spans="1:12">
      <c r="A2240" s="15">
        <v>2004</v>
      </c>
      <c r="B2240">
        <v>9</v>
      </c>
      <c r="C2240">
        <v>8</v>
      </c>
      <c r="D2240" s="30">
        <f t="shared" si="34"/>
        <v>38238</v>
      </c>
      <c r="E2240">
        <v>231.83</v>
      </c>
      <c r="F2240">
        <v>120.05</v>
      </c>
      <c r="G2240">
        <v>9.6989999999999998</v>
      </c>
      <c r="H2240">
        <v>5.7789999999999999</v>
      </c>
      <c r="I2240">
        <v>6.3680000000000003</v>
      </c>
      <c r="J2240">
        <v>4.55</v>
      </c>
      <c r="K2240">
        <v>4.41</v>
      </c>
      <c r="L2240">
        <v>25.157</v>
      </c>
    </row>
    <row r="2241" spans="1:12">
      <c r="A2241" s="15">
        <v>2004</v>
      </c>
      <c r="B2241">
        <v>9</v>
      </c>
      <c r="C2241">
        <v>9</v>
      </c>
      <c r="D2241" s="30">
        <f t="shared" si="34"/>
        <v>38239</v>
      </c>
      <c r="E2241">
        <v>232.11</v>
      </c>
      <c r="F2241">
        <v>120.17</v>
      </c>
      <c r="G2241">
        <v>9.6989999999999998</v>
      </c>
      <c r="H2241">
        <v>5.7759999999999998</v>
      </c>
      <c r="I2241">
        <v>6.3490000000000002</v>
      </c>
      <c r="J2241">
        <v>4.548</v>
      </c>
      <c r="K2241">
        <v>4.4080000000000004</v>
      </c>
      <c r="L2241">
        <v>25.138000000000002</v>
      </c>
    </row>
    <row r="2242" spans="1:12">
      <c r="A2242" s="15">
        <v>2004</v>
      </c>
      <c r="B2242">
        <v>9</v>
      </c>
      <c r="C2242">
        <v>10</v>
      </c>
      <c r="D2242" s="30">
        <f t="shared" ref="D2242:D2305" si="35">DATE(A2242,B2242,C2242)</f>
        <v>38240</v>
      </c>
      <c r="E2242">
        <v>231.76</v>
      </c>
      <c r="F2242">
        <v>119.96</v>
      </c>
      <c r="G2242">
        <v>9.657</v>
      </c>
      <c r="H2242">
        <v>5.7560000000000002</v>
      </c>
      <c r="I2242">
        <v>6.3949999999999996</v>
      </c>
      <c r="J2242">
        <v>4.5359999999999996</v>
      </c>
      <c r="K2242">
        <v>4.3949999999999996</v>
      </c>
      <c r="L2242">
        <v>24.997</v>
      </c>
    </row>
    <row r="2243" spans="1:12">
      <c r="A2243" s="15">
        <v>2004</v>
      </c>
      <c r="B2243">
        <v>9</v>
      </c>
      <c r="C2243">
        <v>11</v>
      </c>
      <c r="D2243" s="30">
        <f t="shared" si="35"/>
        <v>38241</v>
      </c>
      <c r="E2243">
        <v>232.08</v>
      </c>
      <c r="F2243">
        <v>120.1</v>
      </c>
      <c r="G2243">
        <v>9.657</v>
      </c>
      <c r="H2243">
        <v>5.7539999999999996</v>
      </c>
      <c r="I2243">
        <v>6.3730000000000002</v>
      </c>
      <c r="J2243">
        <v>4.5339999999999998</v>
      </c>
      <c r="K2243">
        <v>4.3940000000000001</v>
      </c>
      <c r="L2243">
        <v>24.98</v>
      </c>
    </row>
    <row r="2244" spans="1:12">
      <c r="A2244" s="15">
        <v>2004</v>
      </c>
      <c r="B2244">
        <v>9</v>
      </c>
      <c r="C2244">
        <v>13</v>
      </c>
      <c r="D2244" s="30">
        <f t="shared" si="35"/>
        <v>38243</v>
      </c>
      <c r="E2244">
        <v>230.12</v>
      </c>
      <c r="F2244">
        <v>119.01</v>
      </c>
      <c r="G2244">
        <v>9.6440000000000001</v>
      </c>
      <c r="H2244">
        <v>5.8570000000000002</v>
      </c>
      <c r="I2244">
        <v>6.5609999999999999</v>
      </c>
      <c r="J2244">
        <v>4.5910000000000002</v>
      </c>
      <c r="K2244">
        <v>4.4450000000000003</v>
      </c>
      <c r="L2244">
        <v>25.721</v>
      </c>
    </row>
    <row r="2245" spans="1:12">
      <c r="A2245" s="15">
        <v>2004</v>
      </c>
      <c r="B2245">
        <v>9</v>
      </c>
      <c r="C2245">
        <v>14</v>
      </c>
      <c r="D2245" s="30">
        <f t="shared" si="35"/>
        <v>38244</v>
      </c>
      <c r="E2245">
        <v>230.25</v>
      </c>
      <c r="F2245">
        <v>119.05</v>
      </c>
      <c r="G2245">
        <v>9.6440000000000001</v>
      </c>
      <c r="H2245">
        <v>5.8540000000000001</v>
      </c>
      <c r="I2245">
        <v>6.5579999999999998</v>
      </c>
      <c r="J2245">
        <v>4.5890000000000004</v>
      </c>
      <c r="K2245">
        <v>4.4429999999999996</v>
      </c>
      <c r="L2245">
        <v>25.696999999999999</v>
      </c>
    </row>
    <row r="2246" spans="1:12">
      <c r="A2246" s="15">
        <v>2004</v>
      </c>
      <c r="B2246">
        <v>9</v>
      </c>
      <c r="C2246">
        <v>15</v>
      </c>
      <c r="D2246" s="30">
        <f t="shared" si="35"/>
        <v>38245</v>
      </c>
      <c r="E2246">
        <v>231.03</v>
      </c>
      <c r="F2246">
        <v>119.43</v>
      </c>
      <c r="G2246">
        <v>9.6440000000000001</v>
      </c>
      <c r="H2246">
        <v>5.851</v>
      </c>
      <c r="I2246">
        <v>6.49</v>
      </c>
      <c r="J2246">
        <v>4.5890000000000004</v>
      </c>
      <c r="K2246">
        <v>4.4450000000000003</v>
      </c>
      <c r="L2246">
        <v>25.698</v>
      </c>
    </row>
    <row r="2247" spans="1:12">
      <c r="A2247" s="15">
        <v>2004</v>
      </c>
      <c r="B2247">
        <v>9</v>
      </c>
      <c r="C2247">
        <v>16</v>
      </c>
      <c r="D2247" s="30">
        <f t="shared" si="35"/>
        <v>38246</v>
      </c>
      <c r="E2247">
        <v>231.49</v>
      </c>
      <c r="F2247">
        <v>119.65</v>
      </c>
      <c r="G2247">
        <v>9.5069999999999997</v>
      </c>
      <c r="H2247">
        <v>5.7770000000000001</v>
      </c>
      <c r="I2247">
        <v>6.4489999999999998</v>
      </c>
      <c r="J2247">
        <v>4.5529999999999999</v>
      </c>
      <c r="K2247">
        <v>4.4109999999999996</v>
      </c>
      <c r="L2247">
        <v>25.326000000000001</v>
      </c>
    </row>
    <row r="2248" spans="1:12">
      <c r="A2248" s="15">
        <v>2004</v>
      </c>
      <c r="B2248">
        <v>9</v>
      </c>
      <c r="C2248">
        <v>17</v>
      </c>
      <c r="D2248" s="30">
        <f t="shared" si="35"/>
        <v>38247</v>
      </c>
      <c r="E2248">
        <v>231.45</v>
      </c>
      <c r="F2248">
        <v>119.6</v>
      </c>
      <c r="G2248">
        <v>9.5069999999999997</v>
      </c>
      <c r="H2248">
        <v>5.7750000000000004</v>
      </c>
      <c r="I2248">
        <v>6.4619999999999997</v>
      </c>
      <c r="J2248">
        <v>4.55</v>
      </c>
      <c r="K2248">
        <v>4.407</v>
      </c>
      <c r="L2248">
        <v>25.295999999999999</v>
      </c>
    </row>
    <row r="2249" spans="1:12">
      <c r="A2249" s="15">
        <v>2004</v>
      </c>
      <c r="B2249">
        <v>9</v>
      </c>
      <c r="C2249">
        <v>20</v>
      </c>
      <c r="D2249" s="30">
        <f t="shared" si="35"/>
        <v>38250</v>
      </c>
      <c r="E2249">
        <v>231.34</v>
      </c>
      <c r="F2249">
        <v>119.46</v>
      </c>
      <c r="G2249">
        <v>9.5069999999999997</v>
      </c>
      <c r="H2249">
        <v>5.766</v>
      </c>
      <c r="I2249">
        <v>6.5010000000000003</v>
      </c>
      <c r="J2249">
        <v>4.54</v>
      </c>
      <c r="K2249">
        <v>4.3970000000000002</v>
      </c>
      <c r="L2249">
        <v>25.204999999999998</v>
      </c>
    </row>
    <row r="2250" spans="1:12">
      <c r="A2250" s="15">
        <v>2004</v>
      </c>
      <c r="B2250">
        <v>9</v>
      </c>
      <c r="C2250">
        <v>21</v>
      </c>
      <c r="D2250" s="30">
        <f t="shared" si="35"/>
        <v>38251</v>
      </c>
      <c r="E2250">
        <v>231.84</v>
      </c>
      <c r="F2250">
        <v>119.7</v>
      </c>
      <c r="G2250">
        <v>9.5069999999999997</v>
      </c>
      <c r="H2250">
        <v>5.7629999999999999</v>
      </c>
      <c r="I2250">
        <v>6.46</v>
      </c>
      <c r="J2250">
        <v>4.5389999999999997</v>
      </c>
      <c r="K2250">
        <v>4.3970000000000002</v>
      </c>
      <c r="L2250">
        <v>25.196000000000002</v>
      </c>
    </row>
    <row r="2251" spans="1:12">
      <c r="A2251" s="15">
        <v>2004</v>
      </c>
      <c r="B2251">
        <v>9</v>
      </c>
      <c r="C2251">
        <v>22</v>
      </c>
      <c r="D2251" s="30">
        <f t="shared" si="35"/>
        <v>38252</v>
      </c>
      <c r="E2251">
        <v>231.33</v>
      </c>
      <c r="F2251">
        <v>119.4</v>
      </c>
      <c r="G2251">
        <v>9.5069999999999997</v>
      </c>
      <c r="H2251">
        <v>5.7610000000000001</v>
      </c>
      <c r="I2251">
        <v>6.5209999999999999</v>
      </c>
      <c r="J2251">
        <v>4.5330000000000004</v>
      </c>
      <c r="K2251">
        <v>4.3899999999999997</v>
      </c>
      <c r="L2251">
        <v>25.146999999999998</v>
      </c>
    </row>
    <row r="2252" spans="1:12">
      <c r="A2252" s="15">
        <v>2004</v>
      </c>
      <c r="B2252">
        <v>9</v>
      </c>
      <c r="C2252">
        <v>23</v>
      </c>
      <c r="D2252" s="30">
        <f t="shared" si="35"/>
        <v>38253</v>
      </c>
      <c r="E2252">
        <v>231.41</v>
      </c>
      <c r="F2252">
        <v>119.42</v>
      </c>
      <c r="G2252">
        <v>9.5069999999999997</v>
      </c>
      <c r="H2252">
        <v>5.758</v>
      </c>
      <c r="I2252">
        <v>6.5209999999999999</v>
      </c>
      <c r="J2252">
        <v>4.53</v>
      </c>
      <c r="K2252">
        <v>4.3869999999999996</v>
      </c>
      <c r="L2252">
        <v>25.123000000000001</v>
      </c>
    </row>
    <row r="2253" spans="1:12">
      <c r="A2253" s="15">
        <v>2004</v>
      </c>
      <c r="B2253">
        <v>9</v>
      </c>
      <c r="C2253">
        <v>24</v>
      </c>
      <c r="D2253" s="30">
        <f t="shared" si="35"/>
        <v>38254</v>
      </c>
      <c r="E2253">
        <v>231.75</v>
      </c>
      <c r="F2253">
        <v>119.57</v>
      </c>
      <c r="G2253">
        <v>9.5069999999999997</v>
      </c>
      <c r="H2253">
        <v>5.7549999999999999</v>
      </c>
      <c r="I2253">
        <v>6.4950000000000001</v>
      </c>
      <c r="J2253">
        <v>4.5289999999999999</v>
      </c>
      <c r="K2253">
        <v>4.3860000000000001</v>
      </c>
      <c r="L2253">
        <v>25.106999999999999</v>
      </c>
    </row>
    <row r="2254" spans="1:12">
      <c r="A2254" s="15">
        <v>2004</v>
      </c>
      <c r="B2254">
        <v>9</v>
      </c>
      <c r="C2254">
        <v>25</v>
      </c>
      <c r="D2254" s="30">
        <f t="shared" si="35"/>
        <v>38255</v>
      </c>
      <c r="E2254">
        <v>231.6</v>
      </c>
      <c r="F2254">
        <v>119.47</v>
      </c>
      <c r="G2254">
        <v>9.5069999999999997</v>
      </c>
      <c r="H2254">
        <v>5.7519999999999998</v>
      </c>
      <c r="I2254">
        <v>6.5170000000000003</v>
      </c>
      <c r="J2254">
        <v>4.5259999999999998</v>
      </c>
      <c r="K2254">
        <v>4.383</v>
      </c>
      <c r="L2254">
        <v>25.077000000000002</v>
      </c>
    </row>
    <row r="2255" spans="1:12">
      <c r="A2255" s="15">
        <v>2004</v>
      </c>
      <c r="B2255">
        <v>9</v>
      </c>
      <c r="C2255">
        <v>27</v>
      </c>
      <c r="D2255" s="30">
        <f t="shared" si="35"/>
        <v>38257</v>
      </c>
      <c r="E2255">
        <v>231.64</v>
      </c>
      <c r="F2255">
        <v>119.44</v>
      </c>
      <c r="G2255">
        <v>9.5069999999999997</v>
      </c>
      <c r="H2255">
        <v>5.7469999999999999</v>
      </c>
      <c r="I2255">
        <v>6.5309999999999997</v>
      </c>
      <c r="J2255">
        <v>4.5190000000000001</v>
      </c>
      <c r="K2255">
        <v>4.3769999999999998</v>
      </c>
      <c r="L2255">
        <v>25.021000000000001</v>
      </c>
    </row>
    <row r="2256" spans="1:12">
      <c r="A2256" s="15">
        <v>2004</v>
      </c>
      <c r="B2256">
        <v>9</v>
      </c>
      <c r="C2256">
        <v>28</v>
      </c>
      <c r="D2256" s="30">
        <f t="shared" si="35"/>
        <v>38258</v>
      </c>
      <c r="E2256">
        <v>231.79</v>
      </c>
      <c r="F2256">
        <v>119.49</v>
      </c>
      <c r="G2256">
        <v>9.5069999999999997</v>
      </c>
      <c r="H2256">
        <v>5.7439999999999998</v>
      </c>
      <c r="I2256">
        <v>6.524</v>
      </c>
      <c r="J2256">
        <v>4.5170000000000003</v>
      </c>
      <c r="K2256">
        <v>4.3739999999999997</v>
      </c>
      <c r="L2256">
        <v>25</v>
      </c>
    </row>
    <row r="2257" spans="1:12">
      <c r="A2257" s="15">
        <v>2004</v>
      </c>
      <c r="B2257">
        <v>9</v>
      </c>
      <c r="C2257">
        <v>29</v>
      </c>
      <c r="D2257" s="30">
        <f t="shared" si="35"/>
        <v>38259</v>
      </c>
      <c r="E2257">
        <v>231.41</v>
      </c>
      <c r="F2257">
        <v>119.26</v>
      </c>
      <c r="G2257">
        <v>9.5069999999999997</v>
      </c>
      <c r="H2257">
        <v>5.7409999999999997</v>
      </c>
      <c r="I2257">
        <v>6.5709999999999997</v>
      </c>
      <c r="J2257">
        <v>4.5119999999999996</v>
      </c>
      <c r="K2257">
        <v>4.3689999999999998</v>
      </c>
      <c r="L2257">
        <v>24.957000000000001</v>
      </c>
    </row>
    <row r="2258" spans="1:12">
      <c r="A2258" s="15">
        <v>2004</v>
      </c>
      <c r="B2258">
        <v>9</v>
      </c>
      <c r="C2258">
        <v>30</v>
      </c>
      <c r="D2258" s="30">
        <f t="shared" si="35"/>
        <v>38260</v>
      </c>
      <c r="E2258">
        <v>230.07</v>
      </c>
      <c r="F2258">
        <v>118.53</v>
      </c>
      <c r="G2258">
        <v>9.5069999999999997</v>
      </c>
      <c r="H2258">
        <v>5.7380000000000004</v>
      </c>
      <c r="I2258">
        <v>6.69</v>
      </c>
      <c r="J2258">
        <v>4.5090000000000003</v>
      </c>
      <c r="K2258">
        <v>4.3630000000000004</v>
      </c>
      <c r="L2258">
        <v>24.916</v>
      </c>
    </row>
    <row r="2259" spans="1:12">
      <c r="A2259" s="15">
        <v>2004</v>
      </c>
      <c r="B2259">
        <v>10</v>
      </c>
      <c r="C2259">
        <v>1</v>
      </c>
      <c r="D2259" s="30">
        <f t="shared" si="35"/>
        <v>38261</v>
      </c>
      <c r="E2259">
        <v>229.99</v>
      </c>
      <c r="F2259">
        <v>118.46</v>
      </c>
      <c r="G2259">
        <v>9.5069999999999997</v>
      </c>
      <c r="H2259">
        <v>5.7359999999999998</v>
      </c>
      <c r="I2259">
        <v>6.7069999999999999</v>
      </c>
      <c r="J2259">
        <v>4.5060000000000002</v>
      </c>
      <c r="K2259">
        <v>4.3600000000000003</v>
      </c>
      <c r="L2259">
        <v>24.885000000000002</v>
      </c>
    </row>
    <row r="2260" spans="1:12">
      <c r="A2260" s="15">
        <v>2004</v>
      </c>
      <c r="B2260">
        <v>10</v>
      </c>
      <c r="C2260">
        <v>4</v>
      </c>
      <c r="D2260" s="30">
        <f t="shared" si="35"/>
        <v>38264</v>
      </c>
      <c r="E2260">
        <v>227.92</v>
      </c>
      <c r="F2260">
        <v>117.29</v>
      </c>
      <c r="G2260">
        <v>9.5069999999999997</v>
      </c>
      <c r="H2260">
        <v>5.7270000000000003</v>
      </c>
      <c r="I2260">
        <v>6.9480000000000004</v>
      </c>
      <c r="J2260">
        <v>4.4870000000000001</v>
      </c>
      <c r="K2260">
        <v>4.3360000000000003</v>
      </c>
      <c r="L2260">
        <v>24.719000000000001</v>
      </c>
    </row>
    <row r="2261" spans="1:12">
      <c r="A2261" s="15">
        <v>2004</v>
      </c>
      <c r="B2261">
        <v>10</v>
      </c>
      <c r="C2261">
        <v>5</v>
      </c>
      <c r="D2261" s="30">
        <f t="shared" si="35"/>
        <v>38265</v>
      </c>
      <c r="E2261">
        <v>228.11</v>
      </c>
      <c r="F2261">
        <v>117.36</v>
      </c>
      <c r="G2261">
        <v>9.5069999999999997</v>
      </c>
      <c r="H2261">
        <v>5.7249999999999996</v>
      </c>
      <c r="I2261">
        <v>6.883</v>
      </c>
      <c r="J2261">
        <v>4.4980000000000002</v>
      </c>
      <c r="K2261">
        <v>4.3479999999999999</v>
      </c>
      <c r="L2261">
        <v>24.777999999999999</v>
      </c>
    </row>
    <row r="2262" spans="1:12">
      <c r="A2262" s="15">
        <v>2004</v>
      </c>
      <c r="B2262">
        <v>10</v>
      </c>
      <c r="C2262">
        <v>6</v>
      </c>
      <c r="D2262" s="30">
        <f t="shared" si="35"/>
        <v>38266</v>
      </c>
      <c r="E2262">
        <v>228.54</v>
      </c>
      <c r="F2262">
        <v>117.56</v>
      </c>
      <c r="G2262">
        <v>9.5069999999999997</v>
      </c>
      <c r="H2262">
        <v>5.7220000000000004</v>
      </c>
      <c r="I2262">
        <v>6.8479999999999999</v>
      </c>
      <c r="J2262">
        <v>4.4960000000000004</v>
      </c>
      <c r="K2262">
        <v>4.3479999999999999</v>
      </c>
      <c r="L2262">
        <v>24.765000000000001</v>
      </c>
    </row>
    <row r="2263" spans="1:12">
      <c r="A2263" s="15">
        <v>2004</v>
      </c>
      <c r="B2263">
        <v>10</v>
      </c>
      <c r="C2263">
        <v>7</v>
      </c>
      <c r="D2263" s="30">
        <f t="shared" si="35"/>
        <v>38267</v>
      </c>
      <c r="E2263">
        <v>227.12</v>
      </c>
      <c r="F2263">
        <v>116.79</v>
      </c>
      <c r="G2263">
        <v>9.5069999999999997</v>
      </c>
      <c r="H2263">
        <v>5.7190000000000003</v>
      </c>
      <c r="I2263">
        <v>6.9349999999999996</v>
      </c>
      <c r="J2263">
        <v>4.5030000000000001</v>
      </c>
      <c r="K2263">
        <v>4.3529999999999998</v>
      </c>
      <c r="L2263">
        <v>24.783000000000001</v>
      </c>
    </row>
    <row r="2264" spans="1:12">
      <c r="A2264" s="15">
        <v>2004</v>
      </c>
      <c r="B2264">
        <v>10</v>
      </c>
      <c r="C2264">
        <v>8</v>
      </c>
      <c r="D2264" s="30">
        <f t="shared" si="35"/>
        <v>38268</v>
      </c>
      <c r="E2264">
        <v>227.29</v>
      </c>
      <c r="F2264">
        <v>116.85</v>
      </c>
      <c r="G2264">
        <v>9.5069999999999997</v>
      </c>
      <c r="H2264">
        <v>5.7160000000000002</v>
      </c>
      <c r="I2264">
        <v>6.9260000000000002</v>
      </c>
      <c r="J2264">
        <v>4.5010000000000003</v>
      </c>
      <c r="K2264">
        <v>4.3499999999999996</v>
      </c>
      <c r="L2264">
        <v>24.760999999999999</v>
      </c>
    </row>
    <row r="2265" spans="1:12">
      <c r="A2265" s="15">
        <v>2004</v>
      </c>
      <c r="B2265">
        <v>10</v>
      </c>
      <c r="C2265">
        <v>9</v>
      </c>
      <c r="D2265" s="30">
        <f t="shared" si="35"/>
        <v>38269</v>
      </c>
      <c r="E2265">
        <v>226.7</v>
      </c>
      <c r="F2265">
        <v>116.51</v>
      </c>
      <c r="G2265">
        <v>9.5069999999999997</v>
      </c>
      <c r="H2265">
        <v>5.7130000000000001</v>
      </c>
      <c r="I2265">
        <v>6.9969999999999999</v>
      </c>
      <c r="J2265">
        <v>4.4950000000000001</v>
      </c>
      <c r="K2265">
        <v>4.343</v>
      </c>
      <c r="L2265">
        <v>24.71</v>
      </c>
    </row>
    <row r="2266" spans="1:12">
      <c r="A2266" s="15">
        <v>2004</v>
      </c>
      <c r="B2266">
        <v>10</v>
      </c>
      <c r="C2266">
        <v>11</v>
      </c>
      <c r="D2266" s="30">
        <f t="shared" si="35"/>
        <v>38271</v>
      </c>
      <c r="E2266">
        <v>226.77</v>
      </c>
      <c r="F2266">
        <v>116.49</v>
      </c>
      <c r="G2266">
        <v>9.5069999999999997</v>
      </c>
      <c r="H2266">
        <v>5.7080000000000002</v>
      </c>
      <c r="I2266">
        <v>7.0090000000000003</v>
      </c>
      <c r="J2266">
        <v>4.4889999999999999</v>
      </c>
      <c r="K2266">
        <v>4.3369999999999997</v>
      </c>
      <c r="L2266">
        <v>24.655999999999999</v>
      </c>
    </row>
    <row r="2267" spans="1:12">
      <c r="A2267" s="15">
        <v>2004</v>
      </c>
      <c r="B2267">
        <v>10</v>
      </c>
      <c r="C2267">
        <v>12</v>
      </c>
      <c r="D2267" s="30">
        <f t="shared" si="35"/>
        <v>38272</v>
      </c>
      <c r="E2267">
        <v>226.75</v>
      </c>
      <c r="F2267">
        <v>116.45</v>
      </c>
      <c r="G2267">
        <v>9.5069999999999997</v>
      </c>
      <c r="H2267">
        <v>5.7050000000000001</v>
      </c>
      <c r="I2267">
        <v>7.0209999999999999</v>
      </c>
      <c r="J2267">
        <v>4.4859999999999998</v>
      </c>
      <c r="K2267">
        <v>4.3339999999999996</v>
      </c>
      <c r="L2267">
        <v>24.626999999999999</v>
      </c>
    </row>
    <row r="2268" spans="1:12">
      <c r="A2268" s="15">
        <v>2004</v>
      </c>
      <c r="B2268">
        <v>10</v>
      </c>
      <c r="C2268">
        <v>14</v>
      </c>
      <c r="D2268" s="30">
        <f t="shared" si="35"/>
        <v>38274</v>
      </c>
      <c r="E2268">
        <v>225.93</v>
      </c>
      <c r="F2268">
        <v>115.97</v>
      </c>
      <c r="G2268">
        <v>9.5069999999999997</v>
      </c>
      <c r="H2268">
        <v>5.7</v>
      </c>
      <c r="I2268">
        <v>7.1260000000000003</v>
      </c>
      <c r="J2268">
        <v>4.476</v>
      </c>
      <c r="K2268">
        <v>4.3220000000000001</v>
      </c>
      <c r="L2268">
        <v>24.538</v>
      </c>
    </row>
    <row r="2269" spans="1:12">
      <c r="A2269" s="15">
        <v>2004</v>
      </c>
      <c r="B2269">
        <v>10</v>
      </c>
      <c r="C2269">
        <v>15</v>
      </c>
      <c r="D2269" s="30">
        <f t="shared" si="35"/>
        <v>38275</v>
      </c>
      <c r="E2269">
        <v>227.06</v>
      </c>
      <c r="F2269">
        <v>116.53</v>
      </c>
      <c r="G2269">
        <v>9.5069999999999997</v>
      </c>
      <c r="H2269">
        <v>5.6970000000000001</v>
      </c>
      <c r="I2269">
        <v>7.0179999999999998</v>
      </c>
      <c r="J2269">
        <v>4.4779999999999998</v>
      </c>
      <c r="K2269">
        <v>4.3259999999999996</v>
      </c>
      <c r="L2269">
        <v>24.553000000000001</v>
      </c>
    </row>
    <row r="2270" spans="1:12">
      <c r="A2270" s="15">
        <v>2004</v>
      </c>
      <c r="B2270">
        <v>10</v>
      </c>
      <c r="C2270">
        <v>16</v>
      </c>
      <c r="D2270" s="30">
        <f t="shared" si="35"/>
        <v>38276</v>
      </c>
      <c r="E2270">
        <v>226.86</v>
      </c>
      <c r="F2270">
        <v>116.4</v>
      </c>
      <c r="G2270">
        <v>9.5069999999999997</v>
      </c>
      <c r="H2270">
        <v>5.694</v>
      </c>
      <c r="I2270">
        <v>7.0490000000000004</v>
      </c>
      <c r="J2270">
        <v>4.4729999999999999</v>
      </c>
      <c r="K2270">
        <v>4.3209999999999997</v>
      </c>
      <c r="L2270">
        <v>24.516999999999999</v>
      </c>
    </row>
    <row r="2271" spans="1:12">
      <c r="A2271" s="15">
        <v>2004</v>
      </c>
      <c r="B2271">
        <v>10</v>
      </c>
      <c r="C2271">
        <v>18</v>
      </c>
      <c r="D2271" s="30">
        <f t="shared" si="35"/>
        <v>38278</v>
      </c>
      <c r="E2271">
        <v>227.3</v>
      </c>
      <c r="F2271">
        <v>116.58</v>
      </c>
      <c r="G2271">
        <v>9.5069999999999997</v>
      </c>
      <c r="H2271">
        <v>5.6879999999999997</v>
      </c>
      <c r="I2271">
        <v>7.0229999999999997</v>
      </c>
      <c r="J2271">
        <v>4.4690000000000003</v>
      </c>
      <c r="K2271">
        <v>4.3170000000000002</v>
      </c>
      <c r="L2271">
        <v>24.477</v>
      </c>
    </row>
    <row r="2272" spans="1:12">
      <c r="A2272" s="15">
        <v>2004</v>
      </c>
      <c r="B2272">
        <v>10</v>
      </c>
      <c r="C2272">
        <v>19</v>
      </c>
      <c r="D2272" s="30">
        <f t="shared" si="35"/>
        <v>38279</v>
      </c>
      <c r="E2272">
        <v>227.41</v>
      </c>
      <c r="F2272">
        <v>116.61</v>
      </c>
      <c r="G2272">
        <v>9.5069999999999997</v>
      </c>
      <c r="H2272">
        <v>5.6859999999999999</v>
      </c>
      <c r="I2272">
        <v>7.0209999999999999</v>
      </c>
      <c r="J2272">
        <v>4.4660000000000002</v>
      </c>
      <c r="K2272">
        <v>4.3150000000000004</v>
      </c>
      <c r="L2272">
        <v>24.452000000000002</v>
      </c>
    </row>
    <row r="2273" spans="1:12">
      <c r="A2273" s="15">
        <v>2004</v>
      </c>
      <c r="B2273">
        <v>10</v>
      </c>
      <c r="C2273">
        <v>20</v>
      </c>
      <c r="D2273" s="30">
        <f t="shared" si="35"/>
        <v>38280</v>
      </c>
      <c r="E2273">
        <v>227.67</v>
      </c>
      <c r="F2273">
        <v>116.72</v>
      </c>
      <c r="G2273">
        <v>9.5069999999999997</v>
      </c>
      <c r="H2273">
        <v>5.6829999999999998</v>
      </c>
      <c r="I2273">
        <v>7.0039999999999996</v>
      </c>
      <c r="J2273">
        <v>4.4640000000000004</v>
      </c>
      <c r="K2273">
        <v>4.3129999999999997</v>
      </c>
      <c r="L2273">
        <v>24.434000000000001</v>
      </c>
    </row>
    <row r="2274" spans="1:12">
      <c r="A2274" s="15">
        <v>2004</v>
      </c>
      <c r="B2274">
        <v>10</v>
      </c>
      <c r="C2274">
        <v>21</v>
      </c>
      <c r="D2274" s="30">
        <f t="shared" si="35"/>
        <v>38281</v>
      </c>
      <c r="E2274">
        <v>227.78</v>
      </c>
      <c r="F2274">
        <v>116.75</v>
      </c>
      <c r="G2274">
        <v>9.5069999999999997</v>
      </c>
      <c r="H2274">
        <v>5.68</v>
      </c>
      <c r="I2274">
        <v>7.0019999999999998</v>
      </c>
      <c r="J2274">
        <v>4.4619999999999997</v>
      </c>
      <c r="K2274">
        <v>4.3109999999999999</v>
      </c>
      <c r="L2274">
        <v>24.41</v>
      </c>
    </row>
    <row r="2275" spans="1:12">
      <c r="A2275" s="15">
        <v>2004</v>
      </c>
      <c r="B2275">
        <v>10</v>
      </c>
      <c r="C2275">
        <v>23</v>
      </c>
      <c r="D2275" s="30">
        <f t="shared" si="35"/>
        <v>38283</v>
      </c>
      <c r="E2275">
        <v>229.02</v>
      </c>
      <c r="F2275">
        <v>117.34</v>
      </c>
      <c r="G2275">
        <v>9.5069999999999997</v>
      </c>
      <c r="H2275">
        <v>5.6749999999999998</v>
      </c>
      <c r="I2275">
        <v>6.8929999999999998</v>
      </c>
      <c r="J2275">
        <v>4.4610000000000003</v>
      </c>
      <c r="K2275">
        <v>4.3120000000000003</v>
      </c>
      <c r="L2275">
        <v>24.4</v>
      </c>
    </row>
    <row r="2276" spans="1:12">
      <c r="A2276" s="15">
        <v>2004</v>
      </c>
      <c r="B2276">
        <v>10</v>
      </c>
      <c r="C2276">
        <v>25</v>
      </c>
      <c r="D2276" s="30">
        <f t="shared" si="35"/>
        <v>38285</v>
      </c>
      <c r="E2276">
        <v>228.59</v>
      </c>
      <c r="F2276">
        <v>117.06</v>
      </c>
      <c r="G2276">
        <v>9.5069999999999997</v>
      </c>
      <c r="H2276">
        <v>5.6689999999999996</v>
      </c>
      <c r="I2276">
        <v>6.9569999999999999</v>
      </c>
      <c r="J2276">
        <v>4.452</v>
      </c>
      <c r="K2276">
        <v>4.3029999999999999</v>
      </c>
      <c r="L2276">
        <v>24.327000000000002</v>
      </c>
    </row>
    <row r="2277" spans="1:12">
      <c r="A2277" s="15">
        <v>2004</v>
      </c>
      <c r="B2277">
        <v>10</v>
      </c>
      <c r="C2277">
        <v>26</v>
      </c>
      <c r="D2277" s="30">
        <f t="shared" si="35"/>
        <v>38286</v>
      </c>
      <c r="E2277">
        <v>227.72</v>
      </c>
      <c r="F2277">
        <v>116.58</v>
      </c>
      <c r="G2277">
        <v>9.5069999999999997</v>
      </c>
      <c r="H2277">
        <v>5.6660000000000004</v>
      </c>
      <c r="I2277">
        <v>7.0579999999999998</v>
      </c>
      <c r="J2277">
        <v>4.4450000000000003</v>
      </c>
      <c r="K2277">
        <v>4.2939999999999996</v>
      </c>
      <c r="L2277">
        <v>24.265999999999998</v>
      </c>
    </row>
    <row r="2278" spans="1:12">
      <c r="A2278" s="15">
        <v>2004</v>
      </c>
      <c r="B2278">
        <v>10</v>
      </c>
      <c r="C2278">
        <v>27</v>
      </c>
      <c r="D2278" s="30">
        <f t="shared" si="35"/>
        <v>38287</v>
      </c>
      <c r="E2278">
        <v>227.34</v>
      </c>
      <c r="F2278">
        <v>116.35</v>
      </c>
      <c r="G2278">
        <v>9.5069999999999997</v>
      </c>
      <c r="H2278">
        <v>5.6630000000000003</v>
      </c>
      <c r="I2278">
        <v>7.1079999999999997</v>
      </c>
      <c r="J2278">
        <v>4.4400000000000004</v>
      </c>
      <c r="K2278">
        <v>4.2880000000000003</v>
      </c>
      <c r="L2278">
        <v>24.222999999999999</v>
      </c>
    </row>
    <row r="2279" spans="1:12">
      <c r="A2279" s="15">
        <v>2004</v>
      </c>
      <c r="B2279">
        <v>10</v>
      </c>
      <c r="C2279">
        <v>28</v>
      </c>
      <c r="D2279" s="30">
        <f t="shared" si="35"/>
        <v>38288</v>
      </c>
      <c r="E2279">
        <v>226.33</v>
      </c>
      <c r="F2279">
        <v>115.8</v>
      </c>
      <c r="G2279">
        <v>9.5069999999999997</v>
      </c>
      <c r="H2279">
        <v>5.6609999999999996</v>
      </c>
      <c r="I2279">
        <v>7.2240000000000002</v>
      </c>
      <c r="J2279">
        <v>4.4329999999999998</v>
      </c>
      <c r="K2279">
        <v>4.2779999999999996</v>
      </c>
      <c r="L2279">
        <v>24.155999999999999</v>
      </c>
    </row>
    <row r="2280" spans="1:12">
      <c r="A2280" s="15">
        <v>2004</v>
      </c>
      <c r="B2280">
        <v>10</v>
      </c>
      <c r="C2280">
        <v>29</v>
      </c>
      <c r="D2280" s="30">
        <f t="shared" si="35"/>
        <v>38289</v>
      </c>
      <c r="E2280">
        <v>226.95</v>
      </c>
      <c r="F2280">
        <v>116.1</v>
      </c>
      <c r="G2280">
        <v>9.5069999999999997</v>
      </c>
      <c r="H2280">
        <v>5.6580000000000004</v>
      </c>
      <c r="I2280">
        <v>7.1680000000000001</v>
      </c>
      <c r="J2280">
        <v>4.4320000000000004</v>
      </c>
      <c r="K2280">
        <v>4.2789999999999999</v>
      </c>
      <c r="L2280">
        <v>24.151</v>
      </c>
    </row>
    <row r="2281" spans="1:12">
      <c r="A2281" s="15">
        <v>2004</v>
      </c>
      <c r="B2281">
        <v>10</v>
      </c>
      <c r="C2281">
        <v>30</v>
      </c>
      <c r="D2281" s="30">
        <f t="shared" si="35"/>
        <v>38290</v>
      </c>
      <c r="E2281">
        <v>227.27</v>
      </c>
      <c r="F2281">
        <v>116.24</v>
      </c>
      <c r="G2281">
        <v>9.5069999999999997</v>
      </c>
      <c r="H2281">
        <v>5.6550000000000002</v>
      </c>
      <c r="I2281">
        <v>7.1449999999999996</v>
      </c>
      <c r="J2281">
        <v>4.43</v>
      </c>
      <c r="K2281">
        <v>4.2779999999999996</v>
      </c>
      <c r="L2281">
        <v>24.135000000000002</v>
      </c>
    </row>
    <row r="2282" spans="1:12">
      <c r="A2282" s="15">
        <v>2004</v>
      </c>
      <c r="B2282">
        <v>11</v>
      </c>
      <c r="C2282">
        <v>1</v>
      </c>
      <c r="D2282" s="30">
        <f t="shared" si="35"/>
        <v>38292</v>
      </c>
      <c r="E2282">
        <v>227.19</v>
      </c>
      <c r="F2282">
        <v>116.17</v>
      </c>
      <c r="G2282">
        <v>9.5069999999999997</v>
      </c>
      <c r="H2282">
        <v>5.6520000000000001</v>
      </c>
      <c r="I2282">
        <v>7.1639999999999997</v>
      </c>
      <c r="J2282">
        <v>4.4269999999999996</v>
      </c>
      <c r="K2282">
        <v>4.274</v>
      </c>
      <c r="L2282">
        <v>24.103999999999999</v>
      </c>
    </row>
    <row r="2283" spans="1:12">
      <c r="A2283" s="15">
        <v>2004</v>
      </c>
      <c r="B2283">
        <v>11</v>
      </c>
      <c r="C2283">
        <v>2</v>
      </c>
      <c r="D2283" s="30">
        <f t="shared" si="35"/>
        <v>38293</v>
      </c>
      <c r="E2283">
        <v>225.02</v>
      </c>
      <c r="F2283">
        <v>115.01</v>
      </c>
      <c r="G2283">
        <v>9.5069999999999997</v>
      </c>
      <c r="H2283">
        <v>5.65</v>
      </c>
      <c r="I2283">
        <v>7.34</v>
      </c>
      <c r="J2283">
        <v>4.4279999999999999</v>
      </c>
      <c r="K2283">
        <v>4.2720000000000002</v>
      </c>
      <c r="L2283">
        <v>24.081</v>
      </c>
    </row>
    <row r="2284" spans="1:12">
      <c r="A2284" s="15">
        <v>2004</v>
      </c>
      <c r="B2284">
        <v>11</v>
      </c>
      <c r="C2284">
        <v>3</v>
      </c>
      <c r="D2284" s="30">
        <f t="shared" si="35"/>
        <v>38294</v>
      </c>
      <c r="E2284">
        <v>227.08</v>
      </c>
      <c r="F2284">
        <v>116.06</v>
      </c>
      <c r="G2284">
        <v>9.5069999999999997</v>
      </c>
      <c r="H2284">
        <v>5.6470000000000002</v>
      </c>
      <c r="I2284">
        <v>7.08</v>
      </c>
      <c r="J2284">
        <v>4.4470000000000001</v>
      </c>
      <c r="K2284">
        <v>4.2949999999999999</v>
      </c>
      <c r="L2284">
        <v>24.204000000000001</v>
      </c>
    </row>
    <row r="2285" spans="1:12">
      <c r="A2285" s="15">
        <v>2004</v>
      </c>
      <c r="B2285">
        <v>11</v>
      </c>
      <c r="C2285">
        <v>4</v>
      </c>
      <c r="D2285" s="30">
        <f t="shared" si="35"/>
        <v>38295</v>
      </c>
      <c r="E2285">
        <v>226.98</v>
      </c>
      <c r="F2285">
        <v>115.98</v>
      </c>
      <c r="G2285">
        <v>9.5069999999999997</v>
      </c>
      <c r="H2285">
        <v>5.6440000000000001</v>
      </c>
      <c r="I2285">
        <v>7.1</v>
      </c>
      <c r="J2285">
        <v>4.4429999999999996</v>
      </c>
      <c r="K2285">
        <v>4.2910000000000004</v>
      </c>
      <c r="L2285">
        <v>24.172000000000001</v>
      </c>
    </row>
    <row r="2286" spans="1:12">
      <c r="A2286" s="15">
        <v>2004</v>
      </c>
      <c r="B2286">
        <v>11</v>
      </c>
      <c r="C2286">
        <v>5</v>
      </c>
      <c r="D2286" s="30">
        <f t="shared" si="35"/>
        <v>38296</v>
      </c>
      <c r="E2286">
        <v>223.96</v>
      </c>
      <c r="F2286">
        <v>114.38</v>
      </c>
      <c r="G2286">
        <v>9.5069999999999997</v>
      </c>
      <c r="H2286">
        <v>5.641</v>
      </c>
      <c r="I2286">
        <v>7.4290000000000003</v>
      </c>
      <c r="J2286">
        <v>4.4260000000000002</v>
      </c>
      <c r="K2286">
        <v>4.2679999999999998</v>
      </c>
      <c r="L2286">
        <v>24.029</v>
      </c>
    </row>
    <row r="2287" spans="1:12">
      <c r="A2287" s="15">
        <v>2004</v>
      </c>
      <c r="B2287">
        <v>11</v>
      </c>
      <c r="C2287">
        <v>6</v>
      </c>
      <c r="D2287" s="30">
        <f t="shared" si="35"/>
        <v>38297</v>
      </c>
      <c r="E2287">
        <v>224.44</v>
      </c>
      <c r="F2287">
        <v>114.61</v>
      </c>
      <c r="G2287">
        <v>9.5069999999999997</v>
      </c>
      <c r="H2287">
        <v>5.6379999999999999</v>
      </c>
      <c r="I2287">
        <v>7.3879999999999999</v>
      </c>
      <c r="J2287">
        <v>4.4249999999999998</v>
      </c>
      <c r="K2287">
        <v>4.2679999999999998</v>
      </c>
      <c r="L2287">
        <v>24.02</v>
      </c>
    </row>
    <row r="2288" spans="1:12">
      <c r="A2288" s="15">
        <v>2004</v>
      </c>
      <c r="B2288">
        <v>11</v>
      </c>
      <c r="C2288">
        <v>8</v>
      </c>
      <c r="D2288" s="30">
        <f t="shared" si="35"/>
        <v>38299</v>
      </c>
      <c r="E2288">
        <v>223.38</v>
      </c>
      <c r="F2288">
        <v>114</v>
      </c>
      <c r="G2288">
        <v>9.5069999999999997</v>
      </c>
      <c r="H2288">
        <v>5.633</v>
      </c>
      <c r="I2288">
        <v>7.5220000000000002</v>
      </c>
      <c r="J2288">
        <v>4.4139999999999997</v>
      </c>
      <c r="K2288">
        <v>4.2539999999999996</v>
      </c>
      <c r="L2288">
        <v>23.922000000000001</v>
      </c>
    </row>
    <row r="2289" spans="1:12">
      <c r="A2289" s="15">
        <v>2004</v>
      </c>
      <c r="B2289">
        <v>11</v>
      </c>
      <c r="C2289">
        <v>9</v>
      </c>
      <c r="D2289" s="30">
        <f t="shared" si="35"/>
        <v>38300</v>
      </c>
      <c r="E2289">
        <v>223.82</v>
      </c>
      <c r="F2289">
        <v>114.2</v>
      </c>
      <c r="G2289">
        <v>9.4580000000000002</v>
      </c>
      <c r="H2289">
        <v>5.6269999999999998</v>
      </c>
      <c r="I2289">
        <v>7.4930000000000003</v>
      </c>
      <c r="J2289">
        <v>4.4130000000000003</v>
      </c>
      <c r="K2289">
        <v>4.2539999999999996</v>
      </c>
      <c r="L2289">
        <v>23.884</v>
      </c>
    </row>
    <row r="2290" spans="1:12">
      <c r="A2290" s="15">
        <v>2004</v>
      </c>
      <c r="B2290">
        <v>11</v>
      </c>
      <c r="C2290">
        <v>10</v>
      </c>
      <c r="D2290" s="30">
        <f t="shared" si="35"/>
        <v>38301</v>
      </c>
      <c r="E2290">
        <v>224.5</v>
      </c>
      <c r="F2290">
        <v>114.53</v>
      </c>
      <c r="G2290">
        <v>9.4580000000000002</v>
      </c>
      <c r="H2290">
        <v>5.6239999999999997</v>
      </c>
      <c r="I2290">
        <v>7.431</v>
      </c>
      <c r="J2290">
        <v>4.4130000000000003</v>
      </c>
      <c r="K2290">
        <v>4.2549999999999999</v>
      </c>
      <c r="L2290">
        <v>23.882000000000001</v>
      </c>
    </row>
    <row r="2291" spans="1:12">
      <c r="A2291" s="15">
        <v>2004</v>
      </c>
      <c r="B2291">
        <v>11</v>
      </c>
      <c r="C2291">
        <v>11</v>
      </c>
      <c r="D2291" s="30">
        <f t="shared" si="35"/>
        <v>38302</v>
      </c>
      <c r="E2291">
        <v>224.62</v>
      </c>
      <c r="F2291">
        <v>114.56</v>
      </c>
      <c r="G2291">
        <v>9.4580000000000002</v>
      </c>
      <c r="H2291">
        <v>5.6219999999999999</v>
      </c>
      <c r="I2291">
        <v>7.4290000000000003</v>
      </c>
      <c r="J2291">
        <v>4.41</v>
      </c>
      <c r="K2291">
        <v>4.2530000000000001</v>
      </c>
      <c r="L2291">
        <v>23.858000000000001</v>
      </c>
    </row>
    <row r="2292" spans="1:12">
      <c r="A2292" s="15">
        <v>2004</v>
      </c>
      <c r="B2292">
        <v>11</v>
      </c>
      <c r="C2292">
        <v>13</v>
      </c>
      <c r="D2292" s="30">
        <f t="shared" si="35"/>
        <v>38304</v>
      </c>
      <c r="E2292">
        <v>230.91</v>
      </c>
      <c r="F2292">
        <v>117.78</v>
      </c>
      <c r="G2292">
        <v>9.4580000000000002</v>
      </c>
      <c r="H2292">
        <v>5.6159999999999997</v>
      </c>
      <c r="I2292">
        <v>6.7880000000000003</v>
      </c>
      <c r="J2292">
        <v>4.4320000000000004</v>
      </c>
      <c r="K2292">
        <v>4.2869999999999999</v>
      </c>
      <c r="L2292">
        <v>24.036000000000001</v>
      </c>
    </row>
    <row r="2293" spans="1:12">
      <c r="A2293" s="15">
        <v>2004</v>
      </c>
      <c r="B2293">
        <v>11</v>
      </c>
      <c r="C2293">
        <v>16</v>
      </c>
      <c r="D2293" s="30">
        <f t="shared" si="35"/>
        <v>38307</v>
      </c>
      <c r="E2293">
        <v>223.15</v>
      </c>
      <c r="F2293">
        <v>113.86</v>
      </c>
      <c r="G2293">
        <v>9.4580000000000002</v>
      </c>
      <c r="H2293">
        <v>5.6079999999999997</v>
      </c>
      <c r="I2293">
        <v>7.5529999999999999</v>
      </c>
      <c r="J2293">
        <v>4.399</v>
      </c>
      <c r="K2293">
        <v>4.2389999999999999</v>
      </c>
      <c r="L2293">
        <v>23.736000000000001</v>
      </c>
    </row>
    <row r="2294" spans="1:12">
      <c r="A2294" s="15">
        <v>2004</v>
      </c>
      <c r="B2294">
        <v>11</v>
      </c>
      <c r="C2294">
        <v>17</v>
      </c>
      <c r="D2294" s="30">
        <f t="shared" si="35"/>
        <v>38308</v>
      </c>
      <c r="E2294">
        <v>223.13</v>
      </c>
      <c r="F2294">
        <v>113.82</v>
      </c>
      <c r="G2294">
        <v>9.4580000000000002</v>
      </c>
      <c r="H2294">
        <v>5.6050000000000004</v>
      </c>
      <c r="I2294">
        <v>7.5650000000000004</v>
      </c>
      <c r="J2294">
        <v>4.3959999999999999</v>
      </c>
      <c r="K2294">
        <v>4.2359999999999998</v>
      </c>
      <c r="L2294">
        <v>23.707000000000001</v>
      </c>
    </row>
    <row r="2295" spans="1:12">
      <c r="A2295" s="15">
        <v>2004</v>
      </c>
      <c r="B2295">
        <v>11</v>
      </c>
      <c r="C2295">
        <v>18</v>
      </c>
      <c r="D2295" s="30">
        <f t="shared" si="35"/>
        <v>38309</v>
      </c>
      <c r="E2295">
        <v>223.31</v>
      </c>
      <c r="F2295">
        <v>113.89</v>
      </c>
      <c r="G2295">
        <v>9.4580000000000002</v>
      </c>
      <c r="H2295">
        <v>5.6020000000000003</v>
      </c>
      <c r="I2295">
        <v>7.5570000000000004</v>
      </c>
      <c r="J2295">
        <v>4.3940000000000001</v>
      </c>
      <c r="K2295">
        <v>4.234</v>
      </c>
      <c r="L2295">
        <v>23.684999999999999</v>
      </c>
    </row>
    <row r="2296" spans="1:12">
      <c r="A2296" s="15">
        <v>2004</v>
      </c>
      <c r="B2296">
        <v>11</v>
      </c>
      <c r="C2296">
        <v>19</v>
      </c>
      <c r="D2296" s="30">
        <f t="shared" si="35"/>
        <v>38310</v>
      </c>
      <c r="E2296">
        <v>223.98</v>
      </c>
      <c r="F2296">
        <v>114.21</v>
      </c>
      <c r="G2296">
        <v>9.4580000000000002</v>
      </c>
      <c r="H2296">
        <v>5.5990000000000002</v>
      </c>
      <c r="I2296">
        <v>7.4950000000000001</v>
      </c>
      <c r="J2296">
        <v>4.3929999999999998</v>
      </c>
      <c r="K2296">
        <v>4.2350000000000003</v>
      </c>
      <c r="L2296">
        <v>23.681999999999999</v>
      </c>
    </row>
    <row r="2297" spans="1:12">
      <c r="A2297" s="15">
        <v>2004</v>
      </c>
      <c r="B2297">
        <v>11</v>
      </c>
      <c r="C2297">
        <v>20</v>
      </c>
      <c r="D2297" s="30">
        <f t="shared" si="35"/>
        <v>38311</v>
      </c>
      <c r="E2297">
        <v>225.06</v>
      </c>
      <c r="F2297">
        <v>114.75</v>
      </c>
      <c r="G2297">
        <v>9.4580000000000002</v>
      </c>
      <c r="H2297">
        <v>5.5970000000000004</v>
      </c>
      <c r="I2297">
        <v>7.3890000000000002</v>
      </c>
      <c r="J2297">
        <v>4.3949999999999996</v>
      </c>
      <c r="K2297">
        <v>4.2389999999999999</v>
      </c>
      <c r="L2297">
        <v>23.695</v>
      </c>
    </row>
    <row r="2298" spans="1:12">
      <c r="A2298" s="15">
        <v>2004</v>
      </c>
      <c r="B2298">
        <v>11</v>
      </c>
      <c r="C2298">
        <v>22</v>
      </c>
      <c r="D2298" s="30">
        <f t="shared" si="35"/>
        <v>38313</v>
      </c>
      <c r="E2298">
        <v>224.75</v>
      </c>
      <c r="F2298">
        <v>114.54</v>
      </c>
      <c r="G2298">
        <v>9.4580000000000002</v>
      </c>
      <c r="H2298">
        <v>5.5910000000000002</v>
      </c>
      <c r="I2298">
        <v>7.4429999999999996</v>
      </c>
      <c r="J2298">
        <v>4.3869999999999996</v>
      </c>
      <c r="K2298">
        <v>4.2300000000000004</v>
      </c>
      <c r="L2298">
        <v>23.628</v>
      </c>
    </row>
    <row r="2299" spans="1:12">
      <c r="A2299" s="15">
        <v>2004</v>
      </c>
      <c r="B2299">
        <v>11</v>
      </c>
      <c r="C2299">
        <v>23</v>
      </c>
      <c r="D2299" s="30">
        <f t="shared" si="35"/>
        <v>38314</v>
      </c>
      <c r="E2299">
        <v>225.1</v>
      </c>
      <c r="F2299">
        <v>114.7</v>
      </c>
      <c r="G2299">
        <v>9.4580000000000002</v>
      </c>
      <c r="H2299">
        <v>5.5880000000000001</v>
      </c>
      <c r="I2299">
        <v>7.4160000000000004</v>
      </c>
      <c r="J2299">
        <v>4.3860000000000001</v>
      </c>
      <c r="K2299">
        <v>4.2290000000000001</v>
      </c>
      <c r="L2299">
        <v>23.613</v>
      </c>
    </row>
    <row r="2300" spans="1:12">
      <c r="A2300" s="15">
        <v>2004</v>
      </c>
      <c r="B2300">
        <v>11</v>
      </c>
      <c r="C2300">
        <v>24</v>
      </c>
      <c r="D2300" s="30">
        <f t="shared" si="35"/>
        <v>38315</v>
      </c>
      <c r="E2300">
        <v>223.85</v>
      </c>
      <c r="F2300">
        <v>114.02</v>
      </c>
      <c r="G2300">
        <v>9.4580000000000002</v>
      </c>
      <c r="H2300">
        <v>5.5860000000000003</v>
      </c>
      <c r="I2300">
        <v>7.5049999999999999</v>
      </c>
      <c r="J2300">
        <v>4.3899999999999997</v>
      </c>
      <c r="K2300">
        <v>4.2309999999999999</v>
      </c>
      <c r="L2300">
        <v>23.613</v>
      </c>
    </row>
    <row r="2301" spans="1:12">
      <c r="A2301" s="15">
        <v>2004</v>
      </c>
      <c r="B2301">
        <v>11</v>
      </c>
      <c r="C2301">
        <v>25</v>
      </c>
      <c r="D2301" s="30">
        <f t="shared" si="35"/>
        <v>38316</v>
      </c>
      <c r="E2301">
        <v>224.01</v>
      </c>
      <c r="F2301">
        <v>114.08</v>
      </c>
      <c r="G2301">
        <v>9.4580000000000002</v>
      </c>
      <c r="H2301">
        <v>5.5830000000000002</v>
      </c>
      <c r="I2301">
        <v>7.4989999999999997</v>
      </c>
      <c r="J2301">
        <v>4.3869999999999996</v>
      </c>
      <c r="K2301">
        <v>4.2290000000000001</v>
      </c>
      <c r="L2301">
        <v>23.591000000000001</v>
      </c>
    </row>
    <row r="2302" spans="1:12">
      <c r="A2302" s="15">
        <v>2004</v>
      </c>
      <c r="B2302">
        <v>11</v>
      </c>
      <c r="C2302">
        <v>27</v>
      </c>
      <c r="D2302" s="30">
        <f t="shared" si="35"/>
        <v>38318</v>
      </c>
      <c r="E2302">
        <v>224.62</v>
      </c>
      <c r="F2302">
        <v>114.34</v>
      </c>
      <c r="G2302">
        <v>9.4580000000000002</v>
      </c>
      <c r="H2302">
        <v>5.577</v>
      </c>
      <c r="I2302">
        <v>7.4539999999999997</v>
      </c>
      <c r="J2302">
        <v>4.383</v>
      </c>
      <c r="K2302">
        <v>4.226</v>
      </c>
      <c r="L2302">
        <v>23.558</v>
      </c>
    </row>
    <row r="2303" spans="1:12">
      <c r="A2303" s="15">
        <v>2004</v>
      </c>
      <c r="B2303">
        <v>11</v>
      </c>
      <c r="C2303">
        <v>29</v>
      </c>
      <c r="D2303" s="30">
        <f t="shared" si="35"/>
        <v>38320</v>
      </c>
      <c r="E2303">
        <v>224.94</v>
      </c>
      <c r="F2303">
        <v>114.45</v>
      </c>
      <c r="G2303">
        <v>9.4580000000000002</v>
      </c>
      <c r="H2303">
        <v>5.5720000000000001</v>
      </c>
      <c r="I2303">
        <v>7.4409999999999998</v>
      </c>
      <c r="J2303">
        <v>4.3780000000000001</v>
      </c>
      <c r="K2303">
        <v>4.2210000000000001</v>
      </c>
      <c r="L2303">
        <v>23.513999999999999</v>
      </c>
    </row>
    <row r="2304" spans="1:12">
      <c r="A2304" s="15">
        <v>2004</v>
      </c>
      <c r="B2304">
        <v>11</v>
      </c>
      <c r="C2304">
        <v>30</v>
      </c>
      <c r="D2304" s="30">
        <f t="shared" si="35"/>
        <v>38321</v>
      </c>
      <c r="E2304">
        <v>225.88</v>
      </c>
      <c r="F2304">
        <v>114.91</v>
      </c>
      <c r="G2304">
        <v>9.4580000000000002</v>
      </c>
      <c r="H2304">
        <v>5.569</v>
      </c>
      <c r="I2304">
        <v>7.2919999999999998</v>
      </c>
      <c r="J2304">
        <v>4.3929999999999998</v>
      </c>
      <c r="K2304">
        <v>4.2380000000000004</v>
      </c>
      <c r="L2304">
        <v>23.597999999999999</v>
      </c>
    </row>
    <row r="2305" spans="1:12">
      <c r="A2305" s="15">
        <v>2004</v>
      </c>
      <c r="B2305">
        <v>12</v>
      </c>
      <c r="C2305">
        <v>1</v>
      </c>
      <c r="D2305" s="30">
        <f t="shared" si="35"/>
        <v>38322</v>
      </c>
      <c r="E2305">
        <v>228.22</v>
      </c>
      <c r="F2305">
        <v>116.1</v>
      </c>
      <c r="G2305">
        <v>9.4580000000000002</v>
      </c>
      <c r="H2305">
        <v>5.5659999999999998</v>
      </c>
      <c r="I2305">
        <v>7.0540000000000003</v>
      </c>
      <c r="J2305">
        <v>4.4000000000000004</v>
      </c>
      <c r="K2305">
        <v>4.25</v>
      </c>
      <c r="L2305">
        <v>23.655999999999999</v>
      </c>
    </row>
    <row r="2306" spans="1:12">
      <c r="A2306" s="15">
        <v>2004</v>
      </c>
      <c r="B2306">
        <v>12</v>
      </c>
      <c r="C2306">
        <v>2</v>
      </c>
      <c r="D2306" s="30">
        <f t="shared" ref="D2306:D2369" si="36">DATE(A2306,B2306,C2306)</f>
        <v>38323</v>
      </c>
      <c r="E2306">
        <v>229.52</v>
      </c>
      <c r="F2306">
        <v>116.75</v>
      </c>
      <c r="G2306">
        <v>9.4580000000000002</v>
      </c>
      <c r="H2306">
        <v>5.5629999999999997</v>
      </c>
      <c r="I2306">
        <v>6.9279999999999999</v>
      </c>
      <c r="J2306">
        <v>4.4020000000000001</v>
      </c>
      <c r="K2306">
        <v>4.2549999999999999</v>
      </c>
      <c r="L2306">
        <v>23.675000000000001</v>
      </c>
    </row>
    <row r="2307" spans="1:12">
      <c r="A2307" s="15">
        <v>2004</v>
      </c>
      <c r="B2307">
        <v>12</v>
      </c>
      <c r="C2307">
        <v>3</v>
      </c>
      <c r="D2307" s="30">
        <f t="shared" si="36"/>
        <v>38324</v>
      </c>
      <c r="E2307">
        <v>230.14</v>
      </c>
      <c r="F2307">
        <v>117.04</v>
      </c>
      <c r="G2307">
        <v>9.4580000000000002</v>
      </c>
      <c r="H2307">
        <v>5.5609999999999999</v>
      </c>
      <c r="I2307">
        <v>6.8730000000000002</v>
      </c>
      <c r="J2307">
        <v>4.4020000000000001</v>
      </c>
      <c r="K2307">
        <v>4.2549999999999999</v>
      </c>
      <c r="L2307">
        <v>23.67</v>
      </c>
    </row>
    <row r="2308" spans="1:12">
      <c r="A2308" s="15">
        <v>2004</v>
      </c>
      <c r="B2308">
        <v>12</v>
      </c>
      <c r="C2308">
        <v>4</v>
      </c>
      <c r="D2308" s="30">
        <f t="shared" si="36"/>
        <v>38325</v>
      </c>
      <c r="E2308">
        <v>228.88</v>
      </c>
      <c r="F2308">
        <v>116.36</v>
      </c>
      <c r="G2308">
        <v>9.4580000000000002</v>
      </c>
      <c r="H2308">
        <v>5.5579999999999998</v>
      </c>
      <c r="I2308">
        <v>7.0149999999999997</v>
      </c>
      <c r="J2308">
        <v>4.3929999999999998</v>
      </c>
      <c r="K2308">
        <v>4.2439999999999998</v>
      </c>
      <c r="L2308">
        <v>23.596</v>
      </c>
    </row>
    <row r="2309" spans="1:12">
      <c r="A2309" s="15">
        <v>2004</v>
      </c>
      <c r="B2309">
        <v>12</v>
      </c>
      <c r="C2309">
        <v>6</v>
      </c>
      <c r="D2309" s="30">
        <f t="shared" si="36"/>
        <v>38327</v>
      </c>
      <c r="E2309">
        <v>228.02</v>
      </c>
      <c r="F2309">
        <v>115.86</v>
      </c>
      <c r="G2309">
        <v>9.4580000000000002</v>
      </c>
      <c r="H2309">
        <v>5.5519999999999996</v>
      </c>
      <c r="I2309">
        <v>7.1260000000000003</v>
      </c>
      <c r="J2309">
        <v>4.383</v>
      </c>
      <c r="K2309">
        <v>4.2320000000000002</v>
      </c>
      <c r="L2309">
        <v>23.509</v>
      </c>
    </row>
    <row r="2310" spans="1:12">
      <c r="A2310" s="15">
        <v>2004</v>
      </c>
      <c r="B2310">
        <v>12</v>
      </c>
      <c r="C2310">
        <v>7</v>
      </c>
      <c r="D2310" s="30">
        <f t="shared" si="36"/>
        <v>38328</v>
      </c>
      <c r="E2310">
        <v>227.37</v>
      </c>
      <c r="F2310">
        <v>115.5</v>
      </c>
      <c r="G2310">
        <v>9.4580000000000002</v>
      </c>
      <c r="H2310">
        <v>5.5490000000000004</v>
      </c>
      <c r="I2310">
        <v>7.2050000000000001</v>
      </c>
      <c r="J2310">
        <v>4.3769999999999998</v>
      </c>
      <c r="K2310">
        <v>4.2249999999999996</v>
      </c>
      <c r="L2310">
        <v>23.457999999999998</v>
      </c>
    </row>
    <row r="2311" spans="1:12">
      <c r="A2311" s="15">
        <v>2004</v>
      </c>
      <c r="B2311">
        <v>12</v>
      </c>
      <c r="C2311">
        <v>8</v>
      </c>
      <c r="D2311" s="30">
        <f t="shared" si="36"/>
        <v>38329</v>
      </c>
      <c r="E2311">
        <v>228.22</v>
      </c>
      <c r="F2311">
        <v>115.91</v>
      </c>
      <c r="G2311">
        <v>9.4580000000000002</v>
      </c>
      <c r="H2311">
        <v>5.5469999999999997</v>
      </c>
      <c r="I2311">
        <v>7.125</v>
      </c>
      <c r="J2311">
        <v>4.3769999999999998</v>
      </c>
      <c r="K2311">
        <v>4.2270000000000003</v>
      </c>
      <c r="L2311">
        <v>23.460999999999999</v>
      </c>
    </row>
    <row r="2312" spans="1:12">
      <c r="A2312" s="15">
        <v>2004</v>
      </c>
      <c r="B2312">
        <v>12</v>
      </c>
      <c r="C2312">
        <v>9</v>
      </c>
      <c r="D2312" s="30">
        <f t="shared" si="36"/>
        <v>38330</v>
      </c>
      <c r="E2312">
        <v>229.16</v>
      </c>
      <c r="F2312">
        <v>116.37</v>
      </c>
      <c r="G2312">
        <v>9.4580000000000002</v>
      </c>
      <c r="H2312">
        <v>5.5439999999999996</v>
      </c>
      <c r="I2312">
        <v>7.0359999999999996</v>
      </c>
      <c r="J2312">
        <v>4.3780000000000001</v>
      </c>
      <c r="K2312">
        <v>4.2290000000000001</v>
      </c>
      <c r="L2312">
        <v>23.466999999999999</v>
      </c>
    </row>
    <row r="2313" spans="1:12">
      <c r="A2313" s="15">
        <v>2004</v>
      </c>
      <c r="B2313">
        <v>12</v>
      </c>
      <c r="C2313">
        <v>10</v>
      </c>
      <c r="D2313" s="30">
        <f t="shared" si="36"/>
        <v>38331</v>
      </c>
      <c r="E2313">
        <v>229.58</v>
      </c>
      <c r="F2313">
        <v>116.56</v>
      </c>
      <c r="G2313">
        <v>9.4580000000000002</v>
      </c>
      <c r="H2313">
        <v>5.5410000000000004</v>
      </c>
      <c r="I2313">
        <v>7.0019999999999998</v>
      </c>
      <c r="J2313">
        <v>4.3769999999999998</v>
      </c>
      <c r="K2313">
        <v>4.2290000000000001</v>
      </c>
      <c r="L2313">
        <v>23.454999999999998</v>
      </c>
    </row>
    <row r="2314" spans="1:12">
      <c r="A2314" s="15">
        <v>2004</v>
      </c>
      <c r="B2314">
        <v>12</v>
      </c>
      <c r="C2314">
        <v>11</v>
      </c>
      <c r="D2314" s="30">
        <f t="shared" si="36"/>
        <v>38332</v>
      </c>
      <c r="E2314">
        <v>230.21</v>
      </c>
      <c r="F2314">
        <v>116.86</v>
      </c>
      <c r="G2314">
        <v>9.4580000000000002</v>
      </c>
      <c r="H2314">
        <v>5.5380000000000003</v>
      </c>
      <c r="I2314">
        <v>6.9450000000000003</v>
      </c>
      <c r="J2314">
        <v>4.3760000000000003</v>
      </c>
      <c r="K2314">
        <v>4.2290000000000001</v>
      </c>
      <c r="L2314">
        <v>23.45</v>
      </c>
    </row>
    <row r="2315" spans="1:12">
      <c r="A2315" s="15">
        <v>2004</v>
      </c>
      <c r="B2315">
        <v>12</v>
      </c>
      <c r="C2315">
        <v>13</v>
      </c>
      <c r="D2315" s="30">
        <f t="shared" si="36"/>
        <v>38334</v>
      </c>
      <c r="E2315">
        <v>229.49</v>
      </c>
      <c r="F2315">
        <v>116.49</v>
      </c>
      <c r="G2315">
        <v>9.4580000000000002</v>
      </c>
      <c r="H2315">
        <v>5.5330000000000004</v>
      </c>
      <c r="I2315">
        <v>7.0170000000000003</v>
      </c>
      <c r="J2315">
        <v>4.37</v>
      </c>
      <c r="K2315">
        <v>4.2220000000000004</v>
      </c>
      <c r="L2315">
        <v>23.388000000000002</v>
      </c>
    </row>
    <row r="2316" spans="1:12">
      <c r="A2316" s="15">
        <v>2004</v>
      </c>
      <c r="B2316">
        <v>12</v>
      </c>
      <c r="C2316">
        <v>14</v>
      </c>
      <c r="D2316" s="30">
        <f t="shared" si="36"/>
        <v>38335</v>
      </c>
      <c r="E2316">
        <v>229.17</v>
      </c>
      <c r="F2316">
        <v>116.3</v>
      </c>
      <c r="G2316">
        <v>9.4580000000000002</v>
      </c>
      <c r="H2316">
        <v>5.53</v>
      </c>
      <c r="I2316">
        <v>7.06</v>
      </c>
      <c r="J2316">
        <v>4.3650000000000002</v>
      </c>
      <c r="K2316">
        <v>4.2169999999999996</v>
      </c>
      <c r="L2316">
        <v>23.349</v>
      </c>
    </row>
    <row r="2317" spans="1:12">
      <c r="A2317" s="15">
        <v>2004</v>
      </c>
      <c r="B2317">
        <v>12</v>
      </c>
      <c r="C2317">
        <v>15</v>
      </c>
      <c r="D2317" s="30">
        <f t="shared" si="36"/>
        <v>38336</v>
      </c>
      <c r="E2317">
        <v>228.3</v>
      </c>
      <c r="F2317">
        <v>115.82</v>
      </c>
      <c r="G2317">
        <v>9.4580000000000002</v>
      </c>
      <c r="H2317">
        <v>5.5270000000000001</v>
      </c>
      <c r="I2317">
        <v>7.1630000000000003</v>
      </c>
      <c r="J2317">
        <v>4.3579999999999997</v>
      </c>
      <c r="K2317">
        <v>4.2080000000000002</v>
      </c>
      <c r="L2317">
        <v>23.29</v>
      </c>
    </row>
    <row r="2318" spans="1:12">
      <c r="A2318" s="15">
        <v>2004</v>
      </c>
      <c r="B2318">
        <v>12</v>
      </c>
      <c r="C2318">
        <v>16</v>
      </c>
      <c r="D2318" s="30">
        <f t="shared" si="36"/>
        <v>38337</v>
      </c>
      <c r="E2318">
        <v>228.57</v>
      </c>
      <c r="F2318">
        <v>115.93</v>
      </c>
      <c r="G2318">
        <v>9.4580000000000002</v>
      </c>
      <c r="H2318">
        <v>5.524</v>
      </c>
      <c r="I2318">
        <v>7.1440000000000001</v>
      </c>
      <c r="J2318">
        <v>4.3559999999999999</v>
      </c>
      <c r="K2318">
        <v>4.2060000000000004</v>
      </c>
      <c r="L2318">
        <v>23.271999999999998</v>
      </c>
    </row>
    <row r="2319" spans="1:12">
      <c r="A2319" s="15">
        <v>2004</v>
      </c>
      <c r="B2319">
        <v>12</v>
      </c>
      <c r="C2319">
        <v>17</v>
      </c>
      <c r="D2319" s="30">
        <f t="shared" si="36"/>
        <v>38338</v>
      </c>
      <c r="E2319">
        <v>228.72</v>
      </c>
      <c r="F2319">
        <v>115.98</v>
      </c>
      <c r="G2319">
        <v>9.4580000000000002</v>
      </c>
      <c r="H2319">
        <v>5.5220000000000002</v>
      </c>
      <c r="I2319">
        <v>7.1390000000000002</v>
      </c>
      <c r="J2319">
        <v>4.3540000000000001</v>
      </c>
      <c r="K2319">
        <v>4.2039999999999997</v>
      </c>
      <c r="L2319">
        <v>23.25</v>
      </c>
    </row>
    <row r="2320" spans="1:12">
      <c r="A2320" s="15">
        <v>2004</v>
      </c>
      <c r="B2320">
        <v>12</v>
      </c>
      <c r="C2320">
        <v>18</v>
      </c>
      <c r="D2320" s="30">
        <f t="shared" si="36"/>
        <v>38339</v>
      </c>
      <c r="E2320">
        <v>228.88</v>
      </c>
      <c r="F2320">
        <v>116.04</v>
      </c>
      <c r="G2320">
        <v>9.4580000000000002</v>
      </c>
      <c r="H2320">
        <v>5.5190000000000001</v>
      </c>
      <c r="I2320">
        <v>7.1310000000000002</v>
      </c>
      <c r="J2320">
        <v>4.351</v>
      </c>
      <c r="K2320">
        <v>4.202</v>
      </c>
      <c r="L2320">
        <v>23.228000000000002</v>
      </c>
    </row>
    <row r="2321" spans="1:12">
      <c r="A2321" s="15">
        <v>2004</v>
      </c>
      <c r="B2321">
        <v>12</v>
      </c>
      <c r="C2321">
        <v>20</v>
      </c>
      <c r="D2321" s="30">
        <f t="shared" si="36"/>
        <v>38341</v>
      </c>
      <c r="E2321">
        <v>227.71</v>
      </c>
      <c r="F2321">
        <v>115.47</v>
      </c>
      <c r="G2321">
        <v>9.4580000000000002</v>
      </c>
      <c r="H2321">
        <v>5.5129999999999999</v>
      </c>
      <c r="I2321">
        <v>7.24</v>
      </c>
      <c r="J2321">
        <v>4.3449999999999998</v>
      </c>
      <c r="K2321">
        <v>4.1929999999999996</v>
      </c>
      <c r="L2321">
        <v>23.16</v>
      </c>
    </row>
    <row r="2322" spans="1:12">
      <c r="A2322" s="15">
        <v>2004</v>
      </c>
      <c r="B2322">
        <v>12</v>
      </c>
      <c r="C2322">
        <v>21</v>
      </c>
      <c r="D2322" s="30">
        <f t="shared" si="36"/>
        <v>38342</v>
      </c>
      <c r="E2322">
        <v>228.63</v>
      </c>
      <c r="F2322">
        <v>115.92</v>
      </c>
      <c r="G2322">
        <v>9.4580000000000002</v>
      </c>
      <c r="H2322">
        <v>5.5110000000000001</v>
      </c>
      <c r="I2322">
        <v>7.1529999999999996</v>
      </c>
      <c r="J2322">
        <v>4.3449999999999998</v>
      </c>
      <c r="K2322">
        <v>4.1950000000000003</v>
      </c>
      <c r="L2322">
        <v>23.166</v>
      </c>
    </row>
    <row r="2323" spans="1:12">
      <c r="A2323" s="15">
        <v>2004</v>
      </c>
      <c r="B2323">
        <v>12</v>
      </c>
      <c r="C2323">
        <v>22</v>
      </c>
      <c r="D2323" s="30">
        <f t="shared" si="36"/>
        <v>38343</v>
      </c>
      <c r="E2323">
        <v>228.94</v>
      </c>
      <c r="F2323">
        <v>116.05</v>
      </c>
      <c r="G2323">
        <v>9.4580000000000002</v>
      </c>
      <c r="H2323">
        <v>5.508</v>
      </c>
      <c r="I2323">
        <v>7.13</v>
      </c>
      <c r="J2323">
        <v>4.3440000000000003</v>
      </c>
      <c r="K2323">
        <v>4.194</v>
      </c>
      <c r="L2323">
        <v>23.149000000000001</v>
      </c>
    </row>
    <row r="2324" spans="1:12">
      <c r="A2324" s="15">
        <v>2004</v>
      </c>
      <c r="B2324">
        <v>12</v>
      </c>
      <c r="C2324">
        <v>23</v>
      </c>
      <c r="D2324" s="30">
        <f t="shared" si="36"/>
        <v>38344</v>
      </c>
      <c r="E2324">
        <v>229.34</v>
      </c>
      <c r="F2324">
        <v>116.23</v>
      </c>
      <c r="G2324">
        <v>9.4580000000000002</v>
      </c>
      <c r="H2324">
        <v>5.5049999999999999</v>
      </c>
      <c r="I2324">
        <v>7.0979999999999999</v>
      </c>
      <c r="J2324">
        <v>4.3419999999999996</v>
      </c>
      <c r="K2324">
        <v>4.1929999999999996</v>
      </c>
      <c r="L2324">
        <v>23.135999999999999</v>
      </c>
    </row>
    <row r="2325" spans="1:12">
      <c r="A2325" s="15">
        <v>2004</v>
      </c>
      <c r="B2325">
        <v>12</v>
      </c>
      <c r="C2325">
        <v>24</v>
      </c>
      <c r="D2325" s="30">
        <f t="shared" si="36"/>
        <v>38345</v>
      </c>
      <c r="E2325">
        <v>230.67</v>
      </c>
      <c r="F2325">
        <v>116.89</v>
      </c>
      <c r="G2325">
        <v>9.4580000000000002</v>
      </c>
      <c r="H2325">
        <v>5.5019999999999998</v>
      </c>
      <c r="I2325">
        <v>6.9669999999999996</v>
      </c>
      <c r="J2325">
        <v>4.3449999999999998</v>
      </c>
      <c r="K2325">
        <v>4.1989999999999998</v>
      </c>
      <c r="L2325">
        <v>23.157</v>
      </c>
    </row>
    <row r="2326" spans="1:12">
      <c r="A2326" s="15">
        <v>2004</v>
      </c>
      <c r="B2326">
        <v>12</v>
      </c>
      <c r="C2326">
        <v>27</v>
      </c>
      <c r="D2326" s="30">
        <f t="shared" si="36"/>
        <v>38348</v>
      </c>
      <c r="E2326">
        <v>230.21</v>
      </c>
      <c r="F2326">
        <v>116.57</v>
      </c>
      <c r="G2326">
        <v>9.4580000000000002</v>
      </c>
      <c r="H2326">
        <v>5.4939999999999998</v>
      </c>
      <c r="I2326">
        <v>7.0449999999999999</v>
      </c>
      <c r="J2326">
        <v>4.3330000000000002</v>
      </c>
      <c r="K2326">
        <v>4.1859999999999999</v>
      </c>
      <c r="L2326">
        <v>23.058</v>
      </c>
    </row>
    <row r="2327" spans="1:12">
      <c r="A2327" s="15">
        <v>2004</v>
      </c>
      <c r="B2327">
        <v>12</v>
      </c>
      <c r="C2327">
        <v>28</v>
      </c>
      <c r="D2327" s="30">
        <f t="shared" si="36"/>
        <v>38349</v>
      </c>
      <c r="E2327">
        <v>230.16</v>
      </c>
      <c r="F2327">
        <v>116.52</v>
      </c>
      <c r="G2327">
        <v>9.4580000000000002</v>
      </c>
      <c r="H2327">
        <v>5.4909999999999997</v>
      </c>
      <c r="I2327">
        <v>7.0609999999999999</v>
      </c>
      <c r="J2327">
        <v>4.33</v>
      </c>
      <c r="K2327">
        <v>4.1820000000000004</v>
      </c>
      <c r="L2327">
        <v>23.027999999999999</v>
      </c>
    </row>
    <row r="2328" spans="1:12">
      <c r="A2328" s="15">
        <v>2004</v>
      </c>
      <c r="B2328">
        <v>12</v>
      </c>
      <c r="C2328">
        <v>29</v>
      </c>
      <c r="D2328" s="30">
        <f t="shared" si="36"/>
        <v>38350</v>
      </c>
      <c r="E2328">
        <v>229.83</v>
      </c>
      <c r="F2328">
        <v>116.32</v>
      </c>
      <c r="G2328">
        <v>9.4580000000000002</v>
      </c>
      <c r="H2328">
        <v>5.4880000000000004</v>
      </c>
      <c r="I2328">
        <v>7.1059999999999999</v>
      </c>
      <c r="J2328">
        <v>4.3250000000000002</v>
      </c>
      <c r="K2328">
        <v>4.1769999999999996</v>
      </c>
      <c r="L2328">
        <v>22.989000000000001</v>
      </c>
    </row>
    <row r="2329" spans="1:12">
      <c r="A2329" s="15">
        <v>2004</v>
      </c>
      <c r="B2329">
        <v>12</v>
      </c>
      <c r="C2329">
        <v>30</v>
      </c>
      <c r="D2329" s="30">
        <f t="shared" si="36"/>
        <v>38351</v>
      </c>
      <c r="E2329">
        <v>230.98</v>
      </c>
      <c r="F2329">
        <v>116.89</v>
      </c>
      <c r="G2329">
        <v>9.4580000000000002</v>
      </c>
      <c r="H2329">
        <v>5.4859999999999998</v>
      </c>
      <c r="I2329">
        <v>6.9939999999999998</v>
      </c>
      <c r="J2329">
        <v>4.327</v>
      </c>
      <c r="K2329">
        <v>4.181</v>
      </c>
      <c r="L2329">
        <v>23.003</v>
      </c>
    </row>
    <row r="2330" spans="1:12">
      <c r="A2330" s="15">
        <v>2004</v>
      </c>
      <c r="B2330">
        <v>12</v>
      </c>
      <c r="C2330">
        <v>31</v>
      </c>
      <c r="D2330" s="30">
        <f t="shared" si="36"/>
        <v>38352</v>
      </c>
      <c r="E2330">
        <v>230.27</v>
      </c>
      <c r="F2330">
        <v>116.5</v>
      </c>
      <c r="G2330">
        <v>9.4580000000000002</v>
      </c>
      <c r="H2330">
        <v>5.4829999999999997</v>
      </c>
      <c r="I2330">
        <v>7.0789999999999997</v>
      </c>
      <c r="J2330">
        <v>4.3209999999999997</v>
      </c>
      <c r="K2330">
        <v>4.173</v>
      </c>
      <c r="L2330">
        <v>22.95</v>
      </c>
    </row>
    <row r="2331" spans="1:12">
      <c r="A2331" s="15">
        <v>2005</v>
      </c>
      <c r="B2331">
        <v>1</v>
      </c>
      <c r="C2331">
        <v>1</v>
      </c>
      <c r="D2331" s="30">
        <f t="shared" si="36"/>
        <v>38353</v>
      </c>
      <c r="E2331">
        <v>229.72</v>
      </c>
      <c r="F2331">
        <v>116.22</v>
      </c>
      <c r="G2331">
        <v>9.4580000000000002</v>
      </c>
      <c r="H2331">
        <v>5.4829999999999997</v>
      </c>
      <c r="I2331">
        <v>7.1379999999999999</v>
      </c>
      <c r="J2331">
        <v>4.3179999999999996</v>
      </c>
      <c r="K2331">
        <v>4.17</v>
      </c>
      <c r="L2331">
        <v>22.93</v>
      </c>
    </row>
    <row r="2332" spans="1:12">
      <c r="A2332" s="15">
        <v>2005</v>
      </c>
      <c r="B2332">
        <v>1</v>
      </c>
      <c r="C2332">
        <v>3</v>
      </c>
      <c r="D2332" s="30">
        <f t="shared" si="36"/>
        <v>38355</v>
      </c>
      <c r="E2332">
        <v>228.71</v>
      </c>
      <c r="F2332">
        <v>116.23</v>
      </c>
      <c r="G2332">
        <v>9.6579999999999995</v>
      </c>
      <c r="H2332">
        <v>5.5910000000000002</v>
      </c>
      <c r="I2332">
        <v>7.0170000000000003</v>
      </c>
      <c r="J2332">
        <v>4.4009999999999998</v>
      </c>
      <c r="K2332">
        <v>4.2519999999999998</v>
      </c>
      <c r="L2332">
        <v>23.622</v>
      </c>
    </row>
    <row r="2333" spans="1:12">
      <c r="A2333" s="15">
        <v>2005</v>
      </c>
      <c r="B2333">
        <v>1</v>
      </c>
      <c r="C2333">
        <v>4</v>
      </c>
      <c r="D2333" s="30">
        <f t="shared" si="36"/>
        <v>38356</v>
      </c>
      <c r="E2333">
        <v>229.36</v>
      </c>
      <c r="F2333">
        <v>116.54</v>
      </c>
      <c r="G2333">
        <v>9.6579999999999995</v>
      </c>
      <c r="H2333">
        <v>5.5880000000000001</v>
      </c>
      <c r="I2333">
        <v>6.96</v>
      </c>
      <c r="J2333">
        <v>4.4009999999999998</v>
      </c>
      <c r="K2333">
        <v>4.2530000000000001</v>
      </c>
      <c r="L2333">
        <v>23.617000000000001</v>
      </c>
    </row>
    <row r="2334" spans="1:12">
      <c r="A2334" s="15">
        <v>2005</v>
      </c>
      <c r="B2334">
        <v>1</v>
      </c>
      <c r="C2334">
        <v>5</v>
      </c>
      <c r="D2334" s="30">
        <f t="shared" si="36"/>
        <v>38357</v>
      </c>
      <c r="E2334">
        <v>229.67</v>
      </c>
      <c r="F2334">
        <v>116.67</v>
      </c>
      <c r="G2334">
        <v>9.6519999999999992</v>
      </c>
      <c r="H2334">
        <v>5.6040000000000001</v>
      </c>
      <c r="I2334">
        <v>6.9269999999999996</v>
      </c>
      <c r="J2334">
        <v>4.4139999999999997</v>
      </c>
      <c r="K2334">
        <v>4.266</v>
      </c>
      <c r="L2334">
        <v>23.739000000000001</v>
      </c>
    </row>
    <row r="2335" spans="1:12">
      <c r="A2335" s="15">
        <v>2005</v>
      </c>
      <c r="B2335">
        <v>1</v>
      </c>
      <c r="C2335">
        <v>6</v>
      </c>
      <c r="D2335" s="30">
        <f t="shared" si="36"/>
        <v>38358</v>
      </c>
      <c r="E2335">
        <v>228.77</v>
      </c>
      <c r="F2335">
        <v>116.18</v>
      </c>
      <c r="G2335">
        <v>9.6519999999999992</v>
      </c>
      <c r="H2335">
        <v>5.601</v>
      </c>
      <c r="I2335">
        <v>7.0309999999999997</v>
      </c>
      <c r="J2335">
        <v>4.407</v>
      </c>
      <c r="K2335">
        <v>4.2569999999999997</v>
      </c>
      <c r="L2335">
        <v>23.678999999999998</v>
      </c>
    </row>
    <row r="2336" spans="1:12">
      <c r="A2336" s="15">
        <v>2005</v>
      </c>
      <c r="B2336">
        <v>1</v>
      </c>
      <c r="C2336">
        <v>7</v>
      </c>
      <c r="D2336" s="30">
        <f t="shared" si="36"/>
        <v>38359</v>
      </c>
      <c r="E2336">
        <v>228.64</v>
      </c>
      <c r="F2336">
        <v>116.09</v>
      </c>
      <c r="G2336">
        <v>9.6519999999999992</v>
      </c>
      <c r="H2336">
        <v>5.5990000000000002</v>
      </c>
      <c r="I2336">
        <v>7.0540000000000003</v>
      </c>
      <c r="J2336">
        <v>4.4029999999999996</v>
      </c>
      <c r="K2336">
        <v>4.2530000000000001</v>
      </c>
      <c r="L2336">
        <v>23.646999999999998</v>
      </c>
    </row>
    <row r="2337" spans="1:12">
      <c r="A2337" s="15">
        <v>2005</v>
      </c>
      <c r="B2337">
        <v>1</v>
      </c>
      <c r="C2337">
        <v>8</v>
      </c>
      <c r="D2337" s="30">
        <f t="shared" si="36"/>
        <v>38360</v>
      </c>
      <c r="E2337">
        <v>229.47</v>
      </c>
      <c r="F2337">
        <v>116.49</v>
      </c>
      <c r="G2337">
        <v>9.6519999999999992</v>
      </c>
      <c r="H2337">
        <v>5.5960000000000001</v>
      </c>
      <c r="I2337">
        <v>6.9779999999999998</v>
      </c>
      <c r="J2337">
        <v>4.4039999999999999</v>
      </c>
      <c r="K2337">
        <v>4.2549999999999999</v>
      </c>
      <c r="L2337">
        <v>23.648</v>
      </c>
    </row>
    <row r="2338" spans="1:12">
      <c r="A2338" s="15">
        <v>2005</v>
      </c>
      <c r="B2338">
        <v>1</v>
      </c>
      <c r="C2338">
        <v>10</v>
      </c>
      <c r="D2338" s="30">
        <f t="shared" si="36"/>
        <v>38362</v>
      </c>
      <c r="E2338">
        <v>228.99</v>
      </c>
      <c r="F2338">
        <v>116.19</v>
      </c>
      <c r="G2338">
        <v>9.6519999999999992</v>
      </c>
      <c r="H2338">
        <v>5.59</v>
      </c>
      <c r="I2338">
        <v>7.048</v>
      </c>
      <c r="J2338">
        <v>4.3949999999999996</v>
      </c>
      <c r="K2338">
        <v>4.2460000000000004</v>
      </c>
      <c r="L2338">
        <v>23.576000000000001</v>
      </c>
    </row>
    <row r="2339" spans="1:12">
      <c r="A2339" s="15">
        <v>2005</v>
      </c>
      <c r="B2339">
        <v>1</v>
      </c>
      <c r="C2339">
        <v>11</v>
      </c>
      <c r="D2339" s="30">
        <f t="shared" si="36"/>
        <v>38363</v>
      </c>
      <c r="E2339">
        <v>228.76</v>
      </c>
      <c r="F2339">
        <v>116.04</v>
      </c>
      <c r="G2339">
        <v>9.6519999999999992</v>
      </c>
      <c r="H2339">
        <v>5.5880000000000001</v>
      </c>
      <c r="I2339">
        <v>7.0819999999999999</v>
      </c>
      <c r="J2339">
        <v>4.391</v>
      </c>
      <c r="K2339">
        <v>4.2409999999999997</v>
      </c>
      <c r="L2339">
        <v>23.54</v>
      </c>
    </row>
    <row r="2340" spans="1:12">
      <c r="A2340" s="15">
        <v>2005</v>
      </c>
      <c r="B2340">
        <v>1</v>
      </c>
      <c r="C2340">
        <v>12</v>
      </c>
      <c r="D2340" s="30">
        <f t="shared" si="36"/>
        <v>38364</v>
      </c>
      <c r="E2340">
        <v>229.28</v>
      </c>
      <c r="F2340">
        <v>116.28</v>
      </c>
      <c r="G2340">
        <v>9.6519999999999992</v>
      </c>
      <c r="H2340">
        <v>5.585</v>
      </c>
      <c r="I2340">
        <v>7.0369999999999999</v>
      </c>
      <c r="J2340">
        <v>4.3899999999999997</v>
      </c>
      <c r="K2340">
        <v>4.2409999999999997</v>
      </c>
      <c r="L2340">
        <v>23.53</v>
      </c>
    </row>
    <row r="2341" spans="1:12">
      <c r="A2341" s="15">
        <v>2005</v>
      </c>
      <c r="B2341">
        <v>1</v>
      </c>
      <c r="C2341">
        <v>13</v>
      </c>
      <c r="D2341" s="30">
        <f t="shared" si="36"/>
        <v>38365</v>
      </c>
      <c r="E2341">
        <v>229.76</v>
      </c>
      <c r="F2341">
        <v>116.5</v>
      </c>
      <c r="G2341">
        <v>9.6519999999999992</v>
      </c>
      <c r="H2341">
        <v>5.5819999999999999</v>
      </c>
      <c r="I2341">
        <v>6.9969999999999999</v>
      </c>
      <c r="J2341">
        <v>4.3890000000000002</v>
      </c>
      <c r="K2341">
        <v>4.2409999999999997</v>
      </c>
      <c r="L2341">
        <v>23.52</v>
      </c>
    </row>
    <row r="2342" spans="1:12">
      <c r="A2342" s="15">
        <v>2005</v>
      </c>
      <c r="B2342">
        <v>1</v>
      </c>
      <c r="C2342">
        <v>14</v>
      </c>
      <c r="D2342" s="30">
        <f t="shared" si="36"/>
        <v>38366</v>
      </c>
      <c r="E2342">
        <v>229.13</v>
      </c>
      <c r="F2342">
        <v>116.14</v>
      </c>
      <c r="G2342">
        <v>9.6519999999999992</v>
      </c>
      <c r="H2342">
        <v>5.5789999999999997</v>
      </c>
      <c r="I2342">
        <v>7.0720000000000001</v>
      </c>
      <c r="J2342">
        <v>4.3840000000000003</v>
      </c>
      <c r="K2342">
        <v>4.234</v>
      </c>
      <c r="L2342">
        <v>23.472000000000001</v>
      </c>
    </row>
    <row r="2343" spans="1:12">
      <c r="A2343" s="15">
        <v>2005</v>
      </c>
      <c r="B2343">
        <v>1</v>
      </c>
      <c r="C2343">
        <v>15</v>
      </c>
      <c r="D2343" s="30">
        <f t="shared" si="36"/>
        <v>38367</v>
      </c>
      <c r="E2343">
        <v>228.07</v>
      </c>
      <c r="F2343">
        <v>115.57</v>
      </c>
      <c r="G2343">
        <v>9.6519999999999992</v>
      </c>
      <c r="H2343">
        <v>5.5759999999999996</v>
      </c>
      <c r="I2343">
        <v>7.194</v>
      </c>
      <c r="J2343">
        <v>4.3760000000000003</v>
      </c>
      <c r="K2343">
        <v>4.2240000000000002</v>
      </c>
      <c r="L2343">
        <v>23.407</v>
      </c>
    </row>
    <row r="2344" spans="1:12">
      <c r="A2344" s="15">
        <v>2005</v>
      </c>
      <c r="B2344">
        <v>1</v>
      </c>
      <c r="C2344">
        <v>17</v>
      </c>
      <c r="D2344" s="30">
        <f t="shared" si="36"/>
        <v>38369</v>
      </c>
      <c r="E2344">
        <v>228.44</v>
      </c>
      <c r="F2344">
        <v>115.71</v>
      </c>
      <c r="G2344">
        <v>9.6519999999999992</v>
      </c>
      <c r="H2344">
        <v>5.5709999999999997</v>
      </c>
      <c r="I2344">
        <v>7.1749999999999998</v>
      </c>
      <c r="J2344">
        <v>4.3710000000000004</v>
      </c>
      <c r="K2344">
        <v>4.22</v>
      </c>
      <c r="L2344">
        <v>23.364999999999998</v>
      </c>
    </row>
    <row r="2345" spans="1:12">
      <c r="A2345" s="15">
        <v>2005</v>
      </c>
      <c r="B2345">
        <v>1</v>
      </c>
      <c r="C2345">
        <v>18</v>
      </c>
      <c r="D2345" s="30">
        <f t="shared" si="36"/>
        <v>38370</v>
      </c>
      <c r="E2345">
        <v>228</v>
      </c>
      <c r="F2345">
        <v>115.46</v>
      </c>
      <c r="G2345">
        <v>9.6519999999999992</v>
      </c>
      <c r="H2345">
        <v>5.5679999999999996</v>
      </c>
      <c r="I2345">
        <v>7.165</v>
      </c>
      <c r="J2345">
        <v>4.3810000000000002</v>
      </c>
      <c r="K2345">
        <v>4.2290000000000001</v>
      </c>
      <c r="L2345">
        <v>23.408999999999999</v>
      </c>
    </row>
    <row r="2346" spans="1:12">
      <c r="A2346" s="15">
        <v>2005</v>
      </c>
      <c r="B2346">
        <v>1</v>
      </c>
      <c r="C2346">
        <v>19</v>
      </c>
      <c r="D2346" s="30">
        <f t="shared" si="36"/>
        <v>38371</v>
      </c>
      <c r="E2346">
        <v>227.49</v>
      </c>
      <c r="F2346">
        <v>115.17</v>
      </c>
      <c r="G2346">
        <v>9.6519999999999992</v>
      </c>
      <c r="H2346">
        <v>5.5650000000000004</v>
      </c>
      <c r="I2346">
        <v>7.2290000000000001</v>
      </c>
      <c r="J2346">
        <v>4.375</v>
      </c>
      <c r="K2346">
        <v>4.2229999999999999</v>
      </c>
      <c r="L2346">
        <v>23.363</v>
      </c>
    </row>
    <row r="2347" spans="1:12">
      <c r="A2347" s="15">
        <v>2005</v>
      </c>
      <c r="B2347">
        <v>1</v>
      </c>
      <c r="C2347">
        <v>20</v>
      </c>
      <c r="D2347" s="30">
        <f t="shared" si="36"/>
        <v>38372</v>
      </c>
      <c r="E2347">
        <v>228.48</v>
      </c>
      <c r="F2347">
        <v>115.66</v>
      </c>
      <c r="G2347">
        <v>9.6519999999999992</v>
      </c>
      <c r="H2347">
        <v>5.5629999999999997</v>
      </c>
      <c r="I2347">
        <v>7.1340000000000003</v>
      </c>
      <c r="J2347">
        <v>4.3760000000000003</v>
      </c>
      <c r="K2347">
        <v>4.226</v>
      </c>
      <c r="L2347">
        <v>23.37</v>
      </c>
    </row>
    <row r="2348" spans="1:12">
      <c r="A2348" s="15">
        <v>2005</v>
      </c>
      <c r="B2348">
        <v>1</v>
      </c>
      <c r="C2348">
        <v>22</v>
      </c>
      <c r="D2348" s="30">
        <f t="shared" si="36"/>
        <v>38374</v>
      </c>
      <c r="E2348">
        <v>228.74</v>
      </c>
      <c r="F2348">
        <v>115.74</v>
      </c>
      <c r="G2348">
        <v>9.6519999999999992</v>
      </c>
      <c r="H2348">
        <v>5.5570000000000004</v>
      </c>
      <c r="I2348">
        <v>7.1269999999999998</v>
      </c>
      <c r="J2348">
        <v>4.3710000000000004</v>
      </c>
      <c r="K2348">
        <v>4.2210000000000001</v>
      </c>
      <c r="L2348">
        <v>23.324000000000002</v>
      </c>
    </row>
    <row r="2349" spans="1:12">
      <c r="A2349" s="15">
        <v>2005</v>
      </c>
      <c r="B2349">
        <v>1</v>
      </c>
      <c r="C2349">
        <v>24</v>
      </c>
      <c r="D2349" s="30">
        <f t="shared" si="36"/>
        <v>38376</v>
      </c>
      <c r="E2349">
        <v>228.5</v>
      </c>
      <c r="F2349">
        <v>115.57</v>
      </c>
      <c r="G2349">
        <v>9.6519999999999992</v>
      </c>
      <c r="H2349">
        <v>5.5510000000000002</v>
      </c>
      <c r="I2349">
        <v>7.1639999999999997</v>
      </c>
      <c r="J2349">
        <v>4.3659999999999997</v>
      </c>
      <c r="K2349">
        <v>4.2149999999999999</v>
      </c>
      <c r="L2349">
        <v>23.271999999999998</v>
      </c>
    </row>
    <row r="2350" spans="1:12">
      <c r="A2350" s="15">
        <v>2005</v>
      </c>
      <c r="B2350">
        <v>1</v>
      </c>
      <c r="C2350">
        <v>25</v>
      </c>
      <c r="D2350" s="30">
        <f t="shared" si="36"/>
        <v>38377</v>
      </c>
      <c r="E2350">
        <v>228.82</v>
      </c>
      <c r="F2350">
        <v>115.71</v>
      </c>
      <c r="G2350">
        <v>9.6519999999999992</v>
      </c>
      <c r="H2350">
        <v>5.5490000000000004</v>
      </c>
      <c r="I2350">
        <v>7.1390000000000002</v>
      </c>
      <c r="J2350">
        <v>4.3639999999999999</v>
      </c>
      <c r="K2350">
        <v>4.2130000000000001</v>
      </c>
      <c r="L2350">
        <v>23.254999999999999</v>
      </c>
    </row>
    <row r="2351" spans="1:12">
      <c r="A2351" s="15">
        <v>2005</v>
      </c>
      <c r="B2351">
        <v>1</v>
      </c>
      <c r="C2351">
        <v>27</v>
      </c>
      <c r="D2351" s="30">
        <f t="shared" si="36"/>
        <v>38379</v>
      </c>
      <c r="E2351">
        <v>231.6</v>
      </c>
      <c r="F2351">
        <v>117.09</v>
      </c>
      <c r="G2351">
        <v>9.6519999999999992</v>
      </c>
      <c r="H2351">
        <v>5.5430000000000001</v>
      </c>
      <c r="I2351">
        <v>6.867</v>
      </c>
      <c r="J2351">
        <v>4.3689999999999998</v>
      </c>
      <c r="K2351">
        <v>4.2240000000000002</v>
      </c>
      <c r="L2351">
        <v>23.297000000000001</v>
      </c>
    </row>
    <row r="2352" spans="1:12">
      <c r="A2352" s="15">
        <v>2005</v>
      </c>
      <c r="B2352">
        <v>1</v>
      </c>
      <c r="C2352">
        <v>28</v>
      </c>
      <c r="D2352" s="30">
        <f t="shared" si="36"/>
        <v>38380</v>
      </c>
      <c r="E2352">
        <v>229.39</v>
      </c>
      <c r="F2352">
        <v>115.92</v>
      </c>
      <c r="G2352">
        <v>9.6519999999999992</v>
      </c>
      <c r="H2352">
        <v>5.54</v>
      </c>
      <c r="I2352">
        <v>7.0640000000000001</v>
      </c>
      <c r="J2352">
        <v>4.367</v>
      </c>
      <c r="K2352">
        <v>4.218</v>
      </c>
      <c r="L2352">
        <v>23.251999999999999</v>
      </c>
    </row>
    <row r="2353" spans="1:12">
      <c r="A2353" s="15">
        <v>2005</v>
      </c>
      <c r="B2353">
        <v>1</v>
      </c>
      <c r="C2353">
        <v>29</v>
      </c>
      <c r="D2353" s="30">
        <f t="shared" si="36"/>
        <v>38381</v>
      </c>
      <c r="E2353">
        <v>229.23</v>
      </c>
      <c r="F2353">
        <v>115.81</v>
      </c>
      <c r="G2353">
        <v>9.6519999999999992</v>
      </c>
      <c r="H2353">
        <v>5.5380000000000003</v>
      </c>
      <c r="I2353">
        <v>6.976</v>
      </c>
      <c r="J2353">
        <v>4.3890000000000002</v>
      </c>
      <c r="K2353">
        <v>4.2409999999999997</v>
      </c>
      <c r="L2353">
        <v>23.369</v>
      </c>
    </row>
    <row r="2354" spans="1:12">
      <c r="A2354" s="15">
        <v>2005</v>
      </c>
      <c r="B2354">
        <v>1</v>
      </c>
      <c r="C2354">
        <v>31</v>
      </c>
      <c r="D2354" s="30">
        <f t="shared" si="36"/>
        <v>38383</v>
      </c>
      <c r="E2354">
        <v>228.82</v>
      </c>
      <c r="F2354">
        <v>115.55</v>
      </c>
      <c r="G2354">
        <v>9.6519999999999992</v>
      </c>
      <c r="H2354">
        <v>5.532</v>
      </c>
      <c r="I2354">
        <v>7.0389999999999997</v>
      </c>
      <c r="J2354">
        <v>4.3810000000000002</v>
      </c>
      <c r="K2354">
        <v>4.2320000000000002</v>
      </c>
      <c r="L2354">
        <v>23.298999999999999</v>
      </c>
    </row>
    <row r="2355" spans="1:12">
      <c r="A2355" s="15">
        <v>2005</v>
      </c>
      <c r="B2355">
        <v>2</v>
      </c>
      <c r="C2355">
        <v>1</v>
      </c>
      <c r="D2355" s="30">
        <f t="shared" si="36"/>
        <v>38384</v>
      </c>
      <c r="E2355">
        <v>230.25</v>
      </c>
      <c r="F2355">
        <v>116.28</v>
      </c>
      <c r="G2355">
        <v>9.6519999999999992</v>
      </c>
      <c r="H2355">
        <v>5.532</v>
      </c>
      <c r="I2355">
        <v>6.89</v>
      </c>
      <c r="J2355">
        <v>4.3869999999999996</v>
      </c>
      <c r="K2355">
        <v>4.2409999999999997</v>
      </c>
      <c r="L2355">
        <v>23.347999999999999</v>
      </c>
    </row>
    <row r="2356" spans="1:12">
      <c r="A2356" s="15">
        <v>2005</v>
      </c>
      <c r="B2356">
        <v>2</v>
      </c>
      <c r="C2356">
        <v>2</v>
      </c>
      <c r="D2356" s="30">
        <f t="shared" si="36"/>
        <v>38385</v>
      </c>
      <c r="E2356">
        <v>229.5</v>
      </c>
      <c r="F2356">
        <v>115.87</v>
      </c>
      <c r="G2356">
        <v>9.6519999999999992</v>
      </c>
      <c r="H2356">
        <v>5.5289999999999999</v>
      </c>
      <c r="I2356">
        <v>6.9790000000000001</v>
      </c>
      <c r="J2356">
        <v>4.38</v>
      </c>
      <c r="K2356">
        <v>4.2329999999999997</v>
      </c>
      <c r="L2356">
        <v>23.295000000000002</v>
      </c>
    </row>
    <row r="2357" spans="1:12">
      <c r="A2357" s="15">
        <v>2005</v>
      </c>
      <c r="B2357">
        <v>2</v>
      </c>
      <c r="C2357">
        <v>3</v>
      </c>
      <c r="D2357" s="30">
        <f t="shared" si="36"/>
        <v>38386</v>
      </c>
      <c r="E2357">
        <v>228.94</v>
      </c>
      <c r="F2357">
        <v>115.55</v>
      </c>
      <c r="G2357">
        <v>9.6519999999999992</v>
      </c>
      <c r="H2357">
        <v>5.5259999999999998</v>
      </c>
      <c r="I2357">
        <v>7.04</v>
      </c>
      <c r="J2357">
        <v>4.3769999999999998</v>
      </c>
      <c r="K2357">
        <v>4.2279999999999998</v>
      </c>
      <c r="L2357">
        <v>23.259</v>
      </c>
    </row>
    <row r="2358" spans="1:12">
      <c r="A2358" s="15">
        <v>2005</v>
      </c>
      <c r="B2358">
        <v>2</v>
      </c>
      <c r="C2358">
        <v>4</v>
      </c>
      <c r="D2358" s="30">
        <f t="shared" si="36"/>
        <v>38387</v>
      </c>
      <c r="E2358">
        <v>230.37</v>
      </c>
      <c r="F2358">
        <v>116.26</v>
      </c>
      <c r="G2358">
        <v>9.6519999999999992</v>
      </c>
      <c r="H2358">
        <v>5.524</v>
      </c>
      <c r="I2358">
        <v>6.9</v>
      </c>
      <c r="J2358">
        <v>4.3789999999999996</v>
      </c>
      <c r="K2358">
        <v>4.2329999999999997</v>
      </c>
      <c r="L2358">
        <v>23.28</v>
      </c>
    </row>
    <row r="2359" spans="1:12">
      <c r="A2359" s="15">
        <v>2005</v>
      </c>
      <c r="B2359">
        <v>2</v>
      </c>
      <c r="C2359">
        <v>5</v>
      </c>
      <c r="D2359" s="30">
        <f t="shared" si="36"/>
        <v>38388</v>
      </c>
      <c r="E2359">
        <v>235.61</v>
      </c>
      <c r="F2359">
        <v>118.92</v>
      </c>
      <c r="G2359">
        <v>9.6519999999999992</v>
      </c>
      <c r="H2359">
        <v>5.5209999999999999</v>
      </c>
      <c r="I2359">
        <v>6.3710000000000004</v>
      </c>
      <c r="J2359">
        <v>4.3979999999999997</v>
      </c>
      <c r="K2359">
        <v>4.2619999999999996</v>
      </c>
      <c r="L2359">
        <v>23.427</v>
      </c>
    </row>
    <row r="2360" spans="1:12">
      <c r="A2360" s="15">
        <v>2005</v>
      </c>
      <c r="B2360">
        <v>2</v>
      </c>
      <c r="C2360">
        <v>7</v>
      </c>
      <c r="D2360" s="30">
        <f t="shared" si="36"/>
        <v>38390</v>
      </c>
      <c r="E2360">
        <v>229.74</v>
      </c>
      <c r="F2360">
        <v>115.85</v>
      </c>
      <c r="G2360">
        <v>9.6519999999999992</v>
      </c>
      <c r="H2360">
        <v>5.5149999999999997</v>
      </c>
      <c r="I2360">
        <v>6.9950000000000001</v>
      </c>
      <c r="J2360">
        <v>4.367</v>
      </c>
      <c r="K2360">
        <v>4.22</v>
      </c>
      <c r="L2360">
        <v>23.175999999999998</v>
      </c>
    </row>
    <row r="2361" spans="1:12">
      <c r="A2361" s="15">
        <v>2005</v>
      </c>
      <c r="B2361">
        <v>2</v>
      </c>
      <c r="C2361">
        <v>8</v>
      </c>
      <c r="D2361" s="30">
        <f t="shared" si="36"/>
        <v>38391</v>
      </c>
      <c r="E2361">
        <v>231.08</v>
      </c>
      <c r="F2361">
        <v>116.51</v>
      </c>
      <c r="G2361">
        <v>9.6519999999999992</v>
      </c>
      <c r="H2361">
        <v>5.5129999999999999</v>
      </c>
      <c r="I2361">
        <v>6.8650000000000002</v>
      </c>
      <c r="J2361">
        <v>4.37</v>
      </c>
      <c r="K2361">
        <v>4.2249999999999996</v>
      </c>
      <c r="L2361">
        <v>23.193999999999999</v>
      </c>
    </row>
    <row r="2362" spans="1:12">
      <c r="A2362" s="15">
        <v>2005</v>
      </c>
      <c r="B2362">
        <v>2</v>
      </c>
      <c r="C2362">
        <v>9</v>
      </c>
      <c r="D2362" s="30">
        <f t="shared" si="36"/>
        <v>38392</v>
      </c>
      <c r="E2362">
        <v>231.03</v>
      </c>
      <c r="F2362">
        <v>116.46</v>
      </c>
      <c r="G2362">
        <v>9.6519999999999992</v>
      </c>
      <c r="H2362">
        <v>5.51</v>
      </c>
      <c r="I2362">
        <v>6.8810000000000002</v>
      </c>
      <c r="J2362">
        <v>4.3659999999999997</v>
      </c>
      <c r="K2362">
        <v>4.2210000000000001</v>
      </c>
      <c r="L2362">
        <v>23.164999999999999</v>
      </c>
    </row>
    <row r="2363" spans="1:12">
      <c r="A2363" s="15">
        <v>2005</v>
      </c>
      <c r="B2363">
        <v>2</v>
      </c>
      <c r="C2363">
        <v>10</v>
      </c>
      <c r="D2363" s="30">
        <f t="shared" si="36"/>
        <v>38393</v>
      </c>
      <c r="E2363">
        <v>230.95</v>
      </c>
      <c r="F2363">
        <v>116.39</v>
      </c>
      <c r="G2363">
        <v>9.6519999999999992</v>
      </c>
      <c r="H2363">
        <v>5.5069999999999997</v>
      </c>
      <c r="I2363">
        <v>6.9</v>
      </c>
      <c r="J2363">
        <v>4.3630000000000004</v>
      </c>
      <c r="K2363">
        <v>4.2169999999999996</v>
      </c>
      <c r="L2363">
        <v>23.134</v>
      </c>
    </row>
    <row r="2364" spans="1:12">
      <c r="A2364" s="15">
        <v>2005</v>
      </c>
      <c r="B2364">
        <v>2</v>
      </c>
      <c r="C2364">
        <v>11</v>
      </c>
      <c r="D2364" s="30">
        <f t="shared" si="36"/>
        <v>38394</v>
      </c>
      <c r="E2364">
        <v>231.36</v>
      </c>
      <c r="F2364">
        <v>116.57</v>
      </c>
      <c r="G2364">
        <v>9.6519999999999992</v>
      </c>
      <c r="H2364">
        <v>5.5039999999999996</v>
      </c>
      <c r="I2364">
        <v>6.867</v>
      </c>
      <c r="J2364">
        <v>4.3609999999999998</v>
      </c>
      <c r="K2364">
        <v>4.2169999999999996</v>
      </c>
      <c r="L2364">
        <v>23.120999999999999</v>
      </c>
    </row>
    <row r="2365" spans="1:12">
      <c r="A2365" s="15">
        <v>2005</v>
      </c>
      <c r="B2365">
        <v>2</v>
      </c>
      <c r="C2365">
        <v>12</v>
      </c>
      <c r="D2365" s="30">
        <f t="shared" si="36"/>
        <v>38395</v>
      </c>
      <c r="E2365">
        <v>232.38</v>
      </c>
      <c r="F2365">
        <v>117.07</v>
      </c>
      <c r="G2365">
        <v>9.6519999999999992</v>
      </c>
      <c r="H2365">
        <v>5.5010000000000003</v>
      </c>
      <c r="I2365">
        <v>6.77</v>
      </c>
      <c r="J2365">
        <v>4.3620000000000001</v>
      </c>
      <c r="K2365">
        <v>4.22</v>
      </c>
      <c r="L2365">
        <v>23.126999999999999</v>
      </c>
    </row>
    <row r="2366" spans="1:12">
      <c r="A2366" s="15">
        <v>2005</v>
      </c>
      <c r="B2366">
        <v>2</v>
      </c>
      <c r="C2366">
        <v>14</v>
      </c>
      <c r="D2366" s="30">
        <f t="shared" si="36"/>
        <v>38397</v>
      </c>
      <c r="E2366">
        <v>232.24</v>
      </c>
      <c r="F2366">
        <v>116.94</v>
      </c>
      <c r="G2366">
        <v>9.6519999999999992</v>
      </c>
      <c r="H2366">
        <v>5.4960000000000004</v>
      </c>
      <c r="I2366">
        <v>6.8049999999999997</v>
      </c>
      <c r="J2366">
        <v>4.3550000000000004</v>
      </c>
      <c r="K2366">
        <v>4.2119999999999997</v>
      </c>
      <c r="L2366">
        <v>23.068000000000001</v>
      </c>
    </row>
    <row r="2367" spans="1:12">
      <c r="A2367" s="15">
        <v>2005</v>
      </c>
      <c r="B2367">
        <v>2</v>
      </c>
      <c r="C2367">
        <v>15</v>
      </c>
      <c r="D2367" s="30">
        <f t="shared" si="36"/>
        <v>38398</v>
      </c>
      <c r="E2367">
        <v>234.08</v>
      </c>
      <c r="F2367">
        <v>117.86</v>
      </c>
      <c r="G2367">
        <v>9.6519999999999992</v>
      </c>
      <c r="H2367">
        <v>5.4930000000000003</v>
      </c>
      <c r="I2367">
        <v>6.6239999999999997</v>
      </c>
      <c r="J2367">
        <v>4.3600000000000003</v>
      </c>
      <c r="K2367">
        <v>4.22</v>
      </c>
      <c r="L2367">
        <v>23.102</v>
      </c>
    </row>
    <row r="2368" spans="1:12">
      <c r="A2368" s="15">
        <v>2005</v>
      </c>
      <c r="B2368">
        <v>2</v>
      </c>
      <c r="C2368">
        <v>16</v>
      </c>
      <c r="D2368" s="30">
        <f t="shared" si="36"/>
        <v>38399</v>
      </c>
      <c r="E2368">
        <v>231.63</v>
      </c>
      <c r="F2368">
        <v>116.58</v>
      </c>
      <c r="G2368">
        <v>9.6519999999999992</v>
      </c>
      <c r="H2368">
        <v>5.49</v>
      </c>
      <c r="I2368">
        <v>6.8890000000000002</v>
      </c>
      <c r="J2368">
        <v>4.3470000000000004</v>
      </c>
      <c r="K2368">
        <v>4.202</v>
      </c>
      <c r="L2368">
        <v>22.992999999999999</v>
      </c>
    </row>
    <row r="2369" spans="1:12">
      <c r="A2369" s="15">
        <v>2005</v>
      </c>
      <c r="B2369">
        <v>2</v>
      </c>
      <c r="C2369">
        <v>17</v>
      </c>
      <c r="D2369" s="30">
        <f t="shared" si="36"/>
        <v>38400</v>
      </c>
      <c r="E2369">
        <v>231.9</v>
      </c>
      <c r="F2369">
        <v>116.69</v>
      </c>
      <c r="G2369">
        <v>9.6519999999999992</v>
      </c>
      <c r="H2369">
        <v>5.4880000000000004</v>
      </c>
      <c r="I2369">
        <v>6.87</v>
      </c>
      <c r="J2369">
        <v>4.3449999999999998</v>
      </c>
      <c r="K2369">
        <v>4.2</v>
      </c>
      <c r="L2369">
        <v>22.974</v>
      </c>
    </row>
    <row r="2370" spans="1:12">
      <c r="A2370" s="15">
        <v>2005</v>
      </c>
      <c r="B2370">
        <v>2</v>
      </c>
      <c r="C2370">
        <v>18</v>
      </c>
      <c r="D2370" s="30">
        <f t="shared" ref="D2370:D2433" si="37">DATE(A2370,B2370,C2370)</f>
        <v>38401</v>
      </c>
      <c r="E2370">
        <v>232.02</v>
      </c>
      <c r="F2370">
        <v>116.73</v>
      </c>
      <c r="G2370">
        <v>9.6519999999999992</v>
      </c>
      <c r="H2370">
        <v>5.4850000000000003</v>
      </c>
      <c r="I2370">
        <v>6.867</v>
      </c>
      <c r="J2370">
        <v>4.3419999999999996</v>
      </c>
      <c r="K2370">
        <v>4.1980000000000004</v>
      </c>
      <c r="L2370">
        <v>22.951000000000001</v>
      </c>
    </row>
    <row r="2371" spans="1:12">
      <c r="A2371" s="15">
        <v>2005</v>
      </c>
      <c r="B2371">
        <v>2</v>
      </c>
      <c r="C2371">
        <v>19</v>
      </c>
      <c r="D2371" s="30">
        <f t="shared" si="37"/>
        <v>38402</v>
      </c>
      <c r="E2371">
        <v>234.36</v>
      </c>
      <c r="F2371">
        <v>117.91</v>
      </c>
      <c r="G2371">
        <v>9.6519999999999992</v>
      </c>
      <c r="H2371">
        <v>5.4820000000000002</v>
      </c>
      <c r="I2371">
        <v>6.633</v>
      </c>
      <c r="J2371">
        <v>4.3479999999999999</v>
      </c>
      <c r="K2371">
        <v>4.2089999999999996</v>
      </c>
      <c r="L2371">
        <v>23.001999999999999</v>
      </c>
    </row>
    <row r="2372" spans="1:12">
      <c r="A2372" s="15">
        <v>2005</v>
      </c>
      <c r="B2372">
        <v>2</v>
      </c>
      <c r="C2372">
        <v>21</v>
      </c>
      <c r="D2372" s="30">
        <f t="shared" si="37"/>
        <v>38404</v>
      </c>
      <c r="E2372">
        <v>232.48</v>
      </c>
      <c r="F2372">
        <v>116.89</v>
      </c>
      <c r="G2372">
        <v>9.6519999999999992</v>
      </c>
      <c r="H2372">
        <v>5.476</v>
      </c>
      <c r="I2372">
        <v>6.8490000000000002</v>
      </c>
      <c r="J2372">
        <v>4.3339999999999996</v>
      </c>
      <c r="K2372">
        <v>4.1909999999999998</v>
      </c>
      <c r="L2372">
        <v>22.885000000000002</v>
      </c>
    </row>
    <row r="2373" spans="1:12">
      <c r="A2373" s="15">
        <v>2005</v>
      </c>
      <c r="B2373">
        <v>2</v>
      </c>
      <c r="C2373">
        <v>22</v>
      </c>
      <c r="D2373" s="30">
        <f t="shared" si="37"/>
        <v>38405</v>
      </c>
      <c r="E2373">
        <v>231.63</v>
      </c>
      <c r="F2373">
        <v>116.43</v>
      </c>
      <c r="G2373">
        <v>9.6519999999999992</v>
      </c>
      <c r="H2373">
        <v>5.4740000000000002</v>
      </c>
      <c r="I2373">
        <v>6.9480000000000004</v>
      </c>
      <c r="J2373">
        <v>4.3280000000000003</v>
      </c>
      <c r="K2373">
        <v>4.1820000000000004</v>
      </c>
      <c r="L2373">
        <v>22.829000000000001</v>
      </c>
    </row>
    <row r="2374" spans="1:12">
      <c r="A2374" s="15">
        <v>2005</v>
      </c>
      <c r="B2374">
        <v>2</v>
      </c>
      <c r="C2374">
        <v>23</v>
      </c>
      <c r="D2374" s="30">
        <f t="shared" si="37"/>
        <v>38406</v>
      </c>
      <c r="E2374">
        <v>234.49</v>
      </c>
      <c r="F2374">
        <v>117.87</v>
      </c>
      <c r="G2374">
        <v>9.6519999999999992</v>
      </c>
      <c r="H2374">
        <v>5.4710000000000001</v>
      </c>
      <c r="I2374">
        <v>6.6589999999999998</v>
      </c>
      <c r="J2374">
        <v>4.3360000000000003</v>
      </c>
      <c r="K2374">
        <v>4.1970000000000001</v>
      </c>
      <c r="L2374">
        <v>22.896999999999998</v>
      </c>
    </row>
    <row r="2375" spans="1:12">
      <c r="A2375" s="15">
        <v>2005</v>
      </c>
      <c r="B2375">
        <v>2</v>
      </c>
      <c r="C2375">
        <v>24</v>
      </c>
      <c r="D2375" s="30">
        <f t="shared" si="37"/>
        <v>38407</v>
      </c>
      <c r="E2375">
        <v>232</v>
      </c>
      <c r="F2375">
        <v>116.56</v>
      </c>
      <c r="G2375">
        <v>9.6519999999999992</v>
      </c>
      <c r="H2375">
        <v>5.468</v>
      </c>
      <c r="I2375">
        <v>6.9080000000000004</v>
      </c>
      <c r="J2375">
        <v>4.3280000000000003</v>
      </c>
      <c r="K2375">
        <v>4.1829999999999998</v>
      </c>
      <c r="L2375">
        <v>22.815000000000001</v>
      </c>
    </row>
    <row r="2376" spans="1:12">
      <c r="A2376" s="15">
        <v>2005</v>
      </c>
      <c r="B2376">
        <v>2</v>
      </c>
      <c r="C2376">
        <v>25</v>
      </c>
      <c r="D2376" s="30">
        <f t="shared" si="37"/>
        <v>38408</v>
      </c>
      <c r="E2376">
        <v>232.5</v>
      </c>
      <c r="F2376">
        <v>116.79</v>
      </c>
      <c r="G2376">
        <v>9.6519999999999992</v>
      </c>
      <c r="H2376">
        <v>5.4649999999999999</v>
      </c>
      <c r="I2376">
        <v>6.8650000000000002</v>
      </c>
      <c r="J2376">
        <v>4.3259999999999996</v>
      </c>
      <c r="K2376">
        <v>4.1829999999999998</v>
      </c>
      <c r="L2376">
        <v>22.803999999999998</v>
      </c>
    </row>
    <row r="2377" spans="1:12">
      <c r="A2377" s="15">
        <v>2005</v>
      </c>
      <c r="B2377">
        <v>2</v>
      </c>
      <c r="C2377">
        <v>26</v>
      </c>
      <c r="D2377" s="30">
        <f t="shared" si="37"/>
        <v>38409</v>
      </c>
      <c r="E2377">
        <v>232.8</v>
      </c>
      <c r="F2377">
        <v>116.92</v>
      </c>
      <c r="G2377">
        <v>9.6519999999999992</v>
      </c>
      <c r="H2377">
        <v>5.4630000000000001</v>
      </c>
      <c r="I2377">
        <v>6.843</v>
      </c>
      <c r="J2377">
        <v>4.3250000000000002</v>
      </c>
      <c r="K2377">
        <v>4.181</v>
      </c>
      <c r="L2377">
        <v>22.786999999999999</v>
      </c>
    </row>
    <row r="2378" spans="1:12">
      <c r="A2378" s="15">
        <v>2005</v>
      </c>
      <c r="B2378">
        <v>2</v>
      </c>
      <c r="C2378">
        <v>28</v>
      </c>
      <c r="D2378" s="30">
        <f t="shared" si="37"/>
        <v>38411</v>
      </c>
      <c r="E2378">
        <v>233.06</v>
      </c>
      <c r="F2378">
        <v>116.99</v>
      </c>
      <c r="G2378">
        <v>9.6519999999999992</v>
      </c>
      <c r="H2378">
        <v>5.4569999999999999</v>
      </c>
      <c r="I2378">
        <v>6.827</v>
      </c>
      <c r="J2378">
        <v>4.3209999999999997</v>
      </c>
      <c r="K2378">
        <v>4.1790000000000003</v>
      </c>
      <c r="L2378">
        <v>22.754000000000001</v>
      </c>
    </row>
    <row r="2379" spans="1:12">
      <c r="A2379" s="15">
        <v>2005</v>
      </c>
      <c r="B2379">
        <v>3</v>
      </c>
      <c r="C2379">
        <v>1</v>
      </c>
      <c r="D2379" s="30">
        <f t="shared" si="37"/>
        <v>38412</v>
      </c>
      <c r="E2379">
        <v>231.14</v>
      </c>
      <c r="F2379">
        <v>115.93</v>
      </c>
      <c r="G2379">
        <v>9.6519999999999992</v>
      </c>
      <c r="H2379">
        <v>5.4489999999999998</v>
      </c>
      <c r="I2379">
        <v>7.0090000000000003</v>
      </c>
      <c r="J2379">
        <v>4.3150000000000004</v>
      </c>
      <c r="K2379">
        <v>4.1689999999999996</v>
      </c>
      <c r="L2379">
        <v>22.672000000000001</v>
      </c>
    </row>
    <row r="2380" spans="1:12">
      <c r="A2380" s="15">
        <v>2005</v>
      </c>
      <c r="B2380">
        <v>3</v>
      </c>
      <c r="C2380">
        <v>2</v>
      </c>
      <c r="D2380" s="30">
        <f t="shared" si="37"/>
        <v>38413</v>
      </c>
      <c r="E2380">
        <v>231.29</v>
      </c>
      <c r="F2380">
        <v>115.98</v>
      </c>
      <c r="G2380">
        <v>9.6519999999999992</v>
      </c>
      <c r="H2380">
        <v>5.4459999999999997</v>
      </c>
      <c r="I2380">
        <v>7.0030000000000001</v>
      </c>
      <c r="J2380">
        <v>4.3129999999999997</v>
      </c>
      <c r="K2380">
        <v>4.1669999999999998</v>
      </c>
      <c r="L2380">
        <v>22.65</v>
      </c>
    </row>
    <row r="2381" spans="1:12">
      <c r="A2381" s="15">
        <v>2005</v>
      </c>
      <c r="B2381">
        <v>3</v>
      </c>
      <c r="C2381">
        <v>3</v>
      </c>
      <c r="D2381" s="30">
        <f t="shared" si="37"/>
        <v>38414</v>
      </c>
      <c r="E2381">
        <v>233.77</v>
      </c>
      <c r="F2381">
        <v>117.22</v>
      </c>
      <c r="G2381">
        <v>9.6519999999999992</v>
      </c>
      <c r="H2381">
        <v>5.4429999999999996</v>
      </c>
      <c r="I2381">
        <v>6.7530000000000001</v>
      </c>
      <c r="J2381">
        <v>4.32</v>
      </c>
      <c r="K2381">
        <v>4.1790000000000003</v>
      </c>
      <c r="L2381">
        <v>22.704999999999998</v>
      </c>
    </row>
    <row r="2382" spans="1:12">
      <c r="A2382" s="15">
        <v>2005</v>
      </c>
      <c r="B2382">
        <v>3</v>
      </c>
      <c r="C2382">
        <v>4</v>
      </c>
      <c r="D2382" s="30">
        <f t="shared" si="37"/>
        <v>38415</v>
      </c>
      <c r="E2382">
        <v>233.01</v>
      </c>
      <c r="F2382">
        <v>116.81</v>
      </c>
      <c r="G2382">
        <v>9.6519999999999992</v>
      </c>
      <c r="H2382">
        <v>5.44</v>
      </c>
      <c r="I2382">
        <v>6.8419999999999996</v>
      </c>
      <c r="J2382">
        <v>4.3129999999999997</v>
      </c>
      <c r="K2382">
        <v>4.1710000000000003</v>
      </c>
      <c r="L2382">
        <v>22.652999999999999</v>
      </c>
    </row>
    <row r="2383" spans="1:12">
      <c r="A2383" s="15">
        <v>2005</v>
      </c>
      <c r="B2383">
        <v>3</v>
      </c>
      <c r="C2383">
        <v>5</v>
      </c>
      <c r="D2383" s="30">
        <f t="shared" si="37"/>
        <v>38416</v>
      </c>
      <c r="E2383">
        <v>234.76</v>
      </c>
      <c r="F2383">
        <v>117.68</v>
      </c>
      <c r="G2383">
        <v>9.6519999999999992</v>
      </c>
      <c r="H2383">
        <v>5.4379999999999997</v>
      </c>
      <c r="I2383">
        <v>6.6689999999999996</v>
      </c>
      <c r="J2383">
        <v>4.3170000000000002</v>
      </c>
      <c r="K2383">
        <v>4.1779999999999999</v>
      </c>
      <c r="L2383">
        <v>22.684000000000001</v>
      </c>
    </row>
    <row r="2384" spans="1:12">
      <c r="A2384" s="15">
        <v>2005</v>
      </c>
      <c r="B2384">
        <v>3</v>
      </c>
      <c r="C2384">
        <v>7</v>
      </c>
      <c r="D2384" s="30">
        <f t="shared" si="37"/>
        <v>38418</v>
      </c>
      <c r="E2384">
        <v>233.37</v>
      </c>
      <c r="F2384">
        <v>116.91</v>
      </c>
      <c r="G2384">
        <v>9.6519999999999992</v>
      </c>
      <c r="H2384">
        <v>5.4320000000000004</v>
      </c>
      <c r="I2384">
        <v>6.8339999999999996</v>
      </c>
      <c r="J2384">
        <v>4.3049999999999997</v>
      </c>
      <c r="K2384">
        <v>4.1630000000000003</v>
      </c>
      <c r="L2384">
        <v>22.584</v>
      </c>
    </row>
    <row r="2385" spans="1:12">
      <c r="A2385" s="15">
        <v>2005</v>
      </c>
      <c r="B2385">
        <v>3</v>
      </c>
      <c r="C2385">
        <v>9</v>
      </c>
      <c r="D2385" s="30">
        <f t="shared" si="37"/>
        <v>38420</v>
      </c>
      <c r="E2385">
        <v>231.66</v>
      </c>
      <c r="F2385">
        <v>116.12</v>
      </c>
      <c r="G2385">
        <v>9.6519999999999992</v>
      </c>
      <c r="H2385">
        <v>5.4260000000000002</v>
      </c>
      <c r="I2385">
        <v>6.9749999999999996</v>
      </c>
      <c r="J2385">
        <v>4.3</v>
      </c>
      <c r="K2385">
        <v>4.1550000000000002</v>
      </c>
      <c r="L2385">
        <v>22.52</v>
      </c>
    </row>
    <row r="2386" spans="1:12">
      <c r="A2386" s="15">
        <v>2005</v>
      </c>
      <c r="B2386">
        <v>3</v>
      </c>
      <c r="C2386">
        <v>10</v>
      </c>
      <c r="D2386" s="30">
        <f t="shared" si="37"/>
        <v>38421</v>
      </c>
      <c r="E2386">
        <v>232</v>
      </c>
      <c r="F2386">
        <v>116.27</v>
      </c>
      <c r="G2386">
        <v>9.6519999999999992</v>
      </c>
      <c r="H2386">
        <v>5.4240000000000004</v>
      </c>
      <c r="I2386">
        <v>6.9489999999999998</v>
      </c>
      <c r="J2386">
        <v>4.298</v>
      </c>
      <c r="K2386">
        <v>4.1539999999999999</v>
      </c>
      <c r="L2386">
        <v>22.504000000000001</v>
      </c>
    </row>
    <row r="2387" spans="1:12">
      <c r="A2387" s="15">
        <v>2005</v>
      </c>
      <c r="B2387">
        <v>3</v>
      </c>
      <c r="C2387">
        <v>11</v>
      </c>
      <c r="D2387" s="30">
        <f t="shared" si="37"/>
        <v>38422</v>
      </c>
      <c r="E2387">
        <v>231.41</v>
      </c>
      <c r="F2387">
        <v>115.94</v>
      </c>
      <c r="G2387">
        <v>9.6519999999999992</v>
      </c>
      <c r="H2387">
        <v>5.4210000000000003</v>
      </c>
      <c r="I2387">
        <v>6.9749999999999996</v>
      </c>
      <c r="J2387">
        <v>4.3019999999999996</v>
      </c>
      <c r="K2387">
        <v>4.157</v>
      </c>
      <c r="L2387">
        <v>22.515999999999998</v>
      </c>
    </row>
    <row r="2388" spans="1:12">
      <c r="A2388" s="15">
        <v>2005</v>
      </c>
      <c r="B2388">
        <v>3</v>
      </c>
      <c r="C2388">
        <v>12</v>
      </c>
      <c r="D2388" s="30">
        <f t="shared" si="37"/>
        <v>38423</v>
      </c>
      <c r="E2388">
        <v>236.1</v>
      </c>
      <c r="F2388">
        <v>118.31</v>
      </c>
      <c r="G2388">
        <v>9.6519999999999992</v>
      </c>
      <c r="H2388">
        <v>5.4180000000000001</v>
      </c>
      <c r="I2388">
        <v>6.4950000000000001</v>
      </c>
      <c r="J2388">
        <v>4.3179999999999996</v>
      </c>
      <c r="K2388">
        <v>4.1820000000000004</v>
      </c>
      <c r="L2388">
        <v>22.641999999999999</v>
      </c>
    </row>
    <row r="2389" spans="1:12">
      <c r="A2389" s="15">
        <v>2005</v>
      </c>
      <c r="B2389">
        <v>3</v>
      </c>
      <c r="C2389">
        <v>14</v>
      </c>
      <c r="D2389" s="30">
        <f t="shared" si="37"/>
        <v>38425</v>
      </c>
      <c r="E2389">
        <v>232.3</v>
      </c>
      <c r="F2389">
        <v>116.32</v>
      </c>
      <c r="G2389">
        <v>9.6519999999999992</v>
      </c>
      <c r="H2389">
        <v>5.4130000000000003</v>
      </c>
      <c r="I2389">
        <v>6.9109999999999996</v>
      </c>
      <c r="J2389">
        <v>4.2969999999999997</v>
      </c>
      <c r="K2389">
        <v>4.1529999999999996</v>
      </c>
      <c r="L2389">
        <v>22.463999999999999</v>
      </c>
    </row>
    <row r="2390" spans="1:12">
      <c r="A2390" s="15">
        <v>2005</v>
      </c>
      <c r="B2390">
        <v>3</v>
      </c>
      <c r="C2390">
        <v>15</v>
      </c>
      <c r="D2390" s="30">
        <f t="shared" si="37"/>
        <v>38426</v>
      </c>
      <c r="E2390">
        <v>232.93</v>
      </c>
      <c r="F2390">
        <v>116.61</v>
      </c>
      <c r="G2390">
        <v>9.6519999999999992</v>
      </c>
      <c r="H2390">
        <v>5.41</v>
      </c>
      <c r="I2390">
        <v>6.8550000000000004</v>
      </c>
      <c r="J2390">
        <v>4.2960000000000003</v>
      </c>
      <c r="K2390">
        <v>4.1539999999999999</v>
      </c>
      <c r="L2390">
        <v>22.457999999999998</v>
      </c>
    </row>
    <row r="2391" spans="1:12">
      <c r="A2391" s="15">
        <v>2005</v>
      </c>
      <c r="B2391">
        <v>3</v>
      </c>
      <c r="C2391">
        <v>16</v>
      </c>
      <c r="D2391" s="30">
        <f t="shared" si="37"/>
        <v>38427</v>
      </c>
      <c r="E2391">
        <v>231.72</v>
      </c>
      <c r="F2391">
        <v>115.97</v>
      </c>
      <c r="G2391">
        <v>9.6519999999999992</v>
      </c>
      <c r="H2391">
        <v>5.407</v>
      </c>
      <c r="I2391">
        <v>6.9930000000000003</v>
      </c>
      <c r="J2391">
        <v>4.2880000000000003</v>
      </c>
      <c r="K2391">
        <v>4.1429999999999998</v>
      </c>
      <c r="L2391">
        <v>22.390999999999998</v>
      </c>
    </row>
    <row r="2392" spans="1:12">
      <c r="A2392" s="15">
        <v>2005</v>
      </c>
      <c r="B2392">
        <v>3</v>
      </c>
      <c r="C2392">
        <v>17</v>
      </c>
      <c r="D2392" s="30">
        <f t="shared" si="37"/>
        <v>38428</v>
      </c>
      <c r="E2392">
        <v>231.18</v>
      </c>
      <c r="F2392">
        <v>115.66</v>
      </c>
      <c r="G2392">
        <v>9.6519999999999992</v>
      </c>
      <c r="H2392">
        <v>5.4039999999999999</v>
      </c>
      <c r="I2392">
        <v>7.0609999999999999</v>
      </c>
      <c r="J2392">
        <v>4.282</v>
      </c>
      <c r="K2392">
        <v>4.1360000000000001</v>
      </c>
      <c r="L2392">
        <v>22.346</v>
      </c>
    </row>
    <row r="2393" spans="1:12">
      <c r="A2393" s="15">
        <v>2005</v>
      </c>
      <c r="B2393">
        <v>3</v>
      </c>
      <c r="C2393">
        <v>18</v>
      </c>
      <c r="D2393" s="30">
        <f t="shared" si="37"/>
        <v>38429</v>
      </c>
      <c r="E2393">
        <v>231.6</v>
      </c>
      <c r="F2393">
        <v>115.85</v>
      </c>
      <c r="G2393">
        <v>9.6519999999999992</v>
      </c>
      <c r="H2393">
        <v>5.4009999999999998</v>
      </c>
      <c r="I2393">
        <v>7.0270000000000001</v>
      </c>
      <c r="J2393">
        <v>4.2809999999999997</v>
      </c>
      <c r="K2393">
        <v>4.1360000000000001</v>
      </c>
      <c r="L2393">
        <v>22.332999999999998</v>
      </c>
    </row>
    <row r="2394" spans="1:12">
      <c r="A2394" s="15">
        <v>2005</v>
      </c>
      <c r="B2394">
        <v>3</v>
      </c>
      <c r="C2394">
        <v>19</v>
      </c>
      <c r="D2394" s="30">
        <f t="shared" si="37"/>
        <v>38430</v>
      </c>
      <c r="E2394">
        <v>232.35</v>
      </c>
      <c r="F2394">
        <v>116.21</v>
      </c>
      <c r="G2394">
        <v>9.6519999999999992</v>
      </c>
      <c r="H2394">
        <v>5.399</v>
      </c>
      <c r="I2394">
        <v>6.9580000000000002</v>
      </c>
      <c r="J2394">
        <v>4.2809999999999997</v>
      </c>
      <c r="K2394">
        <v>4.1369999999999996</v>
      </c>
      <c r="L2394">
        <v>22.33</v>
      </c>
    </row>
    <row r="2395" spans="1:12">
      <c r="A2395" s="15">
        <v>2005</v>
      </c>
      <c r="B2395">
        <v>3</v>
      </c>
      <c r="C2395">
        <v>21</v>
      </c>
      <c r="D2395" s="30">
        <f t="shared" si="37"/>
        <v>38432</v>
      </c>
      <c r="E2395">
        <v>231.94</v>
      </c>
      <c r="F2395">
        <v>115.94</v>
      </c>
      <c r="G2395">
        <v>9.6519999999999992</v>
      </c>
      <c r="H2395">
        <v>5.3929999999999998</v>
      </c>
      <c r="I2395">
        <v>7.0229999999999997</v>
      </c>
      <c r="J2395">
        <v>4.2729999999999997</v>
      </c>
      <c r="K2395">
        <v>4.1280000000000001</v>
      </c>
      <c r="L2395">
        <v>22.263000000000002</v>
      </c>
    </row>
    <row r="2396" spans="1:12">
      <c r="A2396" s="15">
        <v>2005</v>
      </c>
      <c r="B2396">
        <v>3</v>
      </c>
      <c r="C2396">
        <v>22</v>
      </c>
      <c r="D2396" s="30">
        <f t="shared" si="37"/>
        <v>38433</v>
      </c>
      <c r="E2396">
        <v>231.13</v>
      </c>
      <c r="F2396">
        <v>115.5</v>
      </c>
      <c r="G2396">
        <v>9.6519999999999992</v>
      </c>
      <c r="H2396">
        <v>5.39</v>
      </c>
      <c r="I2396">
        <v>7.12</v>
      </c>
      <c r="J2396">
        <v>4.266</v>
      </c>
      <c r="K2396">
        <v>4.12</v>
      </c>
      <c r="L2396">
        <v>22.209</v>
      </c>
    </row>
    <row r="2397" spans="1:12">
      <c r="A2397" s="15">
        <v>2005</v>
      </c>
      <c r="B2397">
        <v>3</v>
      </c>
      <c r="C2397">
        <v>23</v>
      </c>
      <c r="D2397" s="30">
        <f t="shared" si="37"/>
        <v>38434</v>
      </c>
      <c r="E2397">
        <v>231.55</v>
      </c>
      <c r="F2397">
        <v>115.69</v>
      </c>
      <c r="G2397">
        <v>9.6519999999999992</v>
      </c>
      <c r="H2397">
        <v>5.3879999999999999</v>
      </c>
      <c r="I2397">
        <v>7.085</v>
      </c>
      <c r="J2397">
        <v>4.2649999999999997</v>
      </c>
      <c r="K2397">
        <v>4.1189999999999998</v>
      </c>
      <c r="L2397">
        <v>22.196999999999999</v>
      </c>
    </row>
    <row r="2398" spans="1:12">
      <c r="A2398" s="15">
        <v>2005</v>
      </c>
      <c r="B2398">
        <v>3</v>
      </c>
      <c r="C2398">
        <v>24</v>
      </c>
      <c r="D2398" s="30">
        <f t="shared" si="37"/>
        <v>38435</v>
      </c>
      <c r="E2398">
        <v>232.05</v>
      </c>
      <c r="F2398">
        <v>115.92</v>
      </c>
      <c r="G2398">
        <v>9.6519999999999992</v>
      </c>
      <c r="H2398">
        <v>5.3849999999999998</v>
      </c>
      <c r="I2398">
        <v>7.0419999999999998</v>
      </c>
      <c r="J2398">
        <v>4.2640000000000002</v>
      </c>
      <c r="K2398">
        <v>4.1189999999999998</v>
      </c>
      <c r="L2398">
        <v>22.186</v>
      </c>
    </row>
    <row r="2399" spans="1:12">
      <c r="A2399" s="15">
        <v>2005</v>
      </c>
      <c r="B2399">
        <v>3</v>
      </c>
      <c r="C2399">
        <v>28</v>
      </c>
      <c r="D2399" s="30">
        <f t="shared" si="37"/>
        <v>38439</v>
      </c>
      <c r="E2399">
        <v>232.53</v>
      </c>
      <c r="F2399">
        <v>116.06</v>
      </c>
      <c r="G2399">
        <v>9.6460000000000008</v>
      </c>
      <c r="H2399">
        <v>5.3789999999999996</v>
      </c>
      <c r="I2399">
        <v>7.0289999999999999</v>
      </c>
      <c r="J2399">
        <v>4.258</v>
      </c>
      <c r="K2399">
        <v>4.1130000000000004</v>
      </c>
      <c r="L2399">
        <v>22.132000000000001</v>
      </c>
    </row>
    <row r="2400" spans="1:12">
      <c r="A2400" s="15">
        <v>2005</v>
      </c>
      <c r="B2400">
        <v>3</v>
      </c>
      <c r="C2400">
        <v>29</v>
      </c>
      <c r="D2400" s="30">
        <f t="shared" si="37"/>
        <v>38440</v>
      </c>
      <c r="E2400">
        <v>233.7</v>
      </c>
      <c r="F2400">
        <v>116.63</v>
      </c>
      <c r="G2400">
        <v>9.6460000000000008</v>
      </c>
      <c r="H2400">
        <v>5.3760000000000003</v>
      </c>
      <c r="I2400">
        <v>6.915</v>
      </c>
      <c r="J2400">
        <v>4.2590000000000003</v>
      </c>
      <c r="K2400">
        <v>4.117</v>
      </c>
      <c r="L2400">
        <v>22.143999999999998</v>
      </c>
    </row>
    <row r="2401" spans="1:12">
      <c r="A2401" s="15">
        <v>2005</v>
      </c>
      <c r="B2401">
        <v>3</v>
      </c>
      <c r="C2401">
        <v>30</v>
      </c>
      <c r="D2401" s="30">
        <f t="shared" si="37"/>
        <v>38441</v>
      </c>
      <c r="E2401">
        <v>232.33</v>
      </c>
      <c r="F2401">
        <v>115.9</v>
      </c>
      <c r="G2401">
        <v>9.6460000000000008</v>
      </c>
      <c r="H2401">
        <v>5.3730000000000002</v>
      </c>
      <c r="I2401">
        <v>7.0430000000000001</v>
      </c>
      <c r="J2401">
        <v>4.2569999999999997</v>
      </c>
      <c r="K2401">
        <v>4.1120000000000001</v>
      </c>
      <c r="L2401">
        <v>22.106999999999999</v>
      </c>
    </row>
    <row r="2402" spans="1:12">
      <c r="A2402" s="15">
        <v>2005</v>
      </c>
      <c r="B2402">
        <v>3</v>
      </c>
      <c r="C2402">
        <v>31</v>
      </c>
      <c r="D2402" s="30">
        <f t="shared" si="37"/>
        <v>38442</v>
      </c>
      <c r="E2402">
        <v>233.53</v>
      </c>
      <c r="F2402">
        <v>116.48</v>
      </c>
      <c r="G2402">
        <v>9.6460000000000008</v>
      </c>
      <c r="H2402">
        <v>5.3710000000000004</v>
      </c>
      <c r="I2402">
        <v>6.9249999999999998</v>
      </c>
      <c r="J2402">
        <v>4.258</v>
      </c>
      <c r="K2402">
        <v>4.1159999999999997</v>
      </c>
      <c r="L2402">
        <v>22.119</v>
      </c>
    </row>
    <row r="2403" spans="1:12">
      <c r="A2403" s="15">
        <v>2005</v>
      </c>
      <c r="B2403">
        <v>4</v>
      </c>
      <c r="C2403">
        <v>1</v>
      </c>
      <c r="D2403" s="30">
        <f t="shared" si="37"/>
        <v>38443</v>
      </c>
      <c r="E2403">
        <v>234.15</v>
      </c>
      <c r="F2403">
        <v>116.8</v>
      </c>
      <c r="G2403">
        <v>9.6460000000000008</v>
      </c>
      <c r="H2403">
        <v>5.3710000000000004</v>
      </c>
      <c r="I2403">
        <v>6.86</v>
      </c>
      <c r="J2403">
        <v>4.2610000000000001</v>
      </c>
      <c r="K2403">
        <v>4.1189999999999998</v>
      </c>
      <c r="L2403">
        <v>22.138999999999999</v>
      </c>
    </row>
    <row r="2404" spans="1:12">
      <c r="A2404" s="15">
        <v>2005</v>
      </c>
      <c r="B2404">
        <v>4</v>
      </c>
      <c r="C2404">
        <v>2</v>
      </c>
      <c r="D2404" s="30">
        <f t="shared" si="37"/>
        <v>38444</v>
      </c>
      <c r="E2404">
        <v>233.16</v>
      </c>
      <c r="F2404">
        <v>116.27</v>
      </c>
      <c r="G2404">
        <v>9.6460000000000008</v>
      </c>
      <c r="H2404">
        <v>5.3680000000000003</v>
      </c>
      <c r="I2404">
        <v>6.9749999999999996</v>
      </c>
      <c r="J2404">
        <v>4.2539999999999996</v>
      </c>
      <c r="K2404">
        <v>4.1100000000000003</v>
      </c>
      <c r="L2404">
        <v>22.08</v>
      </c>
    </row>
    <row r="2405" spans="1:12">
      <c r="A2405" s="15">
        <v>2005</v>
      </c>
      <c r="B2405">
        <v>4</v>
      </c>
      <c r="C2405">
        <v>4</v>
      </c>
      <c r="D2405" s="30">
        <f t="shared" si="37"/>
        <v>38446</v>
      </c>
      <c r="E2405">
        <v>232.18</v>
      </c>
      <c r="F2405">
        <v>115.72</v>
      </c>
      <c r="G2405">
        <v>9.6460000000000008</v>
      </c>
      <c r="H2405">
        <v>5.3620000000000001</v>
      </c>
      <c r="I2405">
        <v>7.101</v>
      </c>
      <c r="J2405">
        <v>4.2430000000000003</v>
      </c>
      <c r="K2405">
        <v>4.0979999999999999</v>
      </c>
      <c r="L2405">
        <v>21.995000000000001</v>
      </c>
    </row>
    <row r="2406" spans="1:12">
      <c r="A2406" s="15">
        <v>2005</v>
      </c>
      <c r="B2406">
        <v>4</v>
      </c>
      <c r="C2406">
        <v>5</v>
      </c>
      <c r="D2406" s="30">
        <f t="shared" si="37"/>
        <v>38447</v>
      </c>
      <c r="E2406">
        <v>231.62</v>
      </c>
      <c r="F2406">
        <v>115.41</v>
      </c>
      <c r="G2406">
        <v>9.6460000000000008</v>
      </c>
      <c r="H2406">
        <v>5.36</v>
      </c>
      <c r="I2406">
        <v>7.1139999999999999</v>
      </c>
      <c r="J2406">
        <v>4.25</v>
      </c>
      <c r="K2406">
        <v>4.1040000000000001</v>
      </c>
      <c r="L2406">
        <v>22.02</v>
      </c>
    </row>
    <row r="2407" spans="1:12">
      <c r="A2407" s="15">
        <v>2005</v>
      </c>
      <c r="B2407">
        <v>4</v>
      </c>
      <c r="C2407">
        <v>6</v>
      </c>
      <c r="D2407" s="30">
        <f t="shared" si="37"/>
        <v>38448</v>
      </c>
      <c r="E2407">
        <v>230.48</v>
      </c>
      <c r="F2407">
        <v>114.8</v>
      </c>
      <c r="G2407">
        <v>9.5879999999999992</v>
      </c>
      <c r="H2407">
        <v>5.391</v>
      </c>
      <c r="I2407">
        <v>7.2370000000000001</v>
      </c>
      <c r="J2407">
        <v>4.2679999999999998</v>
      </c>
      <c r="K2407">
        <v>4.1189999999999998</v>
      </c>
      <c r="L2407">
        <v>22.222999999999999</v>
      </c>
    </row>
    <row r="2408" spans="1:12">
      <c r="A2408" s="15">
        <v>2005</v>
      </c>
      <c r="B2408">
        <v>4</v>
      </c>
      <c r="C2408">
        <v>7</v>
      </c>
      <c r="D2408" s="30">
        <f t="shared" si="37"/>
        <v>38449</v>
      </c>
      <c r="E2408">
        <v>230.3</v>
      </c>
      <c r="F2408">
        <v>114.68</v>
      </c>
      <c r="G2408">
        <v>9.5879999999999992</v>
      </c>
      <c r="H2408">
        <v>5.3879999999999999</v>
      </c>
      <c r="I2408">
        <v>7.194</v>
      </c>
      <c r="J2408">
        <v>4.28</v>
      </c>
      <c r="K2408">
        <v>4.1319999999999997</v>
      </c>
      <c r="L2408">
        <v>22.28</v>
      </c>
    </row>
    <row r="2409" spans="1:12">
      <c r="A2409" s="15">
        <v>2005</v>
      </c>
      <c r="B2409">
        <v>4</v>
      </c>
      <c r="C2409">
        <v>8</v>
      </c>
      <c r="D2409" s="30">
        <f t="shared" si="37"/>
        <v>38450</v>
      </c>
      <c r="E2409">
        <v>229.34</v>
      </c>
      <c r="F2409">
        <v>114.17</v>
      </c>
      <c r="G2409">
        <v>9.5879999999999992</v>
      </c>
      <c r="H2409">
        <v>5.3860000000000001</v>
      </c>
      <c r="I2409">
        <v>7.3070000000000004</v>
      </c>
      <c r="J2409">
        <v>4.2729999999999997</v>
      </c>
      <c r="K2409">
        <v>4.1219999999999999</v>
      </c>
      <c r="L2409">
        <v>22.221</v>
      </c>
    </row>
    <row r="2410" spans="1:12">
      <c r="A2410" s="15">
        <v>2005</v>
      </c>
      <c r="B2410">
        <v>4</v>
      </c>
      <c r="C2410">
        <v>11</v>
      </c>
      <c r="D2410" s="30">
        <f t="shared" si="37"/>
        <v>38453</v>
      </c>
      <c r="E2410">
        <v>230.3</v>
      </c>
      <c r="F2410">
        <v>114.58</v>
      </c>
      <c r="G2410">
        <v>9.5879999999999992</v>
      </c>
      <c r="H2410">
        <v>5.3769999999999998</v>
      </c>
      <c r="I2410">
        <v>7.2350000000000003</v>
      </c>
      <c r="J2410">
        <v>4.2670000000000003</v>
      </c>
      <c r="K2410">
        <v>4.1180000000000003</v>
      </c>
      <c r="L2410">
        <v>22.172000000000001</v>
      </c>
    </row>
    <row r="2411" spans="1:12">
      <c r="A2411" s="15">
        <v>2005</v>
      </c>
      <c r="B2411">
        <v>4</v>
      </c>
      <c r="C2411">
        <v>12</v>
      </c>
      <c r="D2411" s="30">
        <f t="shared" si="37"/>
        <v>38454</v>
      </c>
      <c r="E2411">
        <v>230.52</v>
      </c>
      <c r="F2411">
        <v>114.67</v>
      </c>
      <c r="G2411">
        <v>9.5879999999999992</v>
      </c>
      <c r="H2411">
        <v>5.3739999999999997</v>
      </c>
      <c r="I2411">
        <v>7.2220000000000004</v>
      </c>
      <c r="J2411">
        <v>4.2649999999999997</v>
      </c>
      <c r="K2411">
        <v>4.117</v>
      </c>
      <c r="L2411">
        <v>22.152000000000001</v>
      </c>
    </row>
    <row r="2412" spans="1:12">
      <c r="A2412" s="15">
        <v>2005</v>
      </c>
      <c r="B2412">
        <v>4</v>
      </c>
      <c r="C2412">
        <v>13</v>
      </c>
      <c r="D2412" s="30">
        <f t="shared" si="37"/>
        <v>38455</v>
      </c>
      <c r="E2412">
        <v>232.68</v>
      </c>
      <c r="F2412">
        <v>115.74</v>
      </c>
      <c r="G2412">
        <v>9.5879999999999992</v>
      </c>
      <c r="H2412">
        <v>5.3719999999999999</v>
      </c>
      <c r="I2412">
        <v>7.0010000000000003</v>
      </c>
      <c r="J2412">
        <v>4.2709999999999999</v>
      </c>
      <c r="K2412">
        <v>4.1260000000000003</v>
      </c>
      <c r="L2412">
        <v>22.196000000000002</v>
      </c>
    </row>
    <row r="2413" spans="1:12">
      <c r="A2413" s="15">
        <v>2005</v>
      </c>
      <c r="B2413">
        <v>4</v>
      </c>
      <c r="C2413">
        <v>15</v>
      </c>
      <c r="D2413" s="30">
        <f t="shared" si="37"/>
        <v>38457</v>
      </c>
      <c r="E2413">
        <v>231.65</v>
      </c>
      <c r="F2413">
        <v>115.16</v>
      </c>
      <c r="G2413">
        <v>9.5879999999999992</v>
      </c>
      <c r="H2413">
        <v>5.3659999999999997</v>
      </c>
      <c r="I2413">
        <v>7.1319999999999997</v>
      </c>
      <c r="J2413">
        <v>4.26</v>
      </c>
      <c r="K2413">
        <v>4.1139999999999999</v>
      </c>
      <c r="L2413">
        <v>22.109000000000002</v>
      </c>
    </row>
    <row r="2414" spans="1:12">
      <c r="A2414" s="15">
        <v>2005</v>
      </c>
      <c r="B2414">
        <v>4</v>
      </c>
      <c r="C2414">
        <v>16</v>
      </c>
      <c r="D2414" s="30">
        <f t="shared" si="37"/>
        <v>38458</v>
      </c>
      <c r="E2414">
        <v>229.84</v>
      </c>
      <c r="F2414">
        <v>114.22</v>
      </c>
      <c r="G2414">
        <v>9.5879999999999992</v>
      </c>
      <c r="H2414">
        <v>5.3630000000000004</v>
      </c>
      <c r="I2414">
        <v>7.3380000000000001</v>
      </c>
      <c r="J2414">
        <v>4.25</v>
      </c>
      <c r="K2414">
        <v>4.0990000000000002</v>
      </c>
      <c r="L2414">
        <v>22.023</v>
      </c>
    </row>
    <row r="2415" spans="1:12">
      <c r="A2415" s="15">
        <v>2005</v>
      </c>
      <c r="B2415">
        <v>4</v>
      </c>
      <c r="C2415">
        <v>19</v>
      </c>
      <c r="D2415" s="30">
        <f t="shared" si="37"/>
        <v>38461</v>
      </c>
      <c r="E2415">
        <v>231.4</v>
      </c>
      <c r="F2415">
        <v>114.93</v>
      </c>
      <c r="G2415">
        <v>9.5879999999999992</v>
      </c>
      <c r="H2415">
        <v>5.3550000000000004</v>
      </c>
      <c r="I2415">
        <v>7.2009999999999996</v>
      </c>
      <c r="J2415">
        <v>4.2469999999999999</v>
      </c>
      <c r="K2415">
        <v>4.0990000000000002</v>
      </c>
      <c r="L2415">
        <v>21.992999999999999</v>
      </c>
    </row>
    <row r="2416" spans="1:12">
      <c r="A2416" s="15">
        <v>2005</v>
      </c>
      <c r="B2416">
        <v>4</v>
      </c>
      <c r="C2416">
        <v>20</v>
      </c>
      <c r="D2416" s="30">
        <f t="shared" si="37"/>
        <v>38462</v>
      </c>
      <c r="E2416">
        <v>230.39</v>
      </c>
      <c r="F2416">
        <v>114.39</v>
      </c>
      <c r="G2416">
        <v>9.5879999999999992</v>
      </c>
      <c r="H2416">
        <v>5.3520000000000003</v>
      </c>
      <c r="I2416">
        <v>7.32</v>
      </c>
      <c r="J2416">
        <v>4.2389999999999999</v>
      </c>
      <c r="K2416">
        <v>4.0890000000000004</v>
      </c>
      <c r="L2416">
        <v>21.933</v>
      </c>
    </row>
    <row r="2417" spans="1:12">
      <c r="A2417" s="15">
        <v>2005</v>
      </c>
      <c r="B2417">
        <v>4</v>
      </c>
      <c r="C2417">
        <v>21</v>
      </c>
      <c r="D2417" s="30">
        <f t="shared" si="37"/>
        <v>38463</v>
      </c>
      <c r="E2417">
        <v>229.98</v>
      </c>
      <c r="F2417">
        <v>114.16</v>
      </c>
      <c r="G2417">
        <v>9.5879999999999992</v>
      </c>
      <c r="H2417">
        <v>5.3490000000000002</v>
      </c>
      <c r="I2417">
        <v>7.375</v>
      </c>
      <c r="J2417">
        <v>4.234</v>
      </c>
      <c r="K2417">
        <v>4.0839999999999996</v>
      </c>
      <c r="L2417">
        <v>21.893000000000001</v>
      </c>
    </row>
    <row r="2418" spans="1:12">
      <c r="A2418" s="15">
        <v>2005</v>
      </c>
      <c r="B2418">
        <v>4</v>
      </c>
      <c r="C2418">
        <v>23</v>
      </c>
      <c r="D2418" s="30">
        <f t="shared" si="37"/>
        <v>38465</v>
      </c>
      <c r="E2418">
        <v>231.14</v>
      </c>
      <c r="F2418">
        <v>114.69</v>
      </c>
      <c r="G2418">
        <v>9.5879999999999992</v>
      </c>
      <c r="H2418">
        <v>5.3440000000000003</v>
      </c>
      <c r="I2418">
        <v>7.2709999999999999</v>
      </c>
      <c r="J2418">
        <v>4.2329999999999997</v>
      </c>
      <c r="K2418">
        <v>4.0839999999999996</v>
      </c>
      <c r="L2418">
        <v>21.878</v>
      </c>
    </row>
    <row r="2419" spans="1:12">
      <c r="A2419" s="15">
        <v>2005</v>
      </c>
      <c r="B2419">
        <v>4</v>
      </c>
      <c r="C2419">
        <v>25</v>
      </c>
      <c r="D2419" s="30">
        <f t="shared" si="37"/>
        <v>38467</v>
      </c>
      <c r="E2419">
        <v>231.78</v>
      </c>
      <c r="F2419">
        <v>114.96</v>
      </c>
      <c r="G2419">
        <v>9.5879999999999992</v>
      </c>
      <c r="H2419">
        <v>5.3380000000000001</v>
      </c>
      <c r="I2419">
        <v>7.2229999999999999</v>
      </c>
      <c r="J2419">
        <v>4.2290000000000001</v>
      </c>
      <c r="K2419">
        <v>4.0819999999999999</v>
      </c>
      <c r="L2419">
        <v>21.844999999999999</v>
      </c>
    </row>
    <row r="2420" spans="1:12">
      <c r="A2420" s="15">
        <v>2005</v>
      </c>
      <c r="B2420">
        <v>4</v>
      </c>
      <c r="C2420">
        <v>26</v>
      </c>
      <c r="D2420" s="30">
        <f t="shared" si="37"/>
        <v>38468</v>
      </c>
      <c r="E2420">
        <v>231.48</v>
      </c>
      <c r="F2420">
        <v>114.78</v>
      </c>
      <c r="G2420">
        <v>9.5879999999999992</v>
      </c>
      <c r="H2420">
        <v>5.3360000000000003</v>
      </c>
      <c r="I2420">
        <v>7.266</v>
      </c>
      <c r="J2420">
        <v>4.2249999999999996</v>
      </c>
      <c r="K2420">
        <v>4.0759999999999996</v>
      </c>
      <c r="L2420">
        <v>21.809000000000001</v>
      </c>
    </row>
    <row r="2421" spans="1:12">
      <c r="A2421" s="15">
        <v>2005</v>
      </c>
      <c r="B2421">
        <v>4</v>
      </c>
      <c r="C2421">
        <v>27</v>
      </c>
      <c r="D2421" s="30">
        <f t="shared" si="37"/>
        <v>38469</v>
      </c>
      <c r="E2421">
        <v>230.63</v>
      </c>
      <c r="F2421">
        <v>114.32</v>
      </c>
      <c r="G2421">
        <v>9.5879999999999992</v>
      </c>
      <c r="H2421">
        <v>5.3330000000000002</v>
      </c>
      <c r="I2421">
        <v>7.3680000000000003</v>
      </c>
      <c r="J2421">
        <v>4.218</v>
      </c>
      <c r="K2421">
        <v>4.0679999999999996</v>
      </c>
      <c r="L2421">
        <v>21.754999999999999</v>
      </c>
    </row>
    <row r="2422" spans="1:12">
      <c r="A2422" s="15">
        <v>2005</v>
      </c>
      <c r="B2422">
        <v>4</v>
      </c>
      <c r="C2422">
        <v>28</v>
      </c>
      <c r="D2422" s="30">
        <f t="shared" si="37"/>
        <v>38470</v>
      </c>
      <c r="E2422">
        <v>230.03</v>
      </c>
      <c r="F2422">
        <v>113.99</v>
      </c>
      <c r="G2422">
        <v>9.5879999999999992</v>
      </c>
      <c r="H2422">
        <v>5.33</v>
      </c>
      <c r="I2422">
        <v>7.444</v>
      </c>
      <c r="J2422">
        <v>4.2119999999999997</v>
      </c>
      <c r="K2422">
        <v>4.0609999999999999</v>
      </c>
      <c r="L2422">
        <v>21.707999999999998</v>
      </c>
    </row>
    <row r="2423" spans="1:12">
      <c r="A2423" s="15">
        <v>2005</v>
      </c>
      <c r="B2423">
        <v>4</v>
      </c>
      <c r="C2423">
        <v>29</v>
      </c>
      <c r="D2423" s="30">
        <f t="shared" si="37"/>
        <v>38471</v>
      </c>
      <c r="E2423">
        <v>230.07</v>
      </c>
      <c r="F2423">
        <v>113.98</v>
      </c>
      <c r="G2423">
        <v>9.5879999999999992</v>
      </c>
      <c r="H2423">
        <v>5.327</v>
      </c>
      <c r="I2423">
        <v>7.4509999999999996</v>
      </c>
      <c r="J2423">
        <v>4.2089999999999996</v>
      </c>
      <c r="K2423">
        <v>4.0579999999999998</v>
      </c>
      <c r="L2423">
        <v>21.683</v>
      </c>
    </row>
    <row r="2424" spans="1:12">
      <c r="A2424" s="15">
        <v>2005</v>
      </c>
      <c r="B2424">
        <v>4</v>
      </c>
      <c r="C2424">
        <v>30</v>
      </c>
      <c r="D2424" s="30">
        <f t="shared" si="37"/>
        <v>38472</v>
      </c>
      <c r="E2424">
        <v>230.34</v>
      </c>
      <c r="F2424">
        <v>114.09</v>
      </c>
      <c r="G2424">
        <v>9.5879999999999992</v>
      </c>
      <c r="H2424">
        <v>5.3239999999999998</v>
      </c>
      <c r="I2424">
        <v>7.4329999999999998</v>
      </c>
      <c r="J2424">
        <v>4.2069999999999999</v>
      </c>
      <c r="K2424">
        <v>4.056</v>
      </c>
      <c r="L2424">
        <v>21.664999999999999</v>
      </c>
    </row>
    <row r="2425" spans="1:12">
      <c r="A2425" s="15">
        <v>2005</v>
      </c>
      <c r="B2425">
        <v>5</v>
      </c>
      <c r="C2425">
        <v>2</v>
      </c>
      <c r="D2425" s="30">
        <f t="shared" si="37"/>
        <v>38474</v>
      </c>
      <c r="E2425">
        <v>228.89</v>
      </c>
      <c r="F2425">
        <v>113.3</v>
      </c>
      <c r="G2425">
        <v>9.5879999999999992</v>
      </c>
      <c r="H2425">
        <v>5.319</v>
      </c>
      <c r="I2425">
        <v>7.548</v>
      </c>
      <c r="J2425">
        <v>4.2089999999999996</v>
      </c>
      <c r="K2425">
        <v>4.056</v>
      </c>
      <c r="L2425">
        <v>21.641999999999999</v>
      </c>
    </row>
    <row r="2426" spans="1:12">
      <c r="A2426" s="15">
        <v>2005</v>
      </c>
      <c r="B2426">
        <v>5</v>
      </c>
      <c r="C2426">
        <v>3</v>
      </c>
      <c r="D2426" s="30">
        <f t="shared" si="37"/>
        <v>38475</v>
      </c>
      <c r="E2426">
        <v>229.1</v>
      </c>
      <c r="F2426">
        <v>113.38</v>
      </c>
      <c r="G2426">
        <v>9.4610000000000003</v>
      </c>
      <c r="H2426">
        <v>5.4379999999999997</v>
      </c>
      <c r="I2426">
        <v>7.5140000000000002</v>
      </c>
      <c r="J2426">
        <v>4.3010000000000002</v>
      </c>
      <c r="K2426">
        <v>4.1449999999999996</v>
      </c>
      <c r="L2426">
        <v>22.436</v>
      </c>
    </row>
    <row r="2427" spans="1:12">
      <c r="A2427" s="15">
        <v>2005</v>
      </c>
      <c r="B2427">
        <v>5</v>
      </c>
      <c r="C2427">
        <v>4</v>
      </c>
      <c r="D2427" s="30">
        <f t="shared" si="37"/>
        <v>38476</v>
      </c>
      <c r="E2427">
        <v>230.69</v>
      </c>
      <c r="F2427">
        <v>114.16</v>
      </c>
      <c r="G2427">
        <v>9.4109999999999996</v>
      </c>
      <c r="H2427">
        <v>5.4249999999999998</v>
      </c>
      <c r="I2427">
        <v>7.3609999999999998</v>
      </c>
      <c r="J2427">
        <v>4.3</v>
      </c>
      <c r="K2427">
        <v>4.1470000000000002</v>
      </c>
      <c r="L2427">
        <v>22.387</v>
      </c>
    </row>
    <row r="2428" spans="1:12">
      <c r="A2428" s="15">
        <v>2005</v>
      </c>
      <c r="B2428">
        <v>5</v>
      </c>
      <c r="C2428">
        <v>5</v>
      </c>
      <c r="D2428" s="30">
        <f t="shared" si="37"/>
        <v>38477</v>
      </c>
      <c r="E2428">
        <v>230.82</v>
      </c>
      <c r="F2428">
        <v>114.2</v>
      </c>
      <c r="G2428">
        <v>9.4109999999999996</v>
      </c>
      <c r="H2428">
        <v>5.4219999999999997</v>
      </c>
      <c r="I2428">
        <v>7.3579999999999997</v>
      </c>
      <c r="J2428">
        <v>4.2969999999999997</v>
      </c>
      <c r="K2428">
        <v>4.1449999999999996</v>
      </c>
      <c r="L2428">
        <v>22.364000000000001</v>
      </c>
    </row>
    <row r="2429" spans="1:12">
      <c r="A2429" s="15">
        <v>2005</v>
      </c>
      <c r="B2429">
        <v>5</v>
      </c>
      <c r="C2429">
        <v>6</v>
      </c>
      <c r="D2429" s="30">
        <f t="shared" si="37"/>
        <v>38478</v>
      </c>
      <c r="E2429">
        <v>231.03</v>
      </c>
      <c r="F2429">
        <v>114.28</v>
      </c>
      <c r="G2429">
        <v>9.4109999999999996</v>
      </c>
      <c r="H2429">
        <v>5.42</v>
      </c>
      <c r="I2429">
        <v>7.3460000000000001</v>
      </c>
      <c r="J2429">
        <v>4.2949999999999999</v>
      </c>
      <c r="K2429">
        <v>4.1429999999999998</v>
      </c>
      <c r="L2429">
        <v>22.344000000000001</v>
      </c>
    </row>
    <row r="2430" spans="1:12">
      <c r="A2430" s="15">
        <v>2005</v>
      </c>
      <c r="B2430">
        <v>5</v>
      </c>
      <c r="C2430">
        <v>7</v>
      </c>
      <c r="D2430" s="30">
        <f t="shared" si="37"/>
        <v>38479</v>
      </c>
      <c r="E2430">
        <v>230.16</v>
      </c>
      <c r="F2430">
        <v>113.81</v>
      </c>
      <c r="G2430">
        <v>9.4109999999999996</v>
      </c>
      <c r="H2430">
        <v>5.4169999999999998</v>
      </c>
      <c r="I2430">
        <v>7.45</v>
      </c>
      <c r="J2430">
        <v>4.2880000000000003</v>
      </c>
      <c r="K2430">
        <v>4.1340000000000003</v>
      </c>
      <c r="L2430">
        <v>22.289000000000001</v>
      </c>
    </row>
    <row r="2431" spans="1:12">
      <c r="A2431" s="15">
        <v>2005</v>
      </c>
      <c r="B2431">
        <v>5</v>
      </c>
      <c r="C2431">
        <v>9</v>
      </c>
      <c r="D2431" s="30">
        <f t="shared" si="37"/>
        <v>38481</v>
      </c>
      <c r="E2431">
        <v>230.53</v>
      </c>
      <c r="F2431">
        <v>113.94</v>
      </c>
      <c r="G2431">
        <v>9.4109999999999996</v>
      </c>
      <c r="H2431">
        <v>5.4109999999999996</v>
      </c>
      <c r="I2431">
        <v>7.431</v>
      </c>
      <c r="J2431">
        <v>4.2839999999999998</v>
      </c>
      <c r="K2431">
        <v>4.13</v>
      </c>
      <c r="L2431">
        <v>22.247</v>
      </c>
    </row>
    <row r="2432" spans="1:12">
      <c r="A2432" s="15">
        <v>2005</v>
      </c>
      <c r="B2432">
        <v>5</v>
      </c>
      <c r="C2432">
        <v>10</v>
      </c>
      <c r="D2432" s="30">
        <f t="shared" si="37"/>
        <v>38482</v>
      </c>
      <c r="E2432">
        <v>231.99</v>
      </c>
      <c r="F2432">
        <v>114.65</v>
      </c>
      <c r="G2432">
        <v>9.4109999999999996</v>
      </c>
      <c r="H2432">
        <v>5.4089999999999998</v>
      </c>
      <c r="I2432">
        <v>7.2859999999999996</v>
      </c>
      <c r="J2432">
        <v>4.2859999999999996</v>
      </c>
      <c r="K2432">
        <v>4.1360000000000001</v>
      </c>
      <c r="L2432">
        <v>22.265999999999998</v>
      </c>
    </row>
    <row r="2433" spans="1:12">
      <c r="A2433" s="15">
        <v>2005</v>
      </c>
      <c r="B2433">
        <v>5</v>
      </c>
      <c r="C2433">
        <v>11</v>
      </c>
      <c r="D2433" s="30">
        <f t="shared" si="37"/>
        <v>38483</v>
      </c>
      <c r="E2433">
        <v>231.31</v>
      </c>
      <c r="F2433">
        <v>114.28</v>
      </c>
      <c r="G2433">
        <v>9.4109999999999996</v>
      </c>
      <c r="H2433">
        <v>5.4059999999999997</v>
      </c>
      <c r="I2433">
        <v>7.3689999999999998</v>
      </c>
      <c r="J2433">
        <v>4.28</v>
      </c>
      <c r="K2433">
        <v>4.1280000000000001</v>
      </c>
      <c r="L2433">
        <v>22.218</v>
      </c>
    </row>
    <row r="2434" spans="1:12">
      <c r="A2434" s="15">
        <v>2005</v>
      </c>
      <c r="B2434">
        <v>5</v>
      </c>
      <c r="C2434">
        <v>12</v>
      </c>
      <c r="D2434" s="30">
        <f t="shared" ref="D2434:D2497" si="38">DATE(A2434,B2434,C2434)</f>
        <v>38484</v>
      </c>
      <c r="E2434">
        <v>231.4</v>
      </c>
      <c r="F2434">
        <v>114.3</v>
      </c>
      <c r="G2434">
        <v>9.4109999999999996</v>
      </c>
      <c r="H2434">
        <v>5.4029999999999996</v>
      </c>
      <c r="I2434">
        <v>7.37</v>
      </c>
      <c r="J2434">
        <v>4.2779999999999996</v>
      </c>
      <c r="K2434">
        <v>4.1260000000000003</v>
      </c>
      <c r="L2434">
        <v>22.193999999999999</v>
      </c>
    </row>
    <row r="2435" spans="1:12">
      <c r="A2435" s="15">
        <v>2005</v>
      </c>
      <c r="B2435">
        <v>5</v>
      </c>
      <c r="C2435">
        <v>13</v>
      </c>
      <c r="D2435" s="30">
        <f t="shared" si="38"/>
        <v>38485</v>
      </c>
      <c r="E2435">
        <v>230.05</v>
      </c>
      <c r="F2435">
        <v>113.59</v>
      </c>
      <c r="G2435">
        <v>9.4109999999999996</v>
      </c>
      <c r="H2435">
        <v>5.4</v>
      </c>
      <c r="I2435">
        <v>7.5259999999999998</v>
      </c>
      <c r="J2435">
        <v>4.2690000000000001</v>
      </c>
      <c r="K2435">
        <v>4.1139999999999999</v>
      </c>
      <c r="L2435">
        <v>22.123999999999999</v>
      </c>
    </row>
    <row r="2436" spans="1:12">
      <c r="A2436" s="15">
        <v>2005</v>
      </c>
      <c r="B2436">
        <v>5</v>
      </c>
      <c r="C2436">
        <v>14</v>
      </c>
      <c r="D2436" s="30">
        <f t="shared" si="38"/>
        <v>38486</v>
      </c>
      <c r="E2436">
        <v>231.58</v>
      </c>
      <c r="F2436">
        <v>114.34</v>
      </c>
      <c r="G2436">
        <v>9.4109999999999996</v>
      </c>
      <c r="H2436">
        <v>5.3970000000000002</v>
      </c>
      <c r="I2436">
        <v>7.3049999999999997</v>
      </c>
      <c r="J2436">
        <v>4.2859999999999996</v>
      </c>
      <c r="K2436">
        <v>4.1349999999999998</v>
      </c>
      <c r="L2436">
        <v>22.227</v>
      </c>
    </row>
    <row r="2437" spans="1:12">
      <c r="A2437" s="15">
        <v>2005</v>
      </c>
      <c r="B2437">
        <v>5</v>
      </c>
      <c r="C2437">
        <v>16</v>
      </c>
      <c r="D2437" s="30">
        <f t="shared" si="38"/>
        <v>38488</v>
      </c>
      <c r="E2437">
        <v>230.72</v>
      </c>
      <c r="F2437">
        <v>113.85</v>
      </c>
      <c r="G2437">
        <v>9.4109999999999996</v>
      </c>
      <c r="H2437">
        <v>5.3920000000000003</v>
      </c>
      <c r="I2437">
        <v>7.4180000000000001</v>
      </c>
      <c r="J2437">
        <v>4.2759999999999998</v>
      </c>
      <c r="K2437">
        <v>4.1239999999999997</v>
      </c>
      <c r="L2437">
        <v>22.146000000000001</v>
      </c>
    </row>
    <row r="2438" spans="1:12">
      <c r="A2438" s="15">
        <v>2005</v>
      </c>
      <c r="B2438">
        <v>5</v>
      </c>
      <c r="C2438">
        <v>17</v>
      </c>
      <c r="D2438" s="30">
        <f t="shared" si="38"/>
        <v>38489</v>
      </c>
      <c r="E2438">
        <v>230.33</v>
      </c>
      <c r="F2438">
        <v>113.62</v>
      </c>
      <c r="G2438">
        <v>9.4109999999999996</v>
      </c>
      <c r="H2438">
        <v>5.3890000000000002</v>
      </c>
      <c r="I2438">
        <v>7.4710000000000001</v>
      </c>
      <c r="J2438">
        <v>4.2720000000000002</v>
      </c>
      <c r="K2438">
        <v>4.1180000000000003</v>
      </c>
      <c r="L2438">
        <v>22.106999999999999</v>
      </c>
    </row>
    <row r="2439" spans="1:12">
      <c r="A2439" s="15">
        <v>2005</v>
      </c>
      <c r="B2439">
        <v>5</v>
      </c>
      <c r="C2439">
        <v>18</v>
      </c>
      <c r="D2439" s="30">
        <f t="shared" si="38"/>
        <v>38490</v>
      </c>
      <c r="E2439">
        <v>230.26</v>
      </c>
      <c r="F2439">
        <v>113.56</v>
      </c>
      <c r="G2439">
        <v>9.4109999999999996</v>
      </c>
      <c r="H2439">
        <v>5.3860000000000001</v>
      </c>
      <c r="I2439">
        <v>7.4889999999999999</v>
      </c>
      <c r="J2439">
        <v>4.2679999999999998</v>
      </c>
      <c r="K2439">
        <v>4.1139999999999999</v>
      </c>
      <c r="L2439">
        <v>22.077999999999999</v>
      </c>
    </row>
    <row r="2440" spans="1:12">
      <c r="A2440" s="15">
        <v>2005</v>
      </c>
      <c r="B2440">
        <v>5</v>
      </c>
      <c r="C2440">
        <v>19</v>
      </c>
      <c r="D2440" s="30">
        <f t="shared" si="38"/>
        <v>38491</v>
      </c>
      <c r="E2440">
        <v>231.06</v>
      </c>
      <c r="F2440">
        <v>113.94</v>
      </c>
      <c r="G2440">
        <v>9.4109999999999996</v>
      </c>
      <c r="H2440">
        <v>5.3840000000000003</v>
      </c>
      <c r="I2440">
        <v>7.4130000000000003</v>
      </c>
      <c r="J2440">
        <v>4.2679999999999998</v>
      </c>
      <c r="K2440">
        <v>4.1159999999999997</v>
      </c>
      <c r="L2440">
        <v>22.076000000000001</v>
      </c>
    </row>
    <row r="2441" spans="1:12">
      <c r="A2441" s="15">
        <v>2005</v>
      </c>
      <c r="B2441">
        <v>5</v>
      </c>
      <c r="C2441">
        <v>20</v>
      </c>
      <c r="D2441" s="30">
        <f t="shared" si="38"/>
        <v>38492</v>
      </c>
      <c r="E2441">
        <v>231.73</v>
      </c>
      <c r="F2441">
        <v>114.25</v>
      </c>
      <c r="G2441">
        <v>9.4109999999999996</v>
      </c>
      <c r="H2441">
        <v>5.3810000000000002</v>
      </c>
      <c r="I2441">
        <v>7.3520000000000003</v>
      </c>
      <c r="J2441">
        <v>4.2679999999999998</v>
      </c>
      <c r="K2441">
        <v>4.117</v>
      </c>
      <c r="L2441">
        <v>22.07</v>
      </c>
    </row>
    <row r="2442" spans="1:12">
      <c r="A2442" s="15">
        <v>2005</v>
      </c>
      <c r="B2442">
        <v>5</v>
      </c>
      <c r="C2442">
        <v>21</v>
      </c>
      <c r="D2442" s="30">
        <f t="shared" si="38"/>
        <v>38493</v>
      </c>
      <c r="E2442">
        <v>232.03</v>
      </c>
      <c r="F2442">
        <v>114.37</v>
      </c>
      <c r="G2442">
        <v>9.4109999999999996</v>
      </c>
      <c r="H2442">
        <v>5.3780000000000001</v>
      </c>
      <c r="I2442">
        <v>7.3310000000000004</v>
      </c>
      <c r="J2442">
        <v>4.266</v>
      </c>
      <c r="K2442">
        <v>4.1150000000000002</v>
      </c>
      <c r="L2442">
        <v>22.053000000000001</v>
      </c>
    </row>
    <row r="2443" spans="1:12">
      <c r="A2443" s="15">
        <v>2005</v>
      </c>
      <c r="B2443">
        <v>5</v>
      </c>
      <c r="C2443">
        <v>24</v>
      </c>
      <c r="D2443" s="30">
        <f t="shared" si="38"/>
        <v>38496</v>
      </c>
      <c r="E2443">
        <v>233.55</v>
      </c>
      <c r="F2443">
        <v>115.06</v>
      </c>
      <c r="G2443">
        <v>9.4109999999999996</v>
      </c>
      <c r="H2443">
        <v>5.37</v>
      </c>
      <c r="I2443">
        <v>7.141</v>
      </c>
      <c r="J2443">
        <v>4.2750000000000004</v>
      </c>
      <c r="K2443">
        <v>4.1269999999999998</v>
      </c>
      <c r="L2443">
        <v>22.09</v>
      </c>
    </row>
    <row r="2444" spans="1:12">
      <c r="A2444" s="15">
        <v>2005</v>
      </c>
      <c r="B2444">
        <v>5</v>
      </c>
      <c r="C2444">
        <v>25</v>
      </c>
      <c r="D2444" s="30">
        <f t="shared" si="38"/>
        <v>38497</v>
      </c>
      <c r="E2444">
        <v>235.08</v>
      </c>
      <c r="F2444">
        <v>115.8</v>
      </c>
      <c r="G2444">
        <v>9.4109999999999996</v>
      </c>
      <c r="H2444">
        <v>5.367</v>
      </c>
      <c r="I2444">
        <v>6.9909999999999997</v>
      </c>
      <c r="J2444">
        <v>4.2779999999999996</v>
      </c>
      <c r="K2444">
        <v>4.133</v>
      </c>
      <c r="L2444">
        <v>22.11</v>
      </c>
    </row>
    <row r="2445" spans="1:12">
      <c r="A2445" s="15">
        <v>2005</v>
      </c>
      <c r="B2445">
        <v>5</v>
      </c>
      <c r="C2445">
        <v>26</v>
      </c>
      <c r="D2445" s="30">
        <f t="shared" si="38"/>
        <v>38498</v>
      </c>
      <c r="E2445">
        <v>233.4</v>
      </c>
      <c r="F2445">
        <v>114.93</v>
      </c>
      <c r="G2445">
        <v>9.4109999999999996</v>
      </c>
      <c r="H2445">
        <v>5.3639999999999999</v>
      </c>
      <c r="I2445">
        <v>7.1790000000000003</v>
      </c>
      <c r="J2445">
        <v>4.2679999999999998</v>
      </c>
      <c r="K2445">
        <v>4.12</v>
      </c>
      <c r="L2445">
        <v>22.032</v>
      </c>
    </row>
    <row r="2446" spans="1:12">
      <c r="A2446" s="15">
        <v>2005</v>
      </c>
      <c r="B2446">
        <v>5</v>
      </c>
      <c r="C2446">
        <v>27</v>
      </c>
      <c r="D2446" s="30">
        <f t="shared" si="38"/>
        <v>38499</v>
      </c>
      <c r="E2446">
        <v>234.28</v>
      </c>
      <c r="F2446">
        <v>115.35</v>
      </c>
      <c r="G2446">
        <v>9.4109999999999996</v>
      </c>
      <c r="H2446">
        <v>5.3609999999999998</v>
      </c>
      <c r="I2446">
        <v>7.0960000000000001</v>
      </c>
      <c r="J2446">
        <v>4.2679999999999998</v>
      </c>
      <c r="K2446">
        <v>4.1219999999999999</v>
      </c>
      <c r="L2446">
        <v>22.032</v>
      </c>
    </row>
    <row r="2447" spans="1:12">
      <c r="A2447" s="15">
        <v>2005</v>
      </c>
      <c r="B2447">
        <v>5</v>
      </c>
      <c r="C2447">
        <v>28</v>
      </c>
      <c r="D2447" s="30">
        <f t="shared" si="38"/>
        <v>38500</v>
      </c>
      <c r="E2447">
        <v>232.24</v>
      </c>
      <c r="F2447">
        <v>114.3</v>
      </c>
      <c r="G2447">
        <v>9.4109999999999996</v>
      </c>
      <c r="H2447">
        <v>5.359</v>
      </c>
      <c r="I2447">
        <v>7.3230000000000004</v>
      </c>
      <c r="J2447">
        <v>4.2569999999999997</v>
      </c>
      <c r="K2447">
        <v>4.1070000000000002</v>
      </c>
      <c r="L2447">
        <v>21.943000000000001</v>
      </c>
    </row>
    <row r="2448" spans="1:12">
      <c r="A2448" s="15">
        <v>2005</v>
      </c>
      <c r="B2448">
        <v>5</v>
      </c>
      <c r="C2448">
        <v>30</v>
      </c>
      <c r="D2448" s="30">
        <f t="shared" si="38"/>
        <v>38502</v>
      </c>
      <c r="E2448">
        <v>231.44</v>
      </c>
      <c r="F2448">
        <v>113.85</v>
      </c>
      <c r="G2448">
        <v>9.4109999999999996</v>
      </c>
      <c r="H2448">
        <v>5.3529999999999998</v>
      </c>
      <c r="I2448">
        <v>7.3680000000000003</v>
      </c>
      <c r="J2448">
        <v>4.2610000000000001</v>
      </c>
      <c r="K2448">
        <v>4.109</v>
      </c>
      <c r="L2448">
        <v>21.937999999999999</v>
      </c>
    </row>
    <row r="2449" spans="1:12">
      <c r="A2449" s="15">
        <v>2005</v>
      </c>
      <c r="B2449">
        <v>5</v>
      </c>
      <c r="C2449">
        <v>31</v>
      </c>
      <c r="D2449" s="30">
        <f t="shared" si="38"/>
        <v>38503</v>
      </c>
      <c r="E2449">
        <v>232.85</v>
      </c>
      <c r="F2449">
        <v>114.53</v>
      </c>
      <c r="G2449">
        <v>9.4290000000000003</v>
      </c>
      <c r="H2449">
        <v>5.4690000000000003</v>
      </c>
      <c r="I2449">
        <v>7.2130000000000001</v>
      </c>
      <c r="J2449">
        <v>4.34</v>
      </c>
      <c r="K2449">
        <v>4.1890000000000001</v>
      </c>
      <c r="L2449">
        <v>22.876999999999999</v>
      </c>
    </row>
    <row r="2450" spans="1:12">
      <c r="A2450" s="15">
        <v>2005</v>
      </c>
      <c r="B2450">
        <v>6</v>
      </c>
      <c r="C2450">
        <v>1</v>
      </c>
      <c r="D2450" s="30">
        <f t="shared" si="38"/>
        <v>38504</v>
      </c>
      <c r="E2450">
        <v>231.69</v>
      </c>
      <c r="F2450">
        <v>113.95</v>
      </c>
      <c r="G2450">
        <v>9.4290000000000003</v>
      </c>
      <c r="H2450">
        <v>5.4690000000000003</v>
      </c>
      <c r="I2450">
        <v>7.3339999999999996</v>
      </c>
      <c r="J2450">
        <v>4.335</v>
      </c>
      <c r="K2450">
        <v>4.181</v>
      </c>
      <c r="L2450">
        <v>22.838999999999999</v>
      </c>
    </row>
    <row r="2451" spans="1:12">
      <c r="A2451" s="15">
        <v>2005</v>
      </c>
      <c r="B2451">
        <v>6</v>
      </c>
      <c r="C2451">
        <v>2</v>
      </c>
      <c r="D2451" s="30">
        <f t="shared" si="38"/>
        <v>38505</v>
      </c>
      <c r="E2451">
        <v>234.29</v>
      </c>
      <c r="F2451">
        <v>115.23</v>
      </c>
      <c r="G2451">
        <v>9.4290000000000003</v>
      </c>
      <c r="H2451">
        <v>5.4669999999999996</v>
      </c>
      <c r="I2451">
        <v>7.0730000000000004</v>
      </c>
      <c r="J2451">
        <v>4.3419999999999996</v>
      </c>
      <c r="K2451">
        <v>4.194</v>
      </c>
      <c r="L2451">
        <v>22.898</v>
      </c>
    </row>
    <row r="2452" spans="1:12">
      <c r="A2452" s="15">
        <v>2005</v>
      </c>
      <c r="B2452">
        <v>6</v>
      </c>
      <c r="C2452">
        <v>3</v>
      </c>
      <c r="D2452" s="30">
        <f t="shared" si="38"/>
        <v>38506</v>
      </c>
      <c r="E2452">
        <v>232.11</v>
      </c>
      <c r="F2452">
        <v>114.11</v>
      </c>
      <c r="G2452">
        <v>9.4290000000000003</v>
      </c>
      <c r="H2452">
        <v>5.4640000000000004</v>
      </c>
      <c r="I2452">
        <v>7.31</v>
      </c>
      <c r="J2452">
        <v>4.33</v>
      </c>
      <c r="K2452">
        <v>4.1779999999999999</v>
      </c>
      <c r="L2452">
        <v>22.798999999999999</v>
      </c>
    </row>
    <row r="2453" spans="1:12">
      <c r="A2453" s="15">
        <v>2005</v>
      </c>
      <c r="B2453">
        <v>6</v>
      </c>
      <c r="C2453">
        <v>4</v>
      </c>
      <c r="D2453" s="30">
        <f t="shared" si="38"/>
        <v>38507</v>
      </c>
      <c r="E2453">
        <v>232.5</v>
      </c>
      <c r="F2453">
        <v>114.28</v>
      </c>
      <c r="G2453">
        <v>9.4290000000000003</v>
      </c>
      <c r="H2453">
        <v>5.4610000000000003</v>
      </c>
      <c r="I2453">
        <v>7.2789999999999999</v>
      </c>
      <c r="J2453">
        <v>4.3289999999999997</v>
      </c>
      <c r="K2453">
        <v>4.1769999999999996</v>
      </c>
      <c r="L2453">
        <v>22.783999999999999</v>
      </c>
    </row>
    <row r="2454" spans="1:12">
      <c r="A2454" s="15">
        <v>2005</v>
      </c>
      <c r="B2454">
        <v>6</v>
      </c>
      <c r="C2454">
        <v>6</v>
      </c>
      <c r="D2454" s="30">
        <f t="shared" si="38"/>
        <v>38509</v>
      </c>
      <c r="E2454">
        <v>233.22</v>
      </c>
      <c r="F2454">
        <v>114.59</v>
      </c>
      <c r="G2454">
        <v>9.4290000000000003</v>
      </c>
      <c r="H2454">
        <v>5.4550000000000001</v>
      </c>
      <c r="I2454">
        <v>7.2240000000000002</v>
      </c>
      <c r="J2454">
        <v>4.3250000000000002</v>
      </c>
      <c r="K2454">
        <v>4.1740000000000004</v>
      </c>
      <c r="L2454">
        <v>22.753</v>
      </c>
    </row>
    <row r="2455" spans="1:12">
      <c r="A2455" s="15">
        <v>2005</v>
      </c>
      <c r="B2455">
        <v>6</v>
      </c>
      <c r="C2455">
        <v>7</v>
      </c>
      <c r="D2455" s="30">
        <f t="shared" si="38"/>
        <v>38510</v>
      </c>
      <c r="E2455">
        <v>233.09</v>
      </c>
      <c r="F2455">
        <v>114.5</v>
      </c>
      <c r="G2455">
        <v>9.4290000000000003</v>
      </c>
      <c r="H2455">
        <v>5.4530000000000003</v>
      </c>
      <c r="I2455">
        <v>7.2480000000000002</v>
      </c>
      <c r="J2455">
        <v>4.3220000000000001</v>
      </c>
      <c r="K2455">
        <v>4.17</v>
      </c>
      <c r="L2455">
        <v>22.722000000000001</v>
      </c>
    </row>
    <row r="2456" spans="1:12">
      <c r="A2456" s="15">
        <v>2005</v>
      </c>
      <c r="B2456">
        <v>6</v>
      </c>
      <c r="C2456">
        <v>8</v>
      </c>
      <c r="D2456" s="30">
        <f t="shared" si="38"/>
        <v>38511</v>
      </c>
      <c r="E2456">
        <v>234.56</v>
      </c>
      <c r="F2456">
        <v>115.21</v>
      </c>
      <c r="G2456">
        <v>9.4290000000000003</v>
      </c>
      <c r="H2456">
        <v>5.45</v>
      </c>
      <c r="I2456">
        <v>7.1040000000000001</v>
      </c>
      <c r="J2456">
        <v>4.3239999999999998</v>
      </c>
      <c r="K2456">
        <v>4.1760000000000002</v>
      </c>
      <c r="L2456">
        <v>22.742999999999999</v>
      </c>
    </row>
    <row r="2457" spans="1:12">
      <c r="A2457" s="15">
        <v>2005</v>
      </c>
      <c r="B2457">
        <v>6</v>
      </c>
      <c r="C2457">
        <v>9</v>
      </c>
      <c r="D2457" s="30">
        <f t="shared" si="38"/>
        <v>38512</v>
      </c>
      <c r="E2457">
        <v>234.33</v>
      </c>
      <c r="F2457">
        <v>115.07</v>
      </c>
      <c r="G2457">
        <v>9.4290000000000003</v>
      </c>
      <c r="H2457">
        <v>5.4470000000000001</v>
      </c>
      <c r="I2457">
        <v>7.1379999999999999</v>
      </c>
      <c r="J2457">
        <v>4.32</v>
      </c>
      <c r="K2457">
        <v>4.1710000000000003</v>
      </c>
      <c r="L2457">
        <v>22.709</v>
      </c>
    </row>
    <row r="2458" spans="1:12">
      <c r="A2458" s="15">
        <v>2005</v>
      </c>
      <c r="B2458">
        <v>6</v>
      </c>
      <c r="C2458">
        <v>10</v>
      </c>
      <c r="D2458" s="30">
        <f t="shared" si="38"/>
        <v>38513</v>
      </c>
      <c r="E2458">
        <v>233.94</v>
      </c>
      <c r="F2458">
        <v>114.85</v>
      </c>
      <c r="G2458">
        <v>9.4290000000000003</v>
      </c>
      <c r="H2458">
        <v>5.444</v>
      </c>
      <c r="I2458">
        <v>7.1890000000000001</v>
      </c>
      <c r="J2458">
        <v>4.3159999999999998</v>
      </c>
      <c r="K2458">
        <v>4.1660000000000004</v>
      </c>
      <c r="L2458">
        <v>22.669</v>
      </c>
    </row>
    <row r="2459" spans="1:12">
      <c r="A2459" s="15">
        <v>2005</v>
      </c>
      <c r="B2459">
        <v>6</v>
      </c>
      <c r="C2459">
        <v>11</v>
      </c>
      <c r="D2459" s="30">
        <f t="shared" si="38"/>
        <v>38514</v>
      </c>
      <c r="E2459">
        <v>234.3</v>
      </c>
      <c r="F2459">
        <v>115</v>
      </c>
      <c r="G2459">
        <v>9.4290000000000003</v>
      </c>
      <c r="H2459">
        <v>5.4420000000000002</v>
      </c>
      <c r="I2459">
        <v>7.1609999999999996</v>
      </c>
      <c r="J2459">
        <v>4.3140000000000001</v>
      </c>
      <c r="K2459">
        <v>4.165</v>
      </c>
      <c r="L2459">
        <v>22.652999999999999</v>
      </c>
    </row>
    <row r="2460" spans="1:12">
      <c r="A2460" s="15">
        <v>2005</v>
      </c>
      <c r="B2460">
        <v>6</v>
      </c>
      <c r="C2460">
        <v>13</v>
      </c>
      <c r="D2460" s="30">
        <f t="shared" si="38"/>
        <v>38516</v>
      </c>
      <c r="E2460">
        <v>234.26</v>
      </c>
      <c r="F2460">
        <v>114.99</v>
      </c>
      <c r="G2460">
        <v>9.4290000000000003</v>
      </c>
      <c r="H2460">
        <v>5.4359999999999999</v>
      </c>
      <c r="I2460">
        <v>7.1619999999999999</v>
      </c>
      <c r="J2460">
        <v>4.3099999999999996</v>
      </c>
      <c r="K2460">
        <v>4.1609999999999996</v>
      </c>
      <c r="L2460">
        <v>22.617000000000001</v>
      </c>
    </row>
    <row r="2461" spans="1:12">
      <c r="A2461" s="15">
        <v>2005</v>
      </c>
      <c r="B2461">
        <v>6</v>
      </c>
      <c r="C2461">
        <v>14</v>
      </c>
      <c r="D2461" s="30">
        <f t="shared" si="38"/>
        <v>38517</v>
      </c>
      <c r="E2461">
        <v>236.24</v>
      </c>
      <c r="F2461">
        <v>115.96</v>
      </c>
      <c r="G2461">
        <v>9.4290000000000003</v>
      </c>
      <c r="H2461">
        <v>5.4329999999999998</v>
      </c>
      <c r="I2461">
        <v>6.9660000000000002</v>
      </c>
      <c r="J2461">
        <v>4.3150000000000004</v>
      </c>
      <c r="K2461">
        <v>4.17</v>
      </c>
      <c r="L2461">
        <v>22.654</v>
      </c>
    </row>
    <row r="2462" spans="1:12">
      <c r="A2462" s="15">
        <v>2005</v>
      </c>
      <c r="B2462">
        <v>6</v>
      </c>
      <c r="C2462">
        <v>15</v>
      </c>
      <c r="D2462" s="30">
        <f t="shared" si="38"/>
        <v>38518</v>
      </c>
      <c r="E2462">
        <v>233.52</v>
      </c>
      <c r="F2462">
        <v>114.57</v>
      </c>
      <c r="G2462">
        <v>9.4290000000000003</v>
      </c>
      <c r="H2462">
        <v>5.43</v>
      </c>
      <c r="I2462">
        <v>7.2610000000000001</v>
      </c>
      <c r="J2462">
        <v>4.3010000000000002</v>
      </c>
      <c r="K2462">
        <v>4.1500000000000004</v>
      </c>
      <c r="L2462">
        <v>22.538</v>
      </c>
    </row>
    <row r="2463" spans="1:12">
      <c r="A2463" s="15">
        <v>2005</v>
      </c>
      <c r="B2463">
        <v>6</v>
      </c>
      <c r="C2463">
        <v>16</v>
      </c>
      <c r="D2463" s="30">
        <f t="shared" si="38"/>
        <v>38519</v>
      </c>
      <c r="E2463">
        <v>232.99</v>
      </c>
      <c r="F2463">
        <v>114.28</v>
      </c>
      <c r="G2463">
        <v>9.4290000000000003</v>
      </c>
      <c r="H2463">
        <v>5.4279999999999999</v>
      </c>
      <c r="I2463">
        <v>7.327</v>
      </c>
      <c r="J2463">
        <v>4.2960000000000003</v>
      </c>
      <c r="K2463">
        <v>4.1440000000000001</v>
      </c>
      <c r="L2463">
        <v>22.492999999999999</v>
      </c>
    </row>
    <row r="2464" spans="1:12">
      <c r="A2464" s="15">
        <v>2005</v>
      </c>
      <c r="B2464">
        <v>6</v>
      </c>
      <c r="C2464">
        <v>17</v>
      </c>
      <c r="D2464" s="30">
        <f t="shared" si="38"/>
        <v>38520</v>
      </c>
      <c r="E2464">
        <v>234.05</v>
      </c>
      <c r="F2464">
        <v>114.78</v>
      </c>
      <c r="G2464">
        <v>9.4290000000000003</v>
      </c>
      <c r="H2464">
        <v>5.4249999999999998</v>
      </c>
      <c r="I2464">
        <v>7.226</v>
      </c>
      <c r="J2464">
        <v>4.2969999999999997</v>
      </c>
      <c r="K2464">
        <v>4.1470000000000002</v>
      </c>
      <c r="L2464">
        <v>22.501000000000001</v>
      </c>
    </row>
    <row r="2465" spans="1:12">
      <c r="A2465" s="15">
        <v>2005</v>
      </c>
      <c r="B2465">
        <v>6</v>
      </c>
      <c r="C2465">
        <v>18</v>
      </c>
      <c r="D2465" s="30">
        <f t="shared" si="38"/>
        <v>38521</v>
      </c>
      <c r="E2465">
        <v>234.2</v>
      </c>
      <c r="F2465">
        <v>114.83</v>
      </c>
      <c r="G2465">
        <v>9.4290000000000003</v>
      </c>
      <c r="H2465">
        <v>5.4219999999999997</v>
      </c>
      <c r="I2465">
        <v>7.22</v>
      </c>
      <c r="J2465">
        <v>4.2939999999999996</v>
      </c>
      <c r="K2465">
        <v>4.1449999999999996</v>
      </c>
      <c r="L2465">
        <v>22.478999999999999</v>
      </c>
    </row>
    <row r="2466" spans="1:12">
      <c r="A2466" s="15">
        <v>2005</v>
      </c>
      <c r="B2466">
        <v>6</v>
      </c>
      <c r="C2466">
        <v>20</v>
      </c>
      <c r="D2466" s="30">
        <f t="shared" si="38"/>
        <v>38523</v>
      </c>
      <c r="E2466">
        <v>234.59</v>
      </c>
      <c r="F2466">
        <v>114.97</v>
      </c>
      <c r="G2466">
        <v>9.3919999999999995</v>
      </c>
      <c r="H2466">
        <v>5.4509999999999996</v>
      </c>
      <c r="I2466">
        <v>7.1929999999999996</v>
      </c>
      <c r="J2466">
        <v>4.3170000000000002</v>
      </c>
      <c r="K2466">
        <v>4.1669999999999998</v>
      </c>
      <c r="L2466">
        <v>22.669</v>
      </c>
    </row>
    <row r="2467" spans="1:12">
      <c r="A2467" s="15">
        <v>2005</v>
      </c>
      <c r="B2467">
        <v>6</v>
      </c>
      <c r="C2467">
        <v>21</v>
      </c>
      <c r="D2467" s="30">
        <f t="shared" si="38"/>
        <v>38524</v>
      </c>
      <c r="E2467">
        <v>234.24</v>
      </c>
      <c r="F2467">
        <v>114.77</v>
      </c>
      <c r="G2467">
        <v>9.3919999999999995</v>
      </c>
      <c r="H2467">
        <v>5.4480000000000004</v>
      </c>
      <c r="I2467">
        <v>7.2389999999999999</v>
      </c>
      <c r="J2467">
        <v>4.3120000000000003</v>
      </c>
      <c r="K2467">
        <v>4.1609999999999996</v>
      </c>
      <c r="L2467">
        <v>22.63</v>
      </c>
    </row>
    <row r="2468" spans="1:12">
      <c r="A2468" s="15">
        <v>2005</v>
      </c>
      <c r="B2468">
        <v>6</v>
      </c>
      <c r="C2468">
        <v>22</v>
      </c>
      <c r="D2468" s="30">
        <f t="shared" si="38"/>
        <v>38525</v>
      </c>
      <c r="E2468">
        <v>234.8</v>
      </c>
      <c r="F2468">
        <v>115.02</v>
      </c>
      <c r="G2468">
        <v>9.3919999999999995</v>
      </c>
      <c r="H2468">
        <v>5.4450000000000003</v>
      </c>
      <c r="I2468">
        <v>7.1909999999999998</v>
      </c>
      <c r="J2468">
        <v>4.3109999999999999</v>
      </c>
      <c r="K2468">
        <v>4.1609999999999996</v>
      </c>
      <c r="L2468">
        <v>22.620999999999999</v>
      </c>
    </row>
    <row r="2469" spans="1:12">
      <c r="A2469" s="15">
        <v>2005</v>
      </c>
      <c r="B2469">
        <v>6</v>
      </c>
      <c r="C2469">
        <v>23</v>
      </c>
      <c r="D2469" s="30">
        <f t="shared" si="38"/>
        <v>38526</v>
      </c>
      <c r="E2469">
        <v>234.46</v>
      </c>
      <c r="F2469">
        <v>114.82</v>
      </c>
      <c r="G2469">
        <v>9.3919999999999995</v>
      </c>
      <c r="H2469">
        <v>5.4420000000000002</v>
      </c>
      <c r="I2469">
        <v>7.2380000000000004</v>
      </c>
      <c r="J2469">
        <v>4.306</v>
      </c>
      <c r="K2469">
        <v>4.1559999999999997</v>
      </c>
      <c r="L2469">
        <v>22.582999999999998</v>
      </c>
    </row>
    <row r="2470" spans="1:12">
      <c r="A2470" s="15">
        <v>2005</v>
      </c>
      <c r="B2470">
        <v>6</v>
      </c>
      <c r="C2470">
        <v>24</v>
      </c>
      <c r="D2470" s="30">
        <f t="shared" si="38"/>
        <v>38527</v>
      </c>
      <c r="E2470">
        <v>234.2</v>
      </c>
      <c r="F2470">
        <v>114.66</v>
      </c>
      <c r="G2470">
        <v>9.3919999999999995</v>
      </c>
      <c r="H2470">
        <v>5.4390000000000001</v>
      </c>
      <c r="I2470">
        <v>7.2750000000000004</v>
      </c>
      <c r="J2470">
        <v>4.3019999999999996</v>
      </c>
      <c r="K2470">
        <v>4.1509999999999998</v>
      </c>
      <c r="L2470">
        <v>22.547000000000001</v>
      </c>
    </row>
    <row r="2471" spans="1:12">
      <c r="A2471" s="15">
        <v>2005</v>
      </c>
      <c r="B2471">
        <v>6</v>
      </c>
      <c r="C2471">
        <v>25</v>
      </c>
      <c r="D2471" s="30">
        <f t="shared" si="38"/>
        <v>38528</v>
      </c>
      <c r="E2471">
        <v>235.06</v>
      </c>
      <c r="F2471">
        <v>115.06</v>
      </c>
      <c r="G2471">
        <v>9.3919999999999995</v>
      </c>
      <c r="H2471">
        <v>5.4370000000000003</v>
      </c>
      <c r="I2471">
        <v>7.1959999999999997</v>
      </c>
      <c r="J2471">
        <v>4.3029999999999999</v>
      </c>
      <c r="K2471">
        <v>4.1529999999999996</v>
      </c>
      <c r="L2471">
        <v>22.547999999999998</v>
      </c>
    </row>
    <row r="2472" spans="1:12">
      <c r="A2472" s="15">
        <v>2005</v>
      </c>
      <c r="B2472">
        <v>6</v>
      </c>
      <c r="C2472">
        <v>27</v>
      </c>
      <c r="D2472" s="30">
        <f t="shared" si="38"/>
        <v>38530</v>
      </c>
      <c r="E2472">
        <v>234.51</v>
      </c>
      <c r="F2472">
        <v>114.73</v>
      </c>
      <c r="G2472">
        <v>9.3919999999999995</v>
      </c>
      <c r="H2472">
        <v>5.431</v>
      </c>
      <c r="I2472">
        <v>7.274</v>
      </c>
      <c r="J2472">
        <v>4.2939999999999996</v>
      </c>
      <c r="K2472">
        <v>4.1429999999999998</v>
      </c>
      <c r="L2472">
        <v>22.475999999999999</v>
      </c>
    </row>
    <row r="2473" spans="1:12">
      <c r="A2473" s="15">
        <v>2005</v>
      </c>
      <c r="B2473">
        <v>6</v>
      </c>
      <c r="C2473">
        <v>28</v>
      </c>
      <c r="D2473" s="30">
        <f t="shared" si="38"/>
        <v>38531</v>
      </c>
      <c r="E2473">
        <v>234.95</v>
      </c>
      <c r="F2473">
        <v>114.92</v>
      </c>
      <c r="G2473">
        <v>9.3919999999999995</v>
      </c>
      <c r="H2473">
        <v>5.4279999999999999</v>
      </c>
      <c r="I2473">
        <v>7.2380000000000004</v>
      </c>
      <c r="J2473">
        <v>4.2930000000000001</v>
      </c>
      <c r="K2473">
        <v>4.1429999999999998</v>
      </c>
      <c r="L2473">
        <v>22.463999999999999</v>
      </c>
    </row>
    <row r="2474" spans="1:12">
      <c r="A2474" s="15">
        <v>2005</v>
      </c>
      <c r="B2474">
        <v>6</v>
      </c>
      <c r="C2474">
        <v>29</v>
      </c>
      <c r="D2474" s="30">
        <f t="shared" si="38"/>
        <v>38532</v>
      </c>
      <c r="E2474">
        <v>235.51</v>
      </c>
      <c r="F2474">
        <v>115.17</v>
      </c>
      <c r="G2474">
        <v>9.3919999999999995</v>
      </c>
      <c r="H2474">
        <v>5.4260000000000002</v>
      </c>
      <c r="I2474">
        <v>7.1890000000000001</v>
      </c>
      <c r="J2474">
        <v>4.2919999999999998</v>
      </c>
      <c r="K2474">
        <v>4.1429999999999998</v>
      </c>
      <c r="L2474">
        <v>22.454999999999998</v>
      </c>
    </row>
    <row r="2475" spans="1:12">
      <c r="A2475" s="15">
        <v>2005</v>
      </c>
      <c r="B2475">
        <v>6</v>
      </c>
      <c r="C2475">
        <v>30</v>
      </c>
      <c r="D2475" s="30">
        <f t="shared" si="38"/>
        <v>38533</v>
      </c>
      <c r="E2475">
        <v>235.71</v>
      </c>
      <c r="F2475">
        <v>115.24</v>
      </c>
      <c r="G2475">
        <v>9.3919999999999995</v>
      </c>
      <c r="H2475">
        <v>5.423</v>
      </c>
      <c r="I2475">
        <v>7.1790000000000003</v>
      </c>
      <c r="J2475">
        <v>4.2889999999999997</v>
      </c>
      <c r="K2475">
        <v>4.141</v>
      </c>
      <c r="L2475">
        <v>22.434000000000001</v>
      </c>
    </row>
    <row r="2476" spans="1:12">
      <c r="A2476" s="15">
        <v>2005</v>
      </c>
      <c r="B2476">
        <v>7</v>
      </c>
      <c r="C2476">
        <v>1</v>
      </c>
      <c r="D2476" s="30">
        <f t="shared" si="38"/>
        <v>38534</v>
      </c>
      <c r="E2476">
        <v>235.85</v>
      </c>
      <c r="F2476">
        <v>115.29</v>
      </c>
      <c r="G2476">
        <v>9.3919999999999995</v>
      </c>
      <c r="H2476">
        <v>5.42</v>
      </c>
      <c r="I2476">
        <v>7.1740000000000004</v>
      </c>
      <c r="J2476">
        <v>4.2869999999999999</v>
      </c>
      <c r="K2476">
        <v>4.1379999999999999</v>
      </c>
      <c r="L2476">
        <v>22.411999999999999</v>
      </c>
    </row>
    <row r="2477" spans="1:12">
      <c r="A2477" s="15">
        <v>2005</v>
      </c>
      <c r="B2477">
        <v>7</v>
      </c>
      <c r="C2477">
        <v>2</v>
      </c>
      <c r="D2477" s="30">
        <f t="shared" si="38"/>
        <v>38535</v>
      </c>
      <c r="E2477">
        <v>233.18</v>
      </c>
      <c r="F2477">
        <v>113.92</v>
      </c>
      <c r="G2477">
        <v>9.3919999999999995</v>
      </c>
      <c r="H2477">
        <v>5.4169999999999998</v>
      </c>
      <c r="I2477">
        <v>7.327</v>
      </c>
      <c r="J2477">
        <v>4.3029999999999999</v>
      </c>
      <c r="K2477">
        <v>4.1509999999999998</v>
      </c>
      <c r="L2477">
        <v>22.471</v>
      </c>
    </row>
    <row r="2478" spans="1:12">
      <c r="A2478" s="15">
        <v>2005</v>
      </c>
      <c r="B2478">
        <v>7</v>
      </c>
      <c r="C2478">
        <v>4</v>
      </c>
      <c r="D2478" s="30">
        <f t="shared" si="38"/>
        <v>38537</v>
      </c>
      <c r="E2478">
        <v>235.69</v>
      </c>
      <c r="F2478">
        <v>115.12</v>
      </c>
      <c r="G2478">
        <v>9.3919999999999995</v>
      </c>
      <c r="H2478">
        <v>5.4119999999999999</v>
      </c>
      <c r="I2478">
        <v>7.0839999999999996</v>
      </c>
      <c r="J2478">
        <v>4.3070000000000004</v>
      </c>
      <c r="K2478">
        <v>4.1589999999999998</v>
      </c>
      <c r="L2478">
        <v>22.497</v>
      </c>
    </row>
    <row r="2479" spans="1:12">
      <c r="A2479" s="15">
        <v>2005</v>
      </c>
      <c r="B2479">
        <v>7</v>
      </c>
      <c r="C2479">
        <v>5</v>
      </c>
      <c r="D2479" s="30">
        <f t="shared" si="38"/>
        <v>38538</v>
      </c>
      <c r="E2479">
        <v>235.63</v>
      </c>
      <c r="F2479">
        <v>115.07</v>
      </c>
      <c r="G2479">
        <v>9.3919999999999995</v>
      </c>
      <c r="H2479">
        <v>5.4089999999999998</v>
      </c>
      <c r="I2479">
        <v>7.1</v>
      </c>
      <c r="J2479">
        <v>4.3029999999999999</v>
      </c>
      <c r="K2479">
        <v>4.1559999999999997</v>
      </c>
      <c r="L2479">
        <v>22.468</v>
      </c>
    </row>
    <row r="2480" spans="1:12">
      <c r="A2480" s="15">
        <v>2005</v>
      </c>
      <c r="B2480">
        <v>7</v>
      </c>
      <c r="C2480">
        <v>6</v>
      </c>
      <c r="D2480" s="30">
        <f t="shared" si="38"/>
        <v>38539</v>
      </c>
      <c r="E2480">
        <v>233.71</v>
      </c>
      <c r="F2480">
        <v>114.09</v>
      </c>
      <c r="G2480">
        <v>9.3919999999999995</v>
      </c>
      <c r="H2480">
        <v>5.4059999999999997</v>
      </c>
      <c r="I2480">
        <v>7.3120000000000003</v>
      </c>
      <c r="J2480">
        <v>4.2919999999999998</v>
      </c>
      <c r="K2480">
        <v>4.141</v>
      </c>
      <c r="L2480">
        <v>22.38</v>
      </c>
    </row>
    <row r="2481" spans="1:12">
      <c r="A2481" s="15">
        <v>2005</v>
      </c>
      <c r="B2481">
        <v>7</v>
      </c>
      <c r="C2481">
        <v>7</v>
      </c>
      <c r="D2481" s="30">
        <f t="shared" si="38"/>
        <v>38540</v>
      </c>
      <c r="E2481">
        <v>233.02</v>
      </c>
      <c r="F2481">
        <v>113.72</v>
      </c>
      <c r="G2481">
        <v>9.3919999999999995</v>
      </c>
      <c r="H2481">
        <v>5.4029999999999996</v>
      </c>
      <c r="I2481">
        <v>7.3949999999999996</v>
      </c>
      <c r="J2481">
        <v>4.2859999999999996</v>
      </c>
      <c r="K2481">
        <v>4.1340000000000003</v>
      </c>
      <c r="L2481">
        <v>22.331</v>
      </c>
    </row>
    <row r="2482" spans="1:12">
      <c r="A2482" s="15">
        <v>2005</v>
      </c>
      <c r="B2482">
        <v>7</v>
      </c>
      <c r="C2482">
        <v>8</v>
      </c>
      <c r="D2482" s="30">
        <f t="shared" si="38"/>
        <v>38541</v>
      </c>
      <c r="E2482">
        <v>233.67</v>
      </c>
      <c r="F2482">
        <v>114.02</v>
      </c>
      <c r="G2482">
        <v>9.3919999999999995</v>
      </c>
      <c r="H2482">
        <v>5.4009999999999998</v>
      </c>
      <c r="I2482">
        <v>7.3369999999999997</v>
      </c>
      <c r="J2482">
        <v>4.2859999999999996</v>
      </c>
      <c r="K2482">
        <v>4.1340000000000003</v>
      </c>
      <c r="L2482">
        <v>22.324000000000002</v>
      </c>
    </row>
    <row r="2483" spans="1:12">
      <c r="A2483" s="15">
        <v>2005</v>
      </c>
      <c r="B2483">
        <v>7</v>
      </c>
      <c r="C2483">
        <v>9</v>
      </c>
      <c r="D2483" s="30">
        <f t="shared" si="38"/>
        <v>38542</v>
      </c>
      <c r="E2483">
        <v>233.34</v>
      </c>
      <c r="F2483">
        <v>113.83</v>
      </c>
      <c r="G2483">
        <v>9.3919999999999995</v>
      </c>
      <c r="H2483">
        <v>5.3979999999999997</v>
      </c>
      <c r="I2483">
        <v>7.3819999999999997</v>
      </c>
      <c r="J2483">
        <v>4.2809999999999997</v>
      </c>
      <c r="K2483">
        <v>4.1289999999999996</v>
      </c>
      <c r="L2483">
        <v>22.286999999999999</v>
      </c>
    </row>
    <row r="2484" spans="1:12">
      <c r="A2484" s="15">
        <v>2005</v>
      </c>
      <c r="B2484">
        <v>7</v>
      </c>
      <c r="C2484">
        <v>11</v>
      </c>
      <c r="D2484" s="30">
        <f t="shared" si="38"/>
        <v>38544</v>
      </c>
      <c r="E2484">
        <v>233.45</v>
      </c>
      <c r="F2484">
        <v>113.83</v>
      </c>
      <c r="G2484">
        <v>9.3919999999999995</v>
      </c>
      <c r="H2484">
        <v>5.3920000000000003</v>
      </c>
      <c r="I2484">
        <v>7.3920000000000003</v>
      </c>
      <c r="J2484">
        <v>4.2750000000000004</v>
      </c>
      <c r="K2484">
        <v>4.1230000000000002</v>
      </c>
      <c r="L2484">
        <v>22.236000000000001</v>
      </c>
    </row>
    <row r="2485" spans="1:12">
      <c r="A2485" s="15">
        <v>2005</v>
      </c>
      <c r="B2485">
        <v>7</v>
      </c>
      <c r="C2485">
        <v>12</v>
      </c>
      <c r="D2485" s="30">
        <f t="shared" si="38"/>
        <v>38545</v>
      </c>
      <c r="E2485">
        <v>237.58</v>
      </c>
      <c r="F2485">
        <v>115.86</v>
      </c>
      <c r="G2485">
        <v>9.3919999999999995</v>
      </c>
      <c r="H2485">
        <v>5.3890000000000002</v>
      </c>
      <c r="I2485">
        <v>6.9690000000000003</v>
      </c>
      <c r="J2485">
        <v>4.2889999999999997</v>
      </c>
      <c r="K2485">
        <v>4.1440000000000001</v>
      </c>
      <c r="L2485">
        <v>22.341000000000001</v>
      </c>
    </row>
    <row r="2486" spans="1:12">
      <c r="A2486" s="15">
        <v>2005</v>
      </c>
      <c r="B2486">
        <v>7</v>
      </c>
      <c r="C2486">
        <v>13</v>
      </c>
      <c r="D2486" s="30">
        <f t="shared" si="38"/>
        <v>38546</v>
      </c>
      <c r="E2486">
        <v>233.15</v>
      </c>
      <c r="F2486">
        <v>113.62</v>
      </c>
      <c r="G2486">
        <v>9.3919999999999995</v>
      </c>
      <c r="H2486">
        <v>5.3869999999999996</v>
      </c>
      <c r="I2486">
        <v>7.4459999999999997</v>
      </c>
      <c r="J2486">
        <v>4.2679999999999998</v>
      </c>
      <c r="K2486">
        <v>4.1150000000000002</v>
      </c>
      <c r="L2486">
        <v>22.172999999999998</v>
      </c>
    </row>
    <row r="2487" spans="1:12">
      <c r="A2487" s="15">
        <v>2005</v>
      </c>
      <c r="B2487">
        <v>7</v>
      </c>
      <c r="C2487">
        <v>14</v>
      </c>
      <c r="D2487" s="30">
        <f t="shared" si="38"/>
        <v>38547</v>
      </c>
      <c r="E2487">
        <v>232.85</v>
      </c>
      <c r="F2487">
        <v>113.44</v>
      </c>
      <c r="G2487">
        <v>9.3919999999999995</v>
      </c>
      <c r="H2487">
        <v>5.3840000000000003</v>
      </c>
      <c r="I2487">
        <v>7.4870000000000001</v>
      </c>
      <c r="J2487">
        <v>4.2640000000000002</v>
      </c>
      <c r="K2487">
        <v>4.1100000000000003</v>
      </c>
      <c r="L2487">
        <v>22.138000000000002</v>
      </c>
    </row>
    <row r="2488" spans="1:12">
      <c r="A2488" s="15">
        <v>2005</v>
      </c>
      <c r="B2488">
        <v>7</v>
      </c>
      <c r="C2488">
        <v>15</v>
      </c>
      <c r="D2488" s="30">
        <f t="shared" si="38"/>
        <v>38548</v>
      </c>
      <c r="E2488">
        <v>233.72</v>
      </c>
      <c r="F2488">
        <v>113.85</v>
      </c>
      <c r="G2488">
        <v>9.3919999999999995</v>
      </c>
      <c r="H2488">
        <v>5.3810000000000002</v>
      </c>
      <c r="I2488">
        <v>7.4039999999999999</v>
      </c>
      <c r="J2488">
        <v>4.2640000000000002</v>
      </c>
      <c r="K2488">
        <v>4.1120000000000001</v>
      </c>
      <c r="L2488">
        <v>22.14</v>
      </c>
    </row>
    <row r="2489" spans="1:12">
      <c r="A2489" s="15">
        <v>2005</v>
      </c>
      <c r="B2489">
        <v>7</v>
      </c>
      <c r="C2489">
        <v>16</v>
      </c>
      <c r="D2489" s="30">
        <f t="shared" si="38"/>
        <v>38549</v>
      </c>
      <c r="E2489">
        <v>233.76</v>
      </c>
      <c r="F2489">
        <v>113.84</v>
      </c>
      <c r="G2489">
        <v>9.3919999999999995</v>
      </c>
      <c r="H2489">
        <v>5.3780000000000001</v>
      </c>
      <c r="I2489">
        <v>7.4109999999999996</v>
      </c>
      <c r="J2489">
        <v>4.2610000000000001</v>
      </c>
      <c r="K2489">
        <v>4.109</v>
      </c>
      <c r="L2489">
        <v>22.114000000000001</v>
      </c>
    </row>
    <row r="2490" spans="1:12">
      <c r="A2490" s="15">
        <v>2005</v>
      </c>
      <c r="B2490">
        <v>7</v>
      </c>
      <c r="C2490">
        <v>18</v>
      </c>
      <c r="D2490" s="30">
        <f t="shared" si="38"/>
        <v>38551</v>
      </c>
      <c r="E2490">
        <v>233.69</v>
      </c>
      <c r="F2490">
        <v>113.75</v>
      </c>
      <c r="G2490">
        <v>9.3919999999999995</v>
      </c>
      <c r="H2490">
        <v>5.3730000000000002</v>
      </c>
      <c r="I2490">
        <v>7.3719999999999999</v>
      </c>
      <c r="J2490">
        <v>4.2690000000000001</v>
      </c>
      <c r="K2490">
        <v>4.117</v>
      </c>
      <c r="L2490">
        <v>22.14</v>
      </c>
    </row>
    <row r="2491" spans="1:12">
      <c r="A2491" s="15">
        <v>2005</v>
      </c>
      <c r="B2491">
        <v>7</v>
      </c>
      <c r="C2491">
        <v>19</v>
      </c>
      <c r="D2491" s="30">
        <f t="shared" si="38"/>
        <v>38552</v>
      </c>
      <c r="E2491">
        <v>234.38</v>
      </c>
      <c r="F2491">
        <v>114.07</v>
      </c>
      <c r="G2491">
        <v>9.3919999999999995</v>
      </c>
      <c r="H2491">
        <v>5.37</v>
      </c>
      <c r="I2491">
        <v>7.31</v>
      </c>
      <c r="J2491">
        <v>4.2679999999999998</v>
      </c>
      <c r="K2491">
        <v>4.1180000000000003</v>
      </c>
      <c r="L2491">
        <v>22.135000000000002</v>
      </c>
    </row>
    <row r="2492" spans="1:12">
      <c r="A2492" s="15">
        <v>2005</v>
      </c>
      <c r="B2492">
        <v>7</v>
      </c>
      <c r="C2492">
        <v>20</v>
      </c>
      <c r="D2492" s="30">
        <f t="shared" si="38"/>
        <v>38553</v>
      </c>
      <c r="E2492">
        <v>233.43</v>
      </c>
      <c r="F2492">
        <v>113.57</v>
      </c>
      <c r="G2492">
        <v>9.3919999999999995</v>
      </c>
      <c r="H2492">
        <v>5.367</v>
      </c>
      <c r="I2492">
        <v>7.4210000000000003</v>
      </c>
      <c r="J2492">
        <v>4.2610000000000001</v>
      </c>
      <c r="K2492">
        <v>4.109</v>
      </c>
      <c r="L2492">
        <v>22.077000000000002</v>
      </c>
    </row>
    <row r="2493" spans="1:12">
      <c r="A2493" s="15">
        <v>2005</v>
      </c>
      <c r="B2493">
        <v>7</v>
      </c>
      <c r="C2493">
        <v>21</v>
      </c>
      <c r="D2493" s="30">
        <f t="shared" si="38"/>
        <v>38554</v>
      </c>
      <c r="E2493">
        <v>233.83</v>
      </c>
      <c r="F2493">
        <v>113.74</v>
      </c>
      <c r="G2493">
        <v>9.3919999999999995</v>
      </c>
      <c r="H2493">
        <v>5.3639999999999999</v>
      </c>
      <c r="I2493">
        <v>7.39</v>
      </c>
      <c r="J2493">
        <v>4.26</v>
      </c>
      <c r="K2493">
        <v>4.1079999999999997</v>
      </c>
      <c r="L2493">
        <v>22.062999999999999</v>
      </c>
    </row>
    <row r="2494" spans="1:12">
      <c r="A2494" s="15">
        <v>2005</v>
      </c>
      <c r="B2494">
        <v>7</v>
      </c>
      <c r="C2494">
        <v>22</v>
      </c>
      <c r="D2494" s="30">
        <f t="shared" si="38"/>
        <v>38555</v>
      </c>
      <c r="E2494">
        <v>238.39</v>
      </c>
      <c r="F2494">
        <v>115.98</v>
      </c>
      <c r="G2494">
        <v>9.3919999999999995</v>
      </c>
      <c r="H2494">
        <v>5.3620000000000001</v>
      </c>
      <c r="I2494">
        <v>6.9219999999999997</v>
      </c>
      <c r="J2494">
        <v>4.2750000000000004</v>
      </c>
      <c r="K2494">
        <v>4.1319999999999997</v>
      </c>
      <c r="L2494">
        <v>22.18</v>
      </c>
    </row>
    <row r="2495" spans="1:12">
      <c r="A2495" s="15">
        <v>2005</v>
      </c>
      <c r="B2495">
        <v>7</v>
      </c>
      <c r="C2495">
        <v>23</v>
      </c>
      <c r="D2495" s="30">
        <f t="shared" si="38"/>
        <v>38556</v>
      </c>
      <c r="E2495">
        <v>233.99</v>
      </c>
      <c r="F2495">
        <v>113.77</v>
      </c>
      <c r="G2495">
        <v>9.3919999999999995</v>
      </c>
      <c r="H2495">
        <v>5.359</v>
      </c>
      <c r="I2495">
        <v>7.3929999999999998</v>
      </c>
      <c r="J2495">
        <v>4.2539999999999996</v>
      </c>
      <c r="K2495">
        <v>4.1029999999999998</v>
      </c>
      <c r="L2495">
        <v>22.015999999999998</v>
      </c>
    </row>
    <row r="2496" spans="1:12">
      <c r="A2496" s="15">
        <v>2005</v>
      </c>
      <c r="B2496">
        <v>7</v>
      </c>
      <c r="C2496">
        <v>25</v>
      </c>
      <c r="D2496" s="30">
        <f t="shared" si="38"/>
        <v>38558</v>
      </c>
      <c r="E2496">
        <v>235.85</v>
      </c>
      <c r="F2496">
        <v>114.64</v>
      </c>
      <c r="G2496">
        <v>9.3770000000000007</v>
      </c>
      <c r="H2496">
        <v>5.3659999999999997</v>
      </c>
      <c r="I2496">
        <v>7.2140000000000004</v>
      </c>
      <c r="J2496">
        <v>4.266</v>
      </c>
      <c r="K2496">
        <v>4.117</v>
      </c>
      <c r="L2496">
        <v>22.109000000000002</v>
      </c>
    </row>
    <row r="2497" spans="1:12">
      <c r="A2497" s="15">
        <v>2005</v>
      </c>
      <c r="B2497">
        <v>7</v>
      </c>
      <c r="C2497">
        <v>26</v>
      </c>
      <c r="D2497" s="30">
        <f t="shared" si="38"/>
        <v>38559</v>
      </c>
      <c r="E2497">
        <v>236.14</v>
      </c>
      <c r="F2497">
        <v>114.76</v>
      </c>
      <c r="G2497">
        <v>9.3770000000000007</v>
      </c>
      <c r="H2497">
        <v>5.3630000000000004</v>
      </c>
      <c r="I2497">
        <v>7.194</v>
      </c>
      <c r="J2497">
        <v>4.2640000000000002</v>
      </c>
      <c r="K2497">
        <v>4.1159999999999997</v>
      </c>
      <c r="L2497">
        <v>22.091000000000001</v>
      </c>
    </row>
    <row r="2498" spans="1:12">
      <c r="A2498" s="15">
        <v>2005</v>
      </c>
      <c r="B2498">
        <v>7</v>
      </c>
      <c r="C2498">
        <v>29</v>
      </c>
      <c r="D2498" s="30">
        <f t="shared" ref="D2498:D2561" si="39">DATE(A2498,B2498,C2498)</f>
        <v>38562</v>
      </c>
      <c r="E2498">
        <v>236.97</v>
      </c>
      <c r="F2498">
        <v>115.31</v>
      </c>
      <c r="G2498">
        <v>9.3770000000000007</v>
      </c>
      <c r="H2498">
        <v>5.3550000000000004</v>
      </c>
      <c r="I2498">
        <v>6.93</v>
      </c>
      <c r="J2498">
        <v>4.2939999999999996</v>
      </c>
      <c r="K2498">
        <v>4.1500000000000004</v>
      </c>
      <c r="L2498">
        <v>22.245999999999999</v>
      </c>
    </row>
    <row r="2499" spans="1:12">
      <c r="A2499" s="15">
        <v>2005</v>
      </c>
      <c r="B2499">
        <v>7</v>
      </c>
      <c r="C2499">
        <v>30</v>
      </c>
      <c r="D2499" s="30">
        <f t="shared" si="39"/>
        <v>38563</v>
      </c>
      <c r="E2499">
        <v>238.97</v>
      </c>
      <c r="F2499">
        <v>116.27</v>
      </c>
      <c r="G2499">
        <v>9.3770000000000007</v>
      </c>
      <c r="H2499">
        <v>5.3520000000000003</v>
      </c>
      <c r="I2499">
        <v>6.7350000000000003</v>
      </c>
      <c r="J2499">
        <v>4.298</v>
      </c>
      <c r="K2499">
        <v>4.1580000000000004</v>
      </c>
      <c r="L2499">
        <v>22.28</v>
      </c>
    </row>
    <row r="2500" spans="1:12">
      <c r="A2500" s="15">
        <v>2005</v>
      </c>
      <c r="B2500">
        <v>8</v>
      </c>
      <c r="C2500">
        <v>1</v>
      </c>
      <c r="D2500" s="30">
        <f t="shared" si="39"/>
        <v>38565</v>
      </c>
      <c r="E2500">
        <v>237.2</v>
      </c>
      <c r="F2500">
        <v>115.37</v>
      </c>
      <c r="G2500">
        <v>9.3770000000000007</v>
      </c>
      <c r="H2500">
        <v>5.3490000000000002</v>
      </c>
      <c r="I2500">
        <v>6.9260000000000002</v>
      </c>
      <c r="J2500">
        <v>4.2880000000000003</v>
      </c>
      <c r="K2500">
        <v>4.1449999999999996</v>
      </c>
      <c r="L2500">
        <v>22.2</v>
      </c>
    </row>
    <row r="2501" spans="1:12">
      <c r="A2501" s="15">
        <v>2005</v>
      </c>
      <c r="B2501">
        <v>8</v>
      </c>
      <c r="C2501">
        <v>2</v>
      </c>
      <c r="D2501" s="30">
        <f t="shared" si="39"/>
        <v>38566</v>
      </c>
      <c r="E2501">
        <v>236.41</v>
      </c>
      <c r="F2501">
        <v>114.95</v>
      </c>
      <c r="G2501">
        <v>9.3770000000000007</v>
      </c>
      <c r="H2501">
        <v>5.3470000000000004</v>
      </c>
      <c r="I2501">
        <v>7.0179999999999998</v>
      </c>
      <c r="J2501">
        <v>4.282</v>
      </c>
      <c r="K2501">
        <v>4.1369999999999996</v>
      </c>
      <c r="L2501">
        <v>22.149000000000001</v>
      </c>
    </row>
    <row r="2502" spans="1:12">
      <c r="A2502" s="15">
        <v>2005</v>
      </c>
      <c r="B2502">
        <v>8</v>
      </c>
      <c r="C2502">
        <v>3</v>
      </c>
      <c r="D2502" s="30">
        <f t="shared" si="39"/>
        <v>38567</v>
      </c>
      <c r="E2502">
        <v>236.37</v>
      </c>
      <c r="F2502">
        <v>114.9</v>
      </c>
      <c r="G2502">
        <v>9.3770000000000007</v>
      </c>
      <c r="H2502">
        <v>5.3440000000000003</v>
      </c>
      <c r="I2502">
        <v>7.0250000000000004</v>
      </c>
      <c r="J2502">
        <v>4.2809999999999997</v>
      </c>
      <c r="K2502">
        <v>4.1360000000000001</v>
      </c>
      <c r="L2502">
        <v>22.131</v>
      </c>
    </row>
    <row r="2503" spans="1:12">
      <c r="A2503" s="15">
        <v>2005</v>
      </c>
      <c r="B2503">
        <v>8</v>
      </c>
      <c r="C2503">
        <v>4</v>
      </c>
      <c r="D2503" s="30">
        <f t="shared" si="39"/>
        <v>38568</v>
      </c>
      <c r="E2503">
        <v>236.09</v>
      </c>
      <c r="F2503">
        <v>114.74</v>
      </c>
      <c r="G2503">
        <v>9.3770000000000007</v>
      </c>
      <c r="H2503">
        <v>5.3410000000000002</v>
      </c>
      <c r="I2503">
        <v>7.0640000000000001</v>
      </c>
      <c r="J2503">
        <v>4.2770000000000001</v>
      </c>
      <c r="K2503">
        <v>4.1310000000000002</v>
      </c>
      <c r="L2503">
        <v>22.096</v>
      </c>
    </row>
    <row r="2504" spans="1:12">
      <c r="A2504" s="15">
        <v>2005</v>
      </c>
      <c r="B2504">
        <v>8</v>
      </c>
      <c r="C2504">
        <v>5</v>
      </c>
      <c r="D2504" s="30">
        <f t="shared" si="39"/>
        <v>38569</v>
      </c>
      <c r="E2504">
        <v>235.4</v>
      </c>
      <c r="F2504">
        <v>114.37</v>
      </c>
      <c r="G2504">
        <v>9.3770000000000007</v>
      </c>
      <c r="H2504">
        <v>5.3380000000000001</v>
      </c>
      <c r="I2504">
        <v>7.1470000000000002</v>
      </c>
      <c r="J2504">
        <v>4.2709999999999999</v>
      </c>
      <c r="K2504">
        <v>4.1230000000000002</v>
      </c>
      <c r="L2504">
        <v>22.047000000000001</v>
      </c>
    </row>
    <row r="2505" spans="1:12">
      <c r="A2505" s="15">
        <v>2005</v>
      </c>
      <c r="B2505">
        <v>8</v>
      </c>
      <c r="C2505">
        <v>6</v>
      </c>
      <c r="D2505" s="30">
        <f t="shared" si="39"/>
        <v>38570</v>
      </c>
      <c r="E2505">
        <v>236.23</v>
      </c>
      <c r="F2505">
        <v>114.75</v>
      </c>
      <c r="G2505">
        <v>9.3770000000000007</v>
      </c>
      <c r="H2505">
        <v>5.3360000000000003</v>
      </c>
      <c r="I2505">
        <v>7.0709999999999997</v>
      </c>
      <c r="J2505">
        <v>4.2709999999999999</v>
      </c>
      <c r="K2505">
        <v>4.125</v>
      </c>
      <c r="L2505">
        <v>22.045999999999999</v>
      </c>
    </row>
    <row r="2506" spans="1:12">
      <c r="A2506" s="15">
        <v>2005</v>
      </c>
      <c r="B2506">
        <v>8</v>
      </c>
      <c r="C2506">
        <v>8</v>
      </c>
      <c r="D2506" s="30">
        <f t="shared" si="39"/>
        <v>38572</v>
      </c>
      <c r="E2506">
        <v>235.56</v>
      </c>
      <c r="F2506">
        <v>114.36</v>
      </c>
      <c r="G2506">
        <v>9.3770000000000007</v>
      </c>
      <c r="H2506">
        <v>5.33</v>
      </c>
      <c r="I2506">
        <v>7.1619999999999999</v>
      </c>
      <c r="J2506">
        <v>4.2619999999999996</v>
      </c>
      <c r="K2506">
        <v>4.1139999999999999</v>
      </c>
      <c r="L2506">
        <v>21.972000000000001</v>
      </c>
    </row>
    <row r="2507" spans="1:12">
      <c r="A2507" s="15">
        <v>2005</v>
      </c>
      <c r="B2507">
        <v>8</v>
      </c>
      <c r="C2507">
        <v>9</v>
      </c>
      <c r="D2507" s="30">
        <f t="shared" si="39"/>
        <v>38573</v>
      </c>
      <c r="E2507">
        <v>235.61</v>
      </c>
      <c r="F2507">
        <v>114.36</v>
      </c>
      <c r="G2507">
        <v>9.3770000000000007</v>
      </c>
      <c r="H2507">
        <v>5.327</v>
      </c>
      <c r="I2507">
        <v>7.1669999999999998</v>
      </c>
      <c r="J2507">
        <v>4.2590000000000003</v>
      </c>
      <c r="K2507">
        <v>4.1120000000000001</v>
      </c>
      <c r="L2507">
        <v>21.946999999999999</v>
      </c>
    </row>
    <row r="2508" spans="1:12">
      <c r="A2508" s="15">
        <v>2005</v>
      </c>
      <c r="B2508">
        <v>8</v>
      </c>
      <c r="C2508">
        <v>10</v>
      </c>
      <c r="D2508" s="30">
        <f t="shared" si="39"/>
        <v>38574</v>
      </c>
      <c r="E2508">
        <v>235.52</v>
      </c>
      <c r="F2508">
        <v>114.29</v>
      </c>
      <c r="G2508">
        <v>9.3770000000000007</v>
      </c>
      <c r="H2508">
        <v>5.3239999999999998</v>
      </c>
      <c r="I2508">
        <v>7.1870000000000003</v>
      </c>
      <c r="J2508">
        <v>4.2549999999999999</v>
      </c>
      <c r="K2508">
        <v>4.1079999999999997</v>
      </c>
      <c r="L2508">
        <v>21.917000000000002</v>
      </c>
    </row>
    <row r="2509" spans="1:12">
      <c r="A2509" s="15">
        <v>2005</v>
      </c>
      <c r="B2509">
        <v>8</v>
      </c>
      <c r="C2509">
        <v>11</v>
      </c>
      <c r="D2509" s="30">
        <f t="shared" si="39"/>
        <v>38575</v>
      </c>
      <c r="E2509">
        <v>241.43</v>
      </c>
      <c r="F2509">
        <v>117.18</v>
      </c>
      <c r="G2509">
        <v>9.3770000000000007</v>
      </c>
      <c r="H2509">
        <v>5.3220000000000001</v>
      </c>
      <c r="I2509">
        <v>6.5860000000000003</v>
      </c>
      <c r="J2509">
        <v>4.2750000000000004</v>
      </c>
      <c r="K2509">
        <v>4.1379999999999999</v>
      </c>
      <c r="L2509">
        <v>22.07</v>
      </c>
    </row>
    <row r="2510" spans="1:12">
      <c r="A2510" s="15">
        <v>2005</v>
      </c>
      <c r="B2510">
        <v>8</v>
      </c>
      <c r="C2510">
        <v>12</v>
      </c>
      <c r="D2510" s="30">
        <f t="shared" si="39"/>
        <v>38576</v>
      </c>
      <c r="E2510">
        <v>237.07</v>
      </c>
      <c r="F2510">
        <v>115</v>
      </c>
      <c r="G2510">
        <v>9.3770000000000007</v>
      </c>
      <c r="H2510">
        <v>5.319</v>
      </c>
      <c r="I2510">
        <v>7.0460000000000003</v>
      </c>
      <c r="J2510">
        <v>4.2549999999999999</v>
      </c>
      <c r="K2510">
        <v>4.1100000000000003</v>
      </c>
      <c r="L2510">
        <v>21.911000000000001</v>
      </c>
    </row>
    <row r="2511" spans="1:12">
      <c r="A2511" s="15">
        <v>2005</v>
      </c>
      <c r="B2511">
        <v>8</v>
      </c>
      <c r="C2511">
        <v>13</v>
      </c>
      <c r="D2511" s="30">
        <f t="shared" si="39"/>
        <v>38577</v>
      </c>
      <c r="E2511">
        <v>237.76</v>
      </c>
      <c r="F2511">
        <v>115.32</v>
      </c>
      <c r="G2511">
        <v>9.3770000000000007</v>
      </c>
      <c r="H2511">
        <v>5.3159999999999998</v>
      </c>
      <c r="I2511">
        <v>6.984</v>
      </c>
      <c r="J2511">
        <v>4.2539999999999996</v>
      </c>
      <c r="K2511">
        <v>4.1109999999999998</v>
      </c>
      <c r="L2511">
        <v>21.905999999999999</v>
      </c>
    </row>
    <row r="2512" spans="1:12">
      <c r="A2512" s="15">
        <v>2005</v>
      </c>
      <c r="B2512">
        <v>8</v>
      </c>
      <c r="C2512">
        <v>16</v>
      </c>
      <c r="D2512" s="30">
        <f t="shared" si="39"/>
        <v>38580</v>
      </c>
      <c r="E2512">
        <v>235.9</v>
      </c>
      <c r="F2512">
        <v>114.32</v>
      </c>
      <c r="G2512">
        <v>9.3770000000000007</v>
      </c>
      <c r="H2512">
        <v>5.3079999999999998</v>
      </c>
      <c r="I2512">
        <v>7.21</v>
      </c>
      <c r="J2512">
        <v>4.2380000000000004</v>
      </c>
      <c r="K2512">
        <v>4.09</v>
      </c>
      <c r="L2512">
        <v>21.768999999999998</v>
      </c>
    </row>
    <row r="2513" spans="1:12">
      <c r="A2513" s="15">
        <v>2005</v>
      </c>
      <c r="B2513">
        <v>8</v>
      </c>
      <c r="C2513">
        <v>17</v>
      </c>
      <c r="D2513" s="30">
        <f t="shared" si="39"/>
        <v>38581</v>
      </c>
      <c r="E2513">
        <v>236.1</v>
      </c>
      <c r="F2513">
        <v>114.39</v>
      </c>
      <c r="G2513">
        <v>9.3770000000000007</v>
      </c>
      <c r="H2513">
        <v>5.3049999999999997</v>
      </c>
      <c r="I2513">
        <v>7.1989999999999998</v>
      </c>
      <c r="J2513">
        <v>4.2350000000000003</v>
      </c>
      <c r="K2513">
        <v>4.0880000000000001</v>
      </c>
      <c r="L2513">
        <v>21.748999999999999</v>
      </c>
    </row>
    <row r="2514" spans="1:12">
      <c r="A2514" s="15">
        <v>2005</v>
      </c>
      <c r="B2514">
        <v>8</v>
      </c>
      <c r="C2514">
        <v>18</v>
      </c>
      <c r="D2514" s="30">
        <f t="shared" si="39"/>
        <v>38582</v>
      </c>
      <c r="E2514">
        <v>236.55</v>
      </c>
      <c r="F2514">
        <v>114.59</v>
      </c>
      <c r="G2514">
        <v>9.3770000000000007</v>
      </c>
      <c r="H2514">
        <v>5.3019999999999996</v>
      </c>
      <c r="I2514">
        <v>7.1619999999999999</v>
      </c>
      <c r="J2514">
        <v>4.234</v>
      </c>
      <c r="K2514">
        <v>4.0880000000000001</v>
      </c>
      <c r="L2514">
        <v>21.736000000000001</v>
      </c>
    </row>
    <row r="2515" spans="1:12">
      <c r="A2515" s="15">
        <v>2005</v>
      </c>
      <c r="B2515">
        <v>8</v>
      </c>
      <c r="C2515">
        <v>19</v>
      </c>
      <c r="D2515" s="30">
        <f t="shared" si="39"/>
        <v>38583</v>
      </c>
      <c r="E2515">
        <v>236.38</v>
      </c>
      <c r="F2515">
        <v>114.48</v>
      </c>
      <c r="G2515">
        <v>9.3770000000000007</v>
      </c>
      <c r="H2515">
        <v>5.2990000000000004</v>
      </c>
      <c r="I2515">
        <v>7.19</v>
      </c>
      <c r="J2515">
        <v>4.2300000000000004</v>
      </c>
      <c r="K2515">
        <v>4.0830000000000002</v>
      </c>
      <c r="L2515">
        <v>21.704000000000001</v>
      </c>
    </row>
    <row r="2516" spans="1:12">
      <c r="A2516" s="15">
        <v>2005</v>
      </c>
      <c r="B2516">
        <v>8</v>
      </c>
      <c r="C2516">
        <v>22</v>
      </c>
      <c r="D2516" s="30">
        <f t="shared" si="39"/>
        <v>38586</v>
      </c>
      <c r="E2516">
        <v>235.8</v>
      </c>
      <c r="F2516">
        <v>114.41</v>
      </c>
      <c r="G2516">
        <v>9.5210000000000008</v>
      </c>
      <c r="H2516">
        <v>5.42</v>
      </c>
      <c r="I2516">
        <v>7.2030000000000003</v>
      </c>
      <c r="J2516">
        <v>4.3010000000000002</v>
      </c>
      <c r="K2516">
        <v>4.1509999999999998</v>
      </c>
      <c r="L2516">
        <v>22.600999999999999</v>
      </c>
    </row>
    <row r="2517" spans="1:12">
      <c r="A2517" s="15">
        <v>2005</v>
      </c>
      <c r="B2517">
        <v>8</v>
      </c>
      <c r="C2517">
        <v>23</v>
      </c>
      <c r="D2517" s="30">
        <f t="shared" si="39"/>
        <v>38587</v>
      </c>
      <c r="E2517">
        <v>235.94</v>
      </c>
      <c r="F2517">
        <v>114.45</v>
      </c>
      <c r="G2517">
        <v>9.5210000000000008</v>
      </c>
      <c r="H2517">
        <v>5.4169999999999998</v>
      </c>
      <c r="I2517">
        <v>7.1980000000000004</v>
      </c>
      <c r="J2517">
        <v>4.298</v>
      </c>
      <c r="K2517">
        <v>4.149</v>
      </c>
      <c r="L2517">
        <v>22.579000000000001</v>
      </c>
    </row>
    <row r="2518" spans="1:12">
      <c r="A2518" s="15">
        <v>2005</v>
      </c>
      <c r="B2518">
        <v>8</v>
      </c>
      <c r="C2518">
        <v>24</v>
      </c>
      <c r="D2518" s="30">
        <f t="shared" si="39"/>
        <v>38588</v>
      </c>
      <c r="E2518">
        <v>235.8</v>
      </c>
      <c r="F2518">
        <v>114.35</v>
      </c>
      <c r="G2518">
        <v>9.5210000000000008</v>
      </c>
      <c r="H2518">
        <v>5.4139999999999997</v>
      </c>
      <c r="I2518">
        <v>7.202</v>
      </c>
      <c r="J2518">
        <v>4.2990000000000004</v>
      </c>
      <c r="K2518">
        <v>4.1500000000000004</v>
      </c>
      <c r="L2518">
        <v>22.573</v>
      </c>
    </row>
    <row r="2519" spans="1:12">
      <c r="A2519" s="15">
        <v>2005</v>
      </c>
      <c r="B2519">
        <v>8</v>
      </c>
      <c r="C2519">
        <v>25</v>
      </c>
      <c r="D2519" s="30">
        <f t="shared" si="39"/>
        <v>38589</v>
      </c>
      <c r="E2519">
        <v>235.91</v>
      </c>
      <c r="F2519">
        <v>114.38</v>
      </c>
      <c r="G2519">
        <v>9.5210000000000008</v>
      </c>
      <c r="H2519">
        <v>5.4109999999999996</v>
      </c>
      <c r="I2519">
        <v>7.202</v>
      </c>
      <c r="J2519">
        <v>4.2960000000000003</v>
      </c>
      <c r="K2519">
        <v>4.1470000000000002</v>
      </c>
      <c r="L2519">
        <v>22.548999999999999</v>
      </c>
    </row>
    <row r="2520" spans="1:12">
      <c r="A2520" s="15">
        <v>2005</v>
      </c>
      <c r="B2520">
        <v>8</v>
      </c>
      <c r="C2520">
        <v>26</v>
      </c>
      <c r="D2520" s="30">
        <f t="shared" si="39"/>
        <v>38590</v>
      </c>
      <c r="E2520">
        <v>236.19</v>
      </c>
      <c r="F2520">
        <v>114.49</v>
      </c>
      <c r="G2520">
        <v>9.5210000000000008</v>
      </c>
      <c r="H2520">
        <v>5.4089999999999998</v>
      </c>
      <c r="I2520">
        <v>7.1829999999999998</v>
      </c>
      <c r="J2520">
        <v>4.2939999999999996</v>
      </c>
      <c r="K2520">
        <v>4.1459999999999999</v>
      </c>
      <c r="L2520">
        <v>22.532</v>
      </c>
    </row>
    <row r="2521" spans="1:12">
      <c r="A2521" s="15">
        <v>2005</v>
      </c>
      <c r="B2521">
        <v>8</v>
      </c>
      <c r="C2521">
        <v>27</v>
      </c>
      <c r="D2521" s="30">
        <f t="shared" si="39"/>
        <v>38591</v>
      </c>
      <c r="E2521">
        <v>235.65</v>
      </c>
      <c r="F2521">
        <v>114.2</v>
      </c>
      <c r="G2521">
        <v>9.5210000000000008</v>
      </c>
      <c r="H2521">
        <v>5.4059999999999997</v>
      </c>
      <c r="I2521">
        <v>7.2489999999999997</v>
      </c>
      <c r="J2521">
        <v>4.2889999999999997</v>
      </c>
      <c r="K2521">
        <v>4.1390000000000002</v>
      </c>
      <c r="L2521">
        <v>22.486000000000001</v>
      </c>
    </row>
    <row r="2522" spans="1:12">
      <c r="A2522" s="15">
        <v>2005</v>
      </c>
      <c r="B2522">
        <v>8</v>
      </c>
      <c r="C2522">
        <v>29</v>
      </c>
      <c r="D2522" s="30">
        <f t="shared" si="39"/>
        <v>38593</v>
      </c>
      <c r="E2522">
        <v>236.13</v>
      </c>
      <c r="F2522">
        <v>114.38</v>
      </c>
      <c r="G2522">
        <v>9.6050000000000004</v>
      </c>
      <c r="H2522">
        <v>5.444</v>
      </c>
      <c r="I2522">
        <v>7.2190000000000003</v>
      </c>
      <c r="J2522">
        <v>4.3090000000000002</v>
      </c>
      <c r="K2522">
        <v>4.1580000000000004</v>
      </c>
      <c r="L2522">
        <v>22.672000000000001</v>
      </c>
    </row>
    <row r="2523" spans="1:12">
      <c r="A2523" s="15">
        <v>2005</v>
      </c>
      <c r="B2523">
        <v>8</v>
      </c>
      <c r="C2523">
        <v>30</v>
      </c>
      <c r="D2523" s="30">
        <f t="shared" si="39"/>
        <v>38594</v>
      </c>
      <c r="E2523">
        <v>236.33</v>
      </c>
      <c r="F2523">
        <v>114.45</v>
      </c>
      <c r="G2523">
        <v>9.6050000000000004</v>
      </c>
      <c r="H2523">
        <v>5.4409999999999998</v>
      </c>
      <c r="I2523">
        <v>7.2089999999999996</v>
      </c>
      <c r="J2523">
        <v>4.306</v>
      </c>
      <c r="K2523">
        <v>4.1559999999999997</v>
      </c>
      <c r="L2523">
        <v>22.652000000000001</v>
      </c>
    </row>
    <row r="2524" spans="1:12">
      <c r="A2524" s="15">
        <v>2005</v>
      </c>
      <c r="B2524">
        <v>8</v>
      </c>
      <c r="C2524">
        <v>31</v>
      </c>
      <c r="D2524" s="30">
        <f t="shared" si="39"/>
        <v>38595</v>
      </c>
      <c r="E2524">
        <v>236</v>
      </c>
      <c r="F2524">
        <v>114.26</v>
      </c>
      <c r="G2524">
        <v>9.6050000000000004</v>
      </c>
      <c r="H2524">
        <v>5.4390000000000001</v>
      </c>
      <c r="I2524">
        <v>7.2039999999999997</v>
      </c>
      <c r="J2524">
        <v>4.3120000000000003</v>
      </c>
      <c r="K2524">
        <v>4.1619999999999999</v>
      </c>
      <c r="L2524">
        <v>22.675999999999998</v>
      </c>
    </row>
    <row r="2525" spans="1:12">
      <c r="A2525" s="15">
        <v>2005</v>
      </c>
      <c r="B2525">
        <v>9</v>
      </c>
      <c r="C2525">
        <v>1</v>
      </c>
      <c r="D2525" s="30">
        <f t="shared" si="39"/>
        <v>38596</v>
      </c>
      <c r="E2525">
        <v>235.87</v>
      </c>
      <c r="F2525">
        <v>113.96</v>
      </c>
      <c r="G2525">
        <v>9.6050000000000004</v>
      </c>
      <c r="H2525">
        <v>5.4390000000000001</v>
      </c>
      <c r="I2525">
        <v>7.2670000000000003</v>
      </c>
      <c r="J2525">
        <v>4.3099999999999996</v>
      </c>
      <c r="K2525">
        <v>4.1589999999999998</v>
      </c>
      <c r="L2525">
        <v>22.655000000000001</v>
      </c>
    </row>
    <row r="2526" spans="1:12">
      <c r="A2526" s="15">
        <v>2005</v>
      </c>
      <c r="B2526">
        <v>9</v>
      </c>
      <c r="C2526">
        <v>2</v>
      </c>
      <c r="D2526" s="30">
        <f t="shared" si="39"/>
        <v>38597</v>
      </c>
      <c r="E2526">
        <v>237.43</v>
      </c>
      <c r="F2526">
        <v>114.7</v>
      </c>
      <c r="G2526">
        <v>9.5289999999999999</v>
      </c>
      <c r="H2526">
        <v>5.5389999999999997</v>
      </c>
      <c r="I2526">
        <v>7.14</v>
      </c>
      <c r="J2526">
        <v>4.3810000000000002</v>
      </c>
      <c r="K2526">
        <v>4.2300000000000004</v>
      </c>
      <c r="L2526">
        <v>23.300999999999998</v>
      </c>
    </row>
    <row r="2527" spans="1:12">
      <c r="A2527" s="15">
        <v>2005</v>
      </c>
      <c r="B2527">
        <v>9</v>
      </c>
      <c r="C2527">
        <v>3</v>
      </c>
      <c r="D2527" s="30">
        <f t="shared" si="39"/>
        <v>38598</v>
      </c>
      <c r="E2527">
        <v>236.86</v>
      </c>
      <c r="F2527">
        <v>114.39</v>
      </c>
      <c r="G2527">
        <v>9.5289999999999999</v>
      </c>
      <c r="H2527">
        <v>5.5359999999999996</v>
      </c>
      <c r="I2527">
        <v>7.2089999999999996</v>
      </c>
      <c r="J2527">
        <v>4.3760000000000003</v>
      </c>
      <c r="K2527">
        <v>4.2240000000000002</v>
      </c>
      <c r="L2527">
        <v>23.254000000000001</v>
      </c>
    </row>
    <row r="2528" spans="1:12">
      <c r="A2528" s="15">
        <v>2005</v>
      </c>
      <c r="B2528">
        <v>9</v>
      </c>
      <c r="C2528">
        <v>5</v>
      </c>
      <c r="D2528" s="30">
        <f t="shared" si="39"/>
        <v>38600</v>
      </c>
      <c r="E2528">
        <v>236.88</v>
      </c>
      <c r="F2528">
        <v>114.35</v>
      </c>
      <c r="G2528">
        <v>9.3539999999999992</v>
      </c>
      <c r="H2528">
        <v>5.7220000000000004</v>
      </c>
      <c r="I2528">
        <v>7.2069999999999999</v>
      </c>
      <c r="J2528">
        <v>4.4980000000000002</v>
      </c>
      <c r="K2528">
        <v>4.3419999999999996</v>
      </c>
      <c r="L2528">
        <v>24.721</v>
      </c>
    </row>
    <row r="2529" spans="1:12">
      <c r="A2529" s="15">
        <v>2005</v>
      </c>
      <c r="B2529">
        <v>9</v>
      </c>
      <c r="C2529">
        <v>6</v>
      </c>
      <c r="D2529" s="30">
        <f t="shared" si="39"/>
        <v>38601</v>
      </c>
      <c r="E2529">
        <v>237.85</v>
      </c>
      <c r="F2529">
        <v>114.8</v>
      </c>
      <c r="G2529">
        <v>9.3539999999999992</v>
      </c>
      <c r="H2529">
        <v>5.7190000000000003</v>
      </c>
      <c r="I2529">
        <v>7.1219999999999999</v>
      </c>
      <c r="J2529">
        <v>4.4989999999999997</v>
      </c>
      <c r="K2529">
        <v>4.3440000000000003</v>
      </c>
      <c r="L2529">
        <v>24.727</v>
      </c>
    </row>
    <row r="2530" spans="1:12">
      <c r="A2530" s="15">
        <v>2005</v>
      </c>
      <c r="B2530">
        <v>9</v>
      </c>
      <c r="C2530">
        <v>8</v>
      </c>
      <c r="D2530" s="30">
        <f t="shared" si="39"/>
        <v>38603</v>
      </c>
      <c r="E2530">
        <v>237.23</v>
      </c>
      <c r="F2530">
        <v>114.44</v>
      </c>
      <c r="G2530">
        <v>9.3539999999999992</v>
      </c>
      <c r="H2530">
        <v>5.7140000000000004</v>
      </c>
      <c r="I2530">
        <v>7.1760000000000002</v>
      </c>
      <c r="J2530">
        <v>4.4960000000000004</v>
      </c>
      <c r="K2530">
        <v>4.3410000000000002</v>
      </c>
      <c r="L2530">
        <v>24.687000000000001</v>
      </c>
    </row>
    <row r="2531" spans="1:12">
      <c r="A2531" s="15">
        <v>2005</v>
      </c>
      <c r="B2531">
        <v>9</v>
      </c>
      <c r="C2531">
        <v>9</v>
      </c>
      <c r="D2531" s="30">
        <f t="shared" si="39"/>
        <v>38604</v>
      </c>
      <c r="E2531">
        <v>237.44</v>
      </c>
      <c r="F2531">
        <v>114.52</v>
      </c>
      <c r="G2531">
        <v>9.2899999999999991</v>
      </c>
      <c r="H2531">
        <v>5.77</v>
      </c>
      <c r="I2531">
        <v>7.1779999999999999</v>
      </c>
      <c r="J2531">
        <v>4.5350000000000001</v>
      </c>
      <c r="K2531">
        <v>4.3780000000000001</v>
      </c>
      <c r="L2531">
        <v>25.042999999999999</v>
      </c>
    </row>
    <row r="2532" spans="1:12">
      <c r="A2532" s="15">
        <v>2005</v>
      </c>
      <c r="B2532">
        <v>9</v>
      </c>
      <c r="C2532">
        <v>10</v>
      </c>
      <c r="D2532" s="30">
        <f t="shared" si="39"/>
        <v>38605</v>
      </c>
      <c r="E2532">
        <v>239.02</v>
      </c>
      <c r="F2532">
        <v>115.27</v>
      </c>
      <c r="G2532">
        <v>9.2899999999999991</v>
      </c>
      <c r="H2532">
        <v>5.7670000000000003</v>
      </c>
      <c r="I2532">
        <v>7.0330000000000004</v>
      </c>
      <c r="J2532">
        <v>4.5389999999999997</v>
      </c>
      <c r="K2532">
        <v>4.3840000000000003</v>
      </c>
      <c r="L2532">
        <v>25.07</v>
      </c>
    </row>
    <row r="2533" spans="1:12">
      <c r="A2533" s="15">
        <v>2005</v>
      </c>
      <c r="B2533">
        <v>9</v>
      </c>
      <c r="C2533">
        <v>12</v>
      </c>
      <c r="D2533" s="30">
        <f t="shared" si="39"/>
        <v>38607</v>
      </c>
      <c r="E2533">
        <v>237.2</v>
      </c>
      <c r="F2533">
        <v>114.53</v>
      </c>
      <c r="G2533">
        <v>9.2899999999999991</v>
      </c>
      <c r="H2533">
        <v>5.7619999999999996</v>
      </c>
      <c r="I2533">
        <v>7.1470000000000002</v>
      </c>
      <c r="J2533">
        <v>4.5359999999999996</v>
      </c>
      <c r="K2533">
        <v>4.38</v>
      </c>
      <c r="L2533">
        <v>25.024999999999999</v>
      </c>
    </row>
    <row r="2534" spans="1:12">
      <c r="A2534" s="15">
        <v>2005</v>
      </c>
      <c r="B2534">
        <v>9</v>
      </c>
      <c r="C2534">
        <v>13</v>
      </c>
      <c r="D2534" s="30">
        <f t="shared" si="39"/>
        <v>38608</v>
      </c>
      <c r="E2534">
        <v>237.01</v>
      </c>
      <c r="F2534">
        <v>114.41</v>
      </c>
      <c r="G2534">
        <v>9.2899999999999991</v>
      </c>
      <c r="H2534">
        <v>5.7590000000000003</v>
      </c>
      <c r="I2534">
        <v>7.1749999999999998</v>
      </c>
      <c r="J2534">
        <v>4.532</v>
      </c>
      <c r="K2534">
        <v>4.375</v>
      </c>
      <c r="L2534">
        <v>24.989000000000001</v>
      </c>
    </row>
    <row r="2535" spans="1:12">
      <c r="A2535" s="15">
        <v>2005</v>
      </c>
      <c r="B2535">
        <v>9</v>
      </c>
      <c r="C2535">
        <v>14</v>
      </c>
      <c r="D2535" s="30">
        <f t="shared" si="39"/>
        <v>38609</v>
      </c>
      <c r="E2535">
        <v>236.75</v>
      </c>
      <c r="F2535">
        <v>114.26</v>
      </c>
      <c r="G2535">
        <v>9.2899999999999991</v>
      </c>
      <c r="H2535">
        <v>5.7560000000000002</v>
      </c>
      <c r="I2535">
        <v>7.21</v>
      </c>
      <c r="J2535">
        <v>4.5279999999999996</v>
      </c>
      <c r="K2535">
        <v>4.3710000000000004</v>
      </c>
      <c r="L2535">
        <v>24.951000000000001</v>
      </c>
    </row>
    <row r="2536" spans="1:12">
      <c r="A2536" s="15">
        <v>2005</v>
      </c>
      <c r="B2536">
        <v>9</v>
      </c>
      <c r="C2536">
        <v>15</v>
      </c>
      <c r="D2536" s="30">
        <f t="shared" si="39"/>
        <v>38610</v>
      </c>
      <c r="E2536">
        <v>237.37</v>
      </c>
      <c r="F2536">
        <v>114.54</v>
      </c>
      <c r="G2536">
        <v>9.2390000000000008</v>
      </c>
      <c r="H2536">
        <v>5.7809999999999997</v>
      </c>
      <c r="I2536">
        <v>7.1520000000000001</v>
      </c>
      <c r="J2536">
        <v>4.55</v>
      </c>
      <c r="K2536">
        <v>4.3929999999999998</v>
      </c>
      <c r="L2536">
        <v>25.17</v>
      </c>
    </row>
    <row r="2537" spans="1:12">
      <c r="A2537" s="15">
        <v>2005</v>
      </c>
      <c r="B2537">
        <v>9</v>
      </c>
      <c r="C2537">
        <v>16</v>
      </c>
      <c r="D2537" s="30">
        <f t="shared" si="39"/>
        <v>38611</v>
      </c>
      <c r="E2537">
        <v>237.64</v>
      </c>
      <c r="F2537">
        <v>114.65</v>
      </c>
      <c r="G2537">
        <v>9.2390000000000008</v>
      </c>
      <c r="H2537">
        <v>5.7779999999999996</v>
      </c>
      <c r="I2537">
        <v>7.1360000000000001</v>
      </c>
      <c r="J2537">
        <v>4.548</v>
      </c>
      <c r="K2537">
        <v>4.391</v>
      </c>
      <c r="L2537">
        <v>25.151</v>
      </c>
    </row>
    <row r="2538" spans="1:12">
      <c r="A2538" s="15">
        <v>2005</v>
      </c>
      <c r="B2538">
        <v>9</v>
      </c>
      <c r="C2538">
        <v>17</v>
      </c>
      <c r="D2538" s="30">
        <f t="shared" si="39"/>
        <v>38612</v>
      </c>
      <c r="E2538">
        <v>238.35</v>
      </c>
      <c r="F2538">
        <v>114.97</v>
      </c>
      <c r="G2538">
        <v>9.2390000000000008</v>
      </c>
      <c r="H2538">
        <v>5.7750000000000004</v>
      </c>
      <c r="I2538">
        <v>7.0759999999999996</v>
      </c>
      <c r="J2538">
        <v>4.5469999999999997</v>
      </c>
      <c r="K2538">
        <v>4.3920000000000003</v>
      </c>
      <c r="L2538">
        <v>25.148</v>
      </c>
    </row>
    <row r="2539" spans="1:12">
      <c r="A2539" s="15">
        <v>2005</v>
      </c>
      <c r="B2539">
        <v>9</v>
      </c>
      <c r="C2539">
        <v>19</v>
      </c>
      <c r="D2539" s="30">
        <f t="shared" si="39"/>
        <v>38614</v>
      </c>
      <c r="E2539">
        <v>237.58</v>
      </c>
      <c r="F2539">
        <v>114.54</v>
      </c>
      <c r="G2539">
        <v>9.2390000000000008</v>
      </c>
      <c r="H2539">
        <v>5.77</v>
      </c>
      <c r="I2539">
        <v>7.17</v>
      </c>
      <c r="J2539">
        <v>4.5380000000000003</v>
      </c>
      <c r="K2539">
        <v>4.3810000000000002</v>
      </c>
      <c r="L2539">
        <v>25.062999999999999</v>
      </c>
    </row>
    <row r="2540" spans="1:12">
      <c r="A2540" s="15">
        <v>2005</v>
      </c>
      <c r="B2540">
        <v>9</v>
      </c>
      <c r="C2540">
        <v>20</v>
      </c>
      <c r="D2540" s="30">
        <f t="shared" si="39"/>
        <v>38615</v>
      </c>
      <c r="E2540">
        <v>237.17</v>
      </c>
      <c r="F2540">
        <v>114.31</v>
      </c>
      <c r="G2540">
        <v>9.2390000000000008</v>
      </c>
      <c r="H2540">
        <v>5.7670000000000003</v>
      </c>
      <c r="I2540">
        <v>7.22</v>
      </c>
      <c r="J2540">
        <v>4.5330000000000004</v>
      </c>
      <c r="K2540">
        <v>4.375</v>
      </c>
      <c r="L2540">
        <v>25.018999999999998</v>
      </c>
    </row>
    <row r="2541" spans="1:12">
      <c r="A2541" s="15">
        <v>2005</v>
      </c>
      <c r="B2541">
        <v>9</v>
      </c>
      <c r="C2541">
        <v>21</v>
      </c>
      <c r="D2541" s="30">
        <f t="shared" si="39"/>
        <v>38616</v>
      </c>
      <c r="E2541">
        <v>237.14</v>
      </c>
      <c r="F2541">
        <v>114.27</v>
      </c>
      <c r="G2541">
        <v>9.2390000000000008</v>
      </c>
      <c r="H2541">
        <v>5.7640000000000002</v>
      </c>
      <c r="I2541">
        <v>7.2320000000000002</v>
      </c>
      <c r="J2541">
        <v>4.53</v>
      </c>
      <c r="K2541">
        <v>4.3719999999999999</v>
      </c>
      <c r="L2541">
        <v>24.99</v>
      </c>
    </row>
    <row r="2542" spans="1:12">
      <c r="A2542" s="15">
        <v>2005</v>
      </c>
      <c r="B2542">
        <v>9</v>
      </c>
      <c r="C2542">
        <v>22</v>
      </c>
      <c r="D2542" s="30">
        <f t="shared" si="39"/>
        <v>38617</v>
      </c>
      <c r="E2542">
        <v>237.35</v>
      </c>
      <c r="F2542">
        <v>114.35</v>
      </c>
      <c r="G2542">
        <v>9.2390000000000008</v>
      </c>
      <c r="H2542">
        <v>5.7619999999999996</v>
      </c>
      <c r="I2542">
        <v>7.2220000000000004</v>
      </c>
      <c r="J2542">
        <v>4.5270000000000001</v>
      </c>
      <c r="K2542">
        <v>4.37</v>
      </c>
      <c r="L2542">
        <v>24.968</v>
      </c>
    </row>
    <row r="2543" spans="1:12">
      <c r="A2543" s="15">
        <v>2005</v>
      </c>
      <c r="B2543">
        <v>9</v>
      </c>
      <c r="C2543">
        <v>23</v>
      </c>
      <c r="D2543" s="30">
        <f t="shared" si="39"/>
        <v>38618</v>
      </c>
      <c r="E2543">
        <v>236.38</v>
      </c>
      <c r="F2543">
        <v>113.85</v>
      </c>
      <c r="G2543">
        <v>9.2390000000000008</v>
      </c>
      <c r="H2543">
        <v>5.7590000000000003</v>
      </c>
      <c r="I2543">
        <v>7.3259999999999996</v>
      </c>
      <c r="J2543">
        <v>4.5199999999999996</v>
      </c>
      <c r="K2543">
        <v>4.3600000000000003</v>
      </c>
      <c r="L2543">
        <v>24.905999999999999</v>
      </c>
    </row>
    <row r="2544" spans="1:12">
      <c r="A2544" s="15">
        <v>2005</v>
      </c>
      <c r="B2544">
        <v>9</v>
      </c>
      <c r="C2544">
        <v>24</v>
      </c>
      <c r="D2544" s="30">
        <f t="shared" si="39"/>
        <v>38619</v>
      </c>
      <c r="E2544">
        <v>237.42</v>
      </c>
      <c r="F2544">
        <v>114.33</v>
      </c>
      <c r="G2544">
        <v>9.2390000000000008</v>
      </c>
      <c r="H2544">
        <v>5.7560000000000002</v>
      </c>
      <c r="I2544">
        <v>7.2329999999999997</v>
      </c>
      <c r="J2544">
        <v>4.5209999999999999</v>
      </c>
      <c r="K2544">
        <v>4.3639999999999999</v>
      </c>
      <c r="L2544">
        <v>24.914999999999999</v>
      </c>
    </row>
    <row r="2545" spans="1:12">
      <c r="A2545" s="15">
        <v>2005</v>
      </c>
      <c r="B2545">
        <v>9</v>
      </c>
      <c r="C2545">
        <v>26</v>
      </c>
      <c r="D2545" s="30">
        <f t="shared" si="39"/>
        <v>38621</v>
      </c>
      <c r="E2545">
        <v>237.73</v>
      </c>
      <c r="F2545">
        <v>114.43</v>
      </c>
      <c r="G2545">
        <v>9.2390000000000008</v>
      </c>
      <c r="H2545">
        <v>5.75</v>
      </c>
      <c r="I2545">
        <v>7.2229999999999999</v>
      </c>
      <c r="J2545">
        <v>4.516</v>
      </c>
      <c r="K2545">
        <v>4.359</v>
      </c>
      <c r="L2545">
        <v>24.867999999999999</v>
      </c>
    </row>
    <row r="2546" spans="1:12">
      <c r="A2546" s="15">
        <v>2005</v>
      </c>
      <c r="B2546">
        <v>9</v>
      </c>
      <c r="C2546">
        <v>27</v>
      </c>
      <c r="D2546" s="30">
        <f t="shared" si="39"/>
        <v>38622</v>
      </c>
      <c r="E2546">
        <v>237.4</v>
      </c>
      <c r="F2546">
        <v>114.24</v>
      </c>
      <c r="G2546">
        <v>9.2390000000000008</v>
      </c>
      <c r="H2546">
        <v>5.7480000000000002</v>
      </c>
      <c r="I2546">
        <v>7.2649999999999997</v>
      </c>
      <c r="J2546">
        <v>4.5119999999999996</v>
      </c>
      <c r="K2546">
        <v>4.3529999999999998</v>
      </c>
      <c r="L2546">
        <v>24.827999999999999</v>
      </c>
    </row>
    <row r="2547" spans="1:12">
      <c r="A2547" s="15">
        <v>2005</v>
      </c>
      <c r="B2547">
        <v>9</v>
      </c>
      <c r="C2547">
        <v>28</v>
      </c>
      <c r="D2547" s="30">
        <f t="shared" si="39"/>
        <v>38623</v>
      </c>
      <c r="E2547">
        <v>237.09</v>
      </c>
      <c r="F2547">
        <v>114.06</v>
      </c>
      <c r="G2547">
        <v>9.2390000000000008</v>
      </c>
      <c r="H2547">
        <v>5.7450000000000001</v>
      </c>
      <c r="I2547">
        <v>7.3040000000000003</v>
      </c>
      <c r="J2547">
        <v>4.5069999999999997</v>
      </c>
      <c r="K2547">
        <v>4.3490000000000002</v>
      </c>
      <c r="L2547">
        <v>24.79</v>
      </c>
    </row>
    <row r="2548" spans="1:12">
      <c r="A2548" s="15">
        <v>2005</v>
      </c>
      <c r="B2548">
        <v>9</v>
      </c>
      <c r="C2548">
        <v>29</v>
      </c>
      <c r="D2548" s="30">
        <f t="shared" si="39"/>
        <v>38624</v>
      </c>
      <c r="E2548">
        <v>237.41</v>
      </c>
      <c r="F2548">
        <v>114.19</v>
      </c>
      <c r="G2548">
        <v>9.2390000000000008</v>
      </c>
      <c r="H2548">
        <v>5.742</v>
      </c>
      <c r="I2548">
        <v>7.282</v>
      </c>
      <c r="J2548">
        <v>4.5060000000000002</v>
      </c>
      <c r="K2548">
        <v>4.3470000000000004</v>
      </c>
      <c r="L2548">
        <v>24.773</v>
      </c>
    </row>
    <row r="2549" spans="1:12">
      <c r="A2549" s="15">
        <v>2005</v>
      </c>
      <c r="B2549">
        <v>9</v>
      </c>
      <c r="C2549">
        <v>30</v>
      </c>
      <c r="D2549" s="30">
        <f t="shared" si="39"/>
        <v>38625</v>
      </c>
      <c r="E2549">
        <v>237.56</v>
      </c>
      <c r="F2549">
        <v>114.24</v>
      </c>
      <c r="G2549">
        <v>9.2390000000000008</v>
      </c>
      <c r="H2549">
        <v>5.7389999999999999</v>
      </c>
      <c r="I2549">
        <v>7.2519999999999998</v>
      </c>
      <c r="J2549">
        <v>4.5090000000000003</v>
      </c>
      <c r="K2549">
        <v>4.351</v>
      </c>
      <c r="L2549">
        <v>24.786000000000001</v>
      </c>
    </row>
    <row r="2550" spans="1:12">
      <c r="A2550" s="15">
        <v>2005</v>
      </c>
      <c r="B2550">
        <v>10</v>
      </c>
      <c r="C2550">
        <v>1</v>
      </c>
      <c r="D2550" s="30">
        <f t="shared" si="39"/>
        <v>38626</v>
      </c>
      <c r="E2550">
        <v>240.3</v>
      </c>
      <c r="F2550">
        <v>115.56</v>
      </c>
      <c r="G2550">
        <v>9.2390000000000008</v>
      </c>
      <c r="H2550">
        <v>5.7370000000000001</v>
      </c>
      <c r="I2550">
        <v>6.9930000000000003</v>
      </c>
      <c r="J2550">
        <v>4.5170000000000003</v>
      </c>
      <c r="K2550">
        <v>4.3650000000000002</v>
      </c>
      <c r="L2550">
        <v>24.853999999999999</v>
      </c>
    </row>
    <row r="2551" spans="1:12">
      <c r="A2551" s="15">
        <v>2005</v>
      </c>
      <c r="B2551">
        <v>10</v>
      </c>
      <c r="C2551">
        <v>3</v>
      </c>
      <c r="D2551" s="30">
        <f t="shared" si="39"/>
        <v>38628</v>
      </c>
      <c r="E2551">
        <v>237.18</v>
      </c>
      <c r="F2551">
        <v>113.97</v>
      </c>
      <c r="G2551">
        <v>9.2390000000000008</v>
      </c>
      <c r="H2551">
        <v>5.7309999999999999</v>
      </c>
      <c r="I2551">
        <v>7.32</v>
      </c>
      <c r="J2551">
        <v>4.4980000000000002</v>
      </c>
      <c r="K2551">
        <v>4.3390000000000004</v>
      </c>
      <c r="L2551">
        <v>24.686</v>
      </c>
    </row>
    <row r="2552" spans="1:12">
      <c r="A2552" s="15">
        <v>2005</v>
      </c>
      <c r="B2552">
        <v>10</v>
      </c>
      <c r="C2552">
        <v>4</v>
      </c>
      <c r="D2552" s="30">
        <f t="shared" si="39"/>
        <v>38629</v>
      </c>
      <c r="E2552">
        <v>237.51</v>
      </c>
      <c r="F2552">
        <v>114.1</v>
      </c>
      <c r="G2552">
        <v>9.2390000000000008</v>
      </c>
      <c r="H2552">
        <v>5.7279999999999998</v>
      </c>
      <c r="I2552">
        <v>7.2969999999999997</v>
      </c>
      <c r="J2552">
        <v>4.4960000000000004</v>
      </c>
      <c r="K2552">
        <v>4.3380000000000001</v>
      </c>
      <c r="L2552">
        <v>24.669</v>
      </c>
    </row>
    <row r="2553" spans="1:12">
      <c r="A2553" s="15">
        <v>2005</v>
      </c>
      <c r="B2553">
        <v>10</v>
      </c>
      <c r="C2553">
        <v>5</v>
      </c>
      <c r="D2553" s="30">
        <f t="shared" si="39"/>
        <v>38630</v>
      </c>
      <c r="E2553">
        <v>237.09</v>
      </c>
      <c r="F2553">
        <v>113.87</v>
      </c>
      <c r="G2553">
        <v>9.2390000000000008</v>
      </c>
      <c r="H2553">
        <v>5.7249999999999996</v>
      </c>
      <c r="I2553">
        <v>7.2830000000000004</v>
      </c>
      <c r="J2553">
        <v>4.5060000000000002</v>
      </c>
      <c r="K2553">
        <v>4.3479999999999999</v>
      </c>
      <c r="L2553">
        <v>24.719000000000001</v>
      </c>
    </row>
    <row r="2554" spans="1:12">
      <c r="A2554" s="15">
        <v>2005</v>
      </c>
      <c r="B2554">
        <v>10</v>
      </c>
      <c r="C2554">
        <v>6</v>
      </c>
      <c r="D2554" s="30">
        <f t="shared" si="39"/>
        <v>38631</v>
      </c>
      <c r="E2554">
        <v>237.23</v>
      </c>
      <c r="F2554">
        <v>113.91</v>
      </c>
      <c r="G2554">
        <v>9.2390000000000008</v>
      </c>
      <c r="H2554">
        <v>5.7229999999999999</v>
      </c>
      <c r="I2554">
        <v>7.2789999999999999</v>
      </c>
      <c r="J2554">
        <v>4.5039999999999996</v>
      </c>
      <c r="K2554">
        <v>4.3460000000000001</v>
      </c>
      <c r="L2554">
        <v>24.695</v>
      </c>
    </row>
    <row r="2555" spans="1:12">
      <c r="A2555" s="15">
        <v>2005</v>
      </c>
      <c r="B2555">
        <v>10</v>
      </c>
      <c r="C2555">
        <v>7</v>
      </c>
      <c r="D2555" s="30">
        <f t="shared" si="39"/>
        <v>38632</v>
      </c>
      <c r="E2555">
        <v>237.34</v>
      </c>
      <c r="F2555">
        <v>113.94</v>
      </c>
      <c r="G2555">
        <v>9.2390000000000008</v>
      </c>
      <c r="H2555">
        <v>5.72</v>
      </c>
      <c r="I2555">
        <v>7.2140000000000004</v>
      </c>
      <c r="J2555">
        <v>4.5170000000000003</v>
      </c>
      <c r="K2555">
        <v>4.359</v>
      </c>
      <c r="L2555">
        <v>24.763999999999999</v>
      </c>
    </row>
    <row r="2556" spans="1:12">
      <c r="A2556" s="15">
        <v>2005</v>
      </c>
      <c r="B2556">
        <v>10</v>
      </c>
      <c r="C2556">
        <v>10</v>
      </c>
      <c r="D2556" s="30">
        <f t="shared" si="39"/>
        <v>38635</v>
      </c>
      <c r="E2556">
        <v>237.19</v>
      </c>
      <c r="F2556">
        <v>113.79</v>
      </c>
      <c r="G2556">
        <v>9.2390000000000008</v>
      </c>
      <c r="H2556">
        <v>5.7119999999999997</v>
      </c>
      <c r="I2556">
        <v>7.258</v>
      </c>
      <c r="J2556">
        <v>4.5060000000000002</v>
      </c>
      <c r="K2556">
        <v>4.3490000000000002</v>
      </c>
      <c r="L2556">
        <v>24.672999999999998</v>
      </c>
    </row>
    <row r="2557" spans="1:12">
      <c r="A2557" s="15">
        <v>2005</v>
      </c>
      <c r="B2557">
        <v>10</v>
      </c>
      <c r="C2557">
        <v>11</v>
      </c>
      <c r="D2557" s="30">
        <f t="shared" si="39"/>
        <v>38636</v>
      </c>
      <c r="E2557">
        <v>236.8</v>
      </c>
      <c r="F2557">
        <v>113.57</v>
      </c>
      <c r="G2557">
        <v>9.2390000000000008</v>
      </c>
      <c r="H2557">
        <v>5.7089999999999996</v>
      </c>
      <c r="I2557">
        <v>7.306</v>
      </c>
      <c r="J2557">
        <v>4.5019999999999998</v>
      </c>
      <c r="K2557">
        <v>4.343</v>
      </c>
      <c r="L2557">
        <v>24.63</v>
      </c>
    </row>
    <row r="2558" spans="1:12">
      <c r="A2558" s="15">
        <v>2005</v>
      </c>
      <c r="B2558">
        <v>10</v>
      </c>
      <c r="C2558">
        <v>13</v>
      </c>
      <c r="D2558" s="30">
        <f t="shared" si="39"/>
        <v>38638</v>
      </c>
      <c r="E2558">
        <v>237.34</v>
      </c>
      <c r="F2558">
        <v>113.78</v>
      </c>
      <c r="G2558">
        <v>9.2390000000000008</v>
      </c>
      <c r="H2558">
        <v>5.7030000000000003</v>
      </c>
      <c r="I2558">
        <v>7.2729999999999997</v>
      </c>
      <c r="J2558">
        <v>4.4969999999999999</v>
      </c>
      <c r="K2558">
        <v>4.34</v>
      </c>
      <c r="L2558">
        <v>24.591999999999999</v>
      </c>
    </row>
    <row r="2559" spans="1:12">
      <c r="A2559" s="15">
        <v>2005</v>
      </c>
      <c r="B2559">
        <v>10</v>
      </c>
      <c r="C2559">
        <v>14</v>
      </c>
      <c r="D2559" s="30">
        <f t="shared" si="39"/>
        <v>38639</v>
      </c>
      <c r="E2559">
        <v>241.19</v>
      </c>
      <c r="F2559">
        <v>115.63</v>
      </c>
      <c r="G2559">
        <v>9.2390000000000008</v>
      </c>
      <c r="H2559">
        <v>5.7</v>
      </c>
      <c r="I2559">
        <v>6.9059999999999997</v>
      </c>
      <c r="J2559">
        <v>4.51</v>
      </c>
      <c r="K2559">
        <v>4.3600000000000003</v>
      </c>
      <c r="L2559">
        <v>24.696999999999999</v>
      </c>
    </row>
    <row r="2560" spans="1:12">
      <c r="A2560" s="15">
        <v>2005</v>
      </c>
      <c r="B2560">
        <v>10</v>
      </c>
      <c r="C2560">
        <v>17</v>
      </c>
      <c r="D2560" s="30">
        <f t="shared" si="39"/>
        <v>38642</v>
      </c>
      <c r="E2560">
        <v>237.91</v>
      </c>
      <c r="F2560">
        <v>113.95</v>
      </c>
      <c r="G2560">
        <v>9.2390000000000008</v>
      </c>
      <c r="H2560">
        <v>5.6920000000000002</v>
      </c>
      <c r="I2560">
        <v>7.2560000000000002</v>
      </c>
      <c r="J2560">
        <v>4.4870000000000001</v>
      </c>
      <c r="K2560">
        <v>4.33</v>
      </c>
      <c r="L2560">
        <v>24.498000000000001</v>
      </c>
    </row>
    <row r="2561" spans="1:12">
      <c r="A2561" s="15">
        <v>2005</v>
      </c>
      <c r="B2561">
        <v>10</v>
      </c>
      <c r="C2561">
        <v>18</v>
      </c>
      <c r="D2561" s="30">
        <f t="shared" si="39"/>
        <v>38643</v>
      </c>
      <c r="E2561">
        <v>237.5</v>
      </c>
      <c r="F2561">
        <v>113.73</v>
      </c>
      <c r="G2561">
        <v>9.2390000000000008</v>
      </c>
      <c r="H2561">
        <v>5.6890000000000001</v>
      </c>
      <c r="I2561">
        <v>7.306</v>
      </c>
      <c r="J2561">
        <v>4.4820000000000002</v>
      </c>
      <c r="K2561">
        <v>4.3239999999999998</v>
      </c>
      <c r="L2561">
        <v>24.456</v>
      </c>
    </row>
    <row r="2562" spans="1:12">
      <c r="A2562" s="15">
        <v>2005</v>
      </c>
      <c r="B2562">
        <v>10</v>
      </c>
      <c r="C2562">
        <v>19</v>
      </c>
      <c r="D2562" s="30">
        <f t="shared" ref="D2562:D2625" si="40">DATE(A2562,B2562,C2562)</f>
        <v>38644</v>
      </c>
      <c r="E2562">
        <v>237.57</v>
      </c>
      <c r="F2562">
        <v>113.74</v>
      </c>
      <c r="G2562">
        <v>9.2390000000000008</v>
      </c>
      <c r="H2562">
        <v>5.6870000000000003</v>
      </c>
      <c r="I2562">
        <v>7.3090000000000002</v>
      </c>
      <c r="J2562">
        <v>4.4790000000000001</v>
      </c>
      <c r="K2562">
        <v>4.3209999999999997</v>
      </c>
      <c r="L2562">
        <v>24.43</v>
      </c>
    </row>
    <row r="2563" spans="1:12">
      <c r="A2563" s="15">
        <v>2005</v>
      </c>
      <c r="B2563">
        <v>10</v>
      </c>
      <c r="C2563">
        <v>20</v>
      </c>
      <c r="D2563" s="30">
        <f t="shared" si="40"/>
        <v>38645</v>
      </c>
      <c r="E2563">
        <v>237.24</v>
      </c>
      <c r="F2563">
        <v>113.55</v>
      </c>
      <c r="G2563">
        <v>9.2390000000000008</v>
      </c>
      <c r="H2563">
        <v>5.6840000000000002</v>
      </c>
      <c r="I2563">
        <v>7.3520000000000003</v>
      </c>
      <c r="J2563">
        <v>4.4749999999999996</v>
      </c>
      <c r="K2563">
        <v>4.3159999999999998</v>
      </c>
      <c r="L2563">
        <v>24.39</v>
      </c>
    </row>
    <row r="2564" spans="1:12">
      <c r="A2564" s="15">
        <v>2005</v>
      </c>
      <c r="B2564">
        <v>10</v>
      </c>
      <c r="C2564">
        <v>21</v>
      </c>
      <c r="D2564" s="30">
        <f t="shared" si="40"/>
        <v>38646</v>
      </c>
      <c r="E2564">
        <v>238.06</v>
      </c>
      <c r="F2564">
        <v>113.92</v>
      </c>
      <c r="G2564">
        <v>9.2390000000000008</v>
      </c>
      <c r="H2564">
        <v>5.681</v>
      </c>
      <c r="I2564">
        <v>7.2809999999999997</v>
      </c>
      <c r="J2564">
        <v>4.4749999999999996</v>
      </c>
      <c r="K2564">
        <v>4.3179999999999996</v>
      </c>
      <c r="L2564">
        <v>24.39</v>
      </c>
    </row>
    <row r="2565" spans="1:12">
      <c r="A2565" s="15">
        <v>2005</v>
      </c>
      <c r="B2565">
        <v>10</v>
      </c>
      <c r="C2565">
        <v>24</v>
      </c>
      <c r="D2565" s="30">
        <f t="shared" si="40"/>
        <v>38649</v>
      </c>
      <c r="E2565">
        <v>238.6</v>
      </c>
      <c r="F2565">
        <v>114.11</v>
      </c>
      <c r="G2565">
        <v>9.2390000000000008</v>
      </c>
      <c r="H2565">
        <v>5.673</v>
      </c>
      <c r="I2565">
        <v>7.2569999999999997</v>
      </c>
      <c r="J2565">
        <v>4.468</v>
      </c>
      <c r="K2565">
        <v>4.3109999999999999</v>
      </c>
      <c r="L2565">
        <v>24.324000000000002</v>
      </c>
    </row>
    <row r="2566" spans="1:12">
      <c r="A2566" s="15">
        <v>2005</v>
      </c>
      <c r="B2566">
        <v>10</v>
      </c>
      <c r="C2566">
        <v>25</v>
      </c>
      <c r="D2566" s="30">
        <f t="shared" si="40"/>
        <v>38650</v>
      </c>
      <c r="E2566">
        <v>238.55</v>
      </c>
      <c r="F2566">
        <v>114.06</v>
      </c>
      <c r="G2566">
        <v>9.2390000000000008</v>
      </c>
      <c r="H2566">
        <v>5.67</v>
      </c>
      <c r="I2566">
        <v>7.2709999999999999</v>
      </c>
      <c r="J2566">
        <v>4.4640000000000004</v>
      </c>
      <c r="K2566">
        <v>4.3079999999999998</v>
      </c>
      <c r="L2566">
        <v>24.294</v>
      </c>
    </row>
    <row r="2567" spans="1:12">
      <c r="A2567" s="15">
        <v>2005</v>
      </c>
      <c r="B2567">
        <v>10</v>
      </c>
      <c r="C2567">
        <v>26</v>
      </c>
      <c r="D2567" s="30">
        <f t="shared" si="40"/>
        <v>38651</v>
      </c>
      <c r="E2567">
        <v>237.92</v>
      </c>
      <c r="F2567">
        <v>113.73</v>
      </c>
      <c r="G2567">
        <v>9.2390000000000008</v>
      </c>
      <c r="H2567">
        <v>5.6669999999999998</v>
      </c>
      <c r="I2567">
        <v>7.3440000000000003</v>
      </c>
      <c r="J2567">
        <v>4.4580000000000002</v>
      </c>
      <c r="K2567">
        <v>4.3</v>
      </c>
      <c r="L2567">
        <v>24.244</v>
      </c>
    </row>
    <row r="2568" spans="1:12">
      <c r="A2568" s="15">
        <v>2005</v>
      </c>
      <c r="B2568">
        <v>10</v>
      </c>
      <c r="C2568">
        <v>27</v>
      </c>
      <c r="D2568" s="30">
        <f t="shared" si="40"/>
        <v>38652</v>
      </c>
      <c r="E2568">
        <v>238.56</v>
      </c>
      <c r="F2568">
        <v>114.02</v>
      </c>
      <c r="G2568">
        <v>9.2390000000000008</v>
      </c>
      <c r="H2568">
        <v>5.6639999999999997</v>
      </c>
      <c r="I2568">
        <v>7.29</v>
      </c>
      <c r="J2568">
        <v>4.4580000000000002</v>
      </c>
      <c r="K2568">
        <v>4.3010000000000002</v>
      </c>
      <c r="L2568">
        <v>24.238</v>
      </c>
    </row>
    <row r="2569" spans="1:12">
      <c r="A2569" s="15">
        <v>2005</v>
      </c>
      <c r="B2569">
        <v>10</v>
      </c>
      <c r="C2569">
        <v>28</v>
      </c>
      <c r="D2569" s="30">
        <f t="shared" si="40"/>
        <v>38653</v>
      </c>
      <c r="E2569">
        <v>238.05</v>
      </c>
      <c r="F2569">
        <v>113.75</v>
      </c>
      <c r="G2569">
        <v>9.2390000000000008</v>
      </c>
      <c r="H2569">
        <v>5.6619999999999999</v>
      </c>
      <c r="I2569">
        <v>7.35</v>
      </c>
      <c r="J2569">
        <v>4.4530000000000003</v>
      </c>
      <c r="K2569">
        <v>4.2949999999999999</v>
      </c>
      <c r="L2569">
        <v>24.192</v>
      </c>
    </row>
    <row r="2570" spans="1:12">
      <c r="A2570" s="15">
        <v>2005</v>
      </c>
      <c r="B2570">
        <v>10</v>
      </c>
      <c r="C2570">
        <v>31</v>
      </c>
      <c r="D2570" s="30">
        <f t="shared" si="40"/>
        <v>38656</v>
      </c>
      <c r="E2570">
        <v>239.13</v>
      </c>
      <c r="F2570">
        <v>114.2</v>
      </c>
      <c r="G2570">
        <v>9.2390000000000008</v>
      </c>
      <c r="H2570">
        <v>5.6529999999999996</v>
      </c>
      <c r="I2570">
        <v>7.2720000000000002</v>
      </c>
      <c r="J2570">
        <v>4.4470000000000001</v>
      </c>
      <c r="K2570">
        <v>4.2910000000000004</v>
      </c>
      <c r="L2570">
        <v>24.145</v>
      </c>
    </row>
    <row r="2571" spans="1:12">
      <c r="A2571" s="15">
        <v>2005</v>
      </c>
      <c r="B2571">
        <v>11</v>
      </c>
      <c r="C2571">
        <v>2</v>
      </c>
      <c r="D2571" s="30">
        <f t="shared" si="40"/>
        <v>38658</v>
      </c>
      <c r="E2571">
        <v>238.28</v>
      </c>
      <c r="F2571">
        <v>113.76</v>
      </c>
      <c r="G2571">
        <v>9.2390000000000008</v>
      </c>
      <c r="H2571">
        <v>5.65</v>
      </c>
      <c r="I2571">
        <v>7.367</v>
      </c>
      <c r="J2571">
        <v>4.4409999999999998</v>
      </c>
      <c r="K2571">
        <v>4.2830000000000004</v>
      </c>
      <c r="L2571">
        <v>24.088000000000001</v>
      </c>
    </row>
    <row r="2572" spans="1:12">
      <c r="A2572" s="15">
        <v>2005</v>
      </c>
      <c r="B2572">
        <v>11</v>
      </c>
      <c r="C2572">
        <v>3</v>
      </c>
      <c r="D2572" s="30">
        <f t="shared" si="40"/>
        <v>38659</v>
      </c>
      <c r="E2572">
        <v>239.38</v>
      </c>
      <c r="F2572">
        <v>114.27</v>
      </c>
      <c r="G2572">
        <v>9.2390000000000008</v>
      </c>
      <c r="H2572">
        <v>5.6479999999999997</v>
      </c>
      <c r="I2572">
        <v>7.2190000000000003</v>
      </c>
      <c r="J2572">
        <v>4.4530000000000003</v>
      </c>
      <c r="K2572">
        <v>4.298</v>
      </c>
      <c r="L2572">
        <v>24.164000000000001</v>
      </c>
    </row>
    <row r="2573" spans="1:12">
      <c r="A2573" s="15">
        <v>2005</v>
      </c>
      <c r="B2573">
        <v>11</v>
      </c>
      <c r="C2573">
        <v>4</v>
      </c>
      <c r="D2573" s="30">
        <f t="shared" si="40"/>
        <v>38660</v>
      </c>
      <c r="E2573">
        <v>238.54</v>
      </c>
      <c r="F2573">
        <v>113.83</v>
      </c>
      <c r="G2573">
        <v>9.2390000000000008</v>
      </c>
      <c r="H2573">
        <v>5.6449999999999996</v>
      </c>
      <c r="I2573">
        <v>7.3120000000000003</v>
      </c>
      <c r="J2573">
        <v>4.4470000000000001</v>
      </c>
      <c r="K2573">
        <v>4.29</v>
      </c>
      <c r="L2573">
        <v>24.106999999999999</v>
      </c>
    </row>
    <row r="2574" spans="1:12">
      <c r="A2574" s="15">
        <v>2005</v>
      </c>
      <c r="B2574">
        <v>11</v>
      </c>
      <c r="C2574">
        <v>7</v>
      </c>
      <c r="D2574" s="30">
        <f t="shared" si="40"/>
        <v>38663</v>
      </c>
      <c r="E2574">
        <v>239.18</v>
      </c>
      <c r="F2574">
        <v>114.06</v>
      </c>
      <c r="G2574">
        <v>9.2390000000000008</v>
      </c>
      <c r="H2574">
        <v>5.6369999999999996</v>
      </c>
      <c r="I2574">
        <v>7.2789999999999999</v>
      </c>
      <c r="J2574">
        <v>4.4400000000000004</v>
      </c>
      <c r="K2574">
        <v>4.2839999999999998</v>
      </c>
      <c r="L2574">
        <v>24.045000000000002</v>
      </c>
    </row>
    <row r="2575" spans="1:12">
      <c r="A2575" s="15">
        <v>2005</v>
      </c>
      <c r="B2575">
        <v>11</v>
      </c>
      <c r="C2575">
        <v>8</v>
      </c>
      <c r="D2575" s="30">
        <f t="shared" si="40"/>
        <v>38664</v>
      </c>
      <c r="E2575">
        <v>238.81</v>
      </c>
      <c r="F2575">
        <v>113.85</v>
      </c>
      <c r="G2575">
        <v>9.2390000000000008</v>
      </c>
      <c r="H2575">
        <v>5.6340000000000003</v>
      </c>
      <c r="I2575">
        <v>7.3259999999999996</v>
      </c>
      <c r="J2575">
        <v>4.4349999999999996</v>
      </c>
      <c r="K2575">
        <v>4.2779999999999996</v>
      </c>
      <c r="L2575">
        <v>24.003</v>
      </c>
    </row>
    <row r="2576" spans="1:12">
      <c r="A2576" s="15">
        <v>2005</v>
      </c>
      <c r="B2576">
        <v>11</v>
      </c>
      <c r="C2576">
        <v>9</v>
      </c>
      <c r="D2576" s="30">
        <f t="shared" si="40"/>
        <v>38665</v>
      </c>
      <c r="E2576">
        <v>239.02</v>
      </c>
      <c r="F2576">
        <v>113.92</v>
      </c>
      <c r="G2576">
        <v>9.2390000000000008</v>
      </c>
      <c r="H2576">
        <v>5.6310000000000002</v>
      </c>
      <c r="I2576">
        <v>7.3159999999999998</v>
      </c>
      <c r="J2576">
        <v>4.4329999999999998</v>
      </c>
      <c r="K2576">
        <v>4.2759999999999998</v>
      </c>
      <c r="L2576">
        <v>23.983000000000001</v>
      </c>
    </row>
    <row r="2577" spans="1:12">
      <c r="A2577" s="15">
        <v>2005</v>
      </c>
      <c r="B2577">
        <v>11</v>
      </c>
      <c r="C2577">
        <v>10</v>
      </c>
      <c r="D2577" s="30">
        <f t="shared" si="40"/>
        <v>38666</v>
      </c>
      <c r="E2577">
        <v>238.97</v>
      </c>
      <c r="F2577">
        <v>113.87</v>
      </c>
      <c r="G2577">
        <v>9.2390000000000008</v>
      </c>
      <c r="H2577">
        <v>5.6280000000000001</v>
      </c>
      <c r="I2577">
        <v>7.3310000000000004</v>
      </c>
      <c r="J2577">
        <v>4.4290000000000003</v>
      </c>
      <c r="K2577">
        <v>4.2729999999999997</v>
      </c>
      <c r="L2577">
        <v>23.952999999999999</v>
      </c>
    </row>
    <row r="2578" spans="1:12">
      <c r="A2578" s="15">
        <v>2005</v>
      </c>
      <c r="B2578">
        <v>11</v>
      </c>
      <c r="C2578">
        <v>11</v>
      </c>
      <c r="D2578" s="30">
        <f t="shared" si="40"/>
        <v>38667</v>
      </c>
      <c r="E2578">
        <v>240.2</v>
      </c>
      <c r="F2578">
        <v>114.45</v>
      </c>
      <c r="G2578">
        <v>9.2390000000000008</v>
      </c>
      <c r="H2578">
        <v>5.625</v>
      </c>
      <c r="I2578">
        <v>7.2169999999999996</v>
      </c>
      <c r="J2578">
        <v>4.431</v>
      </c>
      <c r="K2578">
        <v>4.2770000000000001</v>
      </c>
      <c r="L2578">
        <v>23.966999999999999</v>
      </c>
    </row>
    <row r="2579" spans="1:12">
      <c r="A2579" s="15">
        <v>2005</v>
      </c>
      <c r="B2579">
        <v>11</v>
      </c>
      <c r="C2579">
        <v>14</v>
      </c>
      <c r="D2579" s="30">
        <f t="shared" si="40"/>
        <v>38670</v>
      </c>
      <c r="E2579">
        <v>239.34</v>
      </c>
      <c r="F2579">
        <v>113.95</v>
      </c>
      <c r="G2579">
        <v>9.2390000000000008</v>
      </c>
      <c r="H2579">
        <v>5.617</v>
      </c>
      <c r="I2579">
        <v>7.2750000000000004</v>
      </c>
      <c r="J2579">
        <v>4.4320000000000004</v>
      </c>
      <c r="K2579">
        <v>4.2759999999999998</v>
      </c>
      <c r="L2579">
        <v>23.934000000000001</v>
      </c>
    </row>
    <row r="2580" spans="1:12">
      <c r="A2580" s="15">
        <v>2005</v>
      </c>
      <c r="B2580">
        <v>11</v>
      </c>
      <c r="C2580">
        <v>16</v>
      </c>
      <c r="D2580" s="30">
        <f t="shared" si="40"/>
        <v>38672</v>
      </c>
      <c r="E2580">
        <v>239.25</v>
      </c>
      <c r="F2580">
        <v>113.85</v>
      </c>
      <c r="G2580">
        <v>9.2390000000000008</v>
      </c>
      <c r="H2580">
        <v>5.6120000000000001</v>
      </c>
      <c r="I2580">
        <v>7.3040000000000003</v>
      </c>
      <c r="J2580">
        <v>4.4249999999999998</v>
      </c>
      <c r="K2580">
        <v>4.2690000000000001</v>
      </c>
      <c r="L2580">
        <v>23.875</v>
      </c>
    </row>
    <row r="2581" spans="1:12">
      <c r="A2581" s="15">
        <v>2005</v>
      </c>
      <c r="B2581">
        <v>11</v>
      </c>
      <c r="C2581">
        <v>17</v>
      </c>
      <c r="D2581" s="30">
        <f t="shared" si="40"/>
        <v>38673</v>
      </c>
      <c r="E2581">
        <v>239.79</v>
      </c>
      <c r="F2581">
        <v>114.08</v>
      </c>
      <c r="G2581">
        <v>9.2390000000000008</v>
      </c>
      <c r="H2581">
        <v>5.609</v>
      </c>
      <c r="I2581">
        <v>7.26</v>
      </c>
      <c r="J2581">
        <v>4.4240000000000004</v>
      </c>
      <c r="K2581">
        <v>4.2690000000000001</v>
      </c>
      <c r="L2581">
        <v>23.864999999999998</v>
      </c>
    </row>
    <row r="2582" spans="1:12">
      <c r="A2582" s="15">
        <v>2005</v>
      </c>
      <c r="B2582">
        <v>11</v>
      </c>
      <c r="C2582">
        <v>18</v>
      </c>
      <c r="D2582" s="30">
        <f t="shared" si="40"/>
        <v>38674</v>
      </c>
      <c r="E2582">
        <v>239.97</v>
      </c>
      <c r="F2582">
        <v>114.14</v>
      </c>
      <c r="G2582">
        <v>9.2390000000000008</v>
      </c>
      <c r="H2582">
        <v>5.6059999999999999</v>
      </c>
      <c r="I2582">
        <v>7.2519999999999998</v>
      </c>
      <c r="J2582">
        <v>4.4210000000000003</v>
      </c>
      <c r="K2582">
        <v>4.2670000000000003</v>
      </c>
      <c r="L2582">
        <v>23.843</v>
      </c>
    </row>
    <row r="2583" spans="1:12">
      <c r="A2583" s="15">
        <v>2005</v>
      </c>
      <c r="B2583">
        <v>11</v>
      </c>
      <c r="C2583">
        <v>21</v>
      </c>
      <c r="D2583" s="30">
        <f t="shared" si="40"/>
        <v>38677</v>
      </c>
      <c r="E2583">
        <v>240.29</v>
      </c>
      <c r="F2583">
        <v>114.22</v>
      </c>
      <c r="G2583">
        <v>9.2390000000000008</v>
      </c>
      <c r="H2583">
        <v>5.5979999999999999</v>
      </c>
      <c r="I2583">
        <v>7.25</v>
      </c>
      <c r="J2583">
        <v>4.4130000000000003</v>
      </c>
      <c r="K2583">
        <v>4.2590000000000003</v>
      </c>
      <c r="L2583">
        <v>23.77</v>
      </c>
    </row>
    <row r="2584" spans="1:12">
      <c r="A2584" s="15">
        <v>2005</v>
      </c>
      <c r="B2584">
        <v>11</v>
      </c>
      <c r="C2584">
        <v>22</v>
      </c>
      <c r="D2584" s="30">
        <f t="shared" si="40"/>
        <v>38678</v>
      </c>
      <c r="E2584">
        <v>239.71</v>
      </c>
      <c r="F2584">
        <v>113.91</v>
      </c>
      <c r="G2584">
        <v>9.2390000000000008</v>
      </c>
      <c r="H2584">
        <v>5.5949999999999998</v>
      </c>
      <c r="I2584">
        <v>7.319</v>
      </c>
      <c r="J2584">
        <v>4.407</v>
      </c>
      <c r="K2584">
        <v>4.2519999999999998</v>
      </c>
      <c r="L2584">
        <v>23.722000000000001</v>
      </c>
    </row>
    <row r="2585" spans="1:12">
      <c r="A2585" s="15">
        <v>2005</v>
      </c>
      <c r="B2585">
        <v>11</v>
      </c>
      <c r="C2585">
        <v>23</v>
      </c>
      <c r="D2585" s="30">
        <f t="shared" si="40"/>
        <v>38679</v>
      </c>
      <c r="E2585">
        <v>239.86</v>
      </c>
      <c r="F2585">
        <v>113.96</v>
      </c>
      <c r="G2585">
        <v>9.2390000000000008</v>
      </c>
      <c r="H2585">
        <v>5.5919999999999996</v>
      </c>
      <c r="I2585">
        <v>7.3129999999999997</v>
      </c>
      <c r="J2585">
        <v>4.4050000000000002</v>
      </c>
      <c r="K2585">
        <v>4.25</v>
      </c>
      <c r="L2585">
        <v>23.7</v>
      </c>
    </row>
    <row r="2586" spans="1:12">
      <c r="A2586" s="15">
        <v>2005</v>
      </c>
      <c r="B2586">
        <v>11</v>
      </c>
      <c r="C2586">
        <v>24</v>
      </c>
      <c r="D2586" s="30">
        <f t="shared" si="40"/>
        <v>38680</v>
      </c>
      <c r="E2586">
        <v>239.82</v>
      </c>
      <c r="F2586">
        <v>113.91</v>
      </c>
      <c r="G2586">
        <v>9.2390000000000008</v>
      </c>
      <c r="H2586">
        <v>5.5890000000000004</v>
      </c>
      <c r="I2586">
        <v>7.2750000000000004</v>
      </c>
      <c r="J2586">
        <v>4.4130000000000003</v>
      </c>
      <c r="K2586">
        <v>4.2590000000000003</v>
      </c>
      <c r="L2586">
        <v>23.741</v>
      </c>
    </row>
    <row r="2587" spans="1:12">
      <c r="A2587" s="15">
        <v>2005</v>
      </c>
      <c r="B2587">
        <v>11</v>
      </c>
      <c r="C2587">
        <v>25</v>
      </c>
      <c r="D2587" s="30">
        <f t="shared" si="40"/>
        <v>38681</v>
      </c>
      <c r="E2587">
        <v>239.22</v>
      </c>
      <c r="F2587">
        <v>113.59</v>
      </c>
      <c r="G2587">
        <v>9.2390000000000008</v>
      </c>
      <c r="H2587">
        <v>5.5869999999999997</v>
      </c>
      <c r="I2587">
        <v>7.3449999999999998</v>
      </c>
      <c r="J2587">
        <v>4.4080000000000004</v>
      </c>
      <c r="K2587">
        <v>4.2519999999999998</v>
      </c>
      <c r="L2587">
        <v>23.692</v>
      </c>
    </row>
    <row r="2588" spans="1:12">
      <c r="A2588" s="15">
        <v>2005</v>
      </c>
      <c r="B2588">
        <v>11</v>
      </c>
      <c r="C2588">
        <v>28</v>
      </c>
      <c r="D2588" s="30">
        <f t="shared" si="40"/>
        <v>38684</v>
      </c>
      <c r="E2588">
        <v>240.06</v>
      </c>
      <c r="F2588">
        <v>113.92</v>
      </c>
      <c r="G2588">
        <v>9.2390000000000008</v>
      </c>
      <c r="H2588">
        <v>5.5780000000000003</v>
      </c>
      <c r="I2588">
        <v>7.2910000000000004</v>
      </c>
      <c r="J2588">
        <v>4.4020000000000001</v>
      </c>
      <c r="K2588">
        <v>4.2469999999999999</v>
      </c>
      <c r="L2588">
        <v>23.637</v>
      </c>
    </row>
    <row r="2589" spans="1:12">
      <c r="A2589" s="15">
        <v>2005</v>
      </c>
      <c r="B2589">
        <v>11</v>
      </c>
      <c r="C2589">
        <v>29</v>
      </c>
      <c r="D2589" s="30">
        <f t="shared" si="40"/>
        <v>38685</v>
      </c>
      <c r="E2589">
        <v>239.34</v>
      </c>
      <c r="F2589">
        <v>113.54</v>
      </c>
      <c r="G2589">
        <v>9.2390000000000008</v>
      </c>
      <c r="H2589">
        <v>5.5750000000000002</v>
      </c>
      <c r="I2589">
        <v>7.3739999999999997</v>
      </c>
      <c r="J2589">
        <v>4.3959999999999999</v>
      </c>
      <c r="K2589">
        <v>4.2389999999999999</v>
      </c>
      <c r="L2589">
        <v>23.585000000000001</v>
      </c>
    </row>
    <row r="2590" spans="1:12">
      <c r="A2590" s="15">
        <v>2005</v>
      </c>
      <c r="B2590">
        <v>11</v>
      </c>
      <c r="C2590">
        <v>30</v>
      </c>
      <c r="D2590" s="30">
        <f t="shared" si="40"/>
        <v>38686</v>
      </c>
      <c r="E2590">
        <v>239.78</v>
      </c>
      <c r="F2590">
        <v>113.72</v>
      </c>
      <c r="G2590">
        <v>9.2390000000000008</v>
      </c>
      <c r="H2590">
        <v>5.5730000000000004</v>
      </c>
      <c r="I2590">
        <v>7.242</v>
      </c>
      <c r="J2590">
        <v>4.4169999999999998</v>
      </c>
      <c r="K2590">
        <v>4.2619999999999996</v>
      </c>
      <c r="L2590">
        <v>23.704000000000001</v>
      </c>
    </row>
    <row r="2591" spans="1:12">
      <c r="A2591" s="15">
        <v>2005</v>
      </c>
      <c r="B2591">
        <v>12</v>
      </c>
      <c r="C2591">
        <v>1</v>
      </c>
      <c r="D2591" s="30">
        <f t="shared" si="40"/>
        <v>38687</v>
      </c>
      <c r="E2591">
        <v>239.87</v>
      </c>
      <c r="F2591">
        <v>113.74</v>
      </c>
      <c r="G2591">
        <v>9.2390000000000008</v>
      </c>
      <c r="H2591">
        <v>5.57</v>
      </c>
      <c r="I2591">
        <v>7.2430000000000003</v>
      </c>
      <c r="J2591">
        <v>4.4139999999999997</v>
      </c>
      <c r="K2591">
        <v>4.26</v>
      </c>
      <c r="L2591">
        <v>23.678999999999998</v>
      </c>
    </row>
    <row r="2592" spans="1:12">
      <c r="A2592" s="15">
        <v>2005</v>
      </c>
      <c r="B2592">
        <v>12</v>
      </c>
      <c r="C2592">
        <v>2</v>
      </c>
      <c r="D2592" s="30">
        <f t="shared" si="40"/>
        <v>38688</v>
      </c>
      <c r="E2592">
        <v>239.99</v>
      </c>
      <c r="F2592">
        <v>113.77</v>
      </c>
      <c r="G2592">
        <v>9.2390000000000008</v>
      </c>
      <c r="H2592">
        <v>5.5670000000000002</v>
      </c>
      <c r="I2592">
        <v>7.2409999999999997</v>
      </c>
      <c r="J2592">
        <v>4.4109999999999996</v>
      </c>
      <c r="K2592">
        <v>4.2569999999999997</v>
      </c>
      <c r="L2592">
        <v>23.655000000000001</v>
      </c>
    </row>
    <row r="2593" spans="1:12">
      <c r="A2593" s="15">
        <v>2005</v>
      </c>
      <c r="B2593">
        <v>12</v>
      </c>
      <c r="C2593">
        <v>5</v>
      </c>
      <c r="D2593" s="30">
        <f t="shared" si="40"/>
        <v>38691</v>
      </c>
      <c r="E2593">
        <v>240.3</v>
      </c>
      <c r="F2593">
        <v>113.84</v>
      </c>
      <c r="G2593">
        <v>9.2390000000000008</v>
      </c>
      <c r="H2593">
        <v>5.5590000000000002</v>
      </c>
      <c r="I2593">
        <v>7.2409999999999997</v>
      </c>
      <c r="J2593">
        <v>4.4029999999999996</v>
      </c>
      <c r="K2593">
        <v>4.2489999999999997</v>
      </c>
      <c r="L2593">
        <v>23.581</v>
      </c>
    </row>
    <row r="2594" spans="1:12">
      <c r="A2594" s="15">
        <v>2005</v>
      </c>
      <c r="B2594">
        <v>12</v>
      </c>
      <c r="C2594">
        <v>6</v>
      </c>
      <c r="D2594" s="30">
        <f t="shared" si="40"/>
        <v>38692</v>
      </c>
      <c r="E2594">
        <v>240.29</v>
      </c>
      <c r="F2594">
        <v>113.81</v>
      </c>
      <c r="G2594">
        <v>9.2390000000000008</v>
      </c>
      <c r="H2594">
        <v>5.556</v>
      </c>
      <c r="I2594">
        <v>7.2519999999999998</v>
      </c>
      <c r="J2594">
        <v>4.4000000000000004</v>
      </c>
      <c r="K2594">
        <v>4.2460000000000004</v>
      </c>
      <c r="L2594">
        <v>23.553999999999998</v>
      </c>
    </row>
    <row r="2595" spans="1:12">
      <c r="A2595" s="15">
        <v>2005</v>
      </c>
      <c r="B2595">
        <v>12</v>
      </c>
      <c r="C2595">
        <v>7</v>
      </c>
      <c r="D2595" s="30">
        <f t="shared" si="40"/>
        <v>38693</v>
      </c>
      <c r="E2595">
        <v>240.14</v>
      </c>
      <c r="F2595">
        <v>113.71</v>
      </c>
      <c r="G2595">
        <v>9.2390000000000008</v>
      </c>
      <c r="H2595">
        <v>5.5529999999999999</v>
      </c>
      <c r="I2595">
        <v>7.2759999999999998</v>
      </c>
      <c r="J2595">
        <v>4.3959999999999999</v>
      </c>
      <c r="K2595">
        <v>4.2409999999999997</v>
      </c>
      <c r="L2595">
        <v>23.521000000000001</v>
      </c>
    </row>
    <row r="2596" spans="1:12">
      <c r="A2596" s="15">
        <v>2005</v>
      </c>
      <c r="B2596">
        <v>12</v>
      </c>
      <c r="C2596">
        <v>8</v>
      </c>
      <c r="D2596" s="30">
        <f t="shared" si="40"/>
        <v>38694</v>
      </c>
      <c r="E2596">
        <v>240.18</v>
      </c>
      <c r="F2596">
        <v>113.7</v>
      </c>
      <c r="G2596">
        <v>9.2390000000000008</v>
      </c>
      <c r="H2596">
        <v>5.55</v>
      </c>
      <c r="I2596">
        <v>7.2830000000000004</v>
      </c>
      <c r="J2596">
        <v>4.3929999999999998</v>
      </c>
      <c r="K2596">
        <v>4.2380000000000004</v>
      </c>
      <c r="L2596">
        <v>23.494</v>
      </c>
    </row>
    <row r="2597" spans="1:12">
      <c r="A2597" s="15">
        <v>2005</v>
      </c>
      <c r="B2597">
        <v>12</v>
      </c>
      <c r="C2597">
        <v>9</v>
      </c>
      <c r="D2597" s="30">
        <f t="shared" si="40"/>
        <v>38695</v>
      </c>
      <c r="E2597">
        <v>241.47</v>
      </c>
      <c r="F2597">
        <v>114.3</v>
      </c>
      <c r="G2597">
        <v>9.2390000000000008</v>
      </c>
      <c r="H2597">
        <v>5.548</v>
      </c>
      <c r="I2597">
        <v>7.1639999999999997</v>
      </c>
      <c r="J2597">
        <v>4.3949999999999996</v>
      </c>
      <c r="K2597">
        <v>4.2430000000000003</v>
      </c>
      <c r="L2597">
        <v>23.509</v>
      </c>
    </row>
    <row r="2598" spans="1:12">
      <c r="A2598" s="15">
        <v>2005</v>
      </c>
      <c r="B2598">
        <v>12</v>
      </c>
      <c r="C2598">
        <v>12</v>
      </c>
      <c r="D2598" s="30">
        <f t="shared" si="40"/>
        <v>38698</v>
      </c>
      <c r="E2598">
        <v>240.41</v>
      </c>
      <c r="F2598">
        <v>113.71</v>
      </c>
      <c r="G2598">
        <v>9.2390000000000008</v>
      </c>
      <c r="H2598">
        <v>5.5389999999999997</v>
      </c>
      <c r="I2598">
        <v>7.2889999999999997</v>
      </c>
      <c r="J2598">
        <v>4.383</v>
      </c>
      <c r="K2598">
        <v>4.2290000000000001</v>
      </c>
      <c r="L2598">
        <v>23.405999999999999</v>
      </c>
    </row>
    <row r="2599" spans="1:12">
      <c r="A2599" s="15">
        <v>2005</v>
      </c>
      <c r="B2599">
        <v>12</v>
      </c>
      <c r="C2599">
        <v>13</v>
      </c>
      <c r="D2599" s="30">
        <f t="shared" si="40"/>
        <v>38699</v>
      </c>
      <c r="E2599">
        <v>240.26</v>
      </c>
      <c r="F2599">
        <v>113.61</v>
      </c>
      <c r="G2599">
        <v>9.2390000000000008</v>
      </c>
      <c r="H2599">
        <v>5.5369999999999999</v>
      </c>
      <c r="I2599">
        <v>7.3140000000000001</v>
      </c>
      <c r="J2599">
        <v>4.38</v>
      </c>
      <c r="K2599">
        <v>4.2249999999999996</v>
      </c>
      <c r="L2599">
        <v>23.373000000000001</v>
      </c>
    </row>
    <row r="2600" spans="1:12">
      <c r="A2600" s="15">
        <v>2005</v>
      </c>
      <c r="B2600">
        <v>12</v>
      </c>
      <c r="C2600">
        <v>14</v>
      </c>
      <c r="D2600" s="30">
        <f t="shared" si="40"/>
        <v>38700</v>
      </c>
      <c r="E2600">
        <v>240.39</v>
      </c>
      <c r="F2600">
        <v>113.65</v>
      </c>
      <c r="G2600">
        <v>9.2390000000000008</v>
      </c>
      <c r="H2600">
        <v>5.5339999999999998</v>
      </c>
      <c r="I2600">
        <v>7.3120000000000003</v>
      </c>
      <c r="J2600">
        <v>4.3769999999999998</v>
      </c>
      <c r="K2600">
        <v>4.2229999999999999</v>
      </c>
      <c r="L2600">
        <v>23.35</v>
      </c>
    </row>
    <row r="2601" spans="1:12">
      <c r="A2601" s="15">
        <v>2005</v>
      </c>
      <c r="B2601">
        <v>12</v>
      </c>
      <c r="C2601">
        <v>15</v>
      </c>
      <c r="D2601" s="30">
        <f t="shared" si="40"/>
        <v>38701</v>
      </c>
      <c r="E2601">
        <v>241</v>
      </c>
      <c r="F2601">
        <v>113.92</v>
      </c>
      <c r="G2601">
        <v>9.2390000000000008</v>
      </c>
      <c r="H2601">
        <v>5.5309999999999997</v>
      </c>
      <c r="I2601">
        <v>7.2610000000000001</v>
      </c>
      <c r="J2601">
        <v>4.3760000000000003</v>
      </c>
      <c r="K2601">
        <v>4.2229999999999999</v>
      </c>
      <c r="L2601">
        <v>23.341999999999999</v>
      </c>
    </row>
    <row r="2602" spans="1:12">
      <c r="A2602" s="15">
        <v>2005</v>
      </c>
      <c r="B2602">
        <v>12</v>
      </c>
      <c r="C2602">
        <v>16</v>
      </c>
      <c r="D2602" s="30">
        <f t="shared" si="40"/>
        <v>38702</v>
      </c>
      <c r="E2602">
        <v>240.74</v>
      </c>
      <c r="F2602">
        <v>113.77</v>
      </c>
      <c r="G2602">
        <v>9.2390000000000008</v>
      </c>
      <c r="H2602">
        <v>5.5279999999999996</v>
      </c>
      <c r="I2602">
        <v>7.2969999999999997</v>
      </c>
      <c r="J2602">
        <v>4.3719999999999999</v>
      </c>
      <c r="K2602">
        <v>4.218</v>
      </c>
      <c r="L2602">
        <v>23.306000000000001</v>
      </c>
    </row>
    <row r="2603" spans="1:12">
      <c r="A2603" s="15">
        <v>2005</v>
      </c>
      <c r="B2603">
        <v>12</v>
      </c>
      <c r="C2603">
        <v>19</v>
      </c>
      <c r="D2603" s="30">
        <f t="shared" si="40"/>
        <v>38705</v>
      </c>
      <c r="E2603">
        <v>240.6</v>
      </c>
      <c r="F2603">
        <v>113.62</v>
      </c>
      <c r="G2603">
        <v>9.2390000000000008</v>
      </c>
      <c r="H2603">
        <v>5.52</v>
      </c>
      <c r="I2603">
        <v>7.3419999999999996</v>
      </c>
      <c r="J2603">
        <v>4.3620000000000001</v>
      </c>
      <c r="K2603">
        <v>4.2069999999999999</v>
      </c>
      <c r="L2603">
        <v>23.218</v>
      </c>
    </row>
    <row r="2604" spans="1:12">
      <c r="A2604" s="15">
        <v>2005</v>
      </c>
      <c r="B2604">
        <v>12</v>
      </c>
      <c r="C2604">
        <v>20</v>
      </c>
      <c r="D2604" s="30">
        <f t="shared" si="40"/>
        <v>38706</v>
      </c>
      <c r="E2604">
        <v>240.69</v>
      </c>
      <c r="F2604">
        <v>113.64</v>
      </c>
      <c r="G2604">
        <v>9.2390000000000008</v>
      </c>
      <c r="H2604">
        <v>5.5170000000000003</v>
      </c>
      <c r="I2604">
        <v>7.3440000000000003</v>
      </c>
      <c r="J2604">
        <v>4.359</v>
      </c>
      <c r="K2604">
        <v>4.2050000000000001</v>
      </c>
      <c r="L2604">
        <v>23.193000000000001</v>
      </c>
    </row>
    <row r="2605" spans="1:12">
      <c r="A2605" s="15">
        <v>2005</v>
      </c>
      <c r="B2605">
        <v>12</v>
      </c>
      <c r="C2605">
        <v>21</v>
      </c>
      <c r="D2605" s="30">
        <f t="shared" si="40"/>
        <v>38707</v>
      </c>
      <c r="E2605">
        <v>240.74</v>
      </c>
      <c r="F2605">
        <v>113.64</v>
      </c>
      <c r="G2605">
        <v>9.2390000000000008</v>
      </c>
      <c r="H2605">
        <v>5.5140000000000002</v>
      </c>
      <c r="I2605">
        <v>7.3490000000000002</v>
      </c>
      <c r="J2605">
        <v>4.3559999999999999</v>
      </c>
      <c r="K2605">
        <v>4.202</v>
      </c>
      <c r="L2605">
        <v>23.167999999999999</v>
      </c>
    </row>
    <row r="2606" spans="1:12">
      <c r="A2606" s="15">
        <v>2005</v>
      </c>
      <c r="B2606">
        <v>12</v>
      </c>
      <c r="C2606">
        <v>22</v>
      </c>
      <c r="D2606" s="30">
        <f t="shared" si="40"/>
        <v>38708</v>
      </c>
      <c r="E2606">
        <v>240.32</v>
      </c>
      <c r="F2606">
        <v>113.41</v>
      </c>
      <c r="G2606">
        <v>9.2390000000000008</v>
      </c>
      <c r="H2606">
        <v>5.5119999999999996</v>
      </c>
      <c r="I2606">
        <v>7.4020000000000001</v>
      </c>
      <c r="J2606">
        <v>4.351</v>
      </c>
      <c r="K2606">
        <v>4.1959999999999997</v>
      </c>
      <c r="L2606">
        <v>23.126000000000001</v>
      </c>
    </row>
    <row r="2607" spans="1:12">
      <c r="A2607" s="15">
        <v>2005</v>
      </c>
      <c r="B2607">
        <v>12</v>
      </c>
      <c r="C2607">
        <v>23</v>
      </c>
      <c r="D2607" s="30">
        <f t="shared" si="40"/>
        <v>38709</v>
      </c>
      <c r="E2607">
        <v>240.82</v>
      </c>
      <c r="F2607">
        <v>113.63</v>
      </c>
      <c r="G2607">
        <v>9.2390000000000008</v>
      </c>
      <c r="H2607">
        <v>5.5090000000000003</v>
      </c>
      <c r="I2607">
        <v>7.3620000000000001</v>
      </c>
      <c r="J2607">
        <v>4.3499999999999996</v>
      </c>
      <c r="K2607">
        <v>4.1959999999999997</v>
      </c>
      <c r="L2607">
        <v>23.114999999999998</v>
      </c>
    </row>
    <row r="2608" spans="1:12">
      <c r="A2608" s="15">
        <v>2005</v>
      </c>
      <c r="B2608">
        <v>12</v>
      </c>
      <c r="C2608">
        <v>26</v>
      </c>
      <c r="D2608" s="30">
        <f t="shared" si="40"/>
        <v>38712</v>
      </c>
      <c r="E2608">
        <v>240.67</v>
      </c>
      <c r="F2608">
        <v>113.48</v>
      </c>
      <c r="G2608">
        <v>9.2390000000000008</v>
      </c>
      <c r="H2608">
        <v>5.5</v>
      </c>
      <c r="I2608">
        <v>7.4080000000000004</v>
      </c>
      <c r="J2608">
        <v>4.34</v>
      </c>
      <c r="K2608">
        <v>4.1849999999999996</v>
      </c>
      <c r="L2608">
        <v>23.027999999999999</v>
      </c>
    </row>
    <row r="2609" spans="1:12">
      <c r="A2609" s="15">
        <v>2005</v>
      </c>
      <c r="B2609">
        <v>12</v>
      </c>
      <c r="C2609">
        <v>27</v>
      </c>
      <c r="D2609" s="30">
        <f t="shared" si="40"/>
        <v>38713</v>
      </c>
      <c r="E2609">
        <v>241.69</v>
      </c>
      <c r="F2609">
        <v>113.95</v>
      </c>
      <c r="G2609">
        <v>9.2390000000000008</v>
      </c>
      <c r="H2609">
        <v>5.4980000000000002</v>
      </c>
      <c r="I2609">
        <v>7.3140000000000001</v>
      </c>
      <c r="J2609">
        <v>4.3410000000000002</v>
      </c>
      <c r="K2609">
        <v>4.1879999999999997</v>
      </c>
      <c r="L2609">
        <v>23.033999999999999</v>
      </c>
    </row>
    <row r="2610" spans="1:12">
      <c r="A2610" s="15">
        <v>2005</v>
      </c>
      <c r="B2610">
        <v>12</v>
      </c>
      <c r="C2610">
        <v>28</v>
      </c>
      <c r="D2610" s="30">
        <f t="shared" si="40"/>
        <v>38714</v>
      </c>
      <c r="E2610">
        <v>241.07</v>
      </c>
      <c r="F2610">
        <v>113.62</v>
      </c>
      <c r="G2610">
        <v>9.2390000000000008</v>
      </c>
      <c r="H2610">
        <v>5.4950000000000001</v>
      </c>
      <c r="I2610">
        <v>7.3879999999999999</v>
      </c>
      <c r="J2610">
        <v>4.335</v>
      </c>
      <c r="K2610">
        <v>4.181</v>
      </c>
      <c r="L2610">
        <v>22.986000000000001</v>
      </c>
    </row>
    <row r="2611" spans="1:12">
      <c r="A2611" s="15">
        <v>2005</v>
      </c>
      <c r="B2611">
        <v>12</v>
      </c>
      <c r="C2611">
        <v>29</v>
      </c>
      <c r="D2611" s="30">
        <f t="shared" si="40"/>
        <v>38715</v>
      </c>
      <c r="E2611">
        <v>239.28</v>
      </c>
      <c r="F2611">
        <v>112.73</v>
      </c>
      <c r="G2611">
        <v>9.2390000000000008</v>
      </c>
      <c r="H2611">
        <v>5.492</v>
      </c>
      <c r="I2611">
        <v>7.5810000000000004</v>
      </c>
      <c r="J2611">
        <v>4.3239999999999998</v>
      </c>
      <c r="K2611">
        <v>4.1660000000000004</v>
      </c>
      <c r="L2611">
        <v>22.898</v>
      </c>
    </row>
    <row r="2612" spans="1:12">
      <c r="A2612" s="15">
        <v>2005</v>
      </c>
      <c r="B2612">
        <v>12</v>
      </c>
      <c r="C2612">
        <v>30</v>
      </c>
      <c r="D2612" s="30">
        <f t="shared" si="40"/>
        <v>38716</v>
      </c>
      <c r="E2612">
        <v>245.03</v>
      </c>
      <c r="F2612">
        <v>115.48</v>
      </c>
      <c r="G2612">
        <v>9.2390000000000008</v>
      </c>
      <c r="H2612">
        <v>5.4889999999999999</v>
      </c>
      <c r="I2612">
        <v>7.01</v>
      </c>
      <c r="J2612">
        <v>4.3449999999999998</v>
      </c>
      <c r="K2612">
        <v>4.1980000000000004</v>
      </c>
      <c r="L2612">
        <v>23.062000000000001</v>
      </c>
    </row>
    <row r="2613" spans="1:12">
      <c r="A2613" s="15">
        <v>2006</v>
      </c>
      <c r="B2613">
        <v>1</v>
      </c>
      <c r="C2613">
        <v>2</v>
      </c>
      <c r="D2613" s="30">
        <f t="shared" si="40"/>
        <v>38719</v>
      </c>
      <c r="E2613">
        <v>241.41</v>
      </c>
      <c r="F2613">
        <v>113.68</v>
      </c>
      <c r="G2613">
        <v>9.2390000000000008</v>
      </c>
      <c r="H2613">
        <v>5.484</v>
      </c>
      <c r="I2613">
        <v>7.2640000000000002</v>
      </c>
      <c r="J2613">
        <v>4.3529999999999998</v>
      </c>
      <c r="K2613">
        <v>4.2</v>
      </c>
      <c r="L2613">
        <v>23.055</v>
      </c>
    </row>
    <row r="2614" spans="1:12">
      <c r="A2614" s="15">
        <v>2006</v>
      </c>
      <c r="B2614">
        <v>1</v>
      </c>
      <c r="C2614">
        <v>3</v>
      </c>
      <c r="D2614" s="30">
        <f t="shared" si="40"/>
        <v>38720</v>
      </c>
      <c r="E2614">
        <v>241.56</v>
      </c>
      <c r="F2614">
        <v>113.72</v>
      </c>
      <c r="G2614">
        <v>9.2390000000000008</v>
      </c>
      <c r="H2614">
        <v>5.4809999999999999</v>
      </c>
      <c r="I2614">
        <v>7.2590000000000003</v>
      </c>
      <c r="J2614">
        <v>4.3499999999999996</v>
      </c>
      <c r="K2614">
        <v>4.1980000000000004</v>
      </c>
      <c r="L2614">
        <v>23.033000000000001</v>
      </c>
    </row>
    <row r="2615" spans="1:12">
      <c r="A2615" s="15">
        <v>2006</v>
      </c>
      <c r="B2615">
        <v>1</v>
      </c>
      <c r="C2615">
        <v>4</v>
      </c>
      <c r="D2615" s="30">
        <f t="shared" si="40"/>
        <v>38721</v>
      </c>
      <c r="E2615">
        <v>241.15</v>
      </c>
      <c r="F2615">
        <v>113.5</v>
      </c>
      <c r="G2615">
        <v>9.2390000000000008</v>
      </c>
      <c r="H2615">
        <v>5.4779999999999998</v>
      </c>
      <c r="I2615">
        <v>7.3109999999999999</v>
      </c>
      <c r="J2615">
        <v>4.3449999999999998</v>
      </c>
      <c r="K2615">
        <v>4.1920000000000002</v>
      </c>
      <c r="L2615">
        <v>22.992000000000001</v>
      </c>
    </row>
    <row r="2616" spans="1:12">
      <c r="A2616" s="15">
        <v>2006</v>
      </c>
      <c r="B2616">
        <v>1</v>
      </c>
      <c r="C2616">
        <v>5</v>
      </c>
      <c r="D2616" s="30">
        <f t="shared" si="40"/>
        <v>38722</v>
      </c>
      <c r="E2616">
        <v>241.83</v>
      </c>
      <c r="F2616">
        <v>113.8</v>
      </c>
      <c r="G2616">
        <v>9.2390000000000008</v>
      </c>
      <c r="H2616">
        <v>5.4749999999999996</v>
      </c>
      <c r="I2616">
        <v>7.2530000000000001</v>
      </c>
      <c r="J2616">
        <v>4.3449999999999998</v>
      </c>
      <c r="K2616">
        <v>4.1929999999999996</v>
      </c>
      <c r="L2616">
        <v>22.986000000000001</v>
      </c>
    </row>
    <row r="2617" spans="1:12">
      <c r="A2617" s="15">
        <v>2006</v>
      </c>
      <c r="B2617">
        <v>1</v>
      </c>
      <c r="C2617">
        <v>6</v>
      </c>
      <c r="D2617" s="30">
        <f t="shared" si="40"/>
        <v>38723</v>
      </c>
      <c r="E2617">
        <v>240.92</v>
      </c>
      <c r="F2617">
        <v>113.34</v>
      </c>
      <c r="G2617">
        <v>9.2390000000000008</v>
      </c>
      <c r="H2617">
        <v>5.4729999999999999</v>
      </c>
      <c r="I2617">
        <v>7.3559999999999999</v>
      </c>
      <c r="J2617">
        <v>4.3380000000000001</v>
      </c>
      <c r="K2617">
        <v>4.1840000000000002</v>
      </c>
      <c r="L2617">
        <v>22.928999999999998</v>
      </c>
    </row>
    <row r="2618" spans="1:12">
      <c r="A2618" s="15">
        <v>2006</v>
      </c>
      <c r="B2618">
        <v>1</v>
      </c>
      <c r="C2618">
        <v>9</v>
      </c>
      <c r="D2618" s="30">
        <f t="shared" si="40"/>
        <v>38726</v>
      </c>
      <c r="E2618">
        <v>241.96</v>
      </c>
      <c r="F2618">
        <v>113.76</v>
      </c>
      <c r="G2618">
        <v>9.2390000000000008</v>
      </c>
      <c r="H2618">
        <v>5.4640000000000004</v>
      </c>
      <c r="I2618">
        <v>7.2809999999999997</v>
      </c>
      <c r="J2618">
        <v>4.3319999999999999</v>
      </c>
      <c r="K2618">
        <v>4.18</v>
      </c>
      <c r="L2618">
        <v>22.881</v>
      </c>
    </row>
    <row r="2619" spans="1:12">
      <c r="A2619" s="15">
        <v>2006</v>
      </c>
      <c r="B2619">
        <v>1</v>
      </c>
      <c r="C2619">
        <v>10</v>
      </c>
      <c r="D2619" s="30">
        <f t="shared" si="40"/>
        <v>38727</v>
      </c>
      <c r="E2619">
        <v>241.49</v>
      </c>
      <c r="F2619">
        <v>113.51</v>
      </c>
      <c r="G2619">
        <v>9.2420000000000009</v>
      </c>
      <c r="H2619">
        <v>5.4619999999999997</v>
      </c>
      <c r="I2619">
        <v>7.3280000000000003</v>
      </c>
      <c r="J2619">
        <v>4.3310000000000004</v>
      </c>
      <c r="K2619">
        <v>4.1769999999999996</v>
      </c>
      <c r="L2619">
        <v>22.832999999999998</v>
      </c>
    </row>
    <row r="2620" spans="1:12">
      <c r="A2620" s="15">
        <v>2006</v>
      </c>
      <c r="B2620">
        <v>1</v>
      </c>
      <c r="C2620">
        <v>12</v>
      </c>
      <c r="D2620" s="30">
        <f t="shared" si="40"/>
        <v>38729</v>
      </c>
      <c r="E2620">
        <v>241.57</v>
      </c>
      <c r="F2620">
        <v>113.5</v>
      </c>
      <c r="G2620">
        <v>9.2420000000000009</v>
      </c>
      <c r="H2620">
        <v>5.4560000000000004</v>
      </c>
      <c r="I2620">
        <v>7.34</v>
      </c>
      <c r="J2620">
        <v>4.3250000000000002</v>
      </c>
      <c r="K2620">
        <v>4.1710000000000003</v>
      </c>
      <c r="L2620">
        <v>22.780999999999999</v>
      </c>
    </row>
    <row r="2621" spans="1:12">
      <c r="A2621" s="15">
        <v>2006</v>
      </c>
      <c r="B2621">
        <v>1</v>
      </c>
      <c r="C2621">
        <v>13</v>
      </c>
      <c r="D2621" s="30">
        <f t="shared" si="40"/>
        <v>38730</v>
      </c>
      <c r="E2621">
        <v>244.01</v>
      </c>
      <c r="F2621">
        <v>114.64</v>
      </c>
      <c r="G2621">
        <v>9.2420000000000009</v>
      </c>
      <c r="H2621">
        <v>5.4539999999999997</v>
      </c>
      <c r="I2621">
        <v>7.1050000000000004</v>
      </c>
      <c r="J2621">
        <v>4.3310000000000004</v>
      </c>
      <c r="K2621">
        <v>4.1820000000000004</v>
      </c>
      <c r="L2621">
        <v>22.832000000000001</v>
      </c>
    </row>
    <row r="2622" spans="1:12">
      <c r="A2622" s="15">
        <v>2006</v>
      </c>
      <c r="B2622">
        <v>1</v>
      </c>
      <c r="C2622">
        <v>16</v>
      </c>
      <c r="D2622" s="30">
        <f t="shared" si="40"/>
        <v>38733</v>
      </c>
      <c r="E2622">
        <v>241.98</v>
      </c>
      <c r="F2622">
        <v>113.6</v>
      </c>
      <c r="G2622">
        <v>9.2420000000000009</v>
      </c>
      <c r="H2622">
        <v>5.4450000000000003</v>
      </c>
      <c r="I2622">
        <v>7.3369999999999997</v>
      </c>
      <c r="J2622">
        <v>4.3140000000000001</v>
      </c>
      <c r="K2622">
        <v>4.1609999999999996</v>
      </c>
      <c r="L2622">
        <v>22.687999999999999</v>
      </c>
    </row>
    <row r="2623" spans="1:12">
      <c r="A2623" s="15">
        <v>2006</v>
      </c>
      <c r="B2623">
        <v>1</v>
      </c>
      <c r="C2623">
        <v>17</v>
      </c>
      <c r="D2623" s="30">
        <f t="shared" si="40"/>
        <v>38734</v>
      </c>
      <c r="E2623">
        <v>241.74</v>
      </c>
      <c r="F2623">
        <v>113.46</v>
      </c>
      <c r="G2623">
        <v>9.2420000000000009</v>
      </c>
      <c r="H2623">
        <v>5.4429999999999996</v>
      </c>
      <c r="I2623">
        <v>7.3719999999999999</v>
      </c>
      <c r="J2623">
        <v>4.3099999999999996</v>
      </c>
      <c r="K2623">
        <v>4.1559999999999997</v>
      </c>
      <c r="L2623">
        <v>22.652999999999999</v>
      </c>
    </row>
    <row r="2624" spans="1:12">
      <c r="A2624" s="15">
        <v>2006</v>
      </c>
      <c r="B2624">
        <v>1</v>
      </c>
      <c r="C2624">
        <v>18</v>
      </c>
      <c r="D2624" s="30">
        <f t="shared" si="40"/>
        <v>38735</v>
      </c>
      <c r="E2624">
        <v>241.56</v>
      </c>
      <c r="F2624">
        <v>113.35</v>
      </c>
      <c r="G2624">
        <v>9.2420000000000009</v>
      </c>
      <c r="H2624">
        <v>5.44</v>
      </c>
      <c r="I2624">
        <v>7.3390000000000004</v>
      </c>
      <c r="J2624">
        <v>4.319</v>
      </c>
      <c r="K2624">
        <v>4.1660000000000004</v>
      </c>
      <c r="L2624">
        <v>22.696999999999999</v>
      </c>
    </row>
    <row r="2625" spans="1:12">
      <c r="A2625" s="15">
        <v>2006</v>
      </c>
      <c r="B2625">
        <v>1</v>
      </c>
      <c r="C2625">
        <v>19</v>
      </c>
      <c r="D2625" s="30">
        <f t="shared" si="40"/>
        <v>38736</v>
      </c>
      <c r="E2625">
        <v>241.91</v>
      </c>
      <c r="F2625">
        <v>113.49</v>
      </c>
      <c r="G2625">
        <v>9.2420000000000009</v>
      </c>
      <c r="H2625">
        <v>5.4370000000000003</v>
      </c>
      <c r="I2625">
        <v>7.3150000000000004</v>
      </c>
      <c r="J2625">
        <v>4.3170000000000002</v>
      </c>
      <c r="K2625">
        <v>4.165</v>
      </c>
      <c r="L2625">
        <v>22.681000000000001</v>
      </c>
    </row>
    <row r="2626" spans="1:12">
      <c r="A2626" s="15">
        <v>2006</v>
      </c>
      <c r="B2626">
        <v>1</v>
      </c>
      <c r="C2626">
        <v>20</v>
      </c>
      <c r="D2626" s="30">
        <f t="shared" ref="D2626:D2689" si="41">DATE(A2626,B2626,C2626)</f>
        <v>38737</v>
      </c>
      <c r="E2626">
        <v>241.64</v>
      </c>
      <c r="F2626">
        <v>113.33</v>
      </c>
      <c r="G2626">
        <v>9.2420000000000009</v>
      </c>
      <c r="H2626">
        <v>5.4340000000000002</v>
      </c>
      <c r="I2626">
        <v>7.3520000000000003</v>
      </c>
      <c r="J2626">
        <v>4.3129999999999997</v>
      </c>
      <c r="K2626">
        <v>4.16</v>
      </c>
      <c r="L2626">
        <v>22.645</v>
      </c>
    </row>
    <row r="2627" spans="1:12">
      <c r="A2627" s="15">
        <v>2006</v>
      </c>
      <c r="B2627">
        <v>1</v>
      </c>
      <c r="C2627">
        <v>23</v>
      </c>
      <c r="D2627" s="30">
        <f t="shared" si="41"/>
        <v>38740</v>
      </c>
      <c r="E2627">
        <v>242.37</v>
      </c>
      <c r="F2627">
        <v>113.6</v>
      </c>
      <c r="G2627">
        <v>9.2420000000000009</v>
      </c>
      <c r="H2627">
        <v>5.4260000000000002</v>
      </c>
      <c r="I2627">
        <v>7.3079999999999998</v>
      </c>
      <c r="J2627">
        <v>4.3070000000000004</v>
      </c>
      <c r="K2627">
        <v>4.1550000000000002</v>
      </c>
      <c r="L2627">
        <v>22.588000000000001</v>
      </c>
    </row>
    <row r="2628" spans="1:12">
      <c r="A2628" s="15">
        <v>2006</v>
      </c>
      <c r="B2628">
        <v>1</v>
      </c>
      <c r="C2628">
        <v>24</v>
      </c>
      <c r="D2628" s="30">
        <f t="shared" si="41"/>
        <v>38741</v>
      </c>
      <c r="E2628">
        <v>241.3</v>
      </c>
      <c r="F2628">
        <v>113.06</v>
      </c>
      <c r="G2628">
        <v>9.2420000000000009</v>
      </c>
      <c r="H2628">
        <v>5.423</v>
      </c>
      <c r="I2628">
        <v>7.4279999999999999</v>
      </c>
      <c r="J2628">
        <v>4.2990000000000004</v>
      </c>
      <c r="K2628">
        <v>4.1449999999999996</v>
      </c>
      <c r="L2628">
        <v>22.526</v>
      </c>
    </row>
    <row r="2629" spans="1:12">
      <c r="A2629" s="15">
        <v>2006</v>
      </c>
      <c r="B2629">
        <v>1</v>
      </c>
      <c r="C2629">
        <v>25</v>
      </c>
      <c r="D2629" s="30">
        <f t="shared" si="41"/>
        <v>38742</v>
      </c>
      <c r="E2629">
        <v>239.49</v>
      </c>
      <c r="F2629">
        <v>112.17</v>
      </c>
      <c r="G2629">
        <v>9.2420000000000009</v>
      </c>
      <c r="H2629">
        <v>5.42</v>
      </c>
      <c r="I2629">
        <v>7.625</v>
      </c>
      <c r="J2629">
        <v>4.2889999999999997</v>
      </c>
      <c r="K2629">
        <v>4.1310000000000002</v>
      </c>
      <c r="L2629">
        <v>22.440999999999999</v>
      </c>
    </row>
    <row r="2630" spans="1:12">
      <c r="A2630" s="15">
        <v>2006</v>
      </c>
      <c r="B2630">
        <v>1</v>
      </c>
      <c r="C2630">
        <v>27</v>
      </c>
      <c r="D2630" s="30">
        <f t="shared" si="41"/>
        <v>38744</v>
      </c>
      <c r="E2630">
        <v>239.42</v>
      </c>
      <c r="F2630">
        <v>112.08</v>
      </c>
      <c r="G2630">
        <v>9.2420000000000009</v>
      </c>
      <c r="H2630">
        <v>5.415</v>
      </c>
      <c r="I2630">
        <v>7.6529999999999996</v>
      </c>
      <c r="J2630">
        <v>4.282</v>
      </c>
      <c r="K2630">
        <v>4.1239999999999997</v>
      </c>
      <c r="L2630">
        <v>22.384</v>
      </c>
    </row>
    <row r="2631" spans="1:12">
      <c r="A2631" s="15">
        <v>2006</v>
      </c>
      <c r="B2631">
        <v>1</v>
      </c>
      <c r="C2631">
        <v>30</v>
      </c>
      <c r="D2631" s="30">
        <f t="shared" si="41"/>
        <v>38747</v>
      </c>
      <c r="E2631">
        <v>237.9</v>
      </c>
      <c r="F2631">
        <v>111.97</v>
      </c>
      <c r="G2631">
        <v>9.2420000000000009</v>
      </c>
      <c r="H2631">
        <v>5.4059999999999997</v>
      </c>
      <c r="I2631">
        <v>7.54</v>
      </c>
      <c r="J2631">
        <v>4.3049999999999997</v>
      </c>
      <c r="K2631">
        <v>4.149</v>
      </c>
      <c r="L2631">
        <v>22.488</v>
      </c>
    </row>
    <row r="2632" spans="1:12">
      <c r="A2632" s="15">
        <v>2006</v>
      </c>
      <c r="B2632">
        <v>1</v>
      </c>
      <c r="C2632">
        <v>31</v>
      </c>
      <c r="D2632" s="30">
        <f t="shared" si="41"/>
        <v>38748</v>
      </c>
      <c r="E2632">
        <v>238.66</v>
      </c>
      <c r="F2632">
        <v>112.31</v>
      </c>
      <c r="G2632">
        <v>9.2420000000000009</v>
      </c>
      <c r="H2632">
        <v>5.4039999999999999</v>
      </c>
      <c r="I2632">
        <v>7.4729999999999999</v>
      </c>
      <c r="J2632">
        <v>4.3049999999999997</v>
      </c>
      <c r="K2632">
        <v>4.1500000000000004</v>
      </c>
      <c r="L2632">
        <v>22.484999999999999</v>
      </c>
    </row>
    <row r="2633" spans="1:12">
      <c r="A2633" s="15">
        <v>2006</v>
      </c>
      <c r="B2633">
        <v>2</v>
      </c>
      <c r="C2633">
        <v>1</v>
      </c>
      <c r="D2633" s="30">
        <f t="shared" si="41"/>
        <v>38749</v>
      </c>
      <c r="E2633">
        <v>238.31</v>
      </c>
      <c r="F2633">
        <v>112.14</v>
      </c>
      <c r="G2633">
        <v>9.2420000000000009</v>
      </c>
      <c r="H2633">
        <v>5.4039999999999999</v>
      </c>
      <c r="I2633">
        <v>7.5090000000000003</v>
      </c>
      <c r="J2633">
        <v>4.3029999999999999</v>
      </c>
      <c r="K2633">
        <v>4.1479999999999997</v>
      </c>
      <c r="L2633">
        <v>22.472999999999999</v>
      </c>
    </row>
    <row r="2634" spans="1:12">
      <c r="A2634" s="15">
        <v>2006</v>
      </c>
      <c r="B2634">
        <v>2</v>
      </c>
      <c r="C2634">
        <v>2</v>
      </c>
      <c r="D2634" s="30">
        <f t="shared" si="41"/>
        <v>38750</v>
      </c>
      <c r="E2634">
        <v>238.01</v>
      </c>
      <c r="F2634">
        <v>111.97</v>
      </c>
      <c r="G2634">
        <v>9.2420000000000009</v>
      </c>
      <c r="H2634">
        <v>5.4009999999999998</v>
      </c>
      <c r="I2634">
        <v>7.5510000000000002</v>
      </c>
      <c r="J2634">
        <v>4.2990000000000004</v>
      </c>
      <c r="K2634">
        <v>4.1429999999999998</v>
      </c>
      <c r="L2634">
        <v>22.437000000000001</v>
      </c>
    </row>
    <row r="2635" spans="1:12">
      <c r="A2635" s="15">
        <v>2006</v>
      </c>
      <c r="B2635">
        <v>2</v>
      </c>
      <c r="C2635">
        <v>3</v>
      </c>
      <c r="D2635" s="30">
        <f t="shared" si="41"/>
        <v>38751</v>
      </c>
      <c r="E2635">
        <v>237.95</v>
      </c>
      <c r="F2635">
        <v>111.91</v>
      </c>
      <c r="G2635">
        <v>9.2420000000000009</v>
      </c>
      <c r="H2635">
        <v>5.3979999999999997</v>
      </c>
      <c r="I2635">
        <v>7.56</v>
      </c>
      <c r="J2635">
        <v>4.2969999999999997</v>
      </c>
      <c r="K2635">
        <v>4.141</v>
      </c>
      <c r="L2635">
        <v>22.417000000000002</v>
      </c>
    </row>
    <row r="2636" spans="1:12">
      <c r="A2636" s="15">
        <v>2006</v>
      </c>
      <c r="B2636">
        <v>2</v>
      </c>
      <c r="C2636">
        <v>6</v>
      </c>
      <c r="D2636" s="30">
        <f t="shared" si="41"/>
        <v>38754</v>
      </c>
      <c r="E2636">
        <v>238.6</v>
      </c>
      <c r="F2636">
        <v>112.14</v>
      </c>
      <c r="G2636">
        <v>9.2420000000000009</v>
      </c>
      <c r="H2636">
        <v>5.39</v>
      </c>
      <c r="I2636">
        <v>7.5250000000000004</v>
      </c>
      <c r="J2636">
        <v>4.29</v>
      </c>
      <c r="K2636">
        <v>4.1349999999999998</v>
      </c>
      <c r="L2636">
        <v>22.356000000000002</v>
      </c>
    </row>
    <row r="2637" spans="1:12">
      <c r="A2637" s="15">
        <v>2006</v>
      </c>
      <c r="B2637">
        <v>2</v>
      </c>
      <c r="C2637">
        <v>7</v>
      </c>
      <c r="D2637" s="30">
        <f t="shared" si="41"/>
        <v>38755</v>
      </c>
      <c r="E2637">
        <v>238.88</v>
      </c>
      <c r="F2637">
        <v>112.25</v>
      </c>
      <c r="G2637">
        <v>9.2420000000000009</v>
      </c>
      <c r="H2637">
        <v>5.3869999999999996</v>
      </c>
      <c r="I2637">
        <v>7.5069999999999997</v>
      </c>
      <c r="J2637">
        <v>4.2880000000000003</v>
      </c>
      <c r="K2637">
        <v>4.133</v>
      </c>
      <c r="L2637">
        <v>22.338000000000001</v>
      </c>
    </row>
    <row r="2638" spans="1:12">
      <c r="A2638" s="15">
        <v>2006</v>
      </c>
      <c r="B2638">
        <v>2</v>
      </c>
      <c r="C2638">
        <v>7</v>
      </c>
      <c r="D2638" s="30">
        <f t="shared" si="41"/>
        <v>38755</v>
      </c>
      <c r="E2638">
        <v>238.88</v>
      </c>
      <c r="F2638">
        <v>112.25</v>
      </c>
      <c r="G2638">
        <v>9.2420000000000009</v>
      </c>
      <c r="H2638">
        <v>5.3869999999999996</v>
      </c>
      <c r="I2638">
        <v>7.5069999999999997</v>
      </c>
      <c r="J2638">
        <v>4.2880000000000003</v>
      </c>
      <c r="K2638">
        <v>4.133</v>
      </c>
      <c r="L2638">
        <v>22.338000000000001</v>
      </c>
    </row>
    <row r="2639" spans="1:12">
      <c r="A2639" s="15">
        <v>2006</v>
      </c>
      <c r="B2639">
        <v>2</v>
      </c>
      <c r="C2639">
        <v>8</v>
      </c>
      <c r="D2639" s="30">
        <f t="shared" si="41"/>
        <v>38756</v>
      </c>
      <c r="E2639">
        <v>238.7</v>
      </c>
      <c r="F2639">
        <v>112.14</v>
      </c>
      <c r="G2639">
        <v>9.2420000000000009</v>
      </c>
      <c r="H2639">
        <v>5.3840000000000003</v>
      </c>
      <c r="I2639">
        <v>7.5359999999999996</v>
      </c>
      <c r="J2639">
        <v>4.2839999999999998</v>
      </c>
      <c r="K2639">
        <v>4.1289999999999996</v>
      </c>
      <c r="L2639">
        <v>22.305</v>
      </c>
    </row>
    <row r="2640" spans="1:12">
      <c r="A2640" s="15">
        <v>2006</v>
      </c>
      <c r="B2640">
        <v>2</v>
      </c>
      <c r="C2640">
        <v>10</v>
      </c>
      <c r="D2640" s="30">
        <f t="shared" si="41"/>
        <v>38758</v>
      </c>
      <c r="E2640">
        <v>237.13</v>
      </c>
      <c r="F2640">
        <v>111.33</v>
      </c>
      <c r="G2640">
        <v>9.2420000000000009</v>
      </c>
      <c r="H2640">
        <v>5.3789999999999996</v>
      </c>
      <c r="I2640">
        <v>7.7210000000000001</v>
      </c>
      <c r="J2640">
        <v>4.2720000000000002</v>
      </c>
      <c r="K2640">
        <v>4.1130000000000004</v>
      </c>
      <c r="L2640">
        <v>22.201000000000001</v>
      </c>
    </row>
    <row r="2641" spans="1:12">
      <c r="A2641" s="15">
        <v>2006</v>
      </c>
      <c r="B2641">
        <v>2</v>
      </c>
      <c r="C2641">
        <v>13</v>
      </c>
      <c r="D2641" s="30">
        <f t="shared" si="41"/>
        <v>38761</v>
      </c>
      <c r="E2641">
        <v>237.5</v>
      </c>
      <c r="F2641">
        <v>111.43</v>
      </c>
      <c r="G2641">
        <v>9.2420000000000009</v>
      </c>
      <c r="H2641">
        <v>5.37</v>
      </c>
      <c r="I2641">
        <v>7.7140000000000004</v>
      </c>
      <c r="J2641">
        <v>4.2640000000000002</v>
      </c>
      <c r="K2641">
        <v>4.1050000000000004</v>
      </c>
      <c r="L2641">
        <v>22.132000000000001</v>
      </c>
    </row>
    <row r="2642" spans="1:12">
      <c r="A2642" s="15">
        <v>2006</v>
      </c>
      <c r="B2642">
        <v>2</v>
      </c>
      <c r="C2642">
        <v>14</v>
      </c>
      <c r="D2642" s="30">
        <f t="shared" si="41"/>
        <v>38762</v>
      </c>
      <c r="E2642">
        <v>237.24</v>
      </c>
      <c r="F2642">
        <v>111.28</v>
      </c>
      <c r="G2642">
        <v>9.2420000000000009</v>
      </c>
      <c r="H2642">
        <v>5.3680000000000003</v>
      </c>
      <c r="I2642">
        <v>7.7519999999999998</v>
      </c>
      <c r="J2642">
        <v>4.2590000000000003</v>
      </c>
      <c r="K2642">
        <v>4.0999999999999996</v>
      </c>
      <c r="L2642">
        <v>22.097000000000001</v>
      </c>
    </row>
    <row r="2643" spans="1:12">
      <c r="A2643" s="15">
        <v>2006</v>
      </c>
      <c r="B2643">
        <v>2</v>
      </c>
      <c r="C2643">
        <v>15</v>
      </c>
      <c r="D2643" s="30">
        <f t="shared" si="41"/>
        <v>38763</v>
      </c>
      <c r="E2643">
        <v>238.35</v>
      </c>
      <c r="F2643">
        <v>111.78</v>
      </c>
      <c r="G2643">
        <v>9.2420000000000009</v>
      </c>
      <c r="H2643">
        <v>5.3650000000000002</v>
      </c>
      <c r="I2643">
        <v>7.6470000000000002</v>
      </c>
      <c r="J2643">
        <v>4.2610000000000001</v>
      </c>
      <c r="K2643">
        <v>4.1040000000000001</v>
      </c>
      <c r="L2643">
        <v>22.105</v>
      </c>
    </row>
    <row r="2644" spans="1:12">
      <c r="A2644" s="15">
        <v>2006</v>
      </c>
      <c r="B2644">
        <v>2</v>
      </c>
      <c r="C2644">
        <v>16</v>
      </c>
      <c r="D2644" s="30">
        <f t="shared" si="41"/>
        <v>38764</v>
      </c>
      <c r="E2644">
        <v>238.36</v>
      </c>
      <c r="F2644">
        <v>111.76</v>
      </c>
      <c r="G2644">
        <v>9.2420000000000009</v>
      </c>
      <c r="H2644">
        <v>5.3620000000000001</v>
      </c>
      <c r="I2644">
        <v>7.657</v>
      </c>
      <c r="J2644">
        <v>4.2569999999999997</v>
      </c>
      <c r="K2644">
        <v>4.0999999999999996</v>
      </c>
      <c r="L2644">
        <v>22.079000000000001</v>
      </c>
    </row>
    <row r="2645" spans="1:12">
      <c r="A2645" s="15">
        <v>2006</v>
      </c>
      <c r="B2645">
        <v>2</v>
      </c>
      <c r="C2645">
        <v>17</v>
      </c>
      <c r="D2645" s="30">
        <f t="shared" si="41"/>
        <v>38765</v>
      </c>
      <c r="E2645">
        <v>238.51</v>
      </c>
      <c r="F2645">
        <v>111.81</v>
      </c>
      <c r="G2645">
        <v>9.1690000000000005</v>
      </c>
      <c r="H2645">
        <v>5.4080000000000004</v>
      </c>
      <c r="I2645">
        <v>7.6440000000000001</v>
      </c>
      <c r="J2645">
        <v>4.2880000000000003</v>
      </c>
      <c r="K2645">
        <v>4.13</v>
      </c>
      <c r="L2645">
        <v>22.442</v>
      </c>
    </row>
    <row r="2646" spans="1:12">
      <c r="A2646" s="15">
        <v>2006</v>
      </c>
      <c r="B2646">
        <v>2</v>
      </c>
      <c r="C2646">
        <v>20</v>
      </c>
      <c r="D2646" s="30">
        <f t="shared" si="41"/>
        <v>38768</v>
      </c>
      <c r="E2646">
        <v>237.59</v>
      </c>
      <c r="F2646">
        <v>111.29</v>
      </c>
      <c r="G2646">
        <v>9.1690000000000005</v>
      </c>
      <c r="H2646">
        <v>5.4</v>
      </c>
      <c r="I2646">
        <v>7.7110000000000003</v>
      </c>
      <c r="J2646">
        <v>4.2880000000000003</v>
      </c>
      <c r="K2646">
        <v>4.1289999999999996</v>
      </c>
      <c r="L2646">
        <v>22.407</v>
      </c>
    </row>
    <row r="2647" spans="1:12">
      <c r="A2647" s="15">
        <v>2006</v>
      </c>
      <c r="B2647">
        <v>2</v>
      </c>
      <c r="C2647">
        <v>21</v>
      </c>
      <c r="D2647" s="30">
        <f t="shared" si="41"/>
        <v>38769</v>
      </c>
      <c r="E2647">
        <v>238.84</v>
      </c>
      <c r="F2647">
        <v>111.86</v>
      </c>
      <c r="G2647">
        <v>9.1690000000000005</v>
      </c>
      <c r="H2647">
        <v>5.3970000000000002</v>
      </c>
      <c r="I2647">
        <v>7.5919999999999996</v>
      </c>
      <c r="J2647">
        <v>4.29</v>
      </c>
      <c r="K2647">
        <v>4.133</v>
      </c>
      <c r="L2647">
        <v>22.42</v>
      </c>
    </row>
    <row r="2648" spans="1:12">
      <c r="A2648" s="15">
        <v>2006</v>
      </c>
      <c r="B2648">
        <v>2</v>
      </c>
      <c r="C2648">
        <v>22</v>
      </c>
      <c r="D2648" s="30">
        <f t="shared" si="41"/>
        <v>38770</v>
      </c>
      <c r="E2648">
        <v>238.23</v>
      </c>
      <c r="F2648">
        <v>111.54</v>
      </c>
      <c r="G2648">
        <v>9.1690000000000005</v>
      </c>
      <c r="H2648">
        <v>5.3940000000000001</v>
      </c>
      <c r="I2648">
        <v>7.6660000000000004</v>
      </c>
      <c r="J2648">
        <v>4.2839999999999998</v>
      </c>
      <c r="K2648">
        <v>4.1260000000000003</v>
      </c>
      <c r="L2648">
        <v>22.373000000000001</v>
      </c>
    </row>
    <row r="2649" spans="1:12">
      <c r="A2649" s="15">
        <v>2006</v>
      </c>
      <c r="B2649">
        <v>2</v>
      </c>
      <c r="C2649">
        <v>23</v>
      </c>
      <c r="D2649" s="30">
        <f t="shared" si="41"/>
        <v>38771</v>
      </c>
      <c r="E2649">
        <v>238.36</v>
      </c>
      <c r="F2649">
        <v>111.58</v>
      </c>
      <c r="G2649">
        <v>9.1690000000000005</v>
      </c>
      <c r="H2649">
        <v>5.3920000000000003</v>
      </c>
      <c r="I2649">
        <v>7.6630000000000003</v>
      </c>
      <c r="J2649">
        <v>4.282</v>
      </c>
      <c r="K2649">
        <v>4.1239999999999997</v>
      </c>
      <c r="L2649">
        <v>22.35</v>
      </c>
    </row>
    <row r="2650" spans="1:12">
      <c r="A2650" s="15">
        <v>2006</v>
      </c>
      <c r="B2650">
        <v>2</v>
      </c>
      <c r="C2650">
        <v>24</v>
      </c>
      <c r="D2650" s="30">
        <f t="shared" si="41"/>
        <v>38772</v>
      </c>
      <c r="E2650">
        <v>237.28</v>
      </c>
      <c r="F2650">
        <v>111.04</v>
      </c>
      <c r="G2650">
        <v>9.1690000000000005</v>
      </c>
      <c r="H2650">
        <v>5.3890000000000002</v>
      </c>
      <c r="I2650">
        <v>7.766</v>
      </c>
      <c r="J2650">
        <v>4.2789999999999999</v>
      </c>
      <c r="K2650">
        <v>4.1189999999999998</v>
      </c>
      <c r="L2650">
        <v>22.312999999999999</v>
      </c>
    </row>
    <row r="2651" spans="1:12">
      <c r="A2651" s="15">
        <v>2006</v>
      </c>
      <c r="B2651">
        <v>2</v>
      </c>
      <c r="C2651">
        <v>27</v>
      </c>
      <c r="D2651" s="30">
        <f t="shared" si="41"/>
        <v>38775</v>
      </c>
      <c r="E2651">
        <v>240.89</v>
      </c>
      <c r="F2651">
        <v>112.68</v>
      </c>
      <c r="G2651">
        <v>9.0709999999999997</v>
      </c>
      <c r="H2651">
        <v>5.4859999999999998</v>
      </c>
      <c r="I2651">
        <v>7.415</v>
      </c>
      <c r="J2651">
        <v>4.3540000000000001</v>
      </c>
      <c r="K2651">
        <v>4.1980000000000004</v>
      </c>
      <c r="L2651">
        <v>23.175999999999998</v>
      </c>
    </row>
    <row r="2652" spans="1:12">
      <c r="A2652" s="15">
        <v>2006</v>
      </c>
      <c r="B2652">
        <v>2</v>
      </c>
      <c r="C2652">
        <v>28</v>
      </c>
      <c r="D2652" s="30">
        <f t="shared" si="41"/>
        <v>38776</v>
      </c>
      <c r="E2652">
        <v>238.52</v>
      </c>
      <c r="F2652">
        <v>111.53</v>
      </c>
      <c r="G2652">
        <v>9.0709999999999997</v>
      </c>
      <c r="H2652">
        <v>5.4829999999999997</v>
      </c>
      <c r="I2652">
        <v>7.665</v>
      </c>
      <c r="J2652">
        <v>4.3410000000000002</v>
      </c>
      <c r="K2652">
        <v>4.181</v>
      </c>
      <c r="L2652">
        <v>23.067</v>
      </c>
    </row>
    <row r="2653" spans="1:12">
      <c r="A2653" s="15">
        <v>2006</v>
      </c>
      <c r="B2653">
        <v>3</v>
      </c>
      <c r="C2653">
        <v>1</v>
      </c>
      <c r="D2653" s="30">
        <f t="shared" si="41"/>
        <v>38777</v>
      </c>
      <c r="E2653">
        <v>238.38</v>
      </c>
      <c r="F2653">
        <v>111.38</v>
      </c>
      <c r="G2653">
        <v>9.0709999999999997</v>
      </c>
      <c r="H2653">
        <v>5.4749999999999996</v>
      </c>
      <c r="I2653">
        <v>7.7119999999999997</v>
      </c>
      <c r="J2653">
        <v>4.3310000000000004</v>
      </c>
      <c r="K2653">
        <v>4.17</v>
      </c>
      <c r="L2653">
        <v>22.978999999999999</v>
      </c>
    </row>
    <row r="2654" spans="1:12">
      <c r="A2654" s="15">
        <v>2006</v>
      </c>
      <c r="B2654">
        <v>3</v>
      </c>
      <c r="C2654">
        <v>2</v>
      </c>
      <c r="D2654" s="30">
        <f t="shared" si="41"/>
        <v>38778</v>
      </c>
      <c r="E2654">
        <v>238.24</v>
      </c>
      <c r="F2654">
        <v>111.29</v>
      </c>
      <c r="G2654">
        <v>9.0709999999999997</v>
      </c>
      <c r="H2654">
        <v>5.4720000000000004</v>
      </c>
      <c r="I2654">
        <v>7.7370000000000001</v>
      </c>
      <c r="J2654">
        <v>4.327</v>
      </c>
      <c r="K2654">
        <v>4.1660000000000004</v>
      </c>
      <c r="L2654">
        <v>22.946000000000002</v>
      </c>
    </row>
    <row r="2655" spans="1:12">
      <c r="A2655" s="15">
        <v>2006</v>
      </c>
      <c r="B2655">
        <v>3</v>
      </c>
      <c r="C2655">
        <v>3</v>
      </c>
      <c r="D2655" s="30">
        <f t="shared" si="41"/>
        <v>38779</v>
      </c>
      <c r="E2655">
        <v>237.3</v>
      </c>
      <c r="F2655">
        <v>110.82</v>
      </c>
      <c r="G2655">
        <v>9.0709999999999997</v>
      </c>
      <c r="H2655">
        <v>5.4690000000000003</v>
      </c>
      <c r="I2655">
        <v>7.7859999999999996</v>
      </c>
      <c r="J2655">
        <v>4.3330000000000002</v>
      </c>
      <c r="K2655">
        <v>4.17</v>
      </c>
      <c r="L2655">
        <v>22.960999999999999</v>
      </c>
    </row>
    <row r="2656" spans="1:12">
      <c r="A2656" s="15">
        <v>2006</v>
      </c>
      <c r="B2656">
        <v>3</v>
      </c>
      <c r="C2656">
        <v>6</v>
      </c>
      <c r="D2656" s="30">
        <f t="shared" si="41"/>
        <v>38782</v>
      </c>
      <c r="E2656">
        <v>237.32</v>
      </c>
      <c r="F2656">
        <v>110.75</v>
      </c>
      <c r="G2656">
        <v>9.0709999999999997</v>
      </c>
      <c r="H2656">
        <v>5.4610000000000003</v>
      </c>
      <c r="I2656">
        <v>7.8159999999999998</v>
      </c>
      <c r="J2656">
        <v>4.3230000000000004</v>
      </c>
      <c r="K2656">
        <v>4.1609999999999996</v>
      </c>
      <c r="L2656">
        <v>22.879000000000001</v>
      </c>
    </row>
    <row r="2657" spans="1:12">
      <c r="A2657" s="15">
        <v>2006</v>
      </c>
      <c r="B2657">
        <v>3</v>
      </c>
      <c r="C2657">
        <v>7</v>
      </c>
      <c r="D2657" s="30">
        <f t="shared" si="41"/>
        <v>38783</v>
      </c>
      <c r="E2657">
        <v>236.51</v>
      </c>
      <c r="F2657">
        <v>110.34</v>
      </c>
      <c r="G2657">
        <v>9.0709999999999997</v>
      </c>
      <c r="H2657">
        <v>5.4580000000000002</v>
      </c>
      <c r="I2657">
        <v>7.9109999999999996</v>
      </c>
      <c r="J2657">
        <v>4.3170000000000002</v>
      </c>
      <c r="K2657">
        <v>4.1520000000000001</v>
      </c>
      <c r="L2657">
        <v>22.824000000000002</v>
      </c>
    </row>
    <row r="2658" spans="1:12">
      <c r="A2658" s="15">
        <v>2006</v>
      </c>
      <c r="B2658">
        <v>3</v>
      </c>
      <c r="C2658">
        <v>8</v>
      </c>
      <c r="D2658" s="30">
        <f t="shared" si="41"/>
        <v>38784</v>
      </c>
      <c r="E2658">
        <v>237.01</v>
      </c>
      <c r="F2658">
        <v>110.55</v>
      </c>
      <c r="G2658">
        <v>9.0709999999999997</v>
      </c>
      <c r="H2658">
        <v>5.4550000000000001</v>
      </c>
      <c r="I2658">
        <v>7.87</v>
      </c>
      <c r="J2658">
        <v>4.3150000000000004</v>
      </c>
      <c r="K2658">
        <v>4.1520000000000001</v>
      </c>
      <c r="L2658">
        <v>22.812999999999999</v>
      </c>
    </row>
    <row r="2659" spans="1:12">
      <c r="A2659" s="15">
        <v>2006</v>
      </c>
      <c r="B2659">
        <v>3</v>
      </c>
      <c r="C2659">
        <v>9</v>
      </c>
      <c r="D2659" s="30">
        <f t="shared" si="41"/>
        <v>38785</v>
      </c>
      <c r="E2659">
        <v>238.9</v>
      </c>
      <c r="F2659">
        <v>111.42</v>
      </c>
      <c r="G2659">
        <v>9.0589999999999993</v>
      </c>
      <c r="H2659">
        <v>5.4560000000000004</v>
      </c>
      <c r="I2659">
        <v>7.6669999999999998</v>
      </c>
      <c r="J2659">
        <v>4.3280000000000003</v>
      </c>
      <c r="K2659">
        <v>4.1680000000000001</v>
      </c>
      <c r="L2659">
        <v>22.902000000000001</v>
      </c>
    </row>
    <row r="2660" spans="1:12">
      <c r="A2660" s="15">
        <v>2006</v>
      </c>
      <c r="B2660">
        <v>3</v>
      </c>
      <c r="C2660">
        <v>10</v>
      </c>
      <c r="D2660" s="30">
        <f t="shared" si="41"/>
        <v>38786</v>
      </c>
      <c r="E2660">
        <v>237.62</v>
      </c>
      <c r="F2660">
        <v>110.79</v>
      </c>
      <c r="G2660">
        <v>9.0589999999999993</v>
      </c>
      <c r="H2660">
        <v>5.4539999999999997</v>
      </c>
      <c r="I2660">
        <v>7.8090000000000002</v>
      </c>
      <c r="J2660">
        <v>4.319</v>
      </c>
      <c r="K2660">
        <v>4.157</v>
      </c>
      <c r="L2660">
        <v>22.831</v>
      </c>
    </row>
    <row r="2661" spans="1:12">
      <c r="A2661" s="15">
        <v>2006</v>
      </c>
      <c r="B2661">
        <v>3</v>
      </c>
      <c r="C2661">
        <v>13</v>
      </c>
      <c r="D2661" s="30">
        <f t="shared" si="41"/>
        <v>38789</v>
      </c>
      <c r="E2661">
        <v>238.43</v>
      </c>
      <c r="F2661">
        <v>111.28</v>
      </c>
      <c r="G2661">
        <v>9.0589999999999993</v>
      </c>
      <c r="H2661">
        <v>5.4450000000000003</v>
      </c>
      <c r="I2661">
        <v>7.6760000000000002</v>
      </c>
      <c r="J2661">
        <v>4.3239999999999998</v>
      </c>
      <c r="K2661">
        <v>4.1639999999999997</v>
      </c>
      <c r="L2661">
        <v>22.841999999999999</v>
      </c>
    </row>
    <row r="2662" spans="1:12">
      <c r="A2662" s="15">
        <v>2006</v>
      </c>
      <c r="B2662">
        <v>3</v>
      </c>
      <c r="C2662">
        <v>14</v>
      </c>
      <c r="D2662" s="30">
        <f t="shared" si="41"/>
        <v>38790</v>
      </c>
      <c r="E2662">
        <v>237.31</v>
      </c>
      <c r="F2662">
        <v>110.72</v>
      </c>
      <c r="G2662">
        <v>9.0589999999999993</v>
      </c>
      <c r="H2662">
        <v>5.4420000000000002</v>
      </c>
      <c r="I2662">
        <v>7.8019999999999996</v>
      </c>
      <c r="J2662">
        <v>4.3159999999999998</v>
      </c>
      <c r="K2662">
        <v>4.1539999999999999</v>
      </c>
      <c r="L2662">
        <v>22.776</v>
      </c>
    </row>
    <row r="2663" spans="1:12">
      <c r="A2663" s="15">
        <v>2006</v>
      </c>
      <c r="B2663">
        <v>3</v>
      </c>
      <c r="C2663">
        <v>16</v>
      </c>
      <c r="D2663" s="30">
        <f t="shared" si="41"/>
        <v>38792</v>
      </c>
      <c r="E2663">
        <v>237.69</v>
      </c>
      <c r="F2663">
        <v>110.85</v>
      </c>
      <c r="G2663">
        <v>9.0589999999999993</v>
      </c>
      <c r="H2663">
        <v>5.4370000000000003</v>
      </c>
      <c r="I2663">
        <v>7.7839999999999998</v>
      </c>
      <c r="J2663">
        <v>4.3109999999999999</v>
      </c>
      <c r="K2663">
        <v>4.149</v>
      </c>
      <c r="L2663">
        <v>22.734000000000002</v>
      </c>
    </row>
    <row r="2664" spans="1:12">
      <c r="A2664" s="15">
        <v>2006</v>
      </c>
      <c r="B2664">
        <v>3</v>
      </c>
      <c r="C2664">
        <v>17</v>
      </c>
      <c r="D2664" s="30">
        <f t="shared" si="41"/>
        <v>38793</v>
      </c>
      <c r="E2664">
        <v>237.82</v>
      </c>
      <c r="F2664">
        <v>110.88</v>
      </c>
      <c r="G2664">
        <v>9.0589999999999993</v>
      </c>
      <c r="H2664">
        <v>5.4340000000000002</v>
      </c>
      <c r="I2664">
        <v>7.782</v>
      </c>
      <c r="J2664">
        <v>4.3079999999999998</v>
      </c>
      <c r="K2664">
        <v>4.1470000000000002</v>
      </c>
      <c r="L2664">
        <v>22.710999999999999</v>
      </c>
    </row>
    <row r="2665" spans="1:12">
      <c r="A2665" s="15">
        <v>2006</v>
      </c>
      <c r="B2665">
        <v>3</v>
      </c>
      <c r="C2665">
        <v>20</v>
      </c>
      <c r="D2665" s="30">
        <f t="shared" si="41"/>
        <v>38796</v>
      </c>
      <c r="E2665">
        <v>237.63</v>
      </c>
      <c r="F2665">
        <v>110.71</v>
      </c>
      <c r="G2665">
        <v>9.0589999999999993</v>
      </c>
      <c r="H2665">
        <v>5.4260000000000002</v>
      </c>
      <c r="I2665">
        <v>7.8339999999999996</v>
      </c>
      <c r="J2665">
        <v>4.298</v>
      </c>
      <c r="K2665">
        <v>4.1360000000000001</v>
      </c>
      <c r="L2665">
        <v>22.622</v>
      </c>
    </row>
    <row r="2666" spans="1:12">
      <c r="A2666" s="15">
        <v>2006</v>
      </c>
      <c r="B2666">
        <v>3</v>
      </c>
      <c r="C2666">
        <v>21</v>
      </c>
      <c r="D2666" s="30">
        <f t="shared" si="41"/>
        <v>38797</v>
      </c>
      <c r="E2666">
        <v>238.15</v>
      </c>
      <c r="F2666">
        <v>110.93</v>
      </c>
      <c r="G2666">
        <v>9.0589999999999993</v>
      </c>
      <c r="H2666">
        <v>5.423</v>
      </c>
      <c r="I2666">
        <v>7.7910000000000004</v>
      </c>
      <c r="J2666">
        <v>4.2969999999999997</v>
      </c>
      <c r="K2666">
        <v>4.1360000000000001</v>
      </c>
      <c r="L2666">
        <v>22.611999999999998</v>
      </c>
    </row>
    <row r="2667" spans="1:12">
      <c r="A2667" s="15">
        <v>2006</v>
      </c>
      <c r="B2667">
        <v>3</v>
      </c>
      <c r="C2667">
        <v>22</v>
      </c>
      <c r="D2667" s="30">
        <f t="shared" si="41"/>
        <v>38798</v>
      </c>
      <c r="E2667">
        <v>239.69</v>
      </c>
      <c r="F2667">
        <v>111.64</v>
      </c>
      <c r="G2667">
        <v>9.0589999999999993</v>
      </c>
      <c r="H2667">
        <v>5.42</v>
      </c>
      <c r="I2667">
        <v>7.6429999999999998</v>
      </c>
      <c r="J2667">
        <v>4.3</v>
      </c>
      <c r="K2667">
        <v>4.1420000000000003</v>
      </c>
      <c r="L2667">
        <v>22.637</v>
      </c>
    </row>
    <row r="2668" spans="1:12">
      <c r="A2668" s="15">
        <v>2006</v>
      </c>
      <c r="B2668">
        <v>3</v>
      </c>
      <c r="C2668">
        <v>23</v>
      </c>
      <c r="D2668" s="30">
        <f t="shared" si="41"/>
        <v>38799</v>
      </c>
      <c r="E2668">
        <v>238.56</v>
      </c>
      <c r="F2668">
        <v>111.07</v>
      </c>
      <c r="G2668">
        <v>9.0589999999999993</v>
      </c>
      <c r="H2668">
        <v>5.4169999999999998</v>
      </c>
      <c r="I2668">
        <v>7.77</v>
      </c>
      <c r="J2668">
        <v>4.2919999999999998</v>
      </c>
      <c r="K2668">
        <v>4.1319999999999997</v>
      </c>
      <c r="L2668">
        <v>22.571999999999999</v>
      </c>
    </row>
    <row r="2669" spans="1:12">
      <c r="A2669" s="15">
        <v>2006</v>
      </c>
      <c r="B2669">
        <v>3</v>
      </c>
      <c r="C2669">
        <v>24</v>
      </c>
      <c r="D2669" s="30">
        <f t="shared" si="41"/>
        <v>38800</v>
      </c>
      <c r="E2669">
        <v>239.3</v>
      </c>
      <c r="F2669">
        <v>111.39</v>
      </c>
      <c r="G2669">
        <v>9.0640000000000001</v>
      </c>
      <c r="H2669">
        <v>5.4180000000000001</v>
      </c>
      <c r="I2669">
        <v>7.7050000000000001</v>
      </c>
      <c r="J2669">
        <v>4.2939999999999996</v>
      </c>
      <c r="K2669">
        <v>4.1340000000000003</v>
      </c>
      <c r="L2669">
        <v>22.585000000000001</v>
      </c>
    </row>
    <row r="2670" spans="1:12">
      <c r="A2670" s="15">
        <v>2006</v>
      </c>
      <c r="B2670">
        <v>3</v>
      </c>
      <c r="C2670">
        <v>27</v>
      </c>
      <c r="D2670" s="30">
        <f t="shared" si="41"/>
        <v>38803</v>
      </c>
      <c r="E2670">
        <v>239.01</v>
      </c>
      <c r="F2670">
        <v>111.17</v>
      </c>
      <c r="G2670">
        <v>9.0530000000000008</v>
      </c>
      <c r="H2670">
        <v>5.4130000000000003</v>
      </c>
      <c r="I2670">
        <v>7.7640000000000002</v>
      </c>
      <c r="J2670">
        <v>4.2869999999999999</v>
      </c>
      <c r="K2670">
        <v>4.1269999999999998</v>
      </c>
      <c r="L2670">
        <v>22.524999999999999</v>
      </c>
    </row>
    <row r="2671" spans="1:12">
      <c r="A2671" s="15">
        <v>2006</v>
      </c>
      <c r="B2671">
        <v>3</v>
      </c>
      <c r="C2671">
        <v>28</v>
      </c>
      <c r="D2671" s="30">
        <f t="shared" si="41"/>
        <v>38804</v>
      </c>
      <c r="E2671">
        <v>239.62</v>
      </c>
      <c r="F2671">
        <v>111.43</v>
      </c>
      <c r="G2671">
        <v>9.0530000000000008</v>
      </c>
      <c r="H2671">
        <v>5.4109999999999996</v>
      </c>
      <c r="I2671">
        <v>7.7110000000000003</v>
      </c>
      <c r="J2671">
        <v>4.2869999999999999</v>
      </c>
      <c r="K2671">
        <v>4.1269999999999998</v>
      </c>
      <c r="L2671">
        <v>22.52</v>
      </c>
    </row>
    <row r="2672" spans="1:12">
      <c r="A2672" s="15">
        <v>2006</v>
      </c>
      <c r="B2672">
        <v>3</v>
      </c>
      <c r="C2672">
        <v>29</v>
      </c>
      <c r="D2672" s="30">
        <f t="shared" si="41"/>
        <v>38805</v>
      </c>
      <c r="E2672">
        <v>238.98</v>
      </c>
      <c r="F2672">
        <v>111.1</v>
      </c>
      <c r="G2672">
        <v>9.0530000000000008</v>
      </c>
      <c r="H2672">
        <v>5.4080000000000004</v>
      </c>
      <c r="I2672">
        <v>7.7889999999999997</v>
      </c>
      <c r="J2672">
        <v>4.2809999999999997</v>
      </c>
      <c r="K2672">
        <v>4.12</v>
      </c>
      <c r="L2672">
        <v>22.471</v>
      </c>
    </row>
    <row r="2673" spans="1:12">
      <c r="A2673" s="15">
        <v>2006</v>
      </c>
      <c r="B2673">
        <v>3</v>
      </c>
      <c r="C2673">
        <v>31</v>
      </c>
      <c r="D2673" s="30">
        <f t="shared" si="41"/>
        <v>38807</v>
      </c>
      <c r="E2673">
        <v>239.8</v>
      </c>
      <c r="F2673">
        <v>111.44</v>
      </c>
      <c r="G2673">
        <v>9.1210000000000004</v>
      </c>
      <c r="H2673">
        <v>5.4809999999999999</v>
      </c>
      <c r="I2673">
        <v>7.7160000000000002</v>
      </c>
      <c r="J2673">
        <v>4.3280000000000003</v>
      </c>
      <c r="K2673">
        <v>4.1669999999999998</v>
      </c>
      <c r="L2673">
        <v>22.901</v>
      </c>
    </row>
    <row r="2674" spans="1:12">
      <c r="A2674" s="15">
        <v>2006</v>
      </c>
      <c r="B2674">
        <v>4</v>
      </c>
      <c r="C2674">
        <v>3</v>
      </c>
      <c r="D2674" s="30">
        <f t="shared" si="41"/>
        <v>38810</v>
      </c>
      <c r="E2674">
        <v>238.06</v>
      </c>
      <c r="F2674">
        <v>110.56</v>
      </c>
      <c r="G2674">
        <v>9.1210000000000004</v>
      </c>
      <c r="H2674">
        <v>5.476</v>
      </c>
      <c r="I2674">
        <v>7.9160000000000004</v>
      </c>
      <c r="J2674">
        <v>4.3140000000000001</v>
      </c>
      <c r="K2674">
        <v>4.1500000000000004</v>
      </c>
      <c r="L2674">
        <v>22.788</v>
      </c>
    </row>
    <row r="2675" spans="1:12">
      <c r="A2675" s="15">
        <v>2006</v>
      </c>
      <c r="B2675">
        <v>4</v>
      </c>
      <c r="C2675">
        <v>4</v>
      </c>
      <c r="D2675" s="30">
        <f t="shared" si="41"/>
        <v>38811</v>
      </c>
      <c r="E2675">
        <v>245.96</v>
      </c>
      <c r="F2675">
        <v>114.28</v>
      </c>
      <c r="G2675">
        <v>9.1210000000000004</v>
      </c>
      <c r="H2675">
        <v>5.4729999999999999</v>
      </c>
      <c r="I2675">
        <v>7.1269999999999998</v>
      </c>
      <c r="J2675">
        <v>4.343</v>
      </c>
      <c r="K2675">
        <v>4.194</v>
      </c>
      <c r="L2675">
        <v>23.021999999999998</v>
      </c>
    </row>
    <row r="2676" spans="1:12">
      <c r="A2676" s="15">
        <v>2006</v>
      </c>
      <c r="B2676">
        <v>4</v>
      </c>
      <c r="C2676">
        <v>5</v>
      </c>
      <c r="D2676" s="30">
        <f t="shared" si="41"/>
        <v>38812</v>
      </c>
      <c r="E2676">
        <v>238.62</v>
      </c>
      <c r="F2676">
        <v>110.77</v>
      </c>
      <c r="G2676">
        <v>9.1210000000000004</v>
      </c>
      <c r="H2676">
        <v>5.47</v>
      </c>
      <c r="I2676">
        <v>7.8140000000000001</v>
      </c>
      <c r="J2676">
        <v>4.3250000000000002</v>
      </c>
      <c r="K2676">
        <v>4.1619999999999999</v>
      </c>
      <c r="L2676">
        <v>22.835999999999999</v>
      </c>
    </row>
    <row r="2677" spans="1:12">
      <c r="A2677" s="15">
        <v>2006</v>
      </c>
      <c r="B2677">
        <v>4</v>
      </c>
      <c r="C2677">
        <v>7</v>
      </c>
      <c r="D2677" s="30">
        <f t="shared" si="41"/>
        <v>38814</v>
      </c>
      <c r="E2677">
        <v>239.82</v>
      </c>
      <c r="F2677">
        <v>111.28</v>
      </c>
      <c r="G2677">
        <v>9.2040000000000006</v>
      </c>
      <c r="H2677">
        <v>5.5469999999999997</v>
      </c>
      <c r="I2677">
        <v>7.6619999999999999</v>
      </c>
      <c r="J2677">
        <v>4.3849999999999998</v>
      </c>
      <c r="K2677">
        <v>4.2229999999999999</v>
      </c>
      <c r="L2677">
        <v>23.349</v>
      </c>
    </row>
    <row r="2678" spans="1:12">
      <c r="A2678" s="15">
        <v>2006</v>
      </c>
      <c r="B2678">
        <v>4</v>
      </c>
      <c r="C2678">
        <v>10</v>
      </c>
      <c r="D2678" s="30">
        <f t="shared" si="41"/>
        <v>38817</v>
      </c>
      <c r="E2678">
        <v>240.48</v>
      </c>
      <c r="F2678">
        <v>111.52</v>
      </c>
      <c r="G2678">
        <v>9.0549999999999997</v>
      </c>
      <c r="H2678">
        <v>5.6749999999999998</v>
      </c>
      <c r="I2678">
        <v>7.657</v>
      </c>
      <c r="J2678">
        <v>4.4729999999999999</v>
      </c>
      <c r="K2678">
        <v>4.3079999999999998</v>
      </c>
      <c r="L2678">
        <v>24.152999999999999</v>
      </c>
    </row>
    <row r="2679" spans="1:12">
      <c r="A2679" s="15">
        <v>2006</v>
      </c>
      <c r="B2679">
        <v>4</v>
      </c>
      <c r="C2679">
        <v>12</v>
      </c>
      <c r="D2679" s="30">
        <f t="shared" si="41"/>
        <v>38819</v>
      </c>
      <c r="E2679">
        <v>238.99</v>
      </c>
      <c r="F2679">
        <v>110.76</v>
      </c>
      <c r="G2679">
        <v>9.0549999999999997</v>
      </c>
      <c r="H2679">
        <v>5.67</v>
      </c>
      <c r="I2679">
        <v>7.8259999999999996</v>
      </c>
      <c r="J2679">
        <v>4.4610000000000003</v>
      </c>
      <c r="K2679">
        <v>4.2930000000000001</v>
      </c>
      <c r="L2679">
        <v>24.048999999999999</v>
      </c>
    </row>
    <row r="2680" spans="1:12">
      <c r="A2680" s="15">
        <v>2006</v>
      </c>
      <c r="B2680">
        <v>4</v>
      </c>
      <c r="C2680">
        <v>13</v>
      </c>
      <c r="D2680" s="30">
        <f t="shared" si="41"/>
        <v>38820</v>
      </c>
      <c r="E2680">
        <v>245.72</v>
      </c>
      <c r="F2680">
        <v>113.91</v>
      </c>
      <c r="G2680">
        <v>9.0549999999999997</v>
      </c>
      <c r="H2680">
        <v>5.6669999999999998</v>
      </c>
      <c r="I2680">
        <v>7.1790000000000003</v>
      </c>
      <c r="J2680">
        <v>4.484</v>
      </c>
      <c r="K2680">
        <v>4.3289999999999997</v>
      </c>
      <c r="L2680">
        <v>24.234000000000002</v>
      </c>
    </row>
    <row r="2681" spans="1:12">
      <c r="A2681" s="15">
        <v>2006</v>
      </c>
      <c r="B2681">
        <v>4</v>
      </c>
      <c r="C2681">
        <v>17</v>
      </c>
      <c r="D2681" s="30">
        <f t="shared" si="41"/>
        <v>38824</v>
      </c>
      <c r="E2681">
        <v>237.8</v>
      </c>
      <c r="F2681">
        <v>110.42</v>
      </c>
      <c r="G2681">
        <v>8.8970000000000002</v>
      </c>
      <c r="H2681">
        <v>5.875</v>
      </c>
      <c r="I2681">
        <v>7.8789999999999996</v>
      </c>
      <c r="J2681">
        <v>4.5910000000000002</v>
      </c>
      <c r="K2681">
        <v>4.4169999999999998</v>
      </c>
      <c r="L2681">
        <v>25.657</v>
      </c>
    </row>
    <row r="2682" spans="1:12">
      <c r="A2682" s="15">
        <v>2006</v>
      </c>
      <c r="B2682">
        <v>4</v>
      </c>
      <c r="C2682">
        <v>18</v>
      </c>
      <c r="D2682" s="30">
        <f t="shared" si="41"/>
        <v>38825</v>
      </c>
      <c r="E2682">
        <v>239.25</v>
      </c>
      <c r="F2682">
        <v>111.08</v>
      </c>
      <c r="G2682">
        <v>8.8970000000000002</v>
      </c>
      <c r="H2682">
        <v>5.8719999999999999</v>
      </c>
      <c r="I2682">
        <v>7.7489999999999997</v>
      </c>
      <c r="J2682">
        <v>4.5940000000000003</v>
      </c>
      <c r="K2682">
        <v>4.4219999999999997</v>
      </c>
      <c r="L2682">
        <v>25.68</v>
      </c>
    </row>
    <row r="2683" spans="1:12">
      <c r="A2683" s="15">
        <v>2006</v>
      </c>
      <c r="B2683">
        <v>4</v>
      </c>
      <c r="C2683">
        <v>19</v>
      </c>
      <c r="D2683" s="30">
        <f t="shared" si="41"/>
        <v>38826</v>
      </c>
      <c r="E2683">
        <v>240.56</v>
      </c>
      <c r="F2683">
        <v>111.67</v>
      </c>
      <c r="G2683">
        <v>8.8970000000000002</v>
      </c>
      <c r="H2683">
        <v>5.8689999999999998</v>
      </c>
      <c r="I2683">
        <v>7.633</v>
      </c>
      <c r="J2683">
        <v>4.5960000000000001</v>
      </c>
      <c r="K2683">
        <v>4.4269999999999996</v>
      </c>
      <c r="L2683">
        <v>25.698</v>
      </c>
    </row>
    <row r="2684" spans="1:12">
      <c r="A2684" s="15">
        <v>2006</v>
      </c>
      <c r="B2684">
        <v>4</v>
      </c>
      <c r="C2684">
        <v>20</v>
      </c>
      <c r="D2684" s="30">
        <f t="shared" si="41"/>
        <v>38827</v>
      </c>
      <c r="E2684">
        <v>240.97</v>
      </c>
      <c r="F2684">
        <v>111.84</v>
      </c>
      <c r="G2684">
        <v>8.8970000000000002</v>
      </c>
      <c r="H2684">
        <v>5.867</v>
      </c>
      <c r="I2684">
        <v>7.6040000000000001</v>
      </c>
      <c r="J2684">
        <v>4.5940000000000003</v>
      </c>
      <c r="K2684">
        <v>4.4260000000000002</v>
      </c>
      <c r="L2684">
        <v>25.683</v>
      </c>
    </row>
    <row r="2685" spans="1:12">
      <c r="A2685" s="15">
        <v>2006</v>
      </c>
      <c r="B2685">
        <v>4</v>
      </c>
      <c r="C2685">
        <v>21</v>
      </c>
      <c r="D2685" s="30">
        <f t="shared" si="41"/>
        <v>38828</v>
      </c>
      <c r="E2685">
        <v>242.27</v>
      </c>
      <c r="F2685">
        <v>112.43</v>
      </c>
      <c r="G2685">
        <v>8.8970000000000002</v>
      </c>
      <c r="H2685">
        <v>5.8639999999999999</v>
      </c>
      <c r="I2685">
        <v>7.49</v>
      </c>
      <c r="J2685">
        <v>4.5970000000000004</v>
      </c>
      <c r="K2685">
        <v>4.431</v>
      </c>
      <c r="L2685">
        <v>25.701000000000001</v>
      </c>
    </row>
    <row r="2686" spans="1:12">
      <c r="A2686" s="15">
        <v>2006</v>
      </c>
      <c r="B2686">
        <v>4</v>
      </c>
      <c r="C2686">
        <v>24</v>
      </c>
      <c r="D2686" s="30">
        <f t="shared" si="41"/>
        <v>38831</v>
      </c>
      <c r="E2686">
        <v>240.78</v>
      </c>
      <c r="F2686">
        <v>111.65</v>
      </c>
      <c r="G2686">
        <v>8.8970000000000002</v>
      </c>
      <c r="H2686">
        <v>5.8550000000000004</v>
      </c>
      <c r="I2686">
        <v>7.6619999999999999</v>
      </c>
      <c r="J2686">
        <v>4.5810000000000004</v>
      </c>
      <c r="K2686">
        <v>4.4119999999999999</v>
      </c>
      <c r="L2686">
        <v>25.56</v>
      </c>
    </row>
    <row r="2687" spans="1:12">
      <c r="A2687" s="15">
        <v>2006</v>
      </c>
      <c r="B2687">
        <v>4</v>
      </c>
      <c r="C2687">
        <v>25</v>
      </c>
      <c r="D2687" s="30">
        <f t="shared" si="41"/>
        <v>38832</v>
      </c>
      <c r="E2687">
        <v>241.17</v>
      </c>
      <c r="F2687">
        <v>111.81</v>
      </c>
      <c r="G2687">
        <v>8.8970000000000002</v>
      </c>
      <c r="H2687">
        <v>5.8529999999999998</v>
      </c>
      <c r="I2687">
        <v>7.6340000000000003</v>
      </c>
      <c r="J2687">
        <v>4.5789999999999997</v>
      </c>
      <c r="K2687">
        <v>4.4109999999999996</v>
      </c>
      <c r="L2687">
        <v>25.545000000000002</v>
      </c>
    </row>
    <row r="2688" spans="1:12">
      <c r="A2688" s="15">
        <v>2006</v>
      </c>
      <c r="B2688">
        <v>4</v>
      </c>
      <c r="C2688">
        <v>26</v>
      </c>
      <c r="D2688" s="30">
        <f t="shared" si="41"/>
        <v>38833</v>
      </c>
      <c r="E2688">
        <v>240.79</v>
      </c>
      <c r="F2688">
        <v>111.6</v>
      </c>
      <c r="G2688">
        <v>8.8659999999999997</v>
      </c>
      <c r="H2688">
        <v>5.8529999999999998</v>
      </c>
      <c r="I2688">
        <v>7.6870000000000003</v>
      </c>
      <c r="J2688">
        <v>4.5780000000000003</v>
      </c>
      <c r="K2688">
        <v>4.4089999999999998</v>
      </c>
      <c r="L2688">
        <v>25.524000000000001</v>
      </c>
    </row>
    <row r="2689" spans="1:12">
      <c r="A2689" s="15">
        <v>2006</v>
      </c>
      <c r="B2689">
        <v>4</v>
      </c>
      <c r="C2689">
        <v>27</v>
      </c>
      <c r="D2689" s="30">
        <f t="shared" si="41"/>
        <v>38834</v>
      </c>
      <c r="E2689">
        <v>240.83</v>
      </c>
      <c r="F2689">
        <v>111.59</v>
      </c>
      <c r="G2689">
        <v>8.8659999999999997</v>
      </c>
      <c r="H2689">
        <v>5.851</v>
      </c>
      <c r="I2689">
        <v>7.6929999999999996</v>
      </c>
      <c r="J2689">
        <v>4.5750000000000002</v>
      </c>
      <c r="K2689">
        <v>4.4059999999999997</v>
      </c>
      <c r="L2689">
        <v>25.495999999999999</v>
      </c>
    </row>
    <row r="2690" spans="1:12">
      <c r="A2690" s="15">
        <v>2006</v>
      </c>
      <c r="B2690">
        <v>4</v>
      </c>
      <c r="C2690">
        <v>28</v>
      </c>
      <c r="D2690" s="30">
        <f t="shared" ref="D2690:D2753" si="42">DATE(A2690,B2690,C2690)</f>
        <v>38835</v>
      </c>
      <c r="E2690">
        <v>241.5</v>
      </c>
      <c r="F2690">
        <v>111.88</v>
      </c>
      <c r="G2690">
        <v>8.8659999999999997</v>
      </c>
      <c r="H2690">
        <v>5.8479999999999999</v>
      </c>
      <c r="I2690">
        <v>7.6379999999999999</v>
      </c>
      <c r="J2690">
        <v>4.5750000000000002</v>
      </c>
      <c r="K2690">
        <v>4.407</v>
      </c>
      <c r="L2690">
        <v>25.491</v>
      </c>
    </row>
    <row r="2691" spans="1:12">
      <c r="A2691" s="15">
        <v>2006</v>
      </c>
      <c r="B2691">
        <v>5</v>
      </c>
      <c r="C2691">
        <v>2</v>
      </c>
      <c r="D2691" s="30">
        <f t="shared" si="42"/>
        <v>38839</v>
      </c>
      <c r="E2691">
        <v>244.11</v>
      </c>
      <c r="F2691">
        <v>113.01</v>
      </c>
      <c r="G2691">
        <v>8.8659999999999997</v>
      </c>
      <c r="H2691">
        <v>5.8369999999999997</v>
      </c>
      <c r="I2691">
        <v>7.4279999999999999</v>
      </c>
      <c r="J2691">
        <v>4.5730000000000004</v>
      </c>
      <c r="K2691">
        <v>4.4089999999999998</v>
      </c>
      <c r="L2691">
        <v>25.466999999999999</v>
      </c>
    </row>
    <row r="2692" spans="1:12">
      <c r="A2692" s="15">
        <v>2006</v>
      </c>
      <c r="B2692">
        <v>5</v>
      </c>
      <c r="C2692">
        <v>3</v>
      </c>
      <c r="D2692" s="30">
        <f t="shared" si="42"/>
        <v>38840</v>
      </c>
      <c r="E2692">
        <v>240.07</v>
      </c>
      <c r="F2692">
        <v>111.07</v>
      </c>
      <c r="G2692">
        <v>8.8659999999999997</v>
      </c>
      <c r="H2692">
        <v>5.8339999999999996</v>
      </c>
      <c r="I2692">
        <v>7.766</v>
      </c>
      <c r="J2692">
        <v>4.5679999999999996</v>
      </c>
      <c r="K2692">
        <v>4.3970000000000002</v>
      </c>
      <c r="L2692">
        <v>25.385000000000002</v>
      </c>
    </row>
    <row r="2693" spans="1:12">
      <c r="A2693" s="15">
        <v>2006</v>
      </c>
      <c r="B2693">
        <v>5</v>
      </c>
      <c r="C2693">
        <v>4</v>
      </c>
      <c r="D2693" s="30">
        <f t="shared" si="42"/>
        <v>38841</v>
      </c>
      <c r="E2693">
        <v>240.33</v>
      </c>
      <c r="F2693">
        <v>111.17</v>
      </c>
      <c r="G2693">
        <v>8.8659999999999997</v>
      </c>
      <c r="H2693">
        <v>5.8310000000000004</v>
      </c>
      <c r="I2693">
        <v>7.7510000000000003</v>
      </c>
      <c r="J2693">
        <v>4.5650000000000004</v>
      </c>
      <c r="K2693">
        <v>4.3949999999999996</v>
      </c>
      <c r="L2693">
        <v>25.364999999999998</v>
      </c>
    </row>
    <row r="2694" spans="1:12">
      <c r="A2694" s="15">
        <v>2006</v>
      </c>
      <c r="B2694">
        <v>5</v>
      </c>
      <c r="C2694">
        <v>5</v>
      </c>
      <c r="D2694" s="30">
        <f t="shared" si="42"/>
        <v>38842</v>
      </c>
      <c r="E2694">
        <v>240.17</v>
      </c>
      <c r="F2694">
        <v>111.07</v>
      </c>
      <c r="G2694">
        <v>8.8659999999999997</v>
      </c>
      <c r="H2694">
        <v>5.8280000000000003</v>
      </c>
      <c r="I2694">
        <v>7.7770000000000001</v>
      </c>
      <c r="J2694">
        <v>4.5620000000000003</v>
      </c>
      <c r="K2694">
        <v>4.391</v>
      </c>
      <c r="L2694">
        <v>25.33</v>
      </c>
    </row>
    <row r="2695" spans="1:12">
      <c r="A2695" s="15">
        <v>2006</v>
      </c>
      <c r="B2695">
        <v>5</v>
      </c>
      <c r="C2695">
        <v>8</v>
      </c>
      <c r="D2695" s="30">
        <f t="shared" si="42"/>
        <v>38845</v>
      </c>
      <c r="E2695">
        <v>240.58</v>
      </c>
      <c r="F2695">
        <v>111.19</v>
      </c>
      <c r="G2695">
        <v>8.8659999999999997</v>
      </c>
      <c r="H2695">
        <v>5.82</v>
      </c>
      <c r="I2695">
        <v>7.7670000000000003</v>
      </c>
      <c r="J2695">
        <v>4.5540000000000003</v>
      </c>
      <c r="K2695">
        <v>4.383</v>
      </c>
      <c r="L2695">
        <v>25.257999999999999</v>
      </c>
    </row>
    <row r="2696" spans="1:12">
      <c r="A2696" s="15">
        <v>2006</v>
      </c>
      <c r="B2696">
        <v>5</v>
      </c>
      <c r="C2696">
        <v>9</v>
      </c>
      <c r="D2696" s="30">
        <f t="shared" si="42"/>
        <v>38846</v>
      </c>
      <c r="E2696">
        <v>240.35</v>
      </c>
      <c r="F2696">
        <v>111.06</v>
      </c>
      <c r="G2696">
        <v>8.8659999999999997</v>
      </c>
      <c r="H2696">
        <v>5.8170000000000002</v>
      </c>
      <c r="I2696">
        <v>7.7990000000000004</v>
      </c>
      <c r="J2696">
        <v>4.55</v>
      </c>
      <c r="K2696">
        <v>4.3789999999999996</v>
      </c>
      <c r="L2696">
        <v>25.221</v>
      </c>
    </row>
    <row r="2697" spans="1:12">
      <c r="A2697" s="15">
        <v>2006</v>
      </c>
      <c r="B2697">
        <v>5</v>
      </c>
      <c r="C2697">
        <v>10</v>
      </c>
      <c r="D2697" s="30">
        <f t="shared" si="42"/>
        <v>38847</v>
      </c>
      <c r="E2697">
        <v>240.5</v>
      </c>
      <c r="F2697">
        <v>111.1</v>
      </c>
      <c r="G2697">
        <v>8.8659999999999997</v>
      </c>
      <c r="H2697">
        <v>5.8150000000000004</v>
      </c>
      <c r="I2697">
        <v>7.7949999999999999</v>
      </c>
      <c r="J2697">
        <v>4.5469999999999997</v>
      </c>
      <c r="K2697">
        <v>4.3760000000000003</v>
      </c>
      <c r="L2697">
        <v>25.196999999999999</v>
      </c>
    </row>
    <row r="2698" spans="1:12">
      <c r="A2698" s="15">
        <v>2006</v>
      </c>
      <c r="B2698">
        <v>5</v>
      </c>
      <c r="C2698">
        <v>11</v>
      </c>
      <c r="D2698" s="30">
        <f t="shared" si="42"/>
        <v>38848</v>
      </c>
      <c r="E2698">
        <v>240.66</v>
      </c>
      <c r="F2698">
        <v>111.15</v>
      </c>
      <c r="G2698">
        <v>8.8659999999999997</v>
      </c>
      <c r="H2698">
        <v>5.8120000000000003</v>
      </c>
      <c r="I2698">
        <v>7.79</v>
      </c>
      <c r="J2698">
        <v>4.5439999999999996</v>
      </c>
      <c r="K2698">
        <v>4.3739999999999997</v>
      </c>
      <c r="L2698">
        <v>25.173999999999999</v>
      </c>
    </row>
    <row r="2699" spans="1:12">
      <c r="A2699" s="15">
        <v>2006</v>
      </c>
      <c r="B2699">
        <v>5</v>
      </c>
      <c r="C2699">
        <v>12</v>
      </c>
      <c r="D2699" s="30">
        <f t="shared" si="42"/>
        <v>38849</v>
      </c>
      <c r="E2699">
        <v>240.12</v>
      </c>
      <c r="F2699">
        <v>110.87</v>
      </c>
      <c r="G2699">
        <v>8.8659999999999997</v>
      </c>
      <c r="H2699">
        <v>5.8090000000000002</v>
      </c>
      <c r="I2699">
        <v>7.8529999999999998</v>
      </c>
      <c r="J2699">
        <v>4.5389999999999997</v>
      </c>
      <c r="K2699">
        <v>4.367</v>
      </c>
      <c r="L2699">
        <v>25.125</v>
      </c>
    </row>
    <row r="2700" spans="1:12">
      <c r="A2700" s="15">
        <v>2006</v>
      </c>
      <c r="B2700">
        <v>5</v>
      </c>
      <c r="C2700">
        <v>15</v>
      </c>
      <c r="D2700" s="30">
        <f t="shared" si="42"/>
        <v>38852</v>
      </c>
      <c r="E2700">
        <v>239.03</v>
      </c>
      <c r="F2700">
        <v>110.54</v>
      </c>
      <c r="G2700">
        <v>8.8659999999999997</v>
      </c>
      <c r="H2700">
        <v>5.8010000000000002</v>
      </c>
      <c r="I2700">
        <v>7.8810000000000002</v>
      </c>
      <c r="J2700">
        <v>4.54</v>
      </c>
      <c r="K2700">
        <v>4.3680000000000003</v>
      </c>
      <c r="L2700">
        <v>25.099</v>
      </c>
    </row>
    <row r="2701" spans="1:12">
      <c r="A2701" s="15">
        <v>2006</v>
      </c>
      <c r="B2701">
        <v>5</v>
      </c>
      <c r="C2701">
        <v>16</v>
      </c>
      <c r="D2701" s="30">
        <f t="shared" si="42"/>
        <v>38853</v>
      </c>
      <c r="E2701">
        <v>238.87</v>
      </c>
      <c r="F2701">
        <v>110.44</v>
      </c>
      <c r="G2701">
        <v>8.8659999999999997</v>
      </c>
      <c r="H2701">
        <v>5.798</v>
      </c>
      <c r="I2701">
        <v>7.907</v>
      </c>
      <c r="J2701">
        <v>4.5359999999999996</v>
      </c>
      <c r="K2701">
        <v>4.3639999999999999</v>
      </c>
      <c r="L2701">
        <v>25.065000000000001</v>
      </c>
    </row>
    <row r="2702" spans="1:12">
      <c r="A2702" s="15">
        <v>2006</v>
      </c>
      <c r="B2702">
        <v>5</v>
      </c>
      <c r="C2702">
        <v>17</v>
      </c>
      <c r="D2702" s="30">
        <f t="shared" si="42"/>
        <v>38854</v>
      </c>
      <c r="E2702">
        <v>239.36</v>
      </c>
      <c r="F2702">
        <v>110.65</v>
      </c>
      <c r="G2702">
        <v>8.8659999999999997</v>
      </c>
      <c r="H2702">
        <v>5.7949999999999999</v>
      </c>
      <c r="I2702">
        <v>7.8689999999999998</v>
      </c>
      <c r="J2702">
        <v>4.5350000000000001</v>
      </c>
      <c r="K2702">
        <v>4.3630000000000004</v>
      </c>
      <c r="L2702">
        <v>25.053000000000001</v>
      </c>
    </row>
    <row r="2703" spans="1:12">
      <c r="A2703" s="15">
        <v>2006</v>
      </c>
      <c r="B2703">
        <v>5</v>
      </c>
      <c r="C2703">
        <v>18</v>
      </c>
      <c r="D2703" s="30">
        <f t="shared" si="42"/>
        <v>38855</v>
      </c>
      <c r="E2703">
        <v>239.53</v>
      </c>
      <c r="F2703">
        <v>110.71</v>
      </c>
      <c r="G2703">
        <v>8.8659999999999997</v>
      </c>
      <c r="H2703">
        <v>5.7919999999999998</v>
      </c>
      <c r="I2703">
        <v>7.8620000000000001</v>
      </c>
      <c r="J2703">
        <v>4.5330000000000004</v>
      </c>
      <c r="K2703">
        <v>4.3609999999999998</v>
      </c>
      <c r="L2703">
        <v>25.03</v>
      </c>
    </row>
    <row r="2704" spans="1:12">
      <c r="A2704" s="15">
        <v>2006</v>
      </c>
      <c r="B2704">
        <v>5</v>
      </c>
      <c r="C2704">
        <v>19</v>
      </c>
      <c r="D2704" s="30">
        <f t="shared" si="42"/>
        <v>38856</v>
      </c>
      <c r="E2704">
        <v>240.48</v>
      </c>
      <c r="F2704">
        <v>111.14</v>
      </c>
      <c r="G2704">
        <v>8.8659999999999997</v>
      </c>
      <c r="H2704">
        <v>5.79</v>
      </c>
      <c r="I2704">
        <v>7.7789999999999999</v>
      </c>
      <c r="J2704">
        <v>4.5330000000000004</v>
      </c>
      <c r="K2704">
        <v>4.3639999999999999</v>
      </c>
      <c r="L2704">
        <v>25.035</v>
      </c>
    </row>
    <row r="2705" spans="1:12">
      <c r="A2705" s="15">
        <v>2006</v>
      </c>
      <c r="B2705">
        <v>5</v>
      </c>
      <c r="C2705">
        <v>22</v>
      </c>
      <c r="D2705" s="30">
        <f t="shared" si="42"/>
        <v>38859</v>
      </c>
      <c r="E2705">
        <v>241.9</v>
      </c>
      <c r="F2705">
        <v>111.73</v>
      </c>
      <c r="G2705">
        <v>8.8659999999999997</v>
      </c>
      <c r="H2705">
        <v>5.7809999999999997</v>
      </c>
      <c r="I2705">
        <v>7.6719999999999997</v>
      </c>
      <c r="J2705">
        <v>4.53</v>
      </c>
      <c r="K2705">
        <v>4.3620000000000001</v>
      </c>
      <c r="L2705">
        <v>24.998999999999999</v>
      </c>
    </row>
    <row r="2706" spans="1:12">
      <c r="A2706" s="15">
        <v>2006</v>
      </c>
      <c r="B2706">
        <v>5</v>
      </c>
      <c r="C2706">
        <v>23</v>
      </c>
      <c r="D2706" s="30">
        <f t="shared" si="42"/>
        <v>38860</v>
      </c>
      <c r="E2706">
        <v>241.02</v>
      </c>
      <c r="F2706">
        <v>111.29</v>
      </c>
      <c r="G2706">
        <v>8.8659999999999997</v>
      </c>
      <c r="H2706">
        <v>5.7779999999999996</v>
      </c>
      <c r="I2706">
        <v>7.7679999999999998</v>
      </c>
      <c r="J2706">
        <v>4.5229999999999997</v>
      </c>
      <c r="K2706">
        <v>4.3540000000000001</v>
      </c>
      <c r="L2706">
        <v>24.939</v>
      </c>
    </row>
    <row r="2707" spans="1:12">
      <c r="A2707" s="15">
        <v>2006</v>
      </c>
      <c r="B2707">
        <v>5</v>
      </c>
      <c r="C2707">
        <v>24</v>
      </c>
      <c r="D2707" s="30">
        <f t="shared" si="42"/>
        <v>38861</v>
      </c>
      <c r="E2707">
        <v>239.59</v>
      </c>
      <c r="F2707">
        <v>110.59</v>
      </c>
      <c r="G2707">
        <v>8.8659999999999997</v>
      </c>
      <c r="H2707">
        <v>5.7759999999999998</v>
      </c>
      <c r="I2707">
        <v>7.8689999999999998</v>
      </c>
      <c r="J2707">
        <v>4.5250000000000004</v>
      </c>
      <c r="K2707">
        <v>4.3540000000000001</v>
      </c>
      <c r="L2707">
        <v>24.928999999999998</v>
      </c>
    </row>
    <row r="2708" spans="1:12">
      <c r="A2708" s="15">
        <v>2006</v>
      </c>
      <c r="B2708">
        <v>5</v>
      </c>
      <c r="C2708">
        <v>25</v>
      </c>
      <c r="D2708" s="30">
        <f t="shared" si="42"/>
        <v>38862</v>
      </c>
      <c r="E2708">
        <v>239.9</v>
      </c>
      <c r="F2708">
        <v>110.71</v>
      </c>
      <c r="G2708">
        <v>8.8659999999999997</v>
      </c>
      <c r="H2708">
        <v>5.7729999999999997</v>
      </c>
      <c r="I2708">
        <v>7.8490000000000002</v>
      </c>
      <c r="J2708">
        <v>4.5229999999999997</v>
      </c>
      <c r="K2708">
        <v>4.3520000000000003</v>
      </c>
      <c r="L2708">
        <v>24.911000000000001</v>
      </c>
    </row>
    <row r="2709" spans="1:12">
      <c r="A2709" s="15">
        <v>2006</v>
      </c>
      <c r="B2709">
        <v>5</v>
      </c>
      <c r="C2709">
        <v>26</v>
      </c>
      <c r="D2709" s="30">
        <f t="shared" si="42"/>
        <v>38863</v>
      </c>
      <c r="E2709">
        <v>240.84</v>
      </c>
      <c r="F2709">
        <v>111.13</v>
      </c>
      <c r="G2709">
        <v>8.8659999999999997</v>
      </c>
      <c r="H2709">
        <v>5.77</v>
      </c>
      <c r="I2709">
        <v>7.7670000000000003</v>
      </c>
      <c r="J2709">
        <v>4.524</v>
      </c>
      <c r="K2709">
        <v>4.3550000000000004</v>
      </c>
      <c r="L2709">
        <v>24.914999999999999</v>
      </c>
    </row>
    <row r="2710" spans="1:12">
      <c r="A2710" s="15">
        <v>2006</v>
      </c>
      <c r="B2710">
        <v>5</v>
      </c>
      <c r="C2710">
        <v>29</v>
      </c>
      <c r="D2710" s="30">
        <f t="shared" si="42"/>
        <v>38866</v>
      </c>
      <c r="E2710">
        <v>248</v>
      </c>
      <c r="F2710">
        <v>114.43</v>
      </c>
      <c r="G2710">
        <v>8.8659999999999997</v>
      </c>
      <c r="H2710">
        <v>5.7619999999999996</v>
      </c>
      <c r="I2710">
        <v>7.1120000000000001</v>
      </c>
      <c r="J2710">
        <v>4.5439999999999996</v>
      </c>
      <c r="K2710">
        <v>4.3879999999999999</v>
      </c>
      <c r="L2710">
        <v>25.074999999999999</v>
      </c>
    </row>
    <row r="2711" spans="1:12">
      <c r="A2711" s="15">
        <v>2006</v>
      </c>
      <c r="B2711">
        <v>5</v>
      </c>
      <c r="C2711">
        <v>30</v>
      </c>
      <c r="D2711" s="30">
        <f t="shared" si="42"/>
        <v>38867</v>
      </c>
      <c r="E2711">
        <v>239.77</v>
      </c>
      <c r="F2711">
        <v>110.53</v>
      </c>
      <c r="G2711">
        <v>8.8659999999999997</v>
      </c>
      <c r="H2711">
        <v>5.7590000000000003</v>
      </c>
      <c r="I2711">
        <v>7.8220000000000001</v>
      </c>
      <c r="J2711">
        <v>4.5279999999999996</v>
      </c>
      <c r="K2711">
        <v>4.3579999999999997</v>
      </c>
      <c r="L2711">
        <v>24.893999999999998</v>
      </c>
    </row>
    <row r="2712" spans="1:12">
      <c r="A2712" s="15">
        <v>2006</v>
      </c>
      <c r="B2712">
        <v>5</v>
      </c>
      <c r="C2712">
        <v>31</v>
      </c>
      <c r="D2712" s="30">
        <f t="shared" si="42"/>
        <v>38868</v>
      </c>
      <c r="E2712">
        <v>238.99</v>
      </c>
      <c r="F2712">
        <v>110.14</v>
      </c>
      <c r="G2712">
        <v>8.8659999999999997</v>
      </c>
      <c r="H2712">
        <v>5.7560000000000002</v>
      </c>
      <c r="I2712">
        <v>7.9080000000000004</v>
      </c>
      <c r="J2712">
        <v>4.5220000000000002</v>
      </c>
      <c r="K2712">
        <v>4.3499999999999996</v>
      </c>
      <c r="L2712">
        <v>24.838000000000001</v>
      </c>
    </row>
    <row r="2713" spans="1:12">
      <c r="A2713" s="15">
        <v>2006</v>
      </c>
      <c r="B2713">
        <v>6</v>
      </c>
      <c r="C2713">
        <v>1</v>
      </c>
      <c r="D2713" s="30">
        <f t="shared" si="42"/>
        <v>38869</v>
      </c>
      <c r="E2713">
        <v>239.47</v>
      </c>
      <c r="F2713">
        <v>110.36</v>
      </c>
      <c r="G2713">
        <v>8.8659999999999997</v>
      </c>
      <c r="H2713">
        <v>5.7560000000000002</v>
      </c>
      <c r="I2713">
        <v>7.8609999999999998</v>
      </c>
      <c r="J2713">
        <v>4.524</v>
      </c>
      <c r="K2713">
        <v>4.3529999999999998</v>
      </c>
      <c r="L2713">
        <v>24.855</v>
      </c>
    </row>
    <row r="2714" spans="1:12">
      <c r="A2714" s="15">
        <v>2006</v>
      </c>
      <c r="B2714">
        <v>6</v>
      </c>
      <c r="C2714">
        <v>2</v>
      </c>
      <c r="D2714" s="30">
        <f t="shared" si="42"/>
        <v>38870</v>
      </c>
      <c r="E2714">
        <v>240.46</v>
      </c>
      <c r="F2714">
        <v>110.8</v>
      </c>
      <c r="G2714">
        <v>8.8659999999999997</v>
      </c>
      <c r="H2714">
        <v>5.7530000000000001</v>
      </c>
      <c r="I2714">
        <v>7.7750000000000004</v>
      </c>
      <c r="J2714">
        <v>4.5250000000000004</v>
      </c>
      <c r="K2714">
        <v>4.3550000000000004</v>
      </c>
      <c r="L2714">
        <v>24.86</v>
      </c>
    </row>
    <row r="2715" spans="1:12">
      <c r="A2715" s="15">
        <v>2006</v>
      </c>
      <c r="B2715">
        <v>6</v>
      </c>
      <c r="C2715">
        <v>5</v>
      </c>
      <c r="D2715" s="30">
        <f t="shared" si="42"/>
        <v>38873</v>
      </c>
      <c r="E2715">
        <v>238.86</v>
      </c>
      <c r="F2715">
        <v>109.97</v>
      </c>
      <c r="G2715">
        <v>8.8659999999999997</v>
      </c>
      <c r="H2715">
        <v>5.7450000000000001</v>
      </c>
      <c r="I2715">
        <v>7.9619999999999997</v>
      </c>
      <c r="J2715">
        <v>4.508</v>
      </c>
      <c r="K2715">
        <v>4.3360000000000003</v>
      </c>
      <c r="L2715">
        <v>24.719000000000001</v>
      </c>
    </row>
    <row r="2716" spans="1:12">
      <c r="A2716" s="15">
        <v>2006</v>
      </c>
      <c r="B2716">
        <v>6</v>
      </c>
      <c r="C2716">
        <v>6</v>
      </c>
      <c r="D2716" s="30">
        <f t="shared" si="42"/>
        <v>38874</v>
      </c>
      <c r="E2716">
        <v>242.11</v>
      </c>
      <c r="F2716">
        <v>111.47</v>
      </c>
      <c r="G2716">
        <v>8.8659999999999997</v>
      </c>
      <c r="H2716">
        <v>5.742</v>
      </c>
      <c r="I2716">
        <v>7.6550000000000002</v>
      </c>
      <c r="J2716">
        <v>4.5190000000000001</v>
      </c>
      <c r="K2716">
        <v>4.3520000000000003</v>
      </c>
      <c r="L2716">
        <v>24.802</v>
      </c>
    </row>
    <row r="2717" spans="1:12">
      <c r="A2717" s="15">
        <v>2006</v>
      </c>
      <c r="B2717">
        <v>6</v>
      </c>
      <c r="C2717">
        <v>7</v>
      </c>
      <c r="D2717" s="30">
        <f t="shared" si="42"/>
        <v>38875</v>
      </c>
      <c r="E2717">
        <v>241.02</v>
      </c>
      <c r="F2717">
        <v>110.93</v>
      </c>
      <c r="G2717">
        <v>8.8770000000000007</v>
      </c>
      <c r="H2717">
        <v>5.726</v>
      </c>
      <c r="I2717">
        <v>7.7779999999999996</v>
      </c>
      <c r="J2717">
        <v>4.5</v>
      </c>
      <c r="K2717">
        <v>4.3319999999999999</v>
      </c>
      <c r="L2717">
        <v>24.609000000000002</v>
      </c>
    </row>
    <row r="2718" spans="1:12">
      <c r="A2718" s="15">
        <v>2006</v>
      </c>
      <c r="B2718">
        <v>6</v>
      </c>
      <c r="C2718">
        <v>8</v>
      </c>
      <c r="D2718" s="30">
        <f t="shared" si="42"/>
        <v>38876</v>
      </c>
      <c r="E2718">
        <v>238.6</v>
      </c>
      <c r="F2718">
        <v>109.77</v>
      </c>
      <c r="G2718">
        <v>8.8770000000000007</v>
      </c>
      <c r="H2718">
        <v>5.7229999999999999</v>
      </c>
      <c r="I2718">
        <v>8.0259999999999998</v>
      </c>
      <c r="J2718">
        <v>4.4870000000000001</v>
      </c>
      <c r="K2718">
        <v>4.3140000000000001</v>
      </c>
      <c r="L2718">
        <v>24.497</v>
      </c>
    </row>
    <row r="2719" spans="1:12">
      <c r="A2719" s="15">
        <v>2006</v>
      </c>
      <c r="B2719">
        <v>6</v>
      </c>
      <c r="C2719">
        <v>9</v>
      </c>
      <c r="D2719" s="30">
        <f t="shared" si="42"/>
        <v>38877</v>
      </c>
      <c r="E2719">
        <v>240.42</v>
      </c>
      <c r="F2719">
        <v>110.6</v>
      </c>
      <c r="G2719">
        <v>8.8770000000000007</v>
      </c>
      <c r="H2719">
        <v>5.72</v>
      </c>
      <c r="I2719">
        <v>7.8579999999999997</v>
      </c>
      <c r="J2719">
        <v>4.4909999999999997</v>
      </c>
      <c r="K2719">
        <v>4.3220000000000001</v>
      </c>
      <c r="L2719">
        <v>24.530999999999999</v>
      </c>
    </row>
    <row r="2720" spans="1:12">
      <c r="A2720" s="15">
        <v>2006</v>
      </c>
      <c r="B2720">
        <v>6</v>
      </c>
      <c r="C2720">
        <v>12</v>
      </c>
      <c r="D2720" s="30">
        <f t="shared" si="42"/>
        <v>38880</v>
      </c>
      <c r="E2720">
        <v>241.16</v>
      </c>
      <c r="F2720">
        <v>110.87</v>
      </c>
      <c r="G2720">
        <v>8.8770000000000007</v>
      </c>
      <c r="H2720">
        <v>5.7119999999999997</v>
      </c>
      <c r="I2720">
        <v>7.806</v>
      </c>
      <c r="J2720">
        <v>4.4870000000000001</v>
      </c>
      <c r="K2720">
        <v>4.319</v>
      </c>
      <c r="L2720">
        <v>24.484999999999999</v>
      </c>
    </row>
    <row r="2721" spans="1:12">
      <c r="A2721" s="15">
        <v>2006</v>
      </c>
      <c r="B2721">
        <v>6</v>
      </c>
      <c r="C2721">
        <v>13</v>
      </c>
      <c r="D2721" s="30">
        <f t="shared" si="42"/>
        <v>38881</v>
      </c>
      <c r="E2721">
        <v>237.84</v>
      </c>
      <c r="F2721">
        <v>109.28</v>
      </c>
      <c r="G2721">
        <v>8.9359999999999999</v>
      </c>
      <c r="H2721">
        <v>5.7569999999999997</v>
      </c>
      <c r="I2721">
        <v>8.1530000000000005</v>
      </c>
      <c r="J2721">
        <v>4.4960000000000004</v>
      </c>
      <c r="K2721">
        <v>4.32</v>
      </c>
      <c r="L2721">
        <v>24.591000000000001</v>
      </c>
    </row>
    <row r="2722" spans="1:12">
      <c r="A2722" s="15">
        <v>2006</v>
      </c>
      <c r="B2722">
        <v>6</v>
      </c>
      <c r="C2722">
        <v>14</v>
      </c>
      <c r="D2722" s="30">
        <f t="shared" si="42"/>
        <v>38882</v>
      </c>
      <c r="E2722">
        <v>239.33</v>
      </c>
      <c r="F2722">
        <v>109.96</v>
      </c>
      <c r="G2722">
        <v>8.9359999999999999</v>
      </c>
      <c r="H2722">
        <v>5.7539999999999996</v>
      </c>
      <c r="I2722">
        <v>8.0150000000000006</v>
      </c>
      <c r="J2722">
        <v>4.4989999999999997</v>
      </c>
      <c r="K2722">
        <v>4.3259999999999996</v>
      </c>
      <c r="L2722">
        <v>24.613</v>
      </c>
    </row>
    <row r="2723" spans="1:12">
      <c r="A2723" s="15">
        <v>2006</v>
      </c>
      <c r="B2723">
        <v>6</v>
      </c>
      <c r="C2723">
        <v>15</v>
      </c>
      <c r="D2723" s="30">
        <f t="shared" si="42"/>
        <v>38883</v>
      </c>
      <c r="E2723">
        <v>238.13</v>
      </c>
      <c r="F2723">
        <v>109.37</v>
      </c>
      <c r="G2723">
        <v>8.9359999999999999</v>
      </c>
      <c r="H2723">
        <v>5.7510000000000003</v>
      </c>
      <c r="I2723">
        <v>8.1440000000000001</v>
      </c>
      <c r="J2723">
        <v>4.4909999999999997</v>
      </c>
      <c r="K2723">
        <v>4.3150000000000004</v>
      </c>
      <c r="L2723">
        <v>24.544</v>
      </c>
    </row>
    <row r="2724" spans="1:12">
      <c r="A2724" s="15">
        <v>2006</v>
      </c>
      <c r="B2724">
        <v>6</v>
      </c>
      <c r="C2724">
        <v>16</v>
      </c>
      <c r="D2724" s="30">
        <f t="shared" si="42"/>
        <v>38884</v>
      </c>
      <c r="E2724">
        <v>238.15</v>
      </c>
      <c r="F2724">
        <v>109.36</v>
      </c>
      <c r="G2724">
        <v>8.9359999999999999</v>
      </c>
      <c r="H2724">
        <v>5.7480000000000002</v>
      </c>
      <c r="I2724">
        <v>8.1530000000000005</v>
      </c>
      <c r="J2724">
        <v>4.4880000000000004</v>
      </c>
      <c r="K2724">
        <v>4.3120000000000003</v>
      </c>
      <c r="L2724">
        <v>24.515999999999998</v>
      </c>
    </row>
    <row r="2725" spans="1:12">
      <c r="A2725" s="15">
        <v>2006</v>
      </c>
      <c r="B2725">
        <v>6</v>
      </c>
      <c r="C2725">
        <v>19</v>
      </c>
      <c r="D2725" s="30">
        <f t="shared" si="42"/>
        <v>38887</v>
      </c>
      <c r="E2725">
        <v>237.86</v>
      </c>
      <c r="F2725">
        <v>109.15</v>
      </c>
      <c r="G2725">
        <v>8.9359999999999999</v>
      </c>
      <c r="H2725">
        <v>5.74</v>
      </c>
      <c r="I2725">
        <v>8.2129999999999992</v>
      </c>
      <c r="J2725">
        <v>4.4770000000000003</v>
      </c>
      <c r="K2725">
        <v>4.3</v>
      </c>
      <c r="L2725">
        <v>24.42</v>
      </c>
    </row>
    <row r="2726" spans="1:12">
      <c r="A2726" s="15">
        <v>2006</v>
      </c>
      <c r="B2726">
        <v>6</v>
      </c>
      <c r="C2726">
        <v>20</v>
      </c>
      <c r="D2726" s="30">
        <f t="shared" si="42"/>
        <v>38888</v>
      </c>
      <c r="E2726">
        <v>237.49</v>
      </c>
      <c r="F2726">
        <v>108.95</v>
      </c>
      <c r="G2726">
        <v>8.9359999999999999</v>
      </c>
      <c r="H2726">
        <v>5.7370000000000001</v>
      </c>
      <c r="I2726">
        <v>8.2609999999999992</v>
      </c>
      <c r="J2726">
        <v>4.4720000000000004</v>
      </c>
      <c r="K2726">
        <v>4.2949999999999999</v>
      </c>
      <c r="L2726">
        <v>24.379000000000001</v>
      </c>
    </row>
    <row r="2727" spans="1:12">
      <c r="A2727" s="15">
        <v>2006</v>
      </c>
      <c r="B2727">
        <v>6</v>
      </c>
      <c r="C2727">
        <v>21</v>
      </c>
      <c r="D2727" s="30">
        <f t="shared" si="42"/>
        <v>38889</v>
      </c>
      <c r="E2727">
        <v>237.95</v>
      </c>
      <c r="F2727">
        <v>109.14</v>
      </c>
      <c r="G2727">
        <v>8.9359999999999999</v>
      </c>
      <c r="H2727">
        <v>5.734</v>
      </c>
      <c r="I2727">
        <v>8.2260000000000009</v>
      </c>
      <c r="J2727">
        <v>4.4710000000000001</v>
      </c>
      <c r="K2727">
        <v>4.2939999999999996</v>
      </c>
      <c r="L2727">
        <v>24.366</v>
      </c>
    </row>
    <row r="2728" spans="1:12">
      <c r="A2728" s="15">
        <v>2006</v>
      </c>
      <c r="B2728">
        <v>6</v>
      </c>
      <c r="C2728">
        <v>22</v>
      </c>
      <c r="D2728" s="30">
        <f t="shared" si="42"/>
        <v>38890</v>
      </c>
      <c r="E2728">
        <v>238.72</v>
      </c>
      <c r="F2728">
        <v>109.48</v>
      </c>
      <c r="G2728">
        <v>8.9359999999999999</v>
      </c>
      <c r="H2728">
        <v>5.7320000000000002</v>
      </c>
      <c r="I2728">
        <v>8.1590000000000007</v>
      </c>
      <c r="J2728">
        <v>4.4710000000000001</v>
      </c>
      <c r="K2728">
        <v>4.2949999999999999</v>
      </c>
      <c r="L2728">
        <v>24.364000000000001</v>
      </c>
    </row>
    <row r="2729" spans="1:12">
      <c r="A2729" s="15">
        <v>2006</v>
      </c>
      <c r="B2729">
        <v>6</v>
      </c>
      <c r="C2729">
        <v>23</v>
      </c>
      <c r="D2729" s="30">
        <f t="shared" si="42"/>
        <v>38891</v>
      </c>
      <c r="E2729">
        <v>236.98</v>
      </c>
      <c r="F2729">
        <v>108.64</v>
      </c>
      <c r="G2729">
        <v>8.9090000000000007</v>
      </c>
      <c r="H2729">
        <v>5.7649999999999997</v>
      </c>
      <c r="I2729">
        <v>8.343</v>
      </c>
      <c r="J2729">
        <v>4.4829999999999997</v>
      </c>
      <c r="K2729">
        <v>4.3040000000000003</v>
      </c>
      <c r="L2729">
        <v>24.553999999999998</v>
      </c>
    </row>
    <row r="2730" spans="1:12">
      <c r="A2730" s="15">
        <v>2006</v>
      </c>
      <c r="B2730">
        <v>6</v>
      </c>
      <c r="C2730">
        <v>26</v>
      </c>
      <c r="D2730" s="30">
        <f t="shared" si="42"/>
        <v>38894</v>
      </c>
      <c r="E2730">
        <v>236.57</v>
      </c>
      <c r="F2730">
        <v>108.37</v>
      </c>
      <c r="G2730">
        <v>8.9090000000000007</v>
      </c>
      <c r="H2730">
        <v>5.7560000000000002</v>
      </c>
      <c r="I2730">
        <v>8.4179999999999993</v>
      </c>
      <c r="J2730">
        <v>4.4720000000000004</v>
      </c>
      <c r="K2730">
        <v>4.2910000000000004</v>
      </c>
      <c r="L2730">
        <v>24.454000000000001</v>
      </c>
    </row>
    <row r="2731" spans="1:12">
      <c r="A2731" s="15">
        <v>2006</v>
      </c>
      <c r="B2731">
        <v>6</v>
      </c>
      <c r="C2731">
        <v>27</v>
      </c>
      <c r="D2731" s="30">
        <f t="shared" si="42"/>
        <v>38895</v>
      </c>
      <c r="E2731">
        <v>236.68</v>
      </c>
      <c r="F2731">
        <v>108.4</v>
      </c>
      <c r="G2731">
        <v>8.9090000000000007</v>
      </c>
      <c r="H2731">
        <v>5.7539999999999996</v>
      </c>
      <c r="I2731">
        <v>8.4169999999999998</v>
      </c>
      <c r="J2731">
        <v>4.4690000000000003</v>
      </c>
      <c r="K2731">
        <v>4.2889999999999997</v>
      </c>
      <c r="L2731">
        <v>24.428999999999998</v>
      </c>
    </row>
    <row r="2732" spans="1:12">
      <c r="A2732" s="15">
        <v>2006</v>
      </c>
      <c r="B2732">
        <v>6</v>
      </c>
      <c r="C2732">
        <v>28</v>
      </c>
      <c r="D2732" s="30">
        <f t="shared" si="42"/>
        <v>38896</v>
      </c>
      <c r="E2732">
        <v>235.47</v>
      </c>
      <c r="F2732">
        <v>107.81</v>
      </c>
      <c r="G2732">
        <v>8.9090000000000007</v>
      </c>
      <c r="H2732">
        <v>5.7510000000000003</v>
      </c>
      <c r="I2732">
        <v>8.5510000000000002</v>
      </c>
      <c r="J2732">
        <v>4.4610000000000003</v>
      </c>
      <c r="K2732">
        <v>4.2779999999999996</v>
      </c>
      <c r="L2732">
        <v>24.356999999999999</v>
      </c>
    </row>
    <row r="2733" spans="1:12">
      <c r="A2733" s="15">
        <v>2006</v>
      </c>
      <c r="B2733">
        <v>6</v>
      </c>
      <c r="C2733">
        <v>29</v>
      </c>
      <c r="D2733" s="30">
        <f t="shared" si="42"/>
        <v>38897</v>
      </c>
      <c r="E2733">
        <v>234.87</v>
      </c>
      <c r="F2733">
        <v>107.5</v>
      </c>
      <c r="G2733">
        <v>8.9090000000000007</v>
      </c>
      <c r="H2733">
        <v>5.7480000000000002</v>
      </c>
      <c r="I2733">
        <v>8.6229999999999993</v>
      </c>
      <c r="J2733">
        <v>4.4550000000000001</v>
      </c>
      <c r="K2733">
        <v>4.2709999999999999</v>
      </c>
      <c r="L2733">
        <v>24.306999999999999</v>
      </c>
    </row>
    <row r="2734" spans="1:12">
      <c r="A2734" s="15">
        <v>2006</v>
      </c>
      <c r="B2734">
        <v>6</v>
      </c>
      <c r="C2734">
        <v>30</v>
      </c>
      <c r="D2734" s="30">
        <f t="shared" si="42"/>
        <v>38898</v>
      </c>
      <c r="E2734">
        <v>247.43</v>
      </c>
      <c r="F2734">
        <v>113.37</v>
      </c>
      <c r="G2734">
        <v>8.9090000000000007</v>
      </c>
      <c r="H2734">
        <v>5.7450000000000001</v>
      </c>
      <c r="I2734">
        <v>7.3929999999999998</v>
      </c>
      <c r="J2734">
        <v>4.5049999999999999</v>
      </c>
      <c r="K2734">
        <v>4.3440000000000003</v>
      </c>
      <c r="L2734">
        <v>24.716000000000001</v>
      </c>
    </row>
    <row r="2735" spans="1:12">
      <c r="A2735" s="15">
        <v>2006</v>
      </c>
      <c r="B2735">
        <v>7</v>
      </c>
      <c r="C2735">
        <v>3</v>
      </c>
      <c r="D2735" s="30">
        <f t="shared" si="42"/>
        <v>38901</v>
      </c>
      <c r="E2735">
        <v>234.54</v>
      </c>
      <c r="F2735">
        <v>108</v>
      </c>
      <c r="G2735">
        <v>8.9090000000000007</v>
      </c>
      <c r="H2735">
        <v>5.7370000000000001</v>
      </c>
      <c r="I2735">
        <v>8.3699999999999992</v>
      </c>
      <c r="J2735">
        <v>4.4859999999999998</v>
      </c>
      <c r="K2735">
        <v>4.306</v>
      </c>
      <c r="L2735">
        <v>24.468</v>
      </c>
    </row>
    <row r="2736" spans="1:12">
      <c r="A2736" s="15">
        <v>2006</v>
      </c>
      <c r="B2736">
        <v>7</v>
      </c>
      <c r="C2736">
        <v>4</v>
      </c>
      <c r="D2736" s="30">
        <f t="shared" si="42"/>
        <v>38902</v>
      </c>
      <c r="E2736">
        <v>230.57</v>
      </c>
      <c r="F2736">
        <v>106.11</v>
      </c>
      <c r="G2736">
        <v>8.9090000000000007</v>
      </c>
      <c r="H2736">
        <v>5.734</v>
      </c>
      <c r="I2736">
        <v>8.7870000000000008</v>
      </c>
      <c r="J2736">
        <v>4.4660000000000002</v>
      </c>
      <c r="K2736">
        <v>4.2779999999999996</v>
      </c>
      <c r="L2736">
        <v>24.298999999999999</v>
      </c>
    </row>
    <row r="2737" spans="1:12">
      <c r="A2737" s="15">
        <v>2006</v>
      </c>
      <c r="B2737">
        <v>7</v>
      </c>
      <c r="C2737">
        <v>5</v>
      </c>
      <c r="D2737" s="30">
        <f t="shared" si="42"/>
        <v>38903</v>
      </c>
      <c r="E2737">
        <v>234.52</v>
      </c>
      <c r="F2737">
        <v>107.94</v>
      </c>
      <c r="G2737">
        <v>8.9090000000000007</v>
      </c>
      <c r="H2737">
        <v>5.7309999999999999</v>
      </c>
      <c r="I2737">
        <v>8.3949999999999996</v>
      </c>
      <c r="J2737">
        <v>4.4790000000000001</v>
      </c>
      <c r="K2737">
        <v>4.2990000000000004</v>
      </c>
      <c r="L2737">
        <v>24.41</v>
      </c>
    </row>
    <row r="2738" spans="1:12">
      <c r="A2738" s="15">
        <v>2006</v>
      </c>
      <c r="B2738">
        <v>7</v>
      </c>
      <c r="C2738">
        <v>6</v>
      </c>
      <c r="D2738" s="30">
        <f t="shared" si="42"/>
        <v>38904</v>
      </c>
      <c r="E2738">
        <v>234.24</v>
      </c>
      <c r="F2738">
        <v>107.78</v>
      </c>
      <c r="G2738">
        <v>8.9090000000000007</v>
      </c>
      <c r="H2738">
        <v>5.7290000000000001</v>
      </c>
      <c r="I2738">
        <v>8.4329999999999998</v>
      </c>
      <c r="J2738">
        <v>4.4749999999999996</v>
      </c>
      <c r="K2738">
        <v>4.2939999999999996</v>
      </c>
      <c r="L2738">
        <v>24.370999999999999</v>
      </c>
    </row>
    <row r="2739" spans="1:12">
      <c r="A2739" s="15">
        <v>2006</v>
      </c>
      <c r="B2739">
        <v>7</v>
      </c>
      <c r="C2739">
        <v>7</v>
      </c>
      <c r="D2739" s="30">
        <f t="shared" si="42"/>
        <v>38905</v>
      </c>
      <c r="E2739">
        <v>233.74</v>
      </c>
      <c r="F2739">
        <v>107.52</v>
      </c>
      <c r="G2739">
        <v>8.9090000000000007</v>
      </c>
      <c r="H2739">
        <v>5.726</v>
      </c>
      <c r="I2739">
        <v>8.4949999999999992</v>
      </c>
      <c r="J2739">
        <v>4.47</v>
      </c>
      <c r="K2739">
        <v>4.2880000000000003</v>
      </c>
      <c r="L2739">
        <v>24.324999999999999</v>
      </c>
    </row>
    <row r="2740" spans="1:12">
      <c r="A2740" s="15">
        <v>2006</v>
      </c>
      <c r="B2740">
        <v>7</v>
      </c>
      <c r="C2740">
        <v>10</v>
      </c>
      <c r="D2740" s="30">
        <f t="shared" si="42"/>
        <v>38908</v>
      </c>
      <c r="E2740">
        <v>243.1</v>
      </c>
      <c r="F2740">
        <v>111.84</v>
      </c>
      <c r="G2740">
        <v>8.9090000000000007</v>
      </c>
      <c r="H2740">
        <v>5.718</v>
      </c>
      <c r="I2740">
        <v>7.5960000000000001</v>
      </c>
      <c r="J2740">
        <v>4.4989999999999997</v>
      </c>
      <c r="K2740">
        <v>4.3339999999999996</v>
      </c>
      <c r="L2740">
        <v>24.561</v>
      </c>
    </row>
    <row r="2741" spans="1:12">
      <c r="A2741" s="15">
        <v>2006</v>
      </c>
      <c r="B2741">
        <v>7</v>
      </c>
      <c r="C2741">
        <v>11</v>
      </c>
      <c r="D2741" s="30">
        <f t="shared" si="42"/>
        <v>38909</v>
      </c>
      <c r="E2741">
        <v>233.47</v>
      </c>
      <c r="F2741">
        <v>107.29</v>
      </c>
      <c r="G2741">
        <v>8.9090000000000007</v>
      </c>
      <c r="H2741">
        <v>5.7149999999999999</v>
      </c>
      <c r="I2741">
        <v>8.5670000000000002</v>
      </c>
      <c r="J2741">
        <v>4.4560000000000004</v>
      </c>
      <c r="K2741">
        <v>4.2729999999999997</v>
      </c>
      <c r="L2741">
        <v>24.201000000000001</v>
      </c>
    </row>
    <row r="2742" spans="1:12">
      <c r="A2742" s="15">
        <v>2006</v>
      </c>
      <c r="B2742">
        <v>7</v>
      </c>
      <c r="C2742">
        <v>12</v>
      </c>
      <c r="D2742" s="30">
        <f t="shared" si="42"/>
        <v>38910</v>
      </c>
      <c r="E2742">
        <v>232.76</v>
      </c>
      <c r="F2742">
        <v>106.93</v>
      </c>
      <c r="G2742">
        <v>8.9090000000000007</v>
      </c>
      <c r="H2742">
        <v>5.7119999999999997</v>
      </c>
      <c r="I2742">
        <v>8.6509999999999998</v>
      </c>
      <c r="J2742">
        <v>4.4489999999999998</v>
      </c>
      <c r="K2742">
        <v>4.2649999999999997</v>
      </c>
      <c r="L2742">
        <v>24.148</v>
      </c>
    </row>
    <row r="2743" spans="1:12">
      <c r="A2743" s="15">
        <v>2006</v>
      </c>
      <c r="B2743">
        <v>7</v>
      </c>
      <c r="C2743">
        <v>13</v>
      </c>
      <c r="D2743" s="30">
        <f t="shared" si="42"/>
        <v>38911</v>
      </c>
      <c r="E2743">
        <v>233.66</v>
      </c>
      <c r="F2743">
        <v>107.33</v>
      </c>
      <c r="G2743">
        <v>8.9090000000000007</v>
      </c>
      <c r="H2743">
        <v>5.7089999999999996</v>
      </c>
      <c r="I2743">
        <v>8.5690000000000008</v>
      </c>
      <c r="J2743">
        <v>4.45</v>
      </c>
      <c r="K2743">
        <v>4.2670000000000003</v>
      </c>
      <c r="L2743">
        <v>24.151</v>
      </c>
    </row>
    <row r="2744" spans="1:12">
      <c r="A2744" s="15">
        <v>2006</v>
      </c>
      <c r="B2744">
        <v>7</v>
      </c>
      <c r="C2744">
        <v>14</v>
      </c>
      <c r="D2744" s="30">
        <f t="shared" si="42"/>
        <v>38912</v>
      </c>
      <c r="E2744">
        <v>233.77</v>
      </c>
      <c r="F2744">
        <v>107.36</v>
      </c>
      <c r="G2744">
        <v>8.9090000000000007</v>
      </c>
      <c r="H2744">
        <v>5.7060000000000004</v>
      </c>
      <c r="I2744">
        <v>8.5670000000000002</v>
      </c>
      <c r="J2744">
        <v>4.4480000000000004</v>
      </c>
      <c r="K2744">
        <v>4.2649999999999997</v>
      </c>
      <c r="L2744">
        <v>24.129000000000001</v>
      </c>
    </row>
    <row r="2745" spans="1:12">
      <c r="A2745" s="15">
        <v>2006</v>
      </c>
      <c r="B2745">
        <v>7</v>
      </c>
      <c r="C2745">
        <v>17</v>
      </c>
      <c r="D2745" s="30">
        <f t="shared" si="42"/>
        <v>38915</v>
      </c>
      <c r="E2745">
        <v>233.84</v>
      </c>
      <c r="F2745">
        <v>107.31</v>
      </c>
      <c r="G2745">
        <v>8.9090000000000007</v>
      </c>
      <c r="H2745">
        <v>5.6980000000000004</v>
      </c>
      <c r="I2745">
        <v>8.593</v>
      </c>
      <c r="J2745">
        <v>4.4379999999999997</v>
      </c>
      <c r="K2745">
        <v>4.2549999999999999</v>
      </c>
      <c r="L2745">
        <v>24.045999999999999</v>
      </c>
    </row>
    <row r="2746" spans="1:12">
      <c r="A2746" s="15">
        <v>2006</v>
      </c>
      <c r="B2746">
        <v>7</v>
      </c>
      <c r="C2746">
        <v>18</v>
      </c>
      <c r="D2746" s="30">
        <f t="shared" si="42"/>
        <v>38916</v>
      </c>
      <c r="E2746">
        <v>234.1</v>
      </c>
      <c r="F2746">
        <v>107.41</v>
      </c>
      <c r="G2746">
        <v>8.9090000000000007</v>
      </c>
      <c r="H2746">
        <v>5.6950000000000003</v>
      </c>
      <c r="I2746">
        <v>8.5190000000000001</v>
      </c>
      <c r="J2746">
        <v>4.4489999999999998</v>
      </c>
      <c r="K2746">
        <v>4.2679999999999998</v>
      </c>
      <c r="L2746">
        <v>24.106000000000002</v>
      </c>
    </row>
    <row r="2747" spans="1:12">
      <c r="A2747" s="15">
        <v>2006</v>
      </c>
      <c r="B2747">
        <v>7</v>
      </c>
      <c r="C2747">
        <v>19</v>
      </c>
      <c r="D2747" s="30">
        <f t="shared" si="42"/>
        <v>38917</v>
      </c>
      <c r="E2747">
        <v>233.53</v>
      </c>
      <c r="F2747">
        <v>107.11</v>
      </c>
      <c r="G2747">
        <v>8.9090000000000007</v>
      </c>
      <c r="H2747">
        <v>5.6929999999999996</v>
      </c>
      <c r="I2747">
        <v>8.5890000000000004</v>
      </c>
      <c r="J2747">
        <v>4.444</v>
      </c>
      <c r="K2747">
        <v>4.2610000000000001</v>
      </c>
      <c r="L2747">
        <v>24.058</v>
      </c>
    </row>
    <row r="2748" spans="1:12">
      <c r="A2748" s="15">
        <v>2006</v>
      </c>
      <c r="B2748">
        <v>7</v>
      </c>
      <c r="C2748">
        <v>20</v>
      </c>
      <c r="D2748" s="30">
        <f t="shared" si="42"/>
        <v>38918</v>
      </c>
      <c r="E2748">
        <v>234.55</v>
      </c>
      <c r="F2748">
        <v>107.56</v>
      </c>
      <c r="G2748">
        <v>8.9090000000000007</v>
      </c>
      <c r="H2748">
        <v>5.69</v>
      </c>
      <c r="I2748">
        <v>8.4960000000000004</v>
      </c>
      <c r="J2748">
        <v>4.4450000000000003</v>
      </c>
      <c r="K2748">
        <v>4.2640000000000002</v>
      </c>
      <c r="L2748">
        <v>24.065000000000001</v>
      </c>
    </row>
    <row r="2749" spans="1:12">
      <c r="A2749" s="15">
        <v>2006</v>
      </c>
      <c r="B2749">
        <v>7</v>
      </c>
      <c r="C2749">
        <v>21</v>
      </c>
      <c r="D2749" s="30">
        <f t="shared" si="42"/>
        <v>38919</v>
      </c>
      <c r="E2749">
        <v>235.32</v>
      </c>
      <c r="F2749">
        <v>107.89</v>
      </c>
      <c r="G2749">
        <v>8.9090000000000007</v>
      </c>
      <c r="H2749">
        <v>5.6870000000000003</v>
      </c>
      <c r="I2749">
        <v>8.4280000000000008</v>
      </c>
      <c r="J2749">
        <v>4.4450000000000003</v>
      </c>
      <c r="K2749">
        <v>4.2649999999999997</v>
      </c>
      <c r="L2749">
        <v>24.062999999999999</v>
      </c>
    </row>
    <row r="2750" spans="1:12">
      <c r="A2750" s="15">
        <v>2006</v>
      </c>
      <c r="B2750">
        <v>7</v>
      </c>
      <c r="C2750">
        <v>24</v>
      </c>
      <c r="D2750" s="30">
        <f t="shared" si="42"/>
        <v>38922</v>
      </c>
      <c r="E2750">
        <v>235.84</v>
      </c>
      <c r="F2750">
        <v>108.06</v>
      </c>
      <c r="G2750">
        <v>8.9090000000000007</v>
      </c>
      <c r="H2750">
        <v>5.6790000000000003</v>
      </c>
      <c r="I2750">
        <v>8.407</v>
      </c>
      <c r="J2750">
        <v>4.4379999999999997</v>
      </c>
      <c r="K2750">
        <v>4.2590000000000003</v>
      </c>
      <c r="L2750">
        <v>23.997</v>
      </c>
    </row>
    <row r="2751" spans="1:12">
      <c r="A2751" s="15">
        <v>2006</v>
      </c>
      <c r="B2751">
        <v>7</v>
      </c>
      <c r="C2751">
        <v>25</v>
      </c>
      <c r="D2751" s="30">
        <f t="shared" si="42"/>
        <v>38923</v>
      </c>
      <c r="E2751">
        <v>235.89</v>
      </c>
      <c r="F2751">
        <v>108.06</v>
      </c>
      <c r="G2751">
        <v>8.9090000000000007</v>
      </c>
      <c r="H2751">
        <v>5.6760000000000002</v>
      </c>
      <c r="I2751">
        <v>8.4130000000000003</v>
      </c>
      <c r="J2751">
        <v>4.4349999999999996</v>
      </c>
      <c r="K2751">
        <v>4.2560000000000002</v>
      </c>
      <c r="L2751">
        <v>23.971</v>
      </c>
    </row>
    <row r="2752" spans="1:12">
      <c r="A2752" s="15">
        <v>2006</v>
      </c>
      <c r="B2752">
        <v>7</v>
      </c>
      <c r="C2752">
        <v>26</v>
      </c>
      <c r="D2752" s="30">
        <f t="shared" si="42"/>
        <v>38924</v>
      </c>
      <c r="E2752">
        <v>245.21</v>
      </c>
      <c r="F2752">
        <v>112.4</v>
      </c>
      <c r="G2752">
        <v>8.9090000000000007</v>
      </c>
      <c r="H2752">
        <v>5.673</v>
      </c>
      <c r="I2752">
        <v>7.4980000000000002</v>
      </c>
      <c r="J2752">
        <v>4.47</v>
      </c>
      <c r="K2752">
        <v>4.3079999999999998</v>
      </c>
      <c r="L2752">
        <v>24.257000000000001</v>
      </c>
    </row>
    <row r="2753" spans="1:12">
      <c r="A2753" s="15">
        <v>2006</v>
      </c>
      <c r="B2753">
        <v>7</v>
      </c>
      <c r="C2753">
        <v>27</v>
      </c>
      <c r="D2753" s="30">
        <f t="shared" si="42"/>
        <v>38925</v>
      </c>
      <c r="E2753">
        <v>235.81</v>
      </c>
      <c r="F2753">
        <v>107.97</v>
      </c>
      <c r="G2753">
        <v>8.9090000000000007</v>
      </c>
      <c r="H2753">
        <v>5.67</v>
      </c>
      <c r="I2753">
        <v>8.4429999999999996</v>
      </c>
      <c r="J2753">
        <v>4.4279999999999999</v>
      </c>
      <c r="K2753">
        <v>4.2480000000000002</v>
      </c>
      <c r="L2753">
        <v>23.911000000000001</v>
      </c>
    </row>
    <row r="2754" spans="1:12">
      <c r="A2754" s="15">
        <v>2006</v>
      </c>
      <c r="B2754">
        <v>7</v>
      </c>
      <c r="C2754">
        <v>28</v>
      </c>
      <c r="D2754" s="30">
        <f t="shared" ref="D2754:D2817" si="43">DATE(A2754,B2754,C2754)</f>
        <v>38926</v>
      </c>
      <c r="E2754">
        <v>234.31</v>
      </c>
      <c r="F2754">
        <v>107.24</v>
      </c>
      <c r="G2754">
        <v>8.891</v>
      </c>
      <c r="H2754">
        <v>5.6420000000000003</v>
      </c>
      <c r="I2754">
        <v>8.5649999999999995</v>
      </c>
      <c r="J2754">
        <v>4.4130000000000003</v>
      </c>
      <c r="K2754">
        <v>4.2320000000000002</v>
      </c>
      <c r="L2754">
        <v>23.731000000000002</v>
      </c>
    </row>
    <row r="2755" spans="1:12">
      <c r="A2755" s="15">
        <v>2006</v>
      </c>
      <c r="B2755">
        <v>7</v>
      </c>
      <c r="C2755">
        <v>31</v>
      </c>
      <c r="D2755" s="30">
        <f t="shared" si="43"/>
        <v>38929</v>
      </c>
      <c r="E2755">
        <v>233.37</v>
      </c>
      <c r="F2755">
        <v>107.18</v>
      </c>
      <c r="G2755">
        <v>8.891</v>
      </c>
      <c r="H2755">
        <v>5.6340000000000003</v>
      </c>
      <c r="I2755">
        <v>8.4949999999999992</v>
      </c>
      <c r="J2755">
        <v>4.4260000000000002</v>
      </c>
      <c r="K2755">
        <v>4.2460000000000004</v>
      </c>
      <c r="L2755">
        <v>23.782</v>
      </c>
    </row>
    <row r="2756" spans="1:12">
      <c r="A2756" s="15">
        <v>2006</v>
      </c>
      <c r="B2756">
        <v>8</v>
      </c>
      <c r="C2756">
        <v>1</v>
      </c>
      <c r="D2756" s="30">
        <f t="shared" si="43"/>
        <v>38930</v>
      </c>
      <c r="E2756">
        <v>233.58</v>
      </c>
      <c r="F2756">
        <v>107.28</v>
      </c>
      <c r="G2756">
        <v>8.891</v>
      </c>
      <c r="H2756">
        <v>5.6340000000000003</v>
      </c>
      <c r="I2756">
        <v>8.4740000000000002</v>
      </c>
      <c r="J2756">
        <v>4.4269999999999996</v>
      </c>
      <c r="K2756">
        <v>4.2469999999999999</v>
      </c>
      <c r="L2756">
        <v>23.789000000000001</v>
      </c>
    </row>
    <row r="2757" spans="1:12">
      <c r="A2757" s="15">
        <v>2006</v>
      </c>
      <c r="B2757">
        <v>8</v>
      </c>
      <c r="C2757">
        <v>2</v>
      </c>
      <c r="D2757" s="30">
        <f t="shared" si="43"/>
        <v>38931</v>
      </c>
      <c r="E2757">
        <v>233.84</v>
      </c>
      <c r="F2757">
        <v>107.38</v>
      </c>
      <c r="G2757">
        <v>8.891</v>
      </c>
      <c r="H2757">
        <v>5.6310000000000002</v>
      </c>
      <c r="I2757">
        <v>8.4580000000000002</v>
      </c>
      <c r="J2757">
        <v>4.4249999999999998</v>
      </c>
      <c r="K2757">
        <v>4.2450000000000001</v>
      </c>
      <c r="L2757">
        <v>23.77</v>
      </c>
    </row>
    <row r="2758" spans="1:12">
      <c r="A2758" s="15">
        <v>2006</v>
      </c>
      <c r="B2758">
        <v>8</v>
      </c>
      <c r="C2758">
        <v>3</v>
      </c>
      <c r="D2758" s="30">
        <f t="shared" si="43"/>
        <v>38932</v>
      </c>
      <c r="E2758">
        <v>234.22</v>
      </c>
      <c r="F2758">
        <v>107.53</v>
      </c>
      <c r="G2758">
        <v>8.891</v>
      </c>
      <c r="H2758">
        <v>5.6280000000000001</v>
      </c>
      <c r="I2758">
        <v>8.423</v>
      </c>
      <c r="J2758">
        <v>4.4249999999999998</v>
      </c>
      <c r="K2758">
        <v>4.2460000000000004</v>
      </c>
      <c r="L2758">
        <v>23.763999999999999</v>
      </c>
    </row>
    <row r="2759" spans="1:12">
      <c r="A2759" s="15">
        <v>2006</v>
      </c>
      <c r="B2759">
        <v>8</v>
      </c>
      <c r="C2759">
        <v>3</v>
      </c>
      <c r="D2759" s="30">
        <f t="shared" si="43"/>
        <v>38932</v>
      </c>
      <c r="E2759">
        <v>234.29</v>
      </c>
      <c r="F2759">
        <v>107.53</v>
      </c>
      <c r="G2759">
        <v>8.891</v>
      </c>
      <c r="H2759">
        <v>5.6280000000000001</v>
      </c>
      <c r="I2759">
        <v>8.423</v>
      </c>
      <c r="J2759">
        <v>4.4249999999999998</v>
      </c>
      <c r="K2759">
        <v>4.2460000000000004</v>
      </c>
      <c r="L2759">
        <v>23.763999999999999</v>
      </c>
    </row>
    <row r="2760" spans="1:12">
      <c r="A2760" s="15">
        <v>2006</v>
      </c>
      <c r="B2760">
        <v>8</v>
      </c>
      <c r="C2760">
        <v>4</v>
      </c>
      <c r="D2760" s="30">
        <f t="shared" si="43"/>
        <v>38933</v>
      </c>
      <c r="E2760">
        <v>238.88</v>
      </c>
      <c r="F2760">
        <v>109.65</v>
      </c>
      <c r="G2760">
        <v>8.891</v>
      </c>
      <c r="H2760">
        <v>5.625</v>
      </c>
      <c r="I2760">
        <v>7.97</v>
      </c>
      <c r="J2760">
        <v>4.4400000000000004</v>
      </c>
      <c r="K2760">
        <v>4.2699999999999996</v>
      </c>
      <c r="L2760">
        <v>23.89</v>
      </c>
    </row>
    <row r="2761" spans="1:12">
      <c r="A2761" s="15">
        <v>2006</v>
      </c>
      <c r="B2761">
        <v>8</v>
      </c>
      <c r="C2761">
        <v>7</v>
      </c>
      <c r="D2761" s="30">
        <f t="shared" si="43"/>
        <v>38936</v>
      </c>
      <c r="E2761">
        <v>234.08</v>
      </c>
      <c r="F2761">
        <v>107.33</v>
      </c>
      <c r="G2761">
        <v>8.891</v>
      </c>
      <c r="H2761">
        <v>5.617</v>
      </c>
      <c r="I2761">
        <v>8.4890000000000008</v>
      </c>
      <c r="J2761">
        <v>4.4109999999999996</v>
      </c>
      <c r="K2761">
        <v>4.2320000000000002</v>
      </c>
      <c r="L2761">
        <v>23.643999999999998</v>
      </c>
    </row>
    <row r="2762" spans="1:12">
      <c r="A2762" s="15">
        <v>2006</v>
      </c>
      <c r="B2762">
        <v>8</v>
      </c>
      <c r="C2762">
        <v>8</v>
      </c>
      <c r="D2762" s="30">
        <f t="shared" si="43"/>
        <v>38937</v>
      </c>
      <c r="E2762">
        <v>233.65</v>
      </c>
      <c r="F2762">
        <v>107.1</v>
      </c>
      <c r="G2762">
        <v>8.891</v>
      </c>
      <c r="H2762">
        <v>5.6139999999999999</v>
      </c>
      <c r="I2762">
        <v>8.5440000000000005</v>
      </c>
      <c r="J2762">
        <v>4.4059999999999997</v>
      </c>
      <c r="K2762">
        <v>4.226</v>
      </c>
      <c r="L2762">
        <v>23.600999999999999</v>
      </c>
    </row>
    <row r="2763" spans="1:12">
      <c r="A2763" s="15">
        <v>2006</v>
      </c>
      <c r="B2763">
        <v>8</v>
      </c>
      <c r="C2763">
        <v>9</v>
      </c>
      <c r="D2763" s="30">
        <f t="shared" si="43"/>
        <v>38938</v>
      </c>
      <c r="E2763">
        <v>235.59</v>
      </c>
      <c r="F2763">
        <v>107.98</v>
      </c>
      <c r="G2763">
        <v>8.891</v>
      </c>
      <c r="H2763">
        <v>5.6120000000000001</v>
      </c>
      <c r="I2763">
        <v>8.3559999999999999</v>
      </c>
      <c r="J2763">
        <v>4.4109999999999996</v>
      </c>
      <c r="K2763">
        <v>4.234</v>
      </c>
      <c r="L2763">
        <v>23.638999999999999</v>
      </c>
    </row>
    <row r="2764" spans="1:12">
      <c r="A2764" s="15">
        <v>2006</v>
      </c>
      <c r="B2764">
        <v>8</v>
      </c>
      <c r="C2764">
        <v>10</v>
      </c>
      <c r="D2764" s="30">
        <f t="shared" si="43"/>
        <v>38939</v>
      </c>
      <c r="E2764">
        <v>235.44</v>
      </c>
      <c r="F2764">
        <v>107.89</v>
      </c>
      <c r="G2764">
        <v>8.9009999999999998</v>
      </c>
      <c r="H2764">
        <v>5.5940000000000003</v>
      </c>
      <c r="I2764">
        <v>8.3759999999999994</v>
      </c>
      <c r="J2764">
        <v>4.4000000000000004</v>
      </c>
      <c r="K2764">
        <v>4.2229999999999999</v>
      </c>
      <c r="L2764">
        <v>23.498999999999999</v>
      </c>
    </row>
    <row r="2765" spans="1:12">
      <c r="A2765" s="15">
        <v>2006</v>
      </c>
      <c r="B2765">
        <v>8</v>
      </c>
      <c r="C2765">
        <v>11</v>
      </c>
      <c r="D2765" s="30">
        <f t="shared" si="43"/>
        <v>38940</v>
      </c>
      <c r="E2765">
        <v>241.57</v>
      </c>
      <c r="F2765">
        <v>110.73</v>
      </c>
      <c r="G2765">
        <v>8.9009999999999998</v>
      </c>
      <c r="H2765">
        <v>5.5919999999999996</v>
      </c>
      <c r="I2765">
        <v>7.7690000000000001</v>
      </c>
      <c r="J2765">
        <v>4.4210000000000003</v>
      </c>
      <c r="K2765">
        <v>4.2560000000000002</v>
      </c>
      <c r="L2765">
        <v>23.672999999999998</v>
      </c>
    </row>
    <row r="2766" spans="1:12">
      <c r="A2766" s="15">
        <v>2006</v>
      </c>
      <c r="B2766">
        <v>8</v>
      </c>
      <c r="C2766">
        <v>14</v>
      </c>
      <c r="D2766" s="30">
        <f t="shared" si="43"/>
        <v>38943</v>
      </c>
      <c r="E2766">
        <v>236.26</v>
      </c>
      <c r="F2766">
        <v>108.17</v>
      </c>
      <c r="G2766">
        <v>8.9009999999999998</v>
      </c>
      <c r="H2766">
        <v>5.5830000000000002</v>
      </c>
      <c r="I2766">
        <v>8.3369999999999997</v>
      </c>
      <c r="J2766">
        <v>4.3899999999999997</v>
      </c>
      <c r="K2766">
        <v>4.2140000000000004</v>
      </c>
      <c r="L2766">
        <v>23.414000000000001</v>
      </c>
    </row>
    <row r="2767" spans="1:12">
      <c r="A2767" s="15">
        <v>2006</v>
      </c>
      <c r="B2767">
        <v>8</v>
      </c>
      <c r="C2767">
        <v>16</v>
      </c>
      <c r="D2767" s="30">
        <f t="shared" si="43"/>
        <v>38945</v>
      </c>
      <c r="E2767">
        <v>235.46</v>
      </c>
      <c r="F2767">
        <v>107.75</v>
      </c>
      <c r="G2767">
        <v>8.9009999999999998</v>
      </c>
      <c r="H2767">
        <v>5.5780000000000003</v>
      </c>
      <c r="I2767">
        <v>8.4309999999999992</v>
      </c>
      <c r="J2767">
        <v>4.383</v>
      </c>
      <c r="K2767">
        <v>4.2050000000000001</v>
      </c>
      <c r="L2767">
        <v>23.344999999999999</v>
      </c>
    </row>
    <row r="2768" spans="1:12">
      <c r="A2768" s="15">
        <v>2006</v>
      </c>
      <c r="B2768">
        <v>8</v>
      </c>
      <c r="C2768">
        <v>17</v>
      </c>
      <c r="D2768" s="30">
        <f t="shared" si="43"/>
        <v>38946</v>
      </c>
      <c r="E2768">
        <v>239.48</v>
      </c>
      <c r="F2768">
        <v>109.6</v>
      </c>
      <c r="G2768">
        <v>8.9009999999999998</v>
      </c>
      <c r="H2768">
        <v>5.5750000000000002</v>
      </c>
      <c r="I2768">
        <v>8.032</v>
      </c>
      <c r="J2768">
        <v>4.3959999999999999</v>
      </c>
      <c r="K2768">
        <v>4.226</v>
      </c>
      <c r="L2768">
        <v>23.45</v>
      </c>
    </row>
    <row r="2769" spans="1:12">
      <c r="A2769" s="15">
        <v>2006</v>
      </c>
      <c r="B2769">
        <v>8</v>
      </c>
      <c r="C2769">
        <v>18</v>
      </c>
      <c r="D2769" s="30">
        <f t="shared" si="43"/>
        <v>38947</v>
      </c>
      <c r="E2769">
        <v>240.54</v>
      </c>
      <c r="F2769">
        <v>110.07</v>
      </c>
      <c r="G2769">
        <v>8.9009999999999998</v>
      </c>
      <c r="H2769">
        <v>5.5720000000000001</v>
      </c>
      <c r="I2769">
        <v>7.9370000000000003</v>
      </c>
      <c r="J2769">
        <v>4.3970000000000002</v>
      </c>
      <c r="K2769">
        <v>4.2290000000000001</v>
      </c>
      <c r="L2769">
        <v>23.456</v>
      </c>
    </row>
    <row r="2770" spans="1:12">
      <c r="A2770" s="15">
        <v>2006</v>
      </c>
      <c r="B2770">
        <v>8</v>
      </c>
      <c r="C2770">
        <v>21</v>
      </c>
      <c r="D2770" s="30">
        <f t="shared" si="43"/>
        <v>38950</v>
      </c>
      <c r="E2770">
        <v>237.36</v>
      </c>
      <c r="F2770">
        <v>108.77</v>
      </c>
      <c r="G2770">
        <v>8.9009999999999998</v>
      </c>
      <c r="H2770">
        <v>5.5640000000000001</v>
      </c>
      <c r="I2770">
        <v>8.1790000000000003</v>
      </c>
      <c r="J2770">
        <v>4.3890000000000002</v>
      </c>
      <c r="K2770">
        <v>4.2169999999999996</v>
      </c>
      <c r="L2770">
        <v>23.36</v>
      </c>
    </row>
    <row r="2771" spans="1:12">
      <c r="A2771" s="15">
        <v>2006</v>
      </c>
      <c r="B2771">
        <v>8</v>
      </c>
      <c r="C2771">
        <v>22</v>
      </c>
      <c r="D2771" s="30">
        <f t="shared" si="43"/>
        <v>38951</v>
      </c>
      <c r="E2771">
        <v>237.39</v>
      </c>
      <c r="F2771">
        <v>108.76</v>
      </c>
      <c r="G2771">
        <v>8.9009999999999998</v>
      </c>
      <c r="H2771">
        <v>5.5609999999999999</v>
      </c>
      <c r="I2771">
        <v>8.1869999999999994</v>
      </c>
      <c r="J2771">
        <v>4.3860000000000001</v>
      </c>
      <c r="K2771">
        <v>4.2140000000000004</v>
      </c>
      <c r="L2771">
        <v>23.332999999999998</v>
      </c>
    </row>
    <row r="2772" spans="1:12">
      <c r="A2772" s="15">
        <v>2006</v>
      </c>
      <c r="B2772">
        <v>8</v>
      </c>
      <c r="C2772">
        <v>23</v>
      </c>
      <c r="D2772" s="30">
        <f t="shared" si="43"/>
        <v>38952</v>
      </c>
      <c r="E2772">
        <v>237.58</v>
      </c>
      <c r="F2772">
        <v>108.82</v>
      </c>
      <c r="G2772">
        <v>8.9009999999999998</v>
      </c>
      <c r="H2772">
        <v>5.5579999999999998</v>
      </c>
      <c r="I2772">
        <v>8.1790000000000003</v>
      </c>
      <c r="J2772">
        <v>4.3840000000000003</v>
      </c>
      <c r="K2772">
        <v>4.2110000000000003</v>
      </c>
      <c r="L2772">
        <v>23.311</v>
      </c>
    </row>
    <row r="2773" spans="1:12">
      <c r="A2773" s="15">
        <v>2006</v>
      </c>
      <c r="B2773">
        <v>8</v>
      </c>
      <c r="C2773">
        <v>24</v>
      </c>
      <c r="D2773" s="30">
        <f t="shared" si="43"/>
        <v>38953</v>
      </c>
      <c r="E2773">
        <v>238.41</v>
      </c>
      <c r="F2773">
        <v>109.18</v>
      </c>
      <c r="G2773">
        <v>8.9009999999999998</v>
      </c>
      <c r="H2773">
        <v>5.556</v>
      </c>
      <c r="I2773">
        <v>8.0579999999999998</v>
      </c>
      <c r="J2773">
        <v>4.3940000000000001</v>
      </c>
      <c r="K2773">
        <v>4.2240000000000002</v>
      </c>
      <c r="L2773">
        <v>23.372</v>
      </c>
    </row>
    <row r="2774" spans="1:12">
      <c r="A2774" s="15">
        <v>2006</v>
      </c>
      <c r="B2774">
        <v>8</v>
      </c>
      <c r="C2774">
        <v>25</v>
      </c>
      <c r="D2774" s="30">
        <f t="shared" si="43"/>
        <v>38954</v>
      </c>
      <c r="E2774">
        <v>237.06</v>
      </c>
      <c r="F2774">
        <v>108.53</v>
      </c>
      <c r="G2774">
        <v>8.9009999999999998</v>
      </c>
      <c r="H2774">
        <v>5.5529999999999999</v>
      </c>
      <c r="I2774">
        <v>8.2059999999999995</v>
      </c>
      <c r="J2774">
        <v>4.3860000000000001</v>
      </c>
      <c r="K2774">
        <v>4.2130000000000001</v>
      </c>
      <c r="L2774">
        <v>23.3</v>
      </c>
    </row>
    <row r="2775" spans="1:12">
      <c r="A2775" s="15">
        <v>2006</v>
      </c>
      <c r="B2775">
        <v>8</v>
      </c>
      <c r="C2775">
        <v>28</v>
      </c>
      <c r="D2775" s="30">
        <f t="shared" si="43"/>
        <v>38957</v>
      </c>
      <c r="E2775">
        <v>237.07</v>
      </c>
      <c r="F2775">
        <v>108.46</v>
      </c>
      <c r="G2775">
        <v>8.9009999999999998</v>
      </c>
      <c r="H2775">
        <v>5.5439999999999996</v>
      </c>
      <c r="I2775">
        <v>8.2370000000000001</v>
      </c>
      <c r="J2775">
        <v>4.3760000000000003</v>
      </c>
      <c r="K2775">
        <v>4.2030000000000003</v>
      </c>
      <c r="L2775">
        <v>23.216999999999999</v>
      </c>
    </row>
    <row r="2776" spans="1:12">
      <c r="A2776" s="15">
        <v>2006</v>
      </c>
      <c r="B2776">
        <v>8</v>
      </c>
      <c r="C2776">
        <v>29</v>
      </c>
      <c r="D2776" s="30">
        <f t="shared" si="43"/>
        <v>38958</v>
      </c>
      <c r="E2776">
        <v>237.56</v>
      </c>
      <c r="F2776">
        <v>108.66</v>
      </c>
      <c r="G2776">
        <v>8.9009999999999998</v>
      </c>
      <c r="H2776">
        <v>5.5419999999999998</v>
      </c>
      <c r="I2776">
        <v>8.1980000000000004</v>
      </c>
      <c r="J2776">
        <v>4.375</v>
      </c>
      <c r="K2776">
        <v>4.2030000000000003</v>
      </c>
      <c r="L2776">
        <v>23.206</v>
      </c>
    </row>
    <row r="2777" spans="1:12">
      <c r="A2777" s="15">
        <v>2006</v>
      </c>
      <c r="B2777">
        <v>8</v>
      </c>
      <c r="C2777">
        <v>30</v>
      </c>
      <c r="D2777" s="30">
        <f t="shared" si="43"/>
        <v>38959</v>
      </c>
      <c r="E2777">
        <v>237.25</v>
      </c>
      <c r="F2777">
        <v>108.49</v>
      </c>
      <c r="G2777">
        <v>8.9009999999999998</v>
      </c>
      <c r="H2777">
        <v>5.5389999999999997</v>
      </c>
      <c r="I2777">
        <v>8.24</v>
      </c>
      <c r="J2777">
        <v>4.37</v>
      </c>
      <c r="K2777">
        <v>4.1980000000000004</v>
      </c>
      <c r="L2777">
        <v>23.167999999999999</v>
      </c>
    </row>
    <row r="2778" spans="1:12">
      <c r="A2778" s="15">
        <v>2006</v>
      </c>
      <c r="B2778">
        <v>8</v>
      </c>
      <c r="C2778">
        <v>31</v>
      </c>
      <c r="D2778" s="30">
        <f t="shared" si="43"/>
        <v>38960</v>
      </c>
      <c r="E2778">
        <v>238.94</v>
      </c>
      <c r="F2778">
        <v>109.25</v>
      </c>
      <c r="G2778">
        <v>8.9009999999999998</v>
      </c>
      <c r="H2778">
        <v>5.5359999999999996</v>
      </c>
      <c r="I2778">
        <v>8.0790000000000006</v>
      </c>
      <c r="J2778">
        <v>4.3739999999999997</v>
      </c>
      <c r="K2778">
        <v>4.2039999999999997</v>
      </c>
      <c r="L2778">
        <v>23.195</v>
      </c>
    </row>
    <row r="2779" spans="1:12">
      <c r="A2779" s="15">
        <v>2006</v>
      </c>
      <c r="B2779">
        <v>9</v>
      </c>
      <c r="C2779">
        <v>1</v>
      </c>
      <c r="D2779" s="30">
        <f t="shared" si="43"/>
        <v>38961</v>
      </c>
      <c r="E2779">
        <v>239.06</v>
      </c>
      <c r="F2779">
        <v>109.3</v>
      </c>
      <c r="G2779">
        <v>8.9009999999999998</v>
      </c>
      <c r="H2779">
        <v>5.5359999999999996</v>
      </c>
      <c r="I2779">
        <v>8.0670000000000002</v>
      </c>
      <c r="J2779">
        <v>4.3739999999999997</v>
      </c>
      <c r="K2779">
        <v>4.2050000000000001</v>
      </c>
      <c r="L2779">
        <v>23.199000000000002</v>
      </c>
    </row>
    <row r="2780" spans="1:12">
      <c r="A2780" s="15">
        <v>2006</v>
      </c>
      <c r="B2780">
        <v>9</v>
      </c>
      <c r="C2780">
        <v>4</v>
      </c>
      <c r="D2780" s="30">
        <f t="shared" si="43"/>
        <v>38964</v>
      </c>
      <c r="E2780">
        <v>237.96</v>
      </c>
      <c r="F2780">
        <v>108.96</v>
      </c>
      <c r="G2780">
        <v>8.9009999999999998</v>
      </c>
      <c r="H2780">
        <v>5.5279999999999996</v>
      </c>
      <c r="I2780">
        <v>8.1010000000000009</v>
      </c>
      <c r="J2780">
        <v>4.375</v>
      </c>
      <c r="K2780">
        <v>4.2050000000000001</v>
      </c>
      <c r="L2780">
        <v>23.167999999999999</v>
      </c>
    </row>
    <row r="2781" spans="1:12">
      <c r="A2781" s="15">
        <v>2006</v>
      </c>
      <c r="B2781">
        <v>9</v>
      </c>
      <c r="C2781">
        <v>5</v>
      </c>
      <c r="D2781" s="30">
        <f t="shared" si="43"/>
        <v>38965</v>
      </c>
      <c r="E2781">
        <v>239.07</v>
      </c>
      <c r="F2781">
        <v>109.45</v>
      </c>
      <c r="G2781">
        <v>8.9009999999999998</v>
      </c>
      <c r="H2781">
        <v>5.5250000000000004</v>
      </c>
      <c r="I2781">
        <v>7.9989999999999997</v>
      </c>
      <c r="J2781">
        <v>4.3760000000000003</v>
      </c>
      <c r="K2781">
        <v>4.2080000000000002</v>
      </c>
      <c r="L2781">
        <v>23.175999999999998</v>
      </c>
    </row>
    <row r="2782" spans="1:12">
      <c r="A2782" s="15">
        <v>2006</v>
      </c>
      <c r="B2782">
        <v>9</v>
      </c>
      <c r="C2782">
        <v>6</v>
      </c>
      <c r="D2782" s="30">
        <f t="shared" si="43"/>
        <v>38966</v>
      </c>
      <c r="E2782">
        <v>239.54</v>
      </c>
      <c r="F2782">
        <v>109.64</v>
      </c>
      <c r="G2782">
        <v>8.9009999999999998</v>
      </c>
      <c r="H2782">
        <v>5.5220000000000002</v>
      </c>
      <c r="I2782">
        <v>7.9630000000000001</v>
      </c>
      <c r="J2782">
        <v>4.375</v>
      </c>
      <c r="K2782">
        <v>4.2069999999999999</v>
      </c>
      <c r="L2782">
        <v>23.164000000000001</v>
      </c>
    </row>
    <row r="2783" spans="1:12">
      <c r="A2783" s="15">
        <v>2006</v>
      </c>
      <c r="B2783">
        <v>9</v>
      </c>
      <c r="C2783">
        <v>7</v>
      </c>
      <c r="D2783" s="30">
        <f t="shared" si="43"/>
        <v>38967</v>
      </c>
      <c r="E2783">
        <v>239.98</v>
      </c>
      <c r="F2783">
        <v>109.82</v>
      </c>
      <c r="G2783">
        <v>8.9009999999999998</v>
      </c>
      <c r="H2783">
        <v>5.5190000000000001</v>
      </c>
      <c r="I2783">
        <v>7.9240000000000004</v>
      </c>
      <c r="J2783">
        <v>4.3739999999999997</v>
      </c>
      <c r="K2783">
        <v>4.2080000000000002</v>
      </c>
      <c r="L2783">
        <v>23.157</v>
      </c>
    </row>
    <row r="2784" spans="1:12">
      <c r="A2784" s="15">
        <v>2006</v>
      </c>
      <c r="B2784">
        <v>9</v>
      </c>
      <c r="C2784">
        <v>8</v>
      </c>
      <c r="D2784" s="30">
        <f t="shared" si="43"/>
        <v>38968</v>
      </c>
      <c r="E2784">
        <v>238.63</v>
      </c>
      <c r="F2784">
        <v>109.16</v>
      </c>
      <c r="G2784">
        <v>8.9009999999999998</v>
      </c>
      <c r="H2784">
        <v>5.5170000000000003</v>
      </c>
      <c r="I2784">
        <v>8.0709999999999997</v>
      </c>
      <c r="J2784">
        <v>4.3659999999999997</v>
      </c>
      <c r="K2784">
        <v>4.1970000000000001</v>
      </c>
      <c r="L2784">
        <v>23.085999999999999</v>
      </c>
    </row>
    <row r="2785" spans="1:12">
      <c r="A2785" s="15">
        <v>2006</v>
      </c>
      <c r="B2785">
        <v>9</v>
      </c>
      <c r="C2785">
        <v>11</v>
      </c>
      <c r="D2785" s="30">
        <f t="shared" si="43"/>
        <v>38971</v>
      </c>
      <c r="E2785">
        <v>240.83</v>
      </c>
      <c r="F2785">
        <v>110.18</v>
      </c>
      <c r="G2785">
        <v>8.9009999999999998</v>
      </c>
      <c r="H2785">
        <v>5.508</v>
      </c>
      <c r="I2785">
        <v>7.8120000000000003</v>
      </c>
      <c r="J2785">
        <v>4.3780000000000001</v>
      </c>
      <c r="K2785">
        <v>4.2130000000000001</v>
      </c>
      <c r="L2785">
        <v>23.146999999999998</v>
      </c>
    </row>
    <row r="2786" spans="1:12">
      <c r="A2786" s="15">
        <v>2006</v>
      </c>
      <c r="B2786">
        <v>9</v>
      </c>
      <c r="C2786">
        <v>12</v>
      </c>
      <c r="D2786" s="30">
        <f t="shared" si="43"/>
        <v>38972</v>
      </c>
      <c r="E2786">
        <v>239.66</v>
      </c>
      <c r="F2786">
        <v>109.61</v>
      </c>
      <c r="G2786">
        <v>8.9009999999999998</v>
      </c>
      <c r="H2786">
        <v>5.5060000000000002</v>
      </c>
      <c r="I2786">
        <v>7.94</v>
      </c>
      <c r="J2786">
        <v>4.37</v>
      </c>
      <c r="K2786">
        <v>4.2030000000000003</v>
      </c>
      <c r="L2786">
        <v>23.082999999999998</v>
      </c>
    </row>
    <row r="2787" spans="1:12">
      <c r="A2787" s="15">
        <v>2006</v>
      </c>
      <c r="B2787">
        <v>9</v>
      </c>
      <c r="C2787">
        <v>13</v>
      </c>
      <c r="D2787" s="30">
        <f t="shared" si="43"/>
        <v>38973</v>
      </c>
      <c r="E2787">
        <v>238.66</v>
      </c>
      <c r="F2787">
        <v>109.12</v>
      </c>
      <c r="G2787">
        <v>8.9009999999999998</v>
      </c>
      <c r="H2787">
        <v>5.5030000000000001</v>
      </c>
      <c r="I2787">
        <v>8.0510000000000002</v>
      </c>
      <c r="J2787">
        <v>4.3630000000000004</v>
      </c>
      <c r="K2787">
        <v>4.194</v>
      </c>
      <c r="L2787">
        <v>23.024000000000001</v>
      </c>
    </row>
    <row r="2788" spans="1:12">
      <c r="A2788" s="15">
        <v>2006</v>
      </c>
      <c r="B2788">
        <v>9</v>
      </c>
      <c r="C2788">
        <v>14</v>
      </c>
      <c r="D2788" s="30">
        <f t="shared" si="43"/>
        <v>38974</v>
      </c>
      <c r="E2788">
        <v>239.19</v>
      </c>
      <c r="F2788">
        <v>109.34</v>
      </c>
      <c r="G2788">
        <v>8.9009999999999998</v>
      </c>
      <c r="H2788">
        <v>5.5</v>
      </c>
      <c r="I2788">
        <v>8.0079999999999991</v>
      </c>
      <c r="J2788">
        <v>4.3620000000000001</v>
      </c>
      <c r="K2788">
        <v>4.194</v>
      </c>
      <c r="L2788">
        <v>23.013000000000002</v>
      </c>
    </row>
    <row r="2789" spans="1:12">
      <c r="A2789" s="15">
        <v>2006</v>
      </c>
      <c r="B2789">
        <v>9</v>
      </c>
      <c r="C2789">
        <v>15</v>
      </c>
      <c r="D2789" s="30">
        <f t="shared" si="43"/>
        <v>38975</v>
      </c>
      <c r="E2789">
        <v>239.16</v>
      </c>
      <c r="F2789">
        <v>109.3</v>
      </c>
      <c r="G2789">
        <v>8.9009999999999998</v>
      </c>
      <c r="H2789">
        <v>5.4969999999999999</v>
      </c>
      <c r="I2789">
        <v>8.0220000000000002</v>
      </c>
      <c r="J2789">
        <v>4.3579999999999997</v>
      </c>
      <c r="K2789">
        <v>4.1900000000000004</v>
      </c>
      <c r="L2789">
        <v>22.984000000000002</v>
      </c>
    </row>
    <row r="2790" spans="1:12">
      <c r="A2790" s="15">
        <v>2006</v>
      </c>
      <c r="B2790">
        <v>9</v>
      </c>
      <c r="C2790">
        <v>18</v>
      </c>
      <c r="D2790" s="30">
        <f t="shared" si="43"/>
        <v>38978</v>
      </c>
      <c r="E2790">
        <v>239.21</v>
      </c>
      <c r="F2790">
        <v>109.25</v>
      </c>
      <c r="G2790">
        <v>8.9009999999999998</v>
      </c>
      <c r="H2790">
        <v>5.4889999999999999</v>
      </c>
      <c r="I2790">
        <v>8.0500000000000007</v>
      </c>
      <c r="J2790">
        <v>4.3490000000000002</v>
      </c>
      <c r="K2790">
        <v>4.181</v>
      </c>
      <c r="L2790">
        <v>22.902999999999999</v>
      </c>
    </row>
    <row r="2791" spans="1:12">
      <c r="A2791" s="15">
        <v>2006</v>
      </c>
      <c r="B2791">
        <v>9</v>
      </c>
      <c r="C2791">
        <v>19</v>
      </c>
      <c r="D2791" s="30">
        <f t="shared" si="43"/>
        <v>38979</v>
      </c>
      <c r="E2791">
        <v>239.7</v>
      </c>
      <c r="F2791">
        <v>109.45</v>
      </c>
      <c r="G2791">
        <v>8.9009999999999998</v>
      </c>
      <c r="H2791">
        <v>5.4859999999999998</v>
      </c>
      <c r="I2791">
        <v>8.0109999999999992</v>
      </c>
      <c r="J2791">
        <v>4.3479999999999999</v>
      </c>
      <c r="K2791">
        <v>4.18</v>
      </c>
      <c r="L2791">
        <v>22.890999999999998</v>
      </c>
    </row>
    <row r="2792" spans="1:12">
      <c r="A2792" s="15">
        <v>2006</v>
      </c>
      <c r="B2792">
        <v>9</v>
      </c>
      <c r="C2792">
        <v>20</v>
      </c>
      <c r="D2792" s="30">
        <f t="shared" si="43"/>
        <v>38980</v>
      </c>
      <c r="E2792">
        <v>239.17</v>
      </c>
      <c r="F2792">
        <v>109.18</v>
      </c>
      <c r="G2792">
        <v>8.9009999999999998</v>
      </c>
      <c r="H2792">
        <v>5.4829999999999997</v>
      </c>
      <c r="I2792">
        <v>8.0760000000000005</v>
      </c>
      <c r="J2792">
        <v>4.3419999999999996</v>
      </c>
      <c r="K2792">
        <v>4.1740000000000004</v>
      </c>
      <c r="L2792">
        <v>22.847000000000001</v>
      </c>
    </row>
    <row r="2793" spans="1:12">
      <c r="A2793" s="15">
        <v>2006</v>
      </c>
      <c r="B2793">
        <v>9</v>
      </c>
      <c r="C2793">
        <v>21</v>
      </c>
      <c r="D2793" s="30">
        <f t="shared" si="43"/>
        <v>38981</v>
      </c>
      <c r="E2793">
        <v>241.45</v>
      </c>
      <c r="F2793">
        <v>110.22</v>
      </c>
      <c r="G2793">
        <v>8.9009999999999998</v>
      </c>
      <c r="H2793">
        <v>5.4809999999999999</v>
      </c>
      <c r="I2793">
        <v>7.8550000000000004</v>
      </c>
      <c r="J2793">
        <v>4.3479999999999999</v>
      </c>
      <c r="K2793">
        <v>4.1840000000000002</v>
      </c>
      <c r="L2793">
        <v>22.891999999999999</v>
      </c>
    </row>
    <row r="2794" spans="1:12">
      <c r="A2794" s="15">
        <v>2006</v>
      </c>
      <c r="B2794">
        <v>9</v>
      </c>
      <c r="C2794">
        <v>22</v>
      </c>
      <c r="D2794" s="30">
        <f t="shared" si="43"/>
        <v>38982</v>
      </c>
      <c r="E2794">
        <v>241.45</v>
      </c>
      <c r="F2794">
        <v>110.2</v>
      </c>
      <c r="G2794">
        <v>8.9009999999999998</v>
      </c>
      <c r="H2794">
        <v>5.4779999999999998</v>
      </c>
      <c r="I2794">
        <v>7.8650000000000002</v>
      </c>
      <c r="J2794">
        <v>4.3449999999999998</v>
      </c>
      <c r="K2794">
        <v>4.181</v>
      </c>
      <c r="L2794">
        <v>22.864000000000001</v>
      </c>
    </row>
    <row r="2795" spans="1:12">
      <c r="A2795" s="15">
        <v>2006</v>
      </c>
      <c r="B2795">
        <v>9</v>
      </c>
      <c r="C2795">
        <v>25</v>
      </c>
      <c r="D2795" s="30">
        <f t="shared" si="43"/>
        <v>38985</v>
      </c>
      <c r="E2795">
        <v>239.91</v>
      </c>
      <c r="F2795">
        <v>109.43</v>
      </c>
      <c r="G2795">
        <v>8.9009999999999998</v>
      </c>
      <c r="H2795">
        <v>5.4690000000000003</v>
      </c>
      <c r="I2795">
        <v>8.0429999999999993</v>
      </c>
      <c r="J2795">
        <v>4.3310000000000004</v>
      </c>
      <c r="K2795">
        <v>4.1630000000000003</v>
      </c>
      <c r="L2795">
        <v>22.742000000000001</v>
      </c>
    </row>
    <row r="2796" spans="1:12">
      <c r="A2796" s="15">
        <v>2006</v>
      </c>
      <c r="B2796">
        <v>9</v>
      </c>
      <c r="C2796">
        <v>26</v>
      </c>
      <c r="D2796" s="30">
        <f t="shared" si="43"/>
        <v>38986</v>
      </c>
      <c r="E2796">
        <v>241.14</v>
      </c>
      <c r="F2796">
        <v>109.98</v>
      </c>
      <c r="G2796">
        <v>8.9009999999999998</v>
      </c>
      <c r="H2796">
        <v>5.4669999999999996</v>
      </c>
      <c r="I2796">
        <v>7.9279999999999999</v>
      </c>
      <c r="J2796">
        <v>4.3319999999999999</v>
      </c>
      <c r="K2796">
        <v>4.1669999999999998</v>
      </c>
      <c r="L2796">
        <v>22.754000000000001</v>
      </c>
    </row>
    <row r="2797" spans="1:12">
      <c r="A2797" s="15">
        <v>2006</v>
      </c>
      <c r="B2797">
        <v>9</v>
      </c>
      <c r="C2797">
        <v>27</v>
      </c>
      <c r="D2797" s="30">
        <f t="shared" si="43"/>
        <v>38987</v>
      </c>
      <c r="E2797">
        <v>240.83</v>
      </c>
      <c r="F2797">
        <v>109.81</v>
      </c>
      <c r="G2797">
        <v>8.9009999999999998</v>
      </c>
      <c r="H2797">
        <v>5.4640000000000004</v>
      </c>
      <c r="I2797">
        <v>7.97</v>
      </c>
      <c r="J2797">
        <v>4.3280000000000003</v>
      </c>
      <c r="K2797">
        <v>4.1619999999999999</v>
      </c>
      <c r="L2797">
        <v>22.716000000000001</v>
      </c>
    </row>
    <row r="2798" spans="1:12">
      <c r="A2798" s="15">
        <v>2006</v>
      </c>
      <c r="B2798">
        <v>9</v>
      </c>
      <c r="C2798">
        <v>28</v>
      </c>
      <c r="D2798" s="30">
        <f t="shared" si="43"/>
        <v>38988</v>
      </c>
      <c r="E2798">
        <v>241.43</v>
      </c>
      <c r="F2798">
        <v>110.06</v>
      </c>
      <c r="G2798">
        <v>8.9009999999999998</v>
      </c>
      <c r="H2798">
        <v>5.4610000000000003</v>
      </c>
      <c r="I2798">
        <v>7.9189999999999996</v>
      </c>
      <c r="J2798">
        <v>4.327</v>
      </c>
      <c r="K2798">
        <v>4.1630000000000003</v>
      </c>
      <c r="L2798">
        <v>22.709</v>
      </c>
    </row>
    <row r="2799" spans="1:12">
      <c r="A2799" s="15">
        <v>2006</v>
      </c>
      <c r="B2799">
        <v>9</v>
      </c>
      <c r="C2799">
        <v>29</v>
      </c>
      <c r="D2799" s="30">
        <f t="shared" si="43"/>
        <v>38989</v>
      </c>
      <c r="E2799">
        <v>240.44</v>
      </c>
      <c r="F2799">
        <v>109.57</v>
      </c>
      <c r="G2799">
        <v>8.9009999999999998</v>
      </c>
      <c r="H2799">
        <v>5.4580000000000002</v>
      </c>
      <c r="I2799">
        <v>8.0310000000000006</v>
      </c>
      <c r="J2799">
        <v>4.32</v>
      </c>
      <c r="K2799">
        <v>4.1539999999999999</v>
      </c>
      <c r="L2799">
        <v>22.65</v>
      </c>
    </row>
    <row r="2800" spans="1:12">
      <c r="A2800" s="15">
        <v>2006</v>
      </c>
      <c r="B2800">
        <v>10</v>
      </c>
      <c r="C2800">
        <v>3</v>
      </c>
      <c r="D2800" s="30">
        <f t="shared" si="43"/>
        <v>38993</v>
      </c>
      <c r="E2800">
        <v>241.75</v>
      </c>
      <c r="F2800">
        <v>110.08</v>
      </c>
      <c r="G2800">
        <v>8.9009999999999998</v>
      </c>
      <c r="H2800">
        <v>5.4470000000000001</v>
      </c>
      <c r="I2800">
        <v>7.9409999999999998</v>
      </c>
      <c r="J2800">
        <v>4.3129999999999997</v>
      </c>
      <c r="K2800">
        <v>4.1479999999999997</v>
      </c>
      <c r="L2800">
        <v>22.582000000000001</v>
      </c>
    </row>
    <row r="2801" spans="1:12">
      <c r="A2801" s="15">
        <v>2006</v>
      </c>
      <c r="B2801">
        <v>10</v>
      </c>
      <c r="C2801">
        <v>4</v>
      </c>
      <c r="D2801" s="30">
        <f t="shared" si="43"/>
        <v>38994</v>
      </c>
      <c r="E2801">
        <v>240.78</v>
      </c>
      <c r="F2801">
        <v>109.6</v>
      </c>
      <c r="G2801">
        <v>8.9009999999999998</v>
      </c>
      <c r="H2801">
        <v>5.444</v>
      </c>
      <c r="I2801">
        <v>8.0510000000000002</v>
      </c>
      <c r="J2801">
        <v>4.306</v>
      </c>
      <c r="K2801">
        <v>4.1390000000000002</v>
      </c>
      <c r="L2801">
        <v>22.524000000000001</v>
      </c>
    </row>
    <row r="2802" spans="1:12">
      <c r="A2802" s="15">
        <v>2006</v>
      </c>
      <c r="B2802">
        <v>10</v>
      </c>
      <c r="C2802">
        <v>5</v>
      </c>
      <c r="D2802" s="30">
        <f t="shared" si="43"/>
        <v>38995</v>
      </c>
      <c r="E2802">
        <v>241.48</v>
      </c>
      <c r="F2802">
        <v>109.9</v>
      </c>
      <c r="G2802">
        <v>8.9009999999999998</v>
      </c>
      <c r="H2802">
        <v>5.4420000000000002</v>
      </c>
      <c r="I2802">
        <v>7.9509999999999996</v>
      </c>
      <c r="J2802">
        <v>4.3140000000000001</v>
      </c>
      <c r="K2802">
        <v>4.149</v>
      </c>
      <c r="L2802">
        <v>22.568000000000001</v>
      </c>
    </row>
    <row r="2803" spans="1:12">
      <c r="A2803" s="15">
        <v>2006</v>
      </c>
      <c r="B2803">
        <v>10</v>
      </c>
      <c r="C2803">
        <v>6</v>
      </c>
      <c r="D2803" s="30">
        <f t="shared" si="43"/>
        <v>38996</v>
      </c>
      <c r="E2803">
        <v>239.05</v>
      </c>
      <c r="F2803">
        <v>108.75</v>
      </c>
      <c r="G2803">
        <v>8.9009999999999998</v>
      </c>
      <c r="H2803">
        <v>5.4390000000000001</v>
      </c>
      <c r="I2803">
        <v>8.2110000000000003</v>
      </c>
      <c r="J2803">
        <v>4.3010000000000002</v>
      </c>
      <c r="K2803">
        <v>4.1310000000000002</v>
      </c>
      <c r="L2803">
        <v>22.463999999999999</v>
      </c>
    </row>
    <row r="2804" spans="1:12">
      <c r="A2804" s="15">
        <v>2006</v>
      </c>
      <c r="B2804">
        <v>10</v>
      </c>
      <c r="C2804">
        <v>9</v>
      </c>
      <c r="D2804" s="30">
        <f t="shared" si="43"/>
        <v>38999</v>
      </c>
      <c r="E2804">
        <v>239.08</v>
      </c>
      <c r="F2804">
        <v>108.69</v>
      </c>
      <c r="G2804">
        <v>8.9009999999999998</v>
      </c>
      <c r="H2804">
        <v>5.431</v>
      </c>
      <c r="I2804">
        <v>8.2420000000000009</v>
      </c>
      <c r="J2804">
        <v>4.2919999999999998</v>
      </c>
      <c r="K2804">
        <v>4.1219999999999999</v>
      </c>
      <c r="L2804">
        <v>22.382999999999999</v>
      </c>
    </row>
    <row r="2805" spans="1:12">
      <c r="A2805" s="15">
        <v>2006</v>
      </c>
      <c r="B2805">
        <v>10</v>
      </c>
      <c r="C2805">
        <v>10</v>
      </c>
      <c r="D2805" s="30">
        <f t="shared" si="43"/>
        <v>39000</v>
      </c>
      <c r="E2805">
        <v>241.39</v>
      </c>
      <c r="F2805">
        <v>109.74</v>
      </c>
      <c r="G2805">
        <v>8.9009999999999998</v>
      </c>
      <c r="H2805">
        <v>5.4279999999999999</v>
      </c>
      <c r="I2805">
        <v>8.0150000000000006</v>
      </c>
      <c r="J2805">
        <v>4.2969999999999997</v>
      </c>
      <c r="K2805">
        <v>4.1319999999999997</v>
      </c>
      <c r="L2805">
        <v>22.428999999999998</v>
      </c>
    </row>
    <row r="2806" spans="1:12">
      <c r="A2806" s="15">
        <v>2006</v>
      </c>
      <c r="B2806">
        <v>10</v>
      </c>
      <c r="C2806">
        <v>11</v>
      </c>
      <c r="D2806" s="30">
        <f t="shared" si="43"/>
        <v>39001</v>
      </c>
      <c r="E2806">
        <v>240.65</v>
      </c>
      <c r="F2806">
        <v>109.37</v>
      </c>
      <c r="G2806">
        <v>8.9009999999999998</v>
      </c>
      <c r="H2806">
        <v>5.4249999999999998</v>
      </c>
      <c r="I2806">
        <v>8.1020000000000003</v>
      </c>
      <c r="J2806">
        <v>4.2910000000000004</v>
      </c>
      <c r="K2806">
        <v>4.1239999999999997</v>
      </c>
      <c r="L2806">
        <v>22.378</v>
      </c>
    </row>
    <row r="2807" spans="1:12">
      <c r="A2807" s="15">
        <v>2006</v>
      </c>
      <c r="B2807">
        <v>10</v>
      </c>
      <c r="C2807">
        <v>12</v>
      </c>
      <c r="D2807" s="30">
        <f t="shared" si="43"/>
        <v>39002</v>
      </c>
      <c r="E2807">
        <v>241.52</v>
      </c>
      <c r="F2807">
        <v>109.75</v>
      </c>
      <c r="G2807">
        <v>8.9009999999999998</v>
      </c>
      <c r="H2807">
        <v>5.4219999999999997</v>
      </c>
      <c r="I2807">
        <v>8.0239999999999991</v>
      </c>
      <c r="J2807">
        <v>4.2910000000000004</v>
      </c>
      <c r="K2807">
        <v>4.1260000000000003</v>
      </c>
      <c r="L2807">
        <v>22.378</v>
      </c>
    </row>
    <row r="2808" spans="1:12">
      <c r="A2808" s="15">
        <v>2006</v>
      </c>
      <c r="B2808">
        <v>10</v>
      </c>
      <c r="C2808">
        <v>13</v>
      </c>
      <c r="D2808" s="30">
        <f t="shared" si="43"/>
        <v>39003</v>
      </c>
      <c r="E2808">
        <v>241.25</v>
      </c>
      <c r="F2808">
        <v>109.6</v>
      </c>
      <c r="G2808">
        <v>8.9009999999999998</v>
      </c>
      <c r="H2808">
        <v>5.4189999999999996</v>
      </c>
      <c r="I2808">
        <v>8.0630000000000006</v>
      </c>
      <c r="J2808">
        <v>4.2869999999999999</v>
      </c>
      <c r="K2808">
        <v>4.1210000000000004</v>
      </c>
      <c r="L2808">
        <v>22.343</v>
      </c>
    </row>
    <row r="2809" spans="1:12">
      <c r="A2809" s="15">
        <v>2006</v>
      </c>
      <c r="B2809">
        <v>10</v>
      </c>
      <c r="C2809">
        <v>16</v>
      </c>
      <c r="D2809" s="30">
        <f t="shared" si="43"/>
        <v>39006</v>
      </c>
      <c r="E2809">
        <v>240.6</v>
      </c>
      <c r="F2809">
        <v>109.22</v>
      </c>
      <c r="G2809">
        <v>8.9009999999999998</v>
      </c>
      <c r="H2809">
        <v>5.4109999999999996</v>
      </c>
      <c r="I2809">
        <v>8.0749999999999993</v>
      </c>
      <c r="J2809">
        <v>4.2939999999999996</v>
      </c>
      <c r="K2809">
        <v>4.1269999999999998</v>
      </c>
      <c r="L2809">
        <v>22.347999999999999</v>
      </c>
    </row>
    <row r="2810" spans="1:12">
      <c r="A2810" s="15">
        <v>2006</v>
      </c>
      <c r="B2810">
        <v>10</v>
      </c>
      <c r="C2810">
        <v>17</v>
      </c>
      <c r="D2810" s="30">
        <f t="shared" si="43"/>
        <v>39007</v>
      </c>
      <c r="E2810">
        <v>238.34</v>
      </c>
      <c r="F2810">
        <v>108.15</v>
      </c>
      <c r="G2810">
        <v>8.9009999999999998</v>
      </c>
      <c r="H2810">
        <v>5.4080000000000004</v>
      </c>
      <c r="I2810">
        <v>8.32</v>
      </c>
      <c r="J2810">
        <v>4.282</v>
      </c>
      <c r="K2810">
        <v>4.1109999999999998</v>
      </c>
      <c r="L2810">
        <v>22.25</v>
      </c>
    </row>
    <row r="2811" spans="1:12">
      <c r="A2811" s="15">
        <v>2006</v>
      </c>
      <c r="B2811">
        <v>10</v>
      </c>
      <c r="C2811">
        <v>18</v>
      </c>
      <c r="D2811" s="30">
        <f t="shared" si="43"/>
        <v>39008</v>
      </c>
      <c r="E2811">
        <v>240.44</v>
      </c>
      <c r="F2811">
        <v>109.1</v>
      </c>
      <c r="G2811">
        <v>8.9009999999999998</v>
      </c>
      <c r="H2811">
        <v>5.4059999999999997</v>
      </c>
      <c r="I2811">
        <v>8.1129999999999995</v>
      </c>
      <c r="J2811">
        <v>4.2869999999999999</v>
      </c>
      <c r="K2811">
        <v>4.12</v>
      </c>
      <c r="L2811">
        <v>22.289000000000001</v>
      </c>
    </row>
    <row r="2812" spans="1:12">
      <c r="A2812" s="15">
        <v>2006</v>
      </c>
      <c r="B2812">
        <v>10</v>
      </c>
      <c r="C2812">
        <v>19</v>
      </c>
      <c r="D2812" s="30">
        <f t="shared" si="43"/>
        <v>39009</v>
      </c>
      <c r="E2812">
        <v>239.93</v>
      </c>
      <c r="F2812">
        <v>108.84</v>
      </c>
      <c r="G2812">
        <v>8.9009999999999998</v>
      </c>
      <c r="H2812">
        <v>5.4029999999999996</v>
      </c>
      <c r="I2812">
        <v>8.1760000000000002</v>
      </c>
      <c r="J2812">
        <v>4.282</v>
      </c>
      <c r="K2812">
        <v>4.1139999999999999</v>
      </c>
      <c r="L2812">
        <v>22.245999999999999</v>
      </c>
    </row>
    <row r="2813" spans="1:12">
      <c r="A2813" s="15">
        <v>2006</v>
      </c>
      <c r="B2813">
        <v>10</v>
      </c>
      <c r="C2813">
        <v>20</v>
      </c>
      <c r="D2813" s="30">
        <f t="shared" si="43"/>
        <v>39010</v>
      </c>
      <c r="E2813">
        <v>238.82</v>
      </c>
      <c r="F2813">
        <v>108.3</v>
      </c>
      <c r="G2813">
        <v>8.9009999999999998</v>
      </c>
      <c r="H2813">
        <v>5.4</v>
      </c>
      <c r="I2813">
        <v>8.3019999999999996</v>
      </c>
      <c r="J2813">
        <v>4.274</v>
      </c>
      <c r="K2813">
        <v>4.1040000000000001</v>
      </c>
      <c r="L2813">
        <v>22.184000000000001</v>
      </c>
    </row>
    <row r="2814" spans="1:12">
      <c r="A2814" s="15">
        <v>2006</v>
      </c>
      <c r="B2814">
        <v>10</v>
      </c>
      <c r="C2814">
        <v>23</v>
      </c>
      <c r="D2814" s="30">
        <f t="shared" si="43"/>
        <v>39013</v>
      </c>
      <c r="E2814">
        <v>240.8</v>
      </c>
      <c r="F2814">
        <v>109.14</v>
      </c>
      <c r="G2814">
        <v>8.9009999999999998</v>
      </c>
      <c r="H2814">
        <v>5.3920000000000003</v>
      </c>
      <c r="I2814">
        <v>8.1300000000000008</v>
      </c>
      <c r="J2814">
        <v>4.2720000000000002</v>
      </c>
      <c r="K2814">
        <v>4.1059999999999999</v>
      </c>
      <c r="L2814">
        <v>22.164999999999999</v>
      </c>
    </row>
    <row r="2815" spans="1:12">
      <c r="A2815" s="15">
        <v>2006</v>
      </c>
      <c r="B2815">
        <v>10</v>
      </c>
      <c r="C2815">
        <v>26</v>
      </c>
      <c r="D2815" s="30">
        <f t="shared" si="43"/>
        <v>39016</v>
      </c>
      <c r="E2815">
        <v>241.64</v>
      </c>
      <c r="F2815">
        <v>109.45</v>
      </c>
      <c r="G2815">
        <v>8.9009999999999998</v>
      </c>
      <c r="H2815">
        <v>5.383</v>
      </c>
      <c r="I2815">
        <v>8.077</v>
      </c>
      <c r="J2815">
        <v>4.266</v>
      </c>
      <c r="K2815">
        <v>4.0999999999999996</v>
      </c>
      <c r="L2815">
        <v>22.11</v>
      </c>
    </row>
    <row r="2816" spans="1:12">
      <c r="A2816" s="15">
        <v>2006</v>
      </c>
      <c r="B2816">
        <v>10</v>
      </c>
      <c r="C2816">
        <v>27</v>
      </c>
      <c r="D2816" s="30">
        <f t="shared" si="43"/>
        <v>39017</v>
      </c>
      <c r="E2816">
        <v>242.74</v>
      </c>
      <c r="F2816">
        <v>109.93</v>
      </c>
      <c r="G2816">
        <v>8.9009999999999998</v>
      </c>
      <c r="H2816">
        <v>5.3810000000000002</v>
      </c>
      <c r="I2816">
        <v>7.9749999999999996</v>
      </c>
      <c r="J2816">
        <v>4.2670000000000003</v>
      </c>
      <c r="K2816">
        <v>4.1040000000000001</v>
      </c>
      <c r="L2816">
        <v>22.117000000000001</v>
      </c>
    </row>
    <row r="2817" spans="1:12">
      <c r="A2817" s="15">
        <v>2006</v>
      </c>
      <c r="B2817">
        <v>10</v>
      </c>
      <c r="C2817">
        <v>30</v>
      </c>
      <c r="D2817" s="30">
        <f t="shared" si="43"/>
        <v>39020</v>
      </c>
      <c r="E2817">
        <v>239.88</v>
      </c>
      <c r="F2817">
        <v>108.53</v>
      </c>
      <c r="G2817">
        <v>8.9009999999999998</v>
      </c>
      <c r="H2817">
        <v>5.3719999999999999</v>
      </c>
      <c r="I2817">
        <v>8.3049999999999997</v>
      </c>
      <c r="J2817">
        <v>4.2460000000000004</v>
      </c>
      <c r="K2817">
        <v>4.077</v>
      </c>
      <c r="L2817">
        <v>21.946999999999999</v>
      </c>
    </row>
    <row r="2818" spans="1:12">
      <c r="A2818" s="15">
        <v>2006</v>
      </c>
      <c r="B2818">
        <v>10</v>
      </c>
      <c r="C2818">
        <v>31</v>
      </c>
      <c r="D2818" s="30">
        <f t="shared" ref="D2818:D2881" si="44">DATE(A2818,B2818,C2818)</f>
        <v>39021</v>
      </c>
      <c r="E2818">
        <v>239.26</v>
      </c>
      <c r="F2818">
        <v>108.22</v>
      </c>
      <c r="G2818">
        <v>8.9009999999999998</v>
      </c>
      <c r="H2818">
        <v>5.3689999999999998</v>
      </c>
      <c r="I2818">
        <v>8.3810000000000002</v>
      </c>
      <c r="J2818">
        <v>4.2409999999999997</v>
      </c>
      <c r="K2818">
        <v>4.07</v>
      </c>
      <c r="L2818">
        <v>21.901</v>
      </c>
    </row>
    <row r="2819" spans="1:12">
      <c r="A2819" s="15">
        <v>2006</v>
      </c>
      <c r="B2819">
        <v>11</v>
      </c>
      <c r="C2819">
        <v>1</v>
      </c>
      <c r="D2819" s="30">
        <f t="shared" si="44"/>
        <v>39022</v>
      </c>
      <c r="E2819">
        <v>242.15</v>
      </c>
      <c r="F2819">
        <v>109.56</v>
      </c>
      <c r="G2819">
        <v>8.9009999999999998</v>
      </c>
      <c r="H2819">
        <v>5.3689999999999998</v>
      </c>
      <c r="I2819">
        <v>8.0790000000000006</v>
      </c>
      <c r="J2819">
        <v>4.2519999999999998</v>
      </c>
      <c r="K2819">
        <v>4.0869999999999997</v>
      </c>
      <c r="L2819">
        <v>21.991</v>
      </c>
    </row>
    <row r="2820" spans="1:12">
      <c r="A2820" s="15">
        <v>2006</v>
      </c>
      <c r="B2820">
        <v>11</v>
      </c>
      <c r="C2820">
        <v>2</v>
      </c>
      <c r="D2820" s="30">
        <f t="shared" si="44"/>
        <v>39023</v>
      </c>
      <c r="E2820">
        <v>239.93</v>
      </c>
      <c r="F2820">
        <v>108.51</v>
      </c>
      <c r="G2820">
        <v>8.9009999999999998</v>
      </c>
      <c r="H2820">
        <v>5.367</v>
      </c>
      <c r="I2820">
        <v>8.3209999999999997</v>
      </c>
      <c r="J2820">
        <v>4.24</v>
      </c>
      <c r="K2820">
        <v>4.0709999999999997</v>
      </c>
      <c r="L2820">
        <v>21.895</v>
      </c>
    </row>
    <row r="2821" spans="1:12">
      <c r="A2821" s="15">
        <v>2006</v>
      </c>
      <c r="B2821">
        <v>11</v>
      </c>
      <c r="C2821">
        <v>3</v>
      </c>
      <c r="D2821" s="30">
        <f t="shared" si="44"/>
        <v>39024</v>
      </c>
      <c r="E2821">
        <v>242.23</v>
      </c>
      <c r="F2821">
        <v>109.55</v>
      </c>
      <c r="G2821">
        <v>8.9009999999999998</v>
      </c>
      <c r="H2821">
        <v>5.3639999999999999</v>
      </c>
      <c r="I2821">
        <v>8.0289999999999999</v>
      </c>
      <c r="J2821">
        <v>4.2590000000000003</v>
      </c>
      <c r="K2821">
        <v>4.0949999999999998</v>
      </c>
      <c r="L2821">
        <v>22.015000000000001</v>
      </c>
    </row>
    <row r="2822" spans="1:12">
      <c r="A2822" s="15">
        <v>2006</v>
      </c>
      <c r="B2822">
        <v>11</v>
      </c>
      <c r="C2822">
        <v>6</v>
      </c>
      <c r="D2822" s="30">
        <f t="shared" si="44"/>
        <v>39027</v>
      </c>
      <c r="E2822">
        <v>241.65</v>
      </c>
      <c r="F2822">
        <v>109.2</v>
      </c>
      <c r="G2822">
        <v>8.8710000000000004</v>
      </c>
      <c r="H2822">
        <v>5.3579999999999997</v>
      </c>
      <c r="I2822">
        <v>8.1129999999999995</v>
      </c>
      <c r="J2822">
        <v>4.2539999999999996</v>
      </c>
      <c r="K2822">
        <v>4.0880000000000001</v>
      </c>
      <c r="L2822">
        <v>21.949000000000002</v>
      </c>
    </row>
    <row r="2823" spans="1:12">
      <c r="A2823" s="15">
        <v>2006</v>
      </c>
      <c r="B2823">
        <v>11</v>
      </c>
      <c r="C2823">
        <v>7</v>
      </c>
      <c r="D2823" s="30">
        <f t="shared" si="44"/>
        <v>39028</v>
      </c>
      <c r="E2823">
        <v>242.49</v>
      </c>
      <c r="F2823">
        <v>109.56</v>
      </c>
      <c r="G2823">
        <v>8.8710000000000004</v>
      </c>
      <c r="H2823">
        <v>5.3550000000000004</v>
      </c>
      <c r="I2823">
        <v>8.0380000000000003</v>
      </c>
      <c r="J2823">
        <v>4.2539999999999996</v>
      </c>
      <c r="K2823">
        <v>4.09</v>
      </c>
      <c r="L2823">
        <v>21.946999999999999</v>
      </c>
    </row>
    <row r="2824" spans="1:12">
      <c r="A2824" s="15">
        <v>2006</v>
      </c>
      <c r="B2824">
        <v>11</v>
      </c>
      <c r="C2824">
        <v>8</v>
      </c>
      <c r="D2824" s="30">
        <f t="shared" si="44"/>
        <v>39029</v>
      </c>
      <c r="E2824">
        <v>242.65</v>
      </c>
      <c r="F2824">
        <v>109.61</v>
      </c>
      <c r="G2824">
        <v>8.8710000000000004</v>
      </c>
      <c r="H2824">
        <v>5.3529999999999998</v>
      </c>
      <c r="I2824">
        <v>8.0329999999999995</v>
      </c>
      <c r="J2824">
        <v>4.2519999999999998</v>
      </c>
      <c r="K2824">
        <v>4.0869999999999997</v>
      </c>
      <c r="L2824">
        <v>21.925000000000001</v>
      </c>
    </row>
    <row r="2825" spans="1:12">
      <c r="A2825" s="15">
        <v>2006</v>
      </c>
      <c r="B2825">
        <v>11</v>
      </c>
      <c r="C2825">
        <v>9</v>
      </c>
      <c r="D2825" s="30">
        <f t="shared" si="44"/>
        <v>39030</v>
      </c>
      <c r="E2825">
        <v>242.22</v>
      </c>
      <c r="F2825">
        <v>109.38</v>
      </c>
      <c r="G2825">
        <v>8.8710000000000004</v>
      </c>
      <c r="H2825">
        <v>5.35</v>
      </c>
      <c r="I2825">
        <v>8.0879999999999992</v>
      </c>
      <c r="J2825">
        <v>4.2469999999999999</v>
      </c>
      <c r="K2825">
        <v>4.0819999999999999</v>
      </c>
      <c r="L2825">
        <v>21.885000000000002</v>
      </c>
    </row>
    <row r="2826" spans="1:12">
      <c r="A2826" s="15">
        <v>2006</v>
      </c>
      <c r="B2826">
        <v>11</v>
      </c>
      <c r="C2826">
        <v>10</v>
      </c>
      <c r="D2826" s="30">
        <f t="shared" si="44"/>
        <v>39031</v>
      </c>
      <c r="E2826">
        <v>243.26</v>
      </c>
      <c r="F2826">
        <v>109.83</v>
      </c>
      <c r="G2826">
        <v>8.8710000000000004</v>
      </c>
      <c r="H2826">
        <v>5.3470000000000004</v>
      </c>
      <c r="I2826">
        <v>7.9930000000000003</v>
      </c>
      <c r="J2826">
        <v>4.2469999999999999</v>
      </c>
      <c r="K2826">
        <v>4.0839999999999996</v>
      </c>
      <c r="L2826">
        <v>21.888999999999999</v>
      </c>
    </row>
    <row r="2827" spans="1:12">
      <c r="A2827" s="15">
        <v>2006</v>
      </c>
      <c r="B2827">
        <v>11</v>
      </c>
      <c r="C2827">
        <v>13</v>
      </c>
      <c r="D2827" s="30">
        <f t="shared" si="44"/>
        <v>39034</v>
      </c>
      <c r="E2827">
        <v>243.21</v>
      </c>
      <c r="F2827">
        <v>109.95</v>
      </c>
      <c r="G2827">
        <v>8.9779999999999998</v>
      </c>
      <c r="H2827">
        <v>5.4349999999999996</v>
      </c>
      <c r="I2827">
        <v>7.96</v>
      </c>
      <c r="J2827">
        <v>4.2990000000000004</v>
      </c>
      <c r="K2827">
        <v>4.1349999999999998</v>
      </c>
      <c r="L2827">
        <v>22.552</v>
      </c>
    </row>
    <row r="2828" spans="1:12">
      <c r="A2828" s="15">
        <v>2006</v>
      </c>
      <c r="B2828">
        <v>11</v>
      </c>
      <c r="C2828">
        <v>14</v>
      </c>
      <c r="D2828" s="30">
        <f t="shared" si="44"/>
        <v>39035</v>
      </c>
      <c r="E2828">
        <v>242.19</v>
      </c>
      <c r="F2828">
        <v>109.45</v>
      </c>
      <c r="G2828">
        <v>8.9779999999999998</v>
      </c>
      <c r="H2828">
        <v>5.4320000000000004</v>
      </c>
      <c r="I2828">
        <v>8.0129999999999999</v>
      </c>
      <c r="J2828">
        <v>4.306</v>
      </c>
      <c r="K2828">
        <v>4.1399999999999997</v>
      </c>
      <c r="L2828">
        <v>22.568999999999999</v>
      </c>
    </row>
    <row r="2829" spans="1:12">
      <c r="A2829" s="15">
        <v>2006</v>
      </c>
      <c r="B2829">
        <v>11</v>
      </c>
      <c r="C2829">
        <v>15</v>
      </c>
      <c r="D2829" s="30">
        <f t="shared" si="44"/>
        <v>39036</v>
      </c>
      <c r="E2829">
        <v>242.39</v>
      </c>
      <c r="F2829">
        <v>109.52</v>
      </c>
      <c r="G2829">
        <v>8.9779999999999998</v>
      </c>
      <c r="H2829">
        <v>5.43</v>
      </c>
      <c r="I2829">
        <v>8.0039999999999996</v>
      </c>
      <c r="J2829">
        <v>4.3029999999999999</v>
      </c>
      <c r="K2829">
        <v>4.1379999999999999</v>
      </c>
      <c r="L2829">
        <v>22.548999999999999</v>
      </c>
    </row>
    <row r="2830" spans="1:12">
      <c r="A2830" s="15">
        <v>2006</v>
      </c>
      <c r="B2830">
        <v>11</v>
      </c>
      <c r="C2830">
        <v>16</v>
      </c>
      <c r="D2830" s="30">
        <f t="shared" si="44"/>
        <v>39037</v>
      </c>
      <c r="E2830">
        <v>243.19</v>
      </c>
      <c r="F2830">
        <v>109.86</v>
      </c>
      <c r="G2830">
        <v>8.9779999999999998</v>
      </c>
      <c r="H2830">
        <v>5.4269999999999996</v>
      </c>
      <c r="I2830">
        <v>7.9329999999999998</v>
      </c>
      <c r="J2830">
        <v>4.3029999999999999</v>
      </c>
      <c r="K2830">
        <v>4.1390000000000002</v>
      </c>
      <c r="L2830">
        <v>22.547000000000001</v>
      </c>
    </row>
    <row r="2831" spans="1:12">
      <c r="A2831" s="15">
        <v>2006</v>
      </c>
      <c r="B2831">
        <v>11</v>
      </c>
      <c r="C2831">
        <v>17</v>
      </c>
      <c r="D2831" s="30">
        <f t="shared" si="44"/>
        <v>39038</v>
      </c>
      <c r="E2831">
        <v>242.42</v>
      </c>
      <c r="F2831">
        <v>109.48</v>
      </c>
      <c r="G2831">
        <v>8.9779999999999998</v>
      </c>
      <c r="H2831">
        <v>5.4240000000000004</v>
      </c>
      <c r="I2831">
        <v>8.0220000000000002</v>
      </c>
      <c r="J2831">
        <v>4.2969999999999997</v>
      </c>
      <c r="K2831">
        <v>4.1310000000000002</v>
      </c>
      <c r="L2831">
        <v>22.495000000000001</v>
      </c>
    </row>
    <row r="2832" spans="1:12">
      <c r="A2832" s="15">
        <v>2006</v>
      </c>
      <c r="B2832">
        <v>11</v>
      </c>
      <c r="C2832">
        <v>20</v>
      </c>
      <c r="D2832" s="30">
        <f t="shared" si="44"/>
        <v>39041</v>
      </c>
      <c r="E2832">
        <v>242.74</v>
      </c>
      <c r="F2832">
        <v>109.55</v>
      </c>
      <c r="G2832">
        <v>8.9779999999999998</v>
      </c>
      <c r="H2832">
        <v>5.4160000000000004</v>
      </c>
      <c r="I2832">
        <v>8.0229999999999997</v>
      </c>
      <c r="J2832">
        <v>4.2889999999999997</v>
      </c>
      <c r="K2832">
        <v>4.1230000000000002</v>
      </c>
      <c r="L2832">
        <v>22.422999999999998</v>
      </c>
    </row>
    <row r="2833" spans="1:12">
      <c r="A2833" s="15">
        <v>2006</v>
      </c>
      <c r="B2833">
        <v>11</v>
      </c>
      <c r="C2833">
        <v>21</v>
      </c>
      <c r="D2833" s="30">
        <f t="shared" si="44"/>
        <v>39042</v>
      </c>
      <c r="E2833">
        <v>243.17</v>
      </c>
      <c r="F2833">
        <v>109.72</v>
      </c>
      <c r="G2833">
        <v>8.9779999999999998</v>
      </c>
      <c r="H2833">
        <v>5.4130000000000003</v>
      </c>
      <c r="I2833">
        <v>7.9889999999999999</v>
      </c>
      <c r="J2833">
        <v>4.2869999999999999</v>
      </c>
      <c r="K2833">
        <v>4.1219999999999999</v>
      </c>
      <c r="L2833">
        <v>22.41</v>
      </c>
    </row>
    <row r="2834" spans="1:12">
      <c r="A2834" s="15">
        <v>2006</v>
      </c>
      <c r="B2834">
        <v>11</v>
      </c>
      <c r="C2834">
        <v>22</v>
      </c>
      <c r="D2834" s="30">
        <f t="shared" si="44"/>
        <v>39043</v>
      </c>
      <c r="E2834">
        <v>243.78</v>
      </c>
      <c r="F2834">
        <v>109.97</v>
      </c>
      <c r="G2834">
        <v>8.9779999999999998</v>
      </c>
      <c r="H2834">
        <v>5.41</v>
      </c>
      <c r="I2834">
        <v>7.9379999999999997</v>
      </c>
      <c r="J2834">
        <v>4.2859999999999996</v>
      </c>
      <c r="K2834">
        <v>4.1230000000000002</v>
      </c>
      <c r="L2834">
        <v>22.402000000000001</v>
      </c>
    </row>
    <row r="2835" spans="1:12">
      <c r="A2835" s="15">
        <v>2006</v>
      </c>
      <c r="B2835">
        <v>11</v>
      </c>
      <c r="C2835">
        <v>23</v>
      </c>
      <c r="D2835" s="30">
        <f t="shared" si="44"/>
        <v>39044</v>
      </c>
      <c r="E2835">
        <v>244.36</v>
      </c>
      <c r="F2835">
        <v>110.21</v>
      </c>
      <c r="G2835">
        <v>8.9779999999999998</v>
      </c>
      <c r="H2835">
        <v>5.407</v>
      </c>
      <c r="I2835">
        <v>7.89</v>
      </c>
      <c r="J2835">
        <v>4.2850000000000001</v>
      </c>
      <c r="K2835">
        <v>4.1230000000000002</v>
      </c>
      <c r="L2835">
        <v>22.393000000000001</v>
      </c>
    </row>
    <row r="2836" spans="1:12">
      <c r="A2836" s="15">
        <v>2006</v>
      </c>
      <c r="B2836">
        <v>11</v>
      </c>
      <c r="C2836">
        <v>24</v>
      </c>
      <c r="D2836" s="30">
        <f t="shared" si="44"/>
        <v>39045</v>
      </c>
      <c r="E2836">
        <v>244.55</v>
      </c>
      <c r="F2836">
        <v>110.27</v>
      </c>
      <c r="G2836">
        <v>8.9779999999999998</v>
      </c>
      <c r="H2836">
        <v>5.4050000000000002</v>
      </c>
      <c r="I2836">
        <v>7.8360000000000003</v>
      </c>
      <c r="J2836">
        <v>4.2930000000000001</v>
      </c>
      <c r="K2836">
        <v>4.1310000000000002</v>
      </c>
      <c r="L2836">
        <v>22.428000000000001</v>
      </c>
    </row>
    <row r="2837" spans="1:12">
      <c r="A2837" s="15">
        <v>2006</v>
      </c>
      <c r="B2837">
        <v>11</v>
      </c>
      <c r="C2837">
        <v>27</v>
      </c>
      <c r="D2837" s="30">
        <f t="shared" si="44"/>
        <v>39048</v>
      </c>
      <c r="E2837">
        <v>245.21</v>
      </c>
      <c r="F2837">
        <v>110.5</v>
      </c>
      <c r="G2837">
        <v>8.9779999999999998</v>
      </c>
      <c r="H2837">
        <v>5.3959999999999999</v>
      </c>
      <c r="I2837">
        <v>7.8019999999999996</v>
      </c>
      <c r="J2837">
        <v>4.2859999999999996</v>
      </c>
      <c r="K2837">
        <v>4.125</v>
      </c>
      <c r="L2837">
        <v>22.367999999999999</v>
      </c>
    </row>
    <row r="2838" spans="1:12">
      <c r="A2838" s="15">
        <v>2006</v>
      </c>
      <c r="B2838">
        <v>11</v>
      </c>
      <c r="C2838">
        <v>28</v>
      </c>
      <c r="D2838" s="30">
        <f t="shared" si="44"/>
        <v>39049</v>
      </c>
      <c r="E2838">
        <v>244.72</v>
      </c>
      <c r="F2838">
        <v>110.25</v>
      </c>
      <c r="G2838">
        <v>8.9779999999999998</v>
      </c>
      <c r="H2838">
        <v>5.3929999999999998</v>
      </c>
      <c r="I2838">
        <v>7.8620000000000001</v>
      </c>
      <c r="J2838">
        <v>4.2809999999999997</v>
      </c>
      <c r="K2838">
        <v>4.1189999999999998</v>
      </c>
      <c r="L2838">
        <v>22.324999999999999</v>
      </c>
    </row>
    <row r="2839" spans="1:12">
      <c r="A2839" s="15">
        <v>2006</v>
      </c>
      <c r="B2839">
        <v>11</v>
      </c>
      <c r="C2839">
        <v>29</v>
      </c>
      <c r="D2839" s="30">
        <f t="shared" si="44"/>
        <v>39050</v>
      </c>
      <c r="E2839">
        <v>244.59</v>
      </c>
      <c r="F2839">
        <v>110.16</v>
      </c>
      <c r="G2839">
        <v>8.9779999999999998</v>
      </c>
      <c r="H2839">
        <v>5.391</v>
      </c>
      <c r="I2839">
        <v>7.8860000000000001</v>
      </c>
      <c r="J2839">
        <v>4.2770000000000001</v>
      </c>
      <c r="K2839">
        <v>4.1150000000000002</v>
      </c>
      <c r="L2839">
        <v>22.294</v>
      </c>
    </row>
    <row r="2840" spans="1:12">
      <c r="A2840" s="15">
        <v>2006</v>
      </c>
      <c r="B2840">
        <v>11</v>
      </c>
      <c r="C2840">
        <v>30</v>
      </c>
      <c r="D2840" s="30">
        <f t="shared" si="44"/>
        <v>39051</v>
      </c>
      <c r="E2840">
        <v>244.78</v>
      </c>
      <c r="F2840">
        <v>110.22</v>
      </c>
      <c r="G2840">
        <v>8.9779999999999998</v>
      </c>
      <c r="H2840">
        <v>5.3879999999999999</v>
      </c>
      <c r="I2840">
        <v>7.7919999999999998</v>
      </c>
      <c r="J2840">
        <v>4.2930000000000001</v>
      </c>
      <c r="K2840">
        <v>4.1319999999999997</v>
      </c>
      <c r="L2840">
        <v>22.378</v>
      </c>
    </row>
    <row r="2841" spans="1:12">
      <c r="A2841" s="15">
        <v>2006</v>
      </c>
      <c r="B2841">
        <v>12</v>
      </c>
      <c r="C2841">
        <v>1</v>
      </c>
      <c r="D2841" s="30">
        <f t="shared" si="44"/>
        <v>39052</v>
      </c>
      <c r="E2841">
        <v>243.98</v>
      </c>
      <c r="F2841">
        <v>109.83</v>
      </c>
      <c r="G2841">
        <v>8.9779999999999998</v>
      </c>
      <c r="H2841">
        <v>5.3849999999999998</v>
      </c>
      <c r="I2841">
        <v>7.883</v>
      </c>
      <c r="J2841">
        <v>4.2869999999999999</v>
      </c>
      <c r="K2841">
        <v>4.1239999999999997</v>
      </c>
      <c r="L2841">
        <v>22.326000000000001</v>
      </c>
    </row>
    <row r="2842" spans="1:12">
      <c r="A2842" s="15">
        <v>2006</v>
      </c>
      <c r="B2842">
        <v>12</v>
      </c>
      <c r="C2842">
        <v>4</v>
      </c>
      <c r="D2842" s="30">
        <f t="shared" si="44"/>
        <v>39055</v>
      </c>
      <c r="E2842">
        <v>245.26</v>
      </c>
      <c r="F2842">
        <v>110.34</v>
      </c>
      <c r="G2842">
        <v>8.9779999999999998</v>
      </c>
      <c r="H2842">
        <v>5.3769999999999998</v>
      </c>
      <c r="I2842">
        <v>7.7859999999999996</v>
      </c>
      <c r="J2842">
        <v>4.282</v>
      </c>
      <c r="K2842">
        <v>4.1210000000000004</v>
      </c>
      <c r="L2842">
        <v>22.285</v>
      </c>
    </row>
    <row r="2843" spans="1:12">
      <c r="A2843" s="15">
        <v>2006</v>
      </c>
      <c r="B2843">
        <v>12</v>
      </c>
      <c r="C2843">
        <v>5</v>
      </c>
      <c r="D2843" s="30">
        <f t="shared" si="44"/>
        <v>39056</v>
      </c>
      <c r="E2843">
        <v>244.84</v>
      </c>
      <c r="F2843">
        <v>110.12</v>
      </c>
      <c r="G2843">
        <v>8.9779999999999998</v>
      </c>
      <c r="H2843">
        <v>5.3739999999999997</v>
      </c>
      <c r="I2843">
        <v>7.84</v>
      </c>
      <c r="J2843">
        <v>4.2770000000000001</v>
      </c>
      <c r="K2843">
        <v>4.1159999999999997</v>
      </c>
      <c r="L2843">
        <v>22.244</v>
      </c>
    </row>
    <row r="2844" spans="1:12">
      <c r="A2844" s="15">
        <v>2006</v>
      </c>
      <c r="B2844">
        <v>12</v>
      </c>
      <c r="C2844">
        <v>6</v>
      </c>
      <c r="D2844" s="30">
        <f t="shared" si="44"/>
        <v>39057</v>
      </c>
      <c r="E2844">
        <v>244.83</v>
      </c>
      <c r="F2844">
        <v>110.09</v>
      </c>
      <c r="G2844">
        <v>8.9779999999999998</v>
      </c>
      <c r="H2844">
        <v>5.3710000000000004</v>
      </c>
      <c r="I2844">
        <v>7.8520000000000003</v>
      </c>
      <c r="J2844">
        <v>4.274</v>
      </c>
      <c r="K2844">
        <v>4.1120000000000001</v>
      </c>
      <c r="L2844">
        <v>22.216999999999999</v>
      </c>
    </row>
    <row r="2845" spans="1:12">
      <c r="A2845" s="15">
        <v>2006</v>
      </c>
      <c r="B2845">
        <v>12</v>
      </c>
      <c r="C2845">
        <v>6</v>
      </c>
      <c r="D2845" s="30">
        <f t="shared" si="44"/>
        <v>39057</v>
      </c>
      <c r="E2845">
        <v>244.83</v>
      </c>
      <c r="F2845">
        <v>110.09</v>
      </c>
      <c r="G2845">
        <v>8.9779999999999998</v>
      </c>
      <c r="H2845">
        <v>5.3710000000000004</v>
      </c>
      <c r="I2845">
        <v>7.8520000000000003</v>
      </c>
      <c r="J2845">
        <v>4.274</v>
      </c>
      <c r="K2845">
        <v>4.1120000000000001</v>
      </c>
      <c r="L2845">
        <v>22.216999999999999</v>
      </c>
    </row>
    <row r="2846" spans="1:12">
      <c r="A2846" s="15">
        <v>2006</v>
      </c>
      <c r="B2846">
        <v>12</v>
      </c>
      <c r="C2846">
        <v>7</v>
      </c>
      <c r="D2846" s="30">
        <f t="shared" si="44"/>
        <v>39058</v>
      </c>
      <c r="E2846">
        <v>245.58</v>
      </c>
      <c r="F2846">
        <v>110.41</v>
      </c>
      <c r="G2846">
        <v>8.9779999999999998</v>
      </c>
      <c r="H2846">
        <v>5.3680000000000003</v>
      </c>
      <c r="I2846">
        <v>7.7869999999999999</v>
      </c>
      <c r="J2846">
        <v>4.274</v>
      </c>
      <c r="K2846">
        <v>4.1130000000000004</v>
      </c>
      <c r="L2846">
        <v>22.213000000000001</v>
      </c>
    </row>
    <row r="2847" spans="1:12">
      <c r="A2847" s="15">
        <v>2006</v>
      </c>
      <c r="B2847">
        <v>12</v>
      </c>
      <c r="C2847">
        <v>8</v>
      </c>
      <c r="D2847" s="30">
        <f t="shared" si="44"/>
        <v>39059</v>
      </c>
      <c r="E2847">
        <v>246.05</v>
      </c>
      <c r="F2847">
        <v>110.6</v>
      </c>
      <c r="G2847">
        <v>8.9779999999999998</v>
      </c>
      <c r="H2847">
        <v>5.3659999999999997</v>
      </c>
      <c r="I2847">
        <v>7.7510000000000003</v>
      </c>
      <c r="J2847">
        <v>4.2720000000000002</v>
      </c>
      <c r="K2847">
        <v>4.1130000000000004</v>
      </c>
      <c r="L2847">
        <v>22.201000000000001</v>
      </c>
    </row>
    <row r="2848" spans="1:12">
      <c r="A2848" s="15">
        <v>2006</v>
      </c>
      <c r="B2848">
        <v>12</v>
      </c>
      <c r="C2848">
        <v>11</v>
      </c>
      <c r="D2848" s="30">
        <f t="shared" si="44"/>
        <v>39062</v>
      </c>
      <c r="E2848">
        <v>243.64</v>
      </c>
      <c r="F2848">
        <v>109.42</v>
      </c>
      <c r="G2848">
        <v>8.9529999999999994</v>
      </c>
      <c r="H2848">
        <v>5.3879999999999999</v>
      </c>
      <c r="I2848">
        <v>8.0239999999999991</v>
      </c>
      <c r="J2848">
        <v>4.274</v>
      </c>
      <c r="K2848">
        <v>4.109</v>
      </c>
      <c r="L2848">
        <v>22.276</v>
      </c>
    </row>
    <row r="2849" spans="1:12">
      <c r="A2849" s="15">
        <v>2006</v>
      </c>
      <c r="B2849">
        <v>12</v>
      </c>
      <c r="C2849">
        <v>12</v>
      </c>
      <c r="D2849" s="30">
        <f t="shared" si="44"/>
        <v>39063</v>
      </c>
      <c r="E2849">
        <v>242.6</v>
      </c>
      <c r="F2849">
        <v>108.92</v>
      </c>
      <c r="G2849">
        <v>8.9529999999999994</v>
      </c>
      <c r="H2849">
        <v>5.3849999999999998</v>
      </c>
      <c r="I2849">
        <v>8.1419999999999995</v>
      </c>
      <c r="J2849">
        <v>4.2670000000000003</v>
      </c>
      <c r="K2849">
        <v>4.0999999999999996</v>
      </c>
      <c r="L2849">
        <v>22.215</v>
      </c>
    </row>
    <row r="2850" spans="1:12">
      <c r="A2850" s="15">
        <v>2006</v>
      </c>
      <c r="B2850">
        <v>12</v>
      </c>
      <c r="C2850">
        <v>13</v>
      </c>
      <c r="D2850" s="30">
        <f t="shared" si="44"/>
        <v>39064</v>
      </c>
      <c r="E2850">
        <v>242.64</v>
      </c>
      <c r="F2850">
        <v>108.91</v>
      </c>
      <c r="G2850">
        <v>8.9529999999999994</v>
      </c>
      <c r="H2850">
        <v>5.383</v>
      </c>
      <c r="I2850">
        <v>8.1489999999999991</v>
      </c>
      <c r="J2850">
        <v>4.2640000000000002</v>
      </c>
      <c r="K2850">
        <v>4.0970000000000004</v>
      </c>
      <c r="L2850">
        <v>22.189</v>
      </c>
    </row>
    <row r="2851" spans="1:12">
      <c r="A2851" s="15">
        <v>2006</v>
      </c>
      <c r="B2851">
        <v>12</v>
      </c>
      <c r="C2851">
        <v>14</v>
      </c>
      <c r="D2851" s="30">
        <f t="shared" si="44"/>
        <v>39065</v>
      </c>
      <c r="E2851">
        <v>241.69</v>
      </c>
      <c r="F2851">
        <v>108.45</v>
      </c>
      <c r="G2851">
        <v>8.9529999999999994</v>
      </c>
      <c r="H2851">
        <v>5.38</v>
      </c>
      <c r="I2851">
        <v>8.2579999999999991</v>
      </c>
      <c r="J2851">
        <v>4.2569999999999997</v>
      </c>
      <c r="K2851">
        <v>4.0880000000000001</v>
      </c>
      <c r="L2851">
        <v>22.132000000000001</v>
      </c>
    </row>
    <row r="2852" spans="1:12">
      <c r="A2852" s="15">
        <v>2006</v>
      </c>
      <c r="B2852">
        <v>12</v>
      </c>
      <c r="C2852">
        <v>15</v>
      </c>
      <c r="D2852" s="30">
        <f t="shared" si="44"/>
        <v>39066</v>
      </c>
      <c r="E2852">
        <v>241.94</v>
      </c>
      <c r="F2852">
        <v>108.54</v>
      </c>
      <c r="G2852">
        <v>8.9529999999999994</v>
      </c>
      <c r="H2852">
        <v>5.3769999999999998</v>
      </c>
      <c r="I2852">
        <v>8.2430000000000003</v>
      </c>
      <c r="J2852">
        <v>4.2549999999999999</v>
      </c>
      <c r="K2852">
        <v>4.0860000000000003</v>
      </c>
      <c r="L2852">
        <v>22.113</v>
      </c>
    </row>
    <row r="2853" spans="1:12">
      <c r="A2853" s="15">
        <v>2006</v>
      </c>
      <c r="B2853">
        <v>12</v>
      </c>
      <c r="C2853">
        <v>18</v>
      </c>
      <c r="D2853" s="30">
        <f t="shared" si="44"/>
        <v>39069</v>
      </c>
      <c r="E2853">
        <v>245.22</v>
      </c>
      <c r="F2853">
        <v>109.97</v>
      </c>
      <c r="G2853">
        <v>8.9529999999999994</v>
      </c>
      <c r="H2853">
        <v>5.3689999999999998</v>
      </c>
      <c r="I2853">
        <v>7.94</v>
      </c>
      <c r="J2853">
        <v>4.258</v>
      </c>
      <c r="K2853">
        <v>4.0949999999999998</v>
      </c>
      <c r="L2853">
        <v>22.135999999999999</v>
      </c>
    </row>
    <row r="2854" spans="1:12">
      <c r="A2854" s="15">
        <v>2006</v>
      </c>
      <c r="B2854">
        <v>12</v>
      </c>
      <c r="C2854">
        <v>19</v>
      </c>
      <c r="D2854" s="30">
        <f t="shared" si="44"/>
        <v>39070</v>
      </c>
      <c r="E2854">
        <v>242.87</v>
      </c>
      <c r="F2854">
        <v>108.86</v>
      </c>
      <c r="G2854">
        <v>8.9529999999999994</v>
      </c>
      <c r="H2854">
        <v>5.3659999999999997</v>
      </c>
      <c r="I2854">
        <v>8.1920000000000002</v>
      </c>
      <c r="J2854">
        <v>4.2460000000000004</v>
      </c>
      <c r="K2854">
        <v>4.0780000000000003</v>
      </c>
      <c r="L2854">
        <v>22.033999999999999</v>
      </c>
    </row>
    <row r="2855" spans="1:12">
      <c r="A2855" s="15">
        <v>2006</v>
      </c>
      <c r="B2855">
        <v>12</v>
      </c>
      <c r="C2855">
        <v>20</v>
      </c>
      <c r="D2855" s="30">
        <f t="shared" si="44"/>
        <v>39071</v>
      </c>
      <c r="E2855">
        <v>243.77</v>
      </c>
      <c r="F2855">
        <v>109.25</v>
      </c>
      <c r="G2855">
        <v>8.9529999999999994</v>
      </c>
      <c r="H2855">
        <v>5.3630000000000004</v>
      </c>
      <c r="I2855">
        <v>8.1110000000000007</v>
      </c>
      <c r="J2855">
        <v>4.2460000000000004</v>
      </c>
      <c r="K2855">
        <v>4.08</v>
      </c>
      <c r="L2855">
        <v>22.036000000000001</v>
      </c>
    </row>
    <row r="2856" spans="1:12">
      <c r="A2856" s="15">
        <v>2006</v>
      </c>
      <c r="B2856">
        <v>12</v>
      </c>
      <c r="C2856">
        <v>21</v>
      </c>
      <c r="D2856" s="30">
        <f t="shared" si="44"/>
        <v>39072</v>
      </c>
      <c r="E2856">
        <v>241</v>
      </c>
      <c r="F2856">
        <v>107.95</v>
      </c>
      <c r="G2856">
        <v>8.9529999999999994</v>
      </c>
      <c r="H2856">
        <v>5.36</v>
      </c>
      <c r="I2856">
        <v>8.4090000000000007</v>
      </c>
      <c r="J2856">
        <v>4.2320000000000002</v>
      </c>
      <c r="K2856">
        <v>4.0609999999999999</v>
      </c>
      <c r="L2856">
        <v>21.92</v>
      </c>
    </row>
    <row r="2857" spans="1:12">
      <c r="A2857" s="15">
        <v>2006</v>
      </c>
      <c r="B2857">
        <v>12</v>
      </c>
      <c r="C2857">
        <v>22</v>
      </c>
      <c r="D2857" s="30">
        <f t="shared" si="44"/>
        <v>39073</v>
      </c>
      <c r="E2857">
        <v>242.62</v>
      </c>
      <c r="F2857">
        <v>108.67</v>
      </c>
      <c r="G2857">
        <v>8.9529999999999994</v>
      </c>
      <c r="H2857">
        <v>5.3579999999999997</v>
      </c>
      <c r="I2857">
        <v>8.2520000000000007</v>
      </c>
      <c r="J2857">
        <v>4.2350000000000003</v>
      </c>
      <c r="K2857">
        <v>4.0670000000000002</v>
      </c>
      <c r="L2857">
        <v>21.945</v>
      </c>
    </row>
    <row r="2858" spans="1:12">
      <c r="A2858" s="15">
        <v>2006</v>
      </c>
      <c r="B2858">
        <v>12</v>
      </c>
      <c r="C2858">
        <v>26</v>
      </c>
      <c r="D2858" s="30">
        <f t="shared" si="44"/>
        <v>39077</v>
      </c>
      <c r="E2858">
        <v>242.93</v>
      </c>
      <c r="F2858">
        <v>108.71</v>
      </c>
      <c r="G2858">
        <v>8.9529999999999994</v>
      </c>
      <c r="H2858">
        <v>5.3470000000000004</v>
      </c>
      <c r="I2858">
        <v>8.2650000000000006</v>
      </c>
      <c r="J2858">
        <v>4.2229999999999999</v>
      </c>
      <c r="K2858">
        <v>4.056</v>
      </c>
      <c r="L2858">
        <v>21.847000000000001</v>
      </c>
    </row>
    <row r="2859" spans="1:12">
      <c r="A2859" s="15">
        <v>2006</v>
      </c>
      <c r="B2859">
        <v>12</v>
      </c>
      <c r="C2859">
        <v>27</v>
      </c>
      <c r="D2859" s="30">
        <f t="shared" si="44"/>
        <v>39078</v>
      </c>
      <c r="E2859">
        <v>242.56</v>
      </c>
      <c r="F2859">
        <v>108.52</v>
      </c>
      <c r="G2859">
        <v>8.9529999999999994</v>
      </c>
      <c r="H2859">
        <v>5.3440000000000003</v>
      </c>
      <c r="I2859">
        <v>8.3149999999999995</v>
      </c>
      <c r="J2859">
        <v>4.2190000000000003</v>
      </c>
      <c r="K2859">
        <v>4.05</v>
      </c>
      <c r="L2859">
        <v>21.808</v>
      </c>
    </row>
    <row r="2860" spans="1:12">
      <c r="A2860" s="15">
        <v>2006</v>
      </c>
      <c r="B2860">
        <v>12</v>
      </c>
      <c r="C2860">
        <v>28</v>
      </c>
      <c r="D2860" s="30">
        <f t="shared" si="44"/>
        <v>39079</v>
      </c>
      <c r="E2860">
        <v>243.48</v>
      </c>
      <c r="F2860">
        <v>108.91</v>
      </c>
      <c r="G2860">
        <v>8.9529999999999994</v>
      </c>
      <c r="H2860">
        <v>5.3410000000000002</v>
      </c>
      <c r="I2860">
        <v>8.2309999999999999</v>
      </c>
      <c r="J2860">
        <v>4.2190000000000003</v>
      </c>
      <c r="K2860">
        <v>4.0519999999999996</v>
      </c>
      <c r="L2860">
        <v>21.81</v>
      </c>
    </row>
    <row r="2861" spans="1:12">
      <c r="A2861" s="15">
        <v>2006</v>
      </c>
      <c r="B2861">
        <v>12</v>
      </c>
      <c r="C2861">
        <v>29</v>
      </c>
      <c r="D2861" s="30">
        <f t="shared" si="44"/>
        <v>39080</v>
      </c>
      <c r="E2861">
        <v>241.67</v>
      </c>
      <c r="F2861">
        <v>108.05</v>
      </c>
      <c r="G2861">
        <v>8.9529999999999994</v>
      </c>
      <c r="H2861">
        <v>5.3380000000000001</v>
      </c>
      <c r="I2861">
        <v>8.4320000000000004</v>
      </c>
      <c r="J2861">
        <v>4.2089999999999996</v>
      </c>
      <c r="K2861">
        <v>4.0380000000000003</v>
      </c>
      <c r="L2861">
        <v>21.725000000000001</v>
      </c>
    </row>
    <row r="2862" spans="1:12">
      <c r="A2862" s="15">
        <v>2007</v>
      </c>
      <c r="B2862">
        <v>1</v>
      </c>
      <c r="C2862">
        <v>2</v>
      </c>
      <c r="D2862" s="30">
        <f t="shared" si="44"/>
        <v>39084</v>
      </c>
      <c r="E2862">
        <v>246.2</v>
      </c>
      <c r="F2862">
        <v>110.05</v>
      </c>
      <c r="G2862">
        <v>8.9529999999999994</v>
      </c>
      <c r="H2862">
        <v>5.33</v>
      </c>
      <c r="I2862">
        <v>7.8230000000000004</v>
      </c>
      <c r="J2862">
        <v>4.2530000000000001</v>
      </c>
      <c r="K2862">
        <v>4.093</v>
      </c>
      <c r="L2862">
        <v>21.995999999999999</v>
      </c>
    </row>
    <row r="2863" spans="1:12">
      <c r="A2863" s="15">
        <v>2007</v>
      </c>
      <c r="B2863">
        <v>1</v>
      </c>
      <c r="C2863">
        <v>3</v>
      </c>
      <c r="D2863" s="30">
        <f t="shared" si="44"/>
        <v>39085</v>
      </c>
      <c r="E2863">
        <v>245.02</v>
      </c>
      <c r="F2863">
        <v>109.48</v>
      </c>
      <c r="G2863">
        <v>9.0020000000000007</v>
      </c>
      <c r="H2863">
        <v>5.3639999999999999</v>
      </c>
      <c r="I2863">
        <v>7.96</v>
      </c>
      <c r="J2863">
        <v>4.266</v>
      </c>
      <c r="K2863">
        <v>4.1029999999999998</v>
      </c>
      <c r="L2863">
        <v>22.125</v>
      </c>
    </row>
    <row r="2864" spans="1:12">
      <c r="A2864" s="15">
        <v>2007</v>
      </c>
      <c r="B2864">
        <v>1</v>
      </c>
      <c r="C2864">
        <v>4</v>
      </c>
      <c r="D2864" s="30">
        <f t="shared" si="44"/>
        <v>39086</v>
      </c>
      <c r="E2864">
        <v>245.41</v>
      </c>
      <c r="F2864">
        <v>109.63</v>
      </c>
      <c r="G2864">
        <v>9.0020000000000007</v>
      </c>
      <c r="H2864">
        <v>5.3609999999999998</v>
      </c>
      <c r="I2864">
        <v>7.931</v>
      </c>
      <c r="J2864">
        <v>4.2640000000000002</v>
      </c>
      <c r="K2864">
        <v>4.1020000000000003</v>
      </c>
      <c r="L2864">
        <v>22.11</v>
      </c>
    </row>
    <row r="2865" spans="1:12">
      <c r="A2865" s="15">
        <v>2007</v>
      </c>
      <c r="B2865">
        <v>1</v>
      </c>
      <c r="C2865">
        <v>5</v>
      </c>
      <c r="D2865" s="30">
        <f t="shared" si="44"/>
        <v>39087</v>
      </c>
      <c r="E2865">
        <v>244.41</v>
      </c>
      <c r="F2865">
        <v>109.15</v>
      </c>
      <c r="G2865">
        <v>9.0020000000000007</v>
      </c>
      <c r="H2865">
        <v>5.3579999999999997</v>
      </c>
      <c r="I2865">
        <v>8.0429999999999993</v>
      </c>
      <c r="J2865">
        <v>4.2569999999999997</v>
      </c>
      <c r="K2865">
        <v>4.093</v>
      </c>
      <c r="L2865">
        <v>22.052</v>
      </c>
    </row>
    <row r="2866" spans="1:12">
      <c r="A2866" s="15">
        <v>2007</v>
      </c>
      <c r="B2866">
        <v>1</v>
      </c>
      <c r="C2866">
        <v>8</v>
      </c>
      <c r="D2866" s="30">
        <f t="shared" si="44"/>
        <v>39090</v>
      </c>
      <c r="E2866">
        <v>246.41</v>
      </c>
      <c r="F2866">
        <v>109.98</v>
      </c>
      <c r="G2866">
        <v>9.0020000000000007</v>
      </c>
      <c r="H2866">
        <v>5.35</v>
      </c>
      <c r="I2866">
        <v>7.8730000000000002</v>
      </c>
      <c r="J2866">
        <v>4.2549999999999999</v>
      </c>
      <c r="K2866">
        <v>4.0940000000000003</v>
      </c>
      <c r="L2866">
        <v>22.033000000000001</v>
      </c>
    </row>
    <row r="2867" spans="1:12">
      <c r="A2867" s="15">
        <v>2007</v>
      </c>
      <c r="B2867">
        <v>1</v>
      </c>
      <c r="C2867">
        <v>9</v>
      </c>
      <c r="D2867" s="30">
        <f t="shared" si="44"/>
        <v>39091</v>
      </c>
      <c r="E2867">
        <v>246.92</v>
      </c>
      <c r="F2867">
        <v>110.19</v>
      </c>
      <c r="G2867">
        <v>9.0020000000000007</v>
      </c>
      <c r="H2867">
        <v>5.3470000000000004</v>
      </c>
      <c r="I2867">
        <v>7.8330000000000002</v>
      </c>
      <c r="J2867">
        <v>4.2539999999999996</v>
      </c>
      <c r="K2867">
        <v>4.0940000000000003</v>
      </c>
      <c r="L2867">
        <v>22.021999999999998</v>
      </c>
    </row>
    <row r="2868" spans="1:12">
      <c r="A2868" s="15">
        <v>2007</v>
      </c>
      <c r="B2868">
        <v>1</v>
      </c>
      <c r="C2868">
        <v>10</v>
      </c>
      <c r="D2868" s="30">
        <f t="shared" si="44"/>
        <v>39092</v>
      </c>
      <c r="E2868">
        <v>246.59</v>
      </c>
      <c r="F2868">
        <v>110.01</v>
      </c>
      <c r="G2868">
        <v>9.0020000000000007</v>
      </c>
      <c r="H2868">
        <v>5.3440000000000003</v>
      </c>
      <c r="I2868">
        <v>7.8780000000000001</v>
      </c>
      <c r="J2868">
        <v>4.25</v>
      </c>
      <c r="K2868">
        <v>4.0880000000000001</v>
      </c>
      <c r="L2868">
        <v>21.984000000000002</v>
      </c>
    </row>
    <row r="2869" spans="1:12">
      <c r="A2869" s="15">
        <v>2007</v>
      </c>
      <c r="B2869">
        <v>1</v>
      </c>
      <c r="C2869">
        <v>11</v>
      </c>
      <c r="D2869" s="30">
        <f t="shared" si="44"/>
        <v>39093</v>
      </c>
      <c r="E2869">
        <v>245.58</v>
      </c>
      <c r="F2869">
        <v>109.53</v>
      </c>
      <c r="G2869">
        <v>9.0020000000000007</v>
      </c>
      <c r="H2869">
        <v>5.3419999999999996</v>
      </c>
      <c r="I2869">
        <v>7.9909999999999997</v>
      </c>
      <c r="J2869">
        <v>4.242</v>
      </c>
      <c r="K2869">
        <v>4.0789999999999997</v>
      </c>
      <c r="L2869">
        <v>21.925999999999998</v>
      </c>
    </row>
    <row r="2870" spans="1:12">
      <c r="A2870" s="15">
        <v>2007</v>
      </c>
      <c r="B2870">
        <v>1</v>
      </c>
      <c r="C2870">
        <v>12</v>
      </c>
      <c r="D2870" s="30">
        <f t="shared" si="44"/>
        <v>39094</v>
      </c>
      <c r="E2870">
        <v>250.44</v>
      </c>
      <c r="F2870">
        <v>111.72</v>
      </c>
      <c r="G2870">
        <v>9.0020000000000007</v>
      </c>
      <c r="H2870">
        <v>5.3390000000000004</v>
      </c>
      <c r="I2870">
        <v>7.5129999999999999</v>
      </c>
      <c r="J2870">
        <v>4.258</v>
      </c>
      <c r="K2870">
        <v>4.1040000000000001</v>
      </c>
      <c r="L2870">
        <v>22.047999999999998</v>
      </c>
    </row>
    <row r="2871" spans="1:12">
      <c r="A2871" s="15">
        <v>2007</v>
      </c>
      <c r="B2871">
        <v>1</v>
      </c>
      <c r="C2871">
        <v>15</v>
      </c>
      <c r="D2871" s="30">
        <f t="shared" si="44"/>
        <v>39097</v>
      </c>
      <c r="E2871">
        <v>243.47</v>
      </c>
      <c r="F2871">
        <v>108.47</v>
      </c>
      <c r="G2871">
        <v>9.0090000000000003</v>
      </c>
      <c r="H2871">
        <v>5.3360000000000003</v>
      </c>
      <c r="I2871">
        <v>8.2520000000000007</v>
      </c>
      <c r="J2871">
        <v>4.2249999999999996</v>
      </c>
      <c r="K2871">
        <v>4.0570000000000004</v>
      </c>
      <c r="L2871">
        <v>21.780999999999999</v>
      </c>
    </row>
    <row r="2872" spans="1:12">
      <c r="A2872" s="15">
        <v>2007</v>
      </c>
      <c r="B2872">
        <v>1</v>
      </c>
      <c r="C2872">
        <v>16</v>
      </c>
      <c r="D2872" s="30">
        <f t="shared" si="44"/>
        <v>39098</v>
      </c>
      <c r="E2872">
        <v>241.82</v>
      </c>
      <c r="F2872">
        <v>107.69</v>
      </c>
      <c r="G2872">
        <v>9.0090000000000003</v>
      </c>
      <c r="H2872">
        <v>5.3330000000000002</v>
      </c>
      <c r="I2872">
        <v>8.4350000000000005</v>
      </c>
      <c r="J2872">
        <v>4.2149999999999999</v>
      </c>
      <c r="K2872">
        <v>4.0439999999999996</v>
      </c>
      <c r="L2872">
        <v>21.702999999999999</v>
      </c>
    </row>
    <row r="2873" spans="1:12">
      <c r="A2873" s="15">
        <v>2007</v>
      </c>
      <c r="B2873">
        <v>1</v>
      </c>
      <c r="C2873">
        <v>17</v>
      </c>
      <c r="D2873" s="30">
        <f t="shared" si="44"/>
        <v>39099</v>
      </c>
      <c r="E2873">
        <v>244.54</v>
      </c>
      <c r="F2873">
        <v>108.9</v>
      </c>
      <c r="G2873">
        <v>9.0090000000000003</v>
      </c>
      <c r="H2873">
        <v>5.33</v>
      </c>
      <c r="I2873">
        <v>8.1649999999999991</v>
      </c>
      <c r="J2873">
        <v>4.2220000000000004</v>
      </c>
      <c r="K2873">
        <v>4.0570000000000004</v>
      </c>
      <c r="L2873">
        <v>21.760999999999999</v>
      </c>
    </row>
    <row r="2874" spans="1:12">
      <c r="A2874" s="15">
        <v>2007</v>
      </c>
      <c r="B2874">
        <v>1</v>
      </c>
      <c r="C2874">
        <v>18</v>
      </c>
      <c r="D2874" s="30">
        <f t="shared" si="44"/>
        <v>39100</v>
      </c>
      <c r="E2874">
        <v>242.26</v>
      </c>
      <c r="F2874">
        <v>107.84</v>
      </c>
      <c r="G2874">
        <v>9.0090000000000003</v>
      </c>
      <c r="H2874">
        <v>5.327</v>
      </c>
      <c r="I2874">
        <v>8.3580000000000005</v>
      </c>
      <c r="J2874">
        <v>4.2220000000000004</v>
      </c>
      <c r="K2874">
        <v>4.0519999999999996</v>
      </c>
      <c r="L2874">
        <v>21.728000000000002</v>
      </c>
    </row>
    <row r="2875" spans="1:12">
      <c r="A2875" s="15">
        <v>2007</v>
      </c>
      <c r="B2875">
        <v>1</v>
      </c>
      <c r="C2875">
        <v>19</v>
      </c>
      <c r="D2875" s="30">
        <f t="shared" si="44"/>
        <v>39101</v>
      </c>
      <c r="E2875">
        <v>251.93</v>
      </c>
      <c r="F2875">
        <v>112.21</v>
      </c>
      <c r="G2875">
        <v>9.0090000000000003</v>
      </c>
      <c r="H2875">
        <v>5.3239999999999998</v>
      </c>
      <c r="I2875">
        <v>7.3890000000000002</v>
      </c>
      <c r="J2875">
        <v>4.2549999999999999</v>
      </c>
      <c r="K2875">
        <v>4.1040000000000001</v>
      </c>
      <c r="L2875">
        <v>21.995999999999999</v>
      </c>
    </row>
    <row r="2876" spans="1:12">
      <c r="A2876" s="15">
        <v>2007</v>
      </c>
      <c r="B2876">
        <v>1</v>
      </c>
      <c r="C2876">
        <v>22</v>
      </c>
      <c r="D2876" s="30">
        <f t="shared" si="44"/>
        <v>39104</v>
      </c>
      <c r="E2876">
        <v>241.39</v>
      </c>
      <c r="F2876">
        <v>107.34</v>
      </c>
      <c r="G2876">
        <v>9.0090000000000003</v>
      </c>
      <c r="H2876">
        <v>5.3159999999999998</v>
      </c>
      <c r="I2876">
        <v>8.4949999999999992</v>
      </c>
      <c r="J2876">
        <v>4.2060000000000004</v>
      </c>
      <c r="K2876">
        <v>4.0339999999999998</v>
      </c>
      <c r="L2876">
        <v>21.594000000000001</v>
      </c>
    </row>
    <row r="2877" spans="1:12">
      <c r="A2877" s="15">
        <v>2007</v>
      </c>
      <c r="B2877">
        <v>1</v>
      </c>
      <c r="C2877">
        <v>23</v>
      </c>
      <c r="D2877" s="30">
        <f t="shared" si="44"/>
        <v>39105</v>
      </c>
      <c r="E2877">
        <v>242.59</v>
      </c>
      <c r="F2877">
        <v>107.86</v>
      </c>
      <c r="G2877">
        <v>9.0090000000000003</v>
      </c>
      <c r="H2877">
        <v>5.3129999999999997</v>
      </c>
      <c r="I2877">
        <v>8.3800000000000008</v>
      </c>
      <c r="J2877">
        <v>4.2069999999999999</v>
      </c>
      <c r="K2877">
        <v>4.0380000000000003</v>
      </c>
      <c r="L2877">
        <v>21.605</v>
      </c>
    </row>
    <row r="2878" spans="1:12">
      <c r="A2878" s="15">
        <v>2007</v>
      </c>
      <c r="B2878">
        <v>1</v>
      </c>
      <c r="C2878">
        <v>24</v>
      </c>
      <c r="D2878" s="30">
        <f t="shared" si="44"/>
        <v>39106</v>
      </c>
      <c r="E2878">
        <v>243.15</v>
      </c>
      <c r="F2878">
        <v>108.09</v>
      </c>
      <c r="G2878">
        <v>9.0090000000000003</v>
      </c>
      <c r="H2878">
        <v>5.3109999999999999</v>
      </c>
      <c r="I2878">
        <v>8.3320000000000007</v>
      </c>
      <c r="J2878">
        <v>4.2060000000000004</v>
      </c>
      <c r="K2878">
        <v>4.0380000000000003</v>
      </c>
      <c r="L2878">
        <v>21.596</v>
      </c>
    </row>
    <row r="2879" spans="1:12">
      <c r="A2879" s="15">
        <v>2007</v>
      </c>
      <c r="B2879">
        <v>1</v>
      </c>
      <c r="C2879">
        <v>25</v>
      </c>
      <c r="D2879" s="30">
        <f t="shared" si="44"/>
        <v>39107</v>
      </c>
      <c r="E2879">
        <v>243.14</v>
      </c>
      <c r="F2879">
        <v>108.06</v>
      </c>
      <c r="G2879">
        <v>9.0090000000000003</v>
      </c>
      <c r="H2879">
        <v>5.3079999999999998</v>
      </c>
      <c r="I2879">
        <v>8.3450000000000006</v>
      </c>
      <c r="J2879">
        <v>4.2030000000000003</v>
      </c>
      <c r="K2879">
        <v>4.0350000000000001</v>
      </c>
      <c r="L2879">
        <v>21.568999999999999</v>
      </c>
    </row>
    <row r="2880" spans="1:12">
      <c r="A2880" s="15">
        <v>2007</v>
      </c>
      <c r="B2880">
        <v>1</v>
      </c>
      <c r="C2880">
        <v>29</v>
      </c>
      <c r="D2880" s="30">
        <f t="shared" si="44"/>
        <v>39111</v>
      </c>
      <c r="E2880">
        <v>243.33</v>
      </c>
      <c r="F2880">
        <v>108.21</v>
      </c>
      <c r="G2880">
        <v>9.0090000000000003</v>
      </c>
      <c r="H2880">
        <v>5.2969999999999997</v>
      </c>
      <c r="I2880">
        <v>8.1989999999999998</v>
      </c>
      <c r="J2880">
        <v>4.22</v>
      </c>
      <c r="K2880">
        <v>4.0540000000000003</v>
      </c>
      <c r="L2880">
        <v>21.635999999999999</v>
      </c>
    </row>
    <row r="2881" spans="1:12">
      <c r="A2881" s="15">
        <v>2007</v>
      </c>
      <c r="B2881">
        <v>1</v>
      </c>
      <c r="C2881">
        <v>31</v>
      </c>
      <c r="D2881" s="30">
        <f t="shared" si="44"/>
        <v>39113</v>
      </c>
      <c r="E2881">
        <v>243.24</v>
      </c>
      <c r="F2881">
        <v>108.12</v>
      </c>
      <c r="G2881">
        <v>8.8849999999999998</v>
      </c>
      <c r="H2881">
        <v>5.3780000000000001</v>
      </c>
      <c r="I2881">
        <v>8.2460000000000004</v>
      </c>
      <c r="J2881">
        <v>4.2770000000000001</v>
      </c>
      <c r="K2881">
        <v>4.1070000000000002</v>
      </c>
      <c r="L2881">
        <v>22.140999999999998</v>
      </c>
    </row>
    <row r="2882" spans="1:12">
      <c r="A2882" s="15">
        <v>2007</v>
      </c>
      <c r="B2882">
        <v>2</v>
      </c>
      <c r="C2882">
        <v>2</v>
      </c>
      <c r="D2882" s="30">
        <f t="shared" ref="D2882:D2945" si="45">DATE(A2882,B2882,C2882)</f>
        <v>39115</v>
      </c>
      <c r="E2882">
        <v>244.58</v>
      </c>
      <c r="F2882">
        <v>108.7</v>
      </c>
      <c r="G2882">
        <v>8.8849999999999998</v>
      </c>
      <c r="H2882">
        <v>5.375</v>
      </c>
      <c r="I2882">
        <v>8.1210000000000004</v>
      </c>
      <c r="J2882">
        <v>4.2779999999999996</v>
      </c>
      <c r="K2882">
        <v>4.1109999999999998</v>
      </c>
      <c r="L2882">
        <v>22.154</v>
      </c>
    </row>
    <row r="2883" spans="1:12">
      <c r="A2883" s="15">
        <v>2007</v>
      </c>
      <c r="B2883">
        <v>2</v>
      </c>
      <c r="C2883">
        <v>5</v>
      </c>
      <c r="D2883" s="30">
        <f t="shared" si="45"/>
        <v>39118</v>
      </c>
      <c r="E2883">
        <v>244.96</v>
      </c>
      <c r="F2883">
        <v>108.8</v>
      </c>
      <c r="G2883">
        <v>8.9120000000000008</v>
      </c>
      <c r="H2883">
        <v>5.39</v>
      </c>
      <c r="I2883">
        <v>8.1120000000000001</v>
      </c>
      <c r="J2883">
        <v>4.2850000000000001</v>
      </c>
      <c r="K2883">
        <v>4.1180000000000003</v>
      </c>
      <c r="L2883">
        <v>22.219000000000001</v>
      </c>
    </row>
    <row r="2884" spans="1:12">
      <c r="A2884" s="15">
        <v>2007</v>
      </c>
      <c r="B2884">
        <v>2</v>
      </c>
      <c r="C2884">
        <v>6</v>
      </c>
      <c r="D2884" s="30">
        <f t="shared" si="45"/>
        <v>39119</v>
      </c>
      <c r="E2884">
        <v>242.84</v>
      </c>
      <c r="F2884">
        <v>107.81</v>
      </c>
      <c r="G2884">
        <v>8.9120000000000008</v>
      </c>
      <c r="H2884">
        <v>5.3869999999999996</v>
      </c>
      <c r="I2884">
        <v>8.3390000000000004</v>
      </c>
      <c r="J2884">
        <v>4.274</v>
      </c>
      <c r="K2884">
        <v>4.1029999999999998</v>
      </c>
      <c r="L2884">
        <v>22.128</v>
      </c>
    </row>
    <row r="2885" spans="1:12">
      <c r="A2885" s="15">
        <v>2007</v>
      </c>
      <c r="B2885">
        <v>2</v>
      </c>
      <c r="C2885">
        <v>7</v>
      </c>
      <c r="D2885" s="30">
        <f t="shared" si="45"/>
        <v>39120</v>
      </c>
      <c r="E2885">
        <v>244.08</v>
      </c>
      <c r="F2885">
        <v>108.35</v>
      </c>
      <c r="G2885">
        <v>8.9120000000000008</v>
      </c>
      <c r="H2885">
        <v>5.3849999999999998</v>
      </c>
      <c r="I2885">
        <v>8.2240000000000002</v>
      </c>
      <c r="J2885">
        <v>4.2759999999999998</v>
      </c>
      <c r="K2885">
        <v>4.1070000000000002</v>
      </c>
      <c r="L2885">
        <v>22.138000000000002</v>
      </c>
    </row>
    <row r="2886" spans="1:12">
      <c r="A2886" s="15">
        <v>2007</v>
      </c>
      <c r="B2886">
        <v>2</v>
      </c>
      <c r="C2886">
        <v>8</v>
      </c>
      <c r="D2886" s="30">
        <f t="shared" si="45"/>
        <v>39121</v>
      </c>
      <c r="E2886">
        <v>243.28</v>
      </c>
      <c r="F2886">
        <v>107.96</v>
      </c>
      <c r="G2886">
        <v>8.9120000000000008</v>
      </c>
      <c r="H2886">
        <v>5.3819999999999997</v>
      </c>
      <c r="I2886">
        <v>8.3170000000000002</v>
      </c>
      <c r="J2886">
        <v>4.2690000000000001</v>
      </c>
      <c r="K2886">
        <v>4.0990000000000002</v>
      </c>
      <c r="L2886">
        <v>22.087</v>
      </c>
    </row>
    <row r="2887" spans="1:12">
      <c r="A2887" s="15">
        <v>2007</v>
      </c>
      <c r="B2887">
        <v>2</v>
      </c>
      <c r="C2887">
        <v>9</v>
      </c>
      <c r="D2887" s="30">
        <f t="shared" si="45"/>
        <v>39122</v>
      </c>
      <c r="E2887">
        <v>242.81</v>
      </c>
      <c r="F2887">
        <v>107.72</v>
      </c>
      <c r="G2887">
        <v>8.9120000000000008</v>
      </c>
      <c r="H2887">
        <v>5.3789999999999996</v>
      </c>
      <c r="I2887">
        <v>8.3759999999999994</v>
      </c>
      <c r="J2887">
        <v>4.2640000000000002</v>
      </c>
      <c r="K2887">
        <v>4.093</v>
      </c>
      <c r="L2887">
        <v>22.045000000000002</v>
      </c>
    </row>
    <row r="2888" spans="1:12">
      <c r="A2888" s="15">
        <v>2007</v>
      </c>
      <c r="B2888">
        <v>2</v>
      </c>
      <c r="C2888">
        <v>12</v>
      </c>
      <c r="D2888" s="30">
        <f t="shared" si="45"/>
        <v>39125</v>
      </c>
      <c r="E2888">
        <v>243.24</v>
      </c>
      <c r="F2888">
        <v>107.84</v>
      </c>
      <c r="G2888">
        <v>8.8819999999999997</v>
      </c>
      <c r="H2888">
        <v>5.4059999999999997</v>
      </c>
      <c r="I2888">
        <v>8.3650000000000002</v>
      </c>
      <c r="J2888">
        <v>4.2789999999999999</v>
      </c>
      <c r="K2888">
        <v>4.1079999999999997</v>
      </c>
      <c r="L2888">
        <v>22.234000000000002</v>
      </c>
    </row>
    <row r="2889" spans="1:12">
      <c r="A2889" s="15">
        <v>2007</v>
      </c>
      <c r="B2889">
        <v>2</v>
      </c>
      <c r="C2889">
        <v>13</v>
      </c>
      <c r="D2889" s="30">
        <f t="shared" si="45"/>
        <v>39126</v>
      </c>
      <c r="E2889">
        <v>243.1</v>
      </c>
      <c r="F2889">
        <v>107.75</v>
      </c>
      <c r="G2889">
        <v>8.9139999999999997</v>
      </c>
      <c r="H2889">
        <v>5.4560000000000004</v>
      </c>
      <c r="I2889">
        <v>8.3759999999999994</v>
      </c>
      <c r="J2889">
        <v>4.3090000000000002</v>
      </c>
      <c r="K2889">
        <v>4.1349999999999998</v>
      </c>
      <c r="L2889">
        <v>22.603000000000002</v>
      </c>
    </row>
    <row r="2890" spans="1:12">
      <c r="A2890" s="15">
        <v>2007</v>
      </c>
      <c r="B2890">
        <v>2</v>
      </c>
      <c r="C2890">
        <v>14</v>
      </c>
      <c r="D2890" s="30">
        <f t="shared" si="45"/>
        <v>39127</v>
      </c>
      <c r="E2890">
        <v>240.61</v>
      </c>
      <c r="F2890">
        <v>106.6</v>
      </c>
      <c r="G2890">
        <v>8.9139999999999997</v>
      </c>
      <c r="H2890">
        <v>5.4530000000000003</v>
      </c>
      <c r="I2890">
        <v>8.6419999999999995</v>
      </c>
      <c r="J2890">
        <v>4.2949999999999999</v>
      </c>
      <c r="K2890">
        <v>4.117</v>
      </c>
      <c r="L2890">
        <v>22.495000000000001</v>
      </c>
    </row>
    <row r="2891" spans="1:12">
      <c r="A2891" s="15">
        <v>2007</v>
      </c>
      <c r="B2891">
        <v>2</v>
      </c>
      <c r="C2891">
        <v>15</v>
      </c>
      <c r="D2891" s="30">
        <f t="shared" si="45"/>
        <v>39128</v>
      </c>
      <c r="E2891">
        <v>241.13</v>
      </c>
      <c r="F2891">
        <v>106.81</v>
      </c>
      <c r="G2891">
        <v>8.9139999999999997</v>
      </c>
      <c r="H2891">
        <v>5.4509999999999996</v>
      </c>
      <c r="I2891">
        <v>8.6</v>
      </c>
      <c r="J2891">
        <v>4.2939999999999996</v>
      </c>
      <c r="K2891">
        <v>4.117</v>
      </c>
      <c r="L2891">
        <v>22.484999999999999</v>
      </c>
    </row>
    <row r="2892" spans="1:12">
      <c r="A2892" s="15">
        <v>2007</v>
      </c>
      <c r="B2892">
        <v>2</v>
      </c>
      <c r="C2892">
        <v>19</v>
      </c>
      <c r="D2892" s="30">
        <f t="shared" si="45"/>
        <v>39132</v>
      </c>
      <c r="E2892">
        <v>241.09</v>
      </c>
      <c r="F2892">
        <v>106.73</v>
      </c>
      <c r="G2892">
        <v>8.9139999999999997</v>
      </c>
      <c r="H2892">
        <v>5.4390000000000001</v>
      </c>
      <c r="I2892">
        <v>8.6310000000000002</v>
      </c>
      <c r="J2892">
        <v>4.2839999999999998</v>
      </c>
      <c r="K2892">
        <v>4.1070000000000002</v>
      </c>
      <c r="L2892">
        <v>22.388999999999999</v>
      </c>
    </row>
    <row r="2893" spans="1:12">
      <c r="A2893" s="15">
        <v>2007</v>
      </c>
      <c r="B2893">
        <v>2</v>
      </c>
      <c r="C2893">
        <v>20</v>
      </c>
      <c r="D2893" s="30">
        <f t="shared" si="45"/>
        <v>39133</v>
      </c>
      <c r="E2893">
        <v>240.94</v>
      </c>
      <c r="F2893">
        <v>106.63</v>
      </c>
      <c r="G2893">
        <v>8.9139999999999997</v>
      </c>
      <c r="H2893">
        <v>5.4370000000000003</v>
      </c>
      <c r="I2893">
        <v>8.6029999999999998</v>
      </c>
      <c r="J2893">
        <v>4.2919999999999998</v>
      </c>
      <c r="K2893">
        <v>4.1150000000000002</v>
      </c>
      <c r="L2893">
        <v>22.425000000000001</v>
      </c>
    </row>
    <row r="2894" spans="1:12">
      <c r="A2894" s="15">
        <v>2007</v>
      </c>
      <c r="B2894">
        <v>2</v>
      </c>
      <c r="C2894">
        <v>21</v>
      </c>
      <c r="D2894" s="30">
        <f t="shared" si="45"/>
        <v>39134</v>
      </c>
      <c r="E2894">
        <v>241.29</v>
      </c>
      <c r="F2894">
        <v>106.76</v>
      </c>
      <c r="G2894">
        <v>8.9139999999999997</v>
      </c>
      <c r="H2894">
        <v>5.4340000000000002</v>
      </c>
      <c r="I2894">
        <v>8.5779999999999994</v>
      </c>
      <c r="J2894">
        <v>4.29</v>
      </c>
      <c r="K2894">
        <v>4.1139999999999999</v>
      </c>
      <c r="L2894">
        <v>22.408999999999999</v>
      </c>
    </row>
    <row r="2895" spans="1:12">
      <c r="A2895" s="15">
        <v>2007</v>
      </c>
      <c r="B2895">
        <v>2</v>
      </c>
      <c r="C2895">
        <v>22</v>
      </c>
      <c r="D2895" s="30">
        <f t="shared" si="45"/>
        <v>39135</v>
      </c>
      <c r="E2895">
        <v>242.09</v>
      </c>
      <c r="F2895">
        <v>107.1</v>
      </c>
      <c r="G2895">
        <v>8.9139999999999997</v>
      </c>
      <c r="H2895">
        <v>5.431</v>
      </c>
      <c r="I2895">
        <v>8.5069999999999997</v>
      </c>
      <c r="J2895">
        <v>4.29</v>
      </c>
      <c r="K2895">
        <v>4.1150000000000002</v>
      </c>
      <c r="L2895">
        <v>22.407</v>
      </c>
    </row>
    <row r="2896" spans="1:12">
      <c r="A2896" s="15">
        <v>2007</v>
      </c>
      <c r="B2896">
        <v>2</v>
      </c>
      <c r="C2896">
        <v>23</v>
      </c>
      <c r="D2896" s="30">
        <f t="shared" si="45"/>
        <v>39136</v>
      </c>
      <c r="E2896">
        <v>244.89</v>
      </c>
      <c r="F2896">
        <v>108.34</v>
      </c>
      <c r="G2896">
        <v>8.9139999999999997</v>
      </c>
      <c r="H2896">
        <v>5.4279999999999999</v>
      </c>
      <c r="I2896">
        <v>8.2330000000000005</v>
      </c>
      <c r="J2896">
        <v>4.298</v>
      </c>
      <c r="K2896">
        <v>4.1280000000000001</v>
      </c>
      <c r="L2896">
        <v>22.468</v>
      </c>
    </row>
    <row r="2897" spans="1:12">
      <c r="A2897" s="15">
        <v>2007</v>
      </c>
      <c r="B2897">
        <v>2</v>
      </c>
      <c r="C2897">
        <v>26</v>
      </c>
      <c r="D2897" s="30">
        <f t="shared" si="45"/>
        <v>39139</v>
      </c>
      <c r="E2897">
        <v>241.51</v>
      </c>
      <c r="F2897">
        <v>106.94</v>
      </c>
      <c r="G2897">
        <v>8.9139999999999997</v>
      </c>
      <c r="H2897">
        <v>5.42</v>
      </c>
      <c r="I2897">
        <v>8.5180000000000007</v>
      </c>
      <c r="J2897">
        <v>4.2869999999999999</v>
      </c>
      <c r="K2897">
        <v>4.1120000000000001</v>
      </c>
      <c r="L2897">
        <v>22.350999999999999</v>
      </c>
    </row>
    <row r="2898" spans="1:12">
      <c r="A2898" s="15">
        <v>2007</v>
      </c>
      <c r="B2898">
        <v>2</v>
      </c>
      <c r="C2898">
        <v>27</v>
      </c>
      <c r="D2898" s="30">
        <f t="shared" si="45"/>
        <v>39140</v>
      </c>
      <c r="E2898">
        <v>241.78</v>
      </c>
      <c r="F2898">
        <v>107.04</v>
      </c>
      <c r="G2898">
        <v>8.9139999999999997</v>
      </c>
      <c r="H2898">
        <v>5.4169999999999998</v>
      </c>
      <c r="I2898">
        <v>8.5020000000000007</v>
      </c>
      <c r="J2898">
        <v>4.2850000000000001</v>
      </c>
      <c r="K2898">
        <v>4.1100000000000003</v>
      </c>
      <c r="L2898">
        <v>22.332999999999998</v>
      </c>
    </row>
    <row r="2899" spans="1:12">
      <c r="A2899" s="15">
        <v>2007</v>
      </c>
      <c r="B2899">
        <v>2</v>
      </c>
      <c r="C2899">
        <v>28</v>
      </c>
      <c r="D2899" s="30">
        <f t="shared" si="45"/>
        <v>39141</v>
      </c>
      <c r="E2899">
        <v>242.29</v>
      </c>
      <c r="F2899">
        <v>107.24</v>
      </c>
      <c r="G2899">
        <v>8.9139999999999997</v>
      </c>
      <c r="H2899">
        <v>5.4139999999999997</v>
      </c>
      <c r="I2899">
        <v>8.4610000000000003</v>
      </c>
      <c r="J2899">
        <v>4.2830000000000004</v>
      </c>
      <c r="K2899">
        <v>4.109</v>
      </c>
      <c r="L2899">
        <v>22.321000000000002</v>
      </c>
    </row>
    <row r="2900" spans="1:12">
      <c r="A2900" s="15">
        <v>2007</v>
      </c>
      <c r="B2900">
        <v>3</v>
      </c>
      <c r="C2900">
        <v>1</v>
      </c>
      <c r="D2900" s="30">
        <f t="shared" si="45"/>
        <v>39142</v>
      </c>
      <c r="E2900">
        <v>242.6</v>
      </c>
      <c r="F2900">
        <v>107.31</v>
      </c>
      <c r="G2900">
        <v>8.9139999999999997</v>
      </c>
      <c r="H2900">
        <v>5.4059999999999997</v>
      </c>
      <c r="I2900">
        <v>8.4629999999999992</v>
      </c>
      <c r="J2900">
        <v>4.2750000000000004</v>
      </c>
      <c r="K2900">
        <v>4.101</v>
      </c>
      <c r="L2900">
        <v>22.248999999999999</v>
      </c>
    </row>
    <row r="2901" spans="1:12">
      <c r="A2901" s="15">
        <v>2007</v>
      </c>
      <c r="B2901">
        <v>3</v>
      </c>
      <c r="C2901">
        <v>2</v>
      </c>
      <c r="D2901" s="30">
        <f t="shared" si="45"/>
        <v>39143</v>
      </c>
      <c r="E2901">
        <v>241.42</v>
      </c>
      <c r="F2901">
        <v>106.75</v>
      </c>
      <c r="G2901">
        <v>8.9139999999999997</v>
      </c>
      <c r="H2901">
        <v>5.4029999999999996</v>
      </c>
      <c r="I2901">
        <v>8.5960000000000001</v>
      </c>
      <c r="J2901">
        <v>4.2670000000000003</v>
      </c>
      <c r="K2901">
        <v>4.0910000000000002</v>
      </c>
      <c r="L2901">
        <v>22.184999999999999</v>
      </c>
    </row>
    <row r="2902" spans="1:12">
      <c r="A2902" s="15">
        <v>2007</v>
      </c>
      <c r="B2902">
        <v>3</v>
      </c>
      <c r="C2902">
        <v>5</v>
      </c>
      <c r="D2902" s="30">
        <f t="shared" si="45"/>
        <v>39146</v>
      </c>
      <c r="E2902">
        <v>241.2</v>
      </c>
      <c r="F2902">
        <v>106.81</v>
      </c>
      <c r="G2902">
        <v>8.9139999999999997</v>
      </c>
      <c r="H2902">
        <v>5.3949999999999996</v>
      </c>
      <c r="I2902">
        <v>8.5440000000000005</v>
      </c>
      <c r="J2902">
        <v>4.2699999999999996</v>
      </c>
      <c r="K2902">
        <v>4.0949999999999998</v>
      </c>
      <c r="L2902">
        <v>22.178999999999998</v>
      </c>
    </row>
    <row r="2903" spans="1:12">
      <c r="A2903" s="15">
        <v>2007</v>
      </c>
      <c r="B2903">
        <v>3</v>
      </c>
      <c r="C2903">
        <v>6</v>
      </c>
      <c r="D2903" s="30">
        <f t="shared" si="45"/>
        <v>39147</v>
      </c>
      <c r="E2903">
        <v>241.73</v>
      </c>
      <c r="F2903">
        <v>107.02</v>
      </c>
      <c r="G2903">
        <v>8.9139999999999997</v>
      </c>
      <c r="H2903">
        <v>5.3920000000000003</v>
      </c>
      <c r="I2903">
        <v>8.5009999999999994</v>
      </c>
      <c r="J2903">
        <v>4.2690000000000001</v>
      </c>
      <c r="K2903">
        <v>4.0949999999999998</v>
      </c>
      <c r="L2903">
        <v>22.169</v>
      </c>
    </row>
    <row r="2904" spans="1:12">
      <c r="A2904" s="15">
        <v>2007</v>
      </c>
      <c r="B2904">
        <v>3</v>
      </c>
      <c r="C2904">
        <v>7</v>
      </c>
      <c r="D2904" s="30">
        <f t="shared" si="45"/>
        <v>39148</v>
      </c>
      <c r="E2904">
        <v>241.19</v>
      </c>
      <c r="F2904">
        <v>106.75</v>
      </c>
      <c r="G2904">
        <v>8.9139999999999997</v>
      </c>
      <c r="H2904">
        <v>5.3890000000000002</v>
      </c>
      <c r="I2904">
        <v>8.5630000000000006</v>
      </c>
      <c r="J2904">
        <v>4.2649999999999997</v>
      </c>
      <c r="K2904">
        <v>4.09</v>
      </c>
      <c r="L2904">
        <v>22.131</v>
      </c>
    </row>
    <row r="2905" spans="1:12">
      <c r="A2905" s="15">
        <v>2007</v>
      </c>
      <c r="B2905">
        <v>3</v>
      </c>
      <c r="C2905">
        <v>8</v>
      </c>
      <c r="D2905" s="30">
        <f t="shared" si="45"/>
        <v>39149</v>
      </c>
      <c r="E2905">
        <v>242.18</v>
      </c>
      <c r="F2905">
        <v>107.17</v>
      </c>
      <c r="G2905">
        <v>8.907</v>
      </c>
      <c r="H2905">
        <v>5.4009999999999998</v>
      </c>
      <c r="I2905">
        <v>8.4689999999999994</v>
      </c>
      <c r="J2905">
        <v>4.2750000000000004</v>
      </c>
      <c r="K2905">
        <v>4.101</v>
      </c>
      <c r="L2905">
        <v>22.245999999999999</v>
      </c>
    </row>
    <row r="2906" spans="1:12">
      <c r="A2906" s="15">
        <v>2007</v>
      </c>
      <c r="B2906">
        <v>3</v>
      </c>
      <c r="C2906">
        <v>9</v>
      </c>
      <c r="D2906" s="30">
        <f t="shared" si="45"/>
        <v>39150</v>
      </c>
      <c r="E2906">
        <v>242.91</v>
      </c>
      <c r="F2906">
        <v>107.48</v>
      </c>
      <c r="G2906">
        <v>8.907</v>
      </c>
      <c r="H2906">
        <v>5.3979999999999997</v>
      </c>
      <c r="I2906">
        <v>8.391</v>
      </c>
      <c r="J2906">
        <v>4.2779999999999996</v>
      </c>
      <c r="K2906">
        <v>4.1059999999999999</v>
      </c>
      <c r="L2906">
        <v>22.26</v>
      </c>
    </row>
    <row r="2907" spans="1:12">
      <c r="A2907" s="15">
        <v>2007</v>
      </c>
      <c r="B2907">
        <v>3</v>
      </c>
      <c r="C2907">
        <v>12</v>
      </c>
      <c r="D2907" s="30">
        <f t="shared" si="45"/>
        <v>39153</v>
      </c>
      <c r="E2907">
        <v>243.24</v>
      </c>
      <c r="F2907">
        <v>107.72</v>
      </c>
      <c r="G2907">
        <v>8.907</v>
      </c>
      <c r="H2907">
        <v>5.39</v>
      </c>
      <c r="I2907">
        <v>8.3140000000000001</v>
      </c>
      <c r="J2907">
        <v>4.2789999999999999</v>
      </c>
      <c r="K2907">
        <v>4.1079999999999997</v>
      </c>
      <c r="L2907">
        <v>22.247</v>
      </c>
    </row>
    <row r="2908" spans="1:12">
      <c r="A2908" s="15">
        <v>2007</v>
      </c>
      <c r="B2908">
        <v>3</v>
      </c>
      <c r="C2908">
        <v>13</v>
      </c>
      <c r="D2908" s="30">
        <f t="shared" si="45"/>
        <v>39154</v>
      </c>
      <c r="E2908">
        <v>243.13</v>
      </c>
      <c r="F2908">
        <v>107.65</v>
      </c>
      <c r="G2908">
        <v>8.907</v>
      </c>
      <c r="H2908">
        <v>5.3869999999999996</v>
      </c>
      <c r="I2908">
        <v>8.3360000000000003</v>
      </c>
      <c r="J2908">
        <v>4.2750000000000004</v>
      </c>
      <c r="K2908">
        <v>4.1040000000000001</v>
      </c>
      <c r="L2908">
        <v>22.216000000000001</v>
      </c>
    </row>
    <row r="2909" spans="1:12">
      <c r="A2909" s="15">
        <v>2007</v>
      </c>
      <c r="B2909">
        <v>3</v>
      </c>
      <c r="C2909">
        <v>14</v>
      </c>
      <c r="D2909" s="30">
        <f t="shared" si="45"/>
        <v>39155</v>
      </c>
      <c r="E2909">
        <v>241.2</v>
      </c>
      <c r="F2909">
        <v>106.75</v>
      </c>
      <c r="G2909">
        <v>8.907</v>
      </c>
      <c r="H2909">
        <v>5.3840000000000003</v>
      </c>
      <c r="I2909">
        <v>8.5459999999999994</v>
      </c>
      <c r="J2909">
        <v>4.2649999999999997</v>
      </c>
      <c r="K2909">
        <v>4.09</v>
      </c>
      <c r="L2909">
        <v>22.128</v>
      </c>
    </row>
    <row r="2910" spans="1:12">
      <c r="A2910" s="15">
        <v>2007</v>
      </c>
      <c r="B2910">
        <v>3</v>
      </c>
      <c r="C2910">
        <v>15</v>
      </c>
      <c r="D2910" s="30">
        <f t="shared" si="45"/>
        <v>39156</v>
      </c>
      <c r="E2910">
        <v>243.31</v>
      </c>
      <c r="F2910">
        <v>107.68</v>
      </c>
      <c r="G2910">
        <v>8.907</v>
      </c>
      <c r="H2910">
        <v>5.3819999999999997</v>
      </c>
      <c r="I2910">
        <v>8.3409999999999993</v>
      </c>
      <c r="J2910">
        <v>4.2699999999999996</v>
      </c>
      <c r="K2910">
        <v>4.0990000000000002</v>
      </c>
      <c r="L2910">
        <v>22.167000000000002</v>
      </c>
    </row>
    <row r="2911" spans="1:12">
      <c r="A2911" s="15">
        <v>2007</v>
      </c>
      <c r="B2911">
        <v>3</v>
      </c>
      <c r="C2911">
        <v>16</v>
      </c>
      <c r="D2911" s="30">
        <f t="shared" si="45"/>
        <v>39157</v>
      </c>
      <c r="E2911">
        <v>239.91</v>
      </c>
      <c r="F2911">
        <v>106.12</v>
      </c>
      <c r="G2911">
        <v>8.907</v>
      </c>
      <c r="H2911">
        <v>5.3789999999999996</v>
      </c>
      <c r="I2911">
        <v>8.7029999999999994</v>
      </c>
      <c r="J2911">
        <v>4.2530000000000001</v>
      </c>
      <c r="K2911">
        <v>4.0759999999999996</v>
      </c>
      <c r="L2911">
        <v>22.033000000000001</v>
      </c>
    </row>
    <row r="2912" spans="1:12">
      <c r="A2912" s="15">
        <v>2007</v>
      </c>
      <c r="B2912">
        <v>3</v>
      </c>
      <c r="C2912">
        <v>20</v>
      </c>
      <c r="D2912" s="30">
        <f t="shared" si="45"/>
        <v>39161</v>
      </c>
      <c r="E2912">
        <v>240.11</v>
      </c>
      <c r="F2912">
        <v>106.11</v>
      </c>
      <c r="G2912">
        <v>8.907</v>
      </c>
      <c r="H2912">
        <v>5.3680000000000003</v>
      </c>
      <c r="I2912">
        <v>8.73</v>
      </c>
      <c r="J2912">
        <v>4.2409999999999997</v>
      </c>
      <c r="K2912">
        <v>4.0640000000000001</v>
      </c>
      <c r="L2912">
        <v>21.931000000000001</v>
      </c>
    </row>
    <row r="2913" spans="1:12">
      <c r="A2913" s="15">
        <v>2007</v>
      </c>
      <c r="B2913">
        <v>3</v>
      </c>
      <c r="C2913">
        <v>21</v>
      </c>
      <c r="D2913" s="30">
        <f t="shared" si="45"/>
        <v>39162</v>
      </c>
      <c r="E2913">
        <v>240.52</v>
      </c>
      <c r="F2913">
        <v>106.27</v>
      </c>
      <c r="G2913">
        <v>8.907</v>
      </c>
      <c r="H2913">
        <v>5.3650000000000002</v>
      </c>
      <c r="I2913">
        <v>8.6980000000000004</v>
      </c>
      <c r="J2913">
        <v>4.24</v>
      </c>
      <c r="K2913">
        <v>4.0629999999999997</v>
      </c>
      <c r="L2913">
        <v>21.917000000000002</v>
      </c>
    </row>
    <row r="2914" spans="1:12">
      <c r="A2914" s="15">
        <v>2007</v>
      </c>
      <c r="B2914">
        <v>3</v>
      </c>
      <c r="C2914">
        <v>22</v>
      </c>
      <c r="D2914" s="30">
        <f t="shared" si="45"/>
        <v>39163</v>
      </c>
      <c r="E2914">
        <v>243.62</v>
      </c>
      <c r="F2914">
        <v>107.64</v>
      </c>
      <c r="G2914">
        <v>8.907</v>
      </c>
      <c r="H2914">
        <v>5.3620000000000001</v>
      </c>
      <c r="I2914">
        <v>8.3879999999999999</v>
      </c>
      <c r="J2914">
        <v>4.2480000000000002</v>
      </c>
      <c r="K2914">
        <v>4.077</v>
      </c>
      <c r="L2914">
        <v>21.986999999999998</v>
      </c>
    </row>
    <row r="2915" spans="1:12">
      <c r="A2915" s="15">
        <v>2007</v>
      </c>
      <c r="B2915">
        <v>3</v>
      </c>
      <c r="C2915">
        <v>23</v>
      </c>
      <c r="D2915" s="30">
        <f t="shared" si="45"/>
        <v>39164</v>
      </c>
      <c r="E2915">
        <v>241.04</v>
      </c>
      <c r="F2915">
        <v>106.45</v>
      </c>
      <c r="G2915">
        <v>8.907</v>
      </c>
      <c r="H2915">
        <v>5.359</v>
      </c>
      <c r="I2915">
        <v>8.6620000000000008</v>
      </c>
      <c r="J2915">
        <v>4.2359999999999998</v>
      </c>
      <c r="K2915">
        <v>4.0599999999999996</v>
      </c>
      <c r="L2915">
        <v>21.885999999999999</v>
      </c>
    </row>
    <row r="2916" spans="1:12">
      <c r="A2916" s="15">
        <v>2007</v>
      </c>
      <c r="B2916">
        <v>3</v>
      </c>
      <c r="C2916">
        <v>26</v>
      </c>
      <c r="D2916" s="30">
        <f t="shared" si="45"/>
        <v>39167</v>
      </c>
      <c r="E2916">
        <v>240.49</v>
      </c>
      <c r="F2916">
        <v>106.12</v>
      </c>
      <c r="G2916">
        <v>8.9</v>
      </c>
      <c r="H2916">
        <v>5.3659999999999997</v>
      </c>
      <c r="I2916">
        <v>8.7509999999999994</v>
      </c>
      <c r="J2916">
        <v>4.234</v>
      </c>
      <c r="K2916">
        <v>4.056</v>
      </c>
      <c r="L2916">
        <v>21.896999999999998</v>
      </c>
    </row>
    <row r="2917" spans="1:12">
      <c r="A2917" s="15">
        <v>2007</v>
      </c>
      <c r="B2917">
        <v>3</v>
      </c>
      <c r="C2917">
        <v>28</v>
      </c>
      <c r="D2917" s="30">
        <f t="shared" si="45"/>
        <v>39169</v>
      </c>
      <c r="E2917">
        <v>241.75</v>
      </c>
      <c r="F2917">
        <v>106.64</v>
      </c>
      <c r="G2917">
        <v>8.9</v>
      </c>
      <c r="H2917">
        <v>5.36</v>
      </c>
      <c r="I2917">
        <v>8.641</v>
      </c>
      <c r="J2917">
        <v>4.2329999999999997</v>
      </c>
      <c r="K2917">
        <v>4.0570000000000004</v>
      </c>
      <c r="L2917">
        <v>21.884</v>
      </c>
    </row>
    <row r="2918" spans="1:12">
      <c r="A2918" s="15">
        <v>2007</v>
      </c>
      <c r="B2918">
        <v>3</v>
      </c>
      <c r="C2918">
        <v>29</v>
      </c>
      <c r="D2918" s="30">
        <f t="shared" si="45"/>
        <v>39170</v>
      </c>
      <c r="E2918">
        <v>240.82</v>
      </c>
      <c r="F2918">
        <v>106.19</v>
      </c>
      <c r="G2918">
        <v>8.9030000000000005</v>
      </c>
      <c r="H2918">
        <v>5.36</v>
      </c>
      <c r="I2918">
        <v>8.7509999999999994</v>
      </c>
      <c r="J2918">
        <v>4.2270000000000003</v>
      </c>
      <c r="K2918">
        <v>4.05</v>
      </c>
      <c r="L2918">
        <v>21.843</v>
      </c>
    </row>
    <row r="2919" spans="1:12">
      <c r="A2919" s="15">
        <v>2007</v>
      </c>
      <c r="B2919">
        <v>3</v>
      </c>
      <c r="C2919">
        <v>30</v>
      </c>
      <c r="D2919" s="30">
        <f t="shared" si="45"/>
        <v>39171</v>
      </c>
      <c r="E2919">
        <v>241.9</v>
      </c>
      <c r="F2919">
        <v>106.65</v>
      </c>
      <c r="G2919">
        <v>8.9030000000000005</v>
      </c>
      <c r="H2919">
        <v>5.3570000000000002</v>
      </c>
      <c r="I2919">
        <v>8.65</v>
      </c>
      <c r="J2919">
        <v>4.2279999999999998</v>
      </c>
      <c r="K2919">
        <v>4.0529999999999999</v>
      </c>
      <c r="L2919">
        <v>21.85</v>
      </c>
    </row>
    <row r="2920" spans="1:12">
      <c r="A2920" s="15">
        <v>2007</v>
      </c>
      <c r="B2920">
        <v>4</v>
      </c>
      <c r="C2920">
        <v>3</v>
      </c>
      <c r="D2920" s="30">
        <f t="shared" si="45"/>
        <v>39175</v>
      </c>
      <c r="E2920">
        <v>241.34</v>
      </c>
      <c r="F2920">
        <v>106.35</v>
      </c>
      <c r="G2920">
        <v>8.9030000000000005</v>
      </c>
      <c r="H2920">
        <v>5.3490000000000002</v>
      </c>
      <c r="I2920">
        <v>8.6319999999999997</v>
      </c>
      <c r="J2920">
        <v>4.2210000000000001</v>
      </c>
      <c r="K2920">
        <v>4.0460000000000003</v>
      </c>
      <c r="L2920">
        <v>21.785</v>
      </c>
    </row>
    <row r="2921" spans="1:12">
      <c r="A2921" s="15">
        <v>2007</v>
      </c>
      <c r="B2921">
        <v>4</v>
      </c>
      <c r="C2921">
        <v>4</v>
      </c>
      <c r="D2921" s="30">
        <f t="shared" si="45"/>
        <v>39176</v>
      </c>
      <c r="E2921">
        <v>239.88</v>
      </c>
      <c r="F2921">
        <v>105.66</v>
      </c>
      <c r="G2921">
        <v>8.9030000000000005</v>
      </c>
      <c r="H2921">
        <v>5.3460000000000001</v>
      </c>
      <c r="I2921">
        <v>8.798</v>
      </c>
      <c r="J2921">
        <v>4.2119999999999997</v>
      </c>
      <c r="K2921">
        <v>4.0339999999999998</v>
      </c>
      <c r="L2921">
        <v>21.712</v>
      </c>
    </row>
    <row r="2922" spans="1:12">
      <c r="A2922" s="15">
        <v>2007</v>
      </c>
      <c r="B2922">
        <v>4</v>
      </c>
      <c r="C2922">
        <v>5</v>
      </c>
      <c r="D2922" s="30">
        <f t="shared" si="45"/>
        <v>39177</v>
      </c>
      <c r="E2922">
        <v>241.17</v>
      </c>
      <c r="F2922">
        <v>106.21</v>
      </c>
      <c r="G2922">
        <v>8.8780000000000001</v>
      </c>
      <c r="H2922">
        <v>5.3019999999999996</v>
      </c>
      <c r="I2922">
        <v>8.64</v>
      </c>
      <c r="J2922">
        <v>4.1950000000000003</v>
      </c>
      <c r="K2922">
        <v>4.0209999999999999</v>
      </c>
      <c r="L2922">
        <v>21.526</v>
      </c>
    </row>
    <row r="2923" spans="1:12">
      <c r="A2923" s="15">
        <v>2007</v>
      </c>
      <c r="B2923">
        <v>4</v>
      </c>
      <c r="C2923">
        <v>9</v>
      </c>
      <c r="D2923" s="30">
        <f t="shared" si="45"/>
        <v>39181</v>
      </c>
      <c r="E2923">
        <v>239.65</v>
      </c>
      <c r="F2923">
        <v>105.43</v>
      </c>
      <c r="G2923">
        <v>8.8780000000000001</v>
      </c>
      <c r="H2923">
        <v>5.2910000000000004</v>
      </c>
      <c r="I2923">
        <v>8.8480000000000008</v>
      </c>
      <c r="J2923">
        <v>4.1760000000000002</v>
      </c>
      <c r="K2923">
        <v>3.9990000000000001</v>
      </c>
      <c r="L2923">
        <v>21.37</v>
      </c>
    </row>
    <row r="2924" spans="1:12">
      <c r="A2924" s="15">
        <v>2007</v>
      </c>
      <c r="B2924">
        <v>4</v>
      </c>
      <c r="C2924">
        <v>10</v>
      </c>
      <c r="D2924" s="30">
        <f t="shared" si="45"/>
        <v>39182</v>
      </c>
      <c r="E2924">
        <v>240.29</v>
      </c>
      <c r="F2924">
        <v>105.69</v>
      </c>
      <c r="G2924">
        <v>8.8780000000000001</v>
      </c>
      <c r="H2924">
        <v>5.2880000000000003</v>
      </c>
      <c r="I2924">
        <v>8.7919999999999998</v>
      </c>
      <c r="J2924">
        <v>4.1749999999999998</v>
      </c>
      <c r="K2924">
        <v>3.9990000000000001</v>
      </c>
      <c r="L2924">
        <v>21.364000000000001</v>
      </c>
    </row>
    <row r="2925" spans="1:12">
      <c r="A2925" s="15">
        <v>2007</v>
      </c>
      <c r="B2925">
        <v>4</v>
      </c>
      <c r="C2925">
        <v>11</v>
      </c>
      <c r="D2925" s="30">
        <f t="shared" si="45"/>
        <v>39183</v>
      </c>
      <c r="E2925">
        <v>240.61</v>
      </c>
      <c r="F2925">
        <v>105.81</v>
      </c>
      <c r="G2925">
        <v>8.8780000000000001</v>
      </c>
      <c r="H2925">
        <v>5.2850000000000001</v>
      </c>
      <c r="I2925">
        <v>8.77</v>
      </c>
      <c r="J2925">
        <v>4.173</v>
      </c>
      <c r="K2925">
        <v>3.9980000000000002</v>
      </c>
      <c r="L2925">
        <v>21.347000000000001</v>
      </c>
    </row>
    <row r="2926" spans="1:12">
      <c r="A2926" s="15">
        <v>2007</v>
      </c>
      <c r="B2926">
        <v>4</v>
      </c>
      <c r="C2926">
        <v>12</v>
      </c>
      <c r="D2926" s="30">
        <f t="shared" si="45"/>
        <v>39184</v>
      </c>
      <c r="E2926">
        <v>241.1</v>
      </c>
      <c r="F2926">
        <v>106.01</v>
      </c>
      <c r="G2926">
        <v>8.8780000000000001</v>
      </c>
      <c r="H2926">
        <v>5.2830000000000004</v>
      </c>
      <c r="I2926">
        <v>8.7289999999999992</v>
      </c>
      <c r="J2926">
        <v>4.1719999999999997</v>
      </c>
      <c r="K2926">
        <v>3.9980000000000002</v>
      </c>
      <c r="L2926">
        <v>21.335999999999999</v>
      </c>
    </row>
    <row r="2927" spans="1:12">
      <c r="A2927" s="15">
        <v>2007</v>
      </c>
      <c r="B2927">
        <v>4</v>
      </c>
      <c r="C2927">
        <v>13</v>
      </c>
      <c r="D2927" s="30">
        <f t="shared" si="45"/>
        <v>39185</v>
      </c>
      <c r="E2927">
        <v>247.77</v>
      </c>
      <c r="F2927">
        <v>108.99</v>
      </c>
      <c r="G2927">
        <v>8.8780000000000001</v>
      </c>
      <c r="H2927">
        <v>5.28</v>
      </c>
      <c r="I2927">
        <v>8.0449999999999999</v>
      </c>
      <c r="J2927">
        <v>4.1950000000000003</v>
      </c>
      <c r="K2927">
        <v>4.0330000000000004</v>
      </c>
      <c r="L2927">
        <v>21.518000000000001</v>
      </c>
    </row>
    <row r="2928" spans="1:12">
      <c r="A2928" s="15">
        <v>2007</v>
      </c>
      <c r="B2928">
        <v>4</v>
      </c>
      <c r="C2928">
        <v>16</v>
      </c>
      <c r="D2928" s="30">
        <f t="shared" si="45"/>
        <v>39188</v>
      </c>
      <c r="E2928">
        <v>240.07</v>
      </c>
      <c r="F2928">
        <v>105.44</v>
      </c>
      <c r="G2928">
        <v>8.8780000000000001</v>
      </c>
      <c r="H2928">
        <v>5.2720000000000002</v>
      </c>
      <c r="I2928">
        <v>8.7710000000000008</v>
      </c>
      <c r="J2928">
        <v>4.1790000000000003</v>
      </c>
      <c r="K2928">
        <v>4.0030000000000001</v>
      </c>
      <c r="L2928">
        <v>21.33</v>
      </c>
    </row>
    <row r="2929" spans="1:12">
      <c r="A2929" s="15">
        <v>2007</v>
      </c>
      <c r="B2929">
        <v>4</v>
      </c>
      <c r="C2929">
        <v>17</v>
      </c>
      <c r="D2929" s="30">
        <f t="shared" si="45"/>
        <v>39189</v>
      </c>
      <c r="E2929">
        <v>239.57</v>
      </c>
      <c r="F2929">
        <v>105.19</v>
      </c>
      <c r="G2929">
        <v>8.8780000000000001</v>
      </c>
      <c r="H2929">
        <v>5.2690000000000001</v>
      </c>
      <c r="I2929">
        <v>8.8360000000000003</v>
      </c>
      <c r="J2929">
        <v>4.1740000000000004</v>
      </c>
      <c r="K2929">
        <v>3.9969999999999999</v>
      </c>
      <c r="L2929">
        <v>21.288</v>
      </c>
    </row>
    <row r="2930" spans="1:12">
      <c r="A2930" s="15">
        <v>2007</v>
      </c>
      <c r="B2930">
        <v>4</v>
      </c>
      <c r="C2930">
        <v>18</v>
      </c>
      <c r="D2930" s="30">
        <f t="shared" si="45"/>
        <v>39190</v>
      </c>
      <c r="E2930">
        <v>243.75</v>
      </c>
      <c r="F2930">
        <v>107.04</v>
      </c>
      <c r="G2930">
        <v>8.8780000000000001</v>
      </c>
      <c r="H2930">
        <v>5.266</v>
      </c>
      <c r="I2930">
        <v>8.407</v>
      </c>
      <c r="J2930">
        <v>4.1870000000000003</v>
      </c>
      <c r="K2930">
        <v>4.0179999999999998</v>
      </c>
      <c r="L2930">
        <v>21.391999999999999</v>
      </c>
    </row>
    <row r="2931" spans="1:12">
      <c r="A2931" s="15">
        <v>2007</v>
      </c>
      <c r="B2931">
        <v>4</v>
      </c>
      <c r="C2931">
        <v>19</v>
      </c>
      <c r="D2931" s="30">
        <f t="shared" si="45"/>
        <v>39191</v>
      </c>
      <c r="E2931">
        <v>244.34</v>
      </c>
      <c r="F2931">
        <v>107.28</v>
      </c>
      <c r="G2931">
        <v>8.8659999999999997</v>
      </c>
      <c r="H2931">
        <v>5.2430000000000003</v>
      </c>
      <c r="I2931">
        <v>8.36</v>
      </c>
      <c r="J2931">
        <v>4.1719999999999997</v>
      </c>
      <c r="K2931">
        <v>4.0049999999999999</v>
      </c>
      <c r="L2931">
        <v>21.263000000000002</v>
      </c>
    </row>
    <row r="2932" spans="1:12">
      <c r="A2932" s="15">
        <v>2007</v>
      </c>
      <c r="B2932">
        <v>4</v>
      </c>
      <c r="C2932">
        <v>20</v>
      </c>
      <c r="D2932" s="30">
        <f t="shared" si="45"/>
        <v>39192</v>
      </c>
      <c r="E2932">
        <v>243.96</v>
      </c>
      <c r="F2932">
        <v>107.09</v>
      </c>
      <c r="G2932">
        <v>8.8659999999999997</v>
      </c>
      <c r="H2932">
        <v>5.24</v>
      </c>
      <c r="I2932">
        <v>8.4120000000000008</v>
      </c>
      <c r="J2932">
        <v>4.1680000000000001</v>
      </c>
      <c r="K2932">
        <v>4</v>
      </c>
      <c r="L2932">
        <v>21.224</v>
      </c>
    </row>
    <row r="2933" spans="1:12">
      <c r="A2933" s="15">
        <v>2007</v>
      </c>
      <c r="B2933">
        <v>4</v>
      </c>
      <c r="C2933">
        <v>23</v>
      </c>
      <c r="D2933" s="30">
        <f t="shared" si="45"/>
        <v>39195</v>
      </c>
      <c r="E2933">
        <v>241.64</v>
      </c>
      <c r="F2933">
        <v>105.97</v>
      </c>
      <c r="G2933">
        <v>8.8659999999999997</v>
      </c>
      <c r="H2933">
        <v>5.2320000000000002</v>
      </c>
      <c r="I2933">
        <v>8.6920000000000002</v>
      </c>
      <c r="J2933">
        <v>4.149</v>
      </c>
      <c r="K2933">
        <v>3.976</v>
      </c>
      <c r="L2933">
        <v>21.073</v>
      </c>
    </row>
    <row r="2934" spans="1:12">
      <c r="A2934" s="15">
        <v>2007</v>
      </c>
      <c r="B2934">
        <v>4</v>
      </c>
      <c r="C2934">
        <v>24</v>
      </c>
      <c r="D2934" s="30">
        <f t="shared" si="45"/>
        <v>39196</v>
      </c>
      <c r="E2934">
        <v>242.21</v>
      </c>
      <c r="F2934">
        <v>106.2</v>
      </c>
      <c r="G2934">
        <v>8.8659999999999997</v>
      </c>
      <c r="H2934">
        <v>5.2290000000000001</v>
      </c>
      <c r="I2934">
        <v>8.6440000000000001</v>
      </c>
      <c r="J2934">
        <v>4.1479999999999997</v>
      </c>
      <c r="K2934">
        <v>3.976</v>
      </c>
      <c r="L2934">
        <v>21.064</v>
      </c>
    </row>
    <row r="2935" spans="1:12">
      <c r="A2935" s="15">
        <v>2007</v>
      </c>
      <c r="B2935">
        <v>4</v>
      </c>
      <c r="C2935">
        <v>25</v>
      </c>
      <c r="D2935" s="30">
        <f t="shared" si="45"/>
        <v>39197</v>
      </c>
      <c r="E2935">
        <v>244.31</v>
      </c>
      <c r="F2935">
        <v>107.12</v>
      </c>
      <c r="G2935">
        <v>8.8659999999999997</v>
      </c>
      <c r="H2935">
        <v>5.226</v>
      </c>
      <c r="I2935">
        <v>8.4329999999999998</v>
      </c>
      <c r="J2935">
        <v>4.1529999999999996</v>
      </c>
      <c r="K2935">
        <v>3.9849999999999999</v>
      </c>
      <c r="L2935">
        <v>21.103000000000002</v>
      </c>
    </row>
    <row r="2936" spans="1:12">
      <c r="A2936" s="15">
        <v>2007</v>
      </c>
      <c r="B2936">
        <v>4</v>
      </c>
      <c r="C2936">
        <v>26</v>
      </c>
      <c r="D2936" s="30">
        <f t="shared" si="45"/>
        <v>39198</v>
      </c>
      <c r="E2936">
        <v>243.37</v>
      </c>
      <c r="F2936">
        <v>106.68</v>
      </c>
      <c r="G2936">
        <v>8.8659999999999997</v>
      </c>
      <c r="H2936">
        <v>5.2240000000000002</v>
      </c>
      <c r="I2936">
        <v>8.5440000000000005</v>
      </c>
      <c r="J2936">
        <v>4.1459999999999999</v>
      </c>
      <c r="K2936">
        <v>3.976</v>
      </c>
      <c r="L2936">
        <v>21.047000000000001</v>
      </c>
    </row>
    <row r="2937" spans="1:12">
      <c r="A2937" s="15">
        <v>2007</v>
      </c>
      <c r="B2937">
        <v>4</v>
      </c>
      <c r="C2937">
        <v>27</v>
      </c>
      <c r="D2937" s="30">
        <f t="shared" si="45"/>
        <v>39199</v>
      </c>
      <c r="E2937">
        <v>244.91</v>
      </c>
      <c r="F2937">
        <v>107.35</v>
      </c>
      <c r="G2937">
        <v>8.8659999999999997</v>
      </c>
      <c r="H2937">
        <v>5.2210000000000001</v>
      </c>
      <c r="I2937">
        <v>8.3930000000000007</v>
      </c>
      <c r="J2937">
        <v>4.149</v>
      </c>
      <c r="K2937">
        <v>3.9820000000000002</v>
      </c>
      <c r="L2937">
        <v>21.068000000000001</v>
      </c>
    </row>
    <row r="2938" spans="1:12">
      <c r="A2938" s="15">
        <v>2007</v>
      </c>
      <c r="B2938">
        <v>4</v>
      </c>
      <c r="C2938">
        <v>30</v>
      </c>
      <c r="D2938" s="30">
        <f t="shared" si="45"/>
        <v>39202</v>
      </c>
      <c r="E2938">
        <v>242.11</v>
      </c>
      <c r="F2938">
        <v>106.02</v>
      </c>
      <c r="G2938">
        <v>8.8659999999999997</v>
      </c>
      <c r="H2938">
        <v>5.2130000000000001</v>
      </c>
      <c r="I2938">
        <v>8.7260000000000009</v>
      </c>
      <c r="J2938">
        <v>4.1280000000000001</v>
      </c>
      <c r="K2938">
        <v>3.956</v>
      </c>
      <c r="L2938">
        <v>20.902000000000001</v>
      </c>
    </row>
    <row r="2939" spans="1:12">
      <c r="A2939" s="15">
        <v>2007</v>
      </c>
      <c r="B2939">
        <v>5</v>
      </c>
      <c r="C2939">
        <v>3</v>
      </c>
      <c r="D2939" s="30">
        <f t="shared" si="45"/>
        <v>39205</v>
      </c>
      <c r="E2939">
        <v>245.87</v>
      </c>
      <c r="F2939">
        <v>107.63</v>
      </c>
      <c r="G2939">
        <v>8.8659999999999997</v>
      </c>
      <c r="H2939">
        <v>5.2039999999999997</v>
      </c>
      <c r="I2939">
        <v>8.2859999999999996</v>
      </c>
      <c r="J2939">
        <v>4.149</v>
      </c>
      <c r="K2939">
        <v>3.984</v>
      </c>
      <c r="L2939">
        <v>21.024999999999999</v>
      </c>
    </row>
    <row r="2940" spans="1:12">
      <c r="A2940" s="15">
        <v>2007</v>
      </c>
      <c r="B2940">
        <v>5</v>
      </c>
      <c r="C2940">
        <v>4</v>
      </c>
      <c r="D2940" s="30">
        <f t="shared" si="45"/>
        <v>39206</v>
      </c>
      <c r="E2940">
        <v>240.69</v>
      </c>
      <c r="F2940">
        <v>105.29</v>
      </c>
      <c r="G2940">
        <v>8.8659999999999997</v>
      </c>
      <c r="H2940">
        <v>5.2009999999999996</v>
      </c>
      <c r="I2940">
        <v>8.8469999999999995</v>
      </c>
      <c r="J2940">
        <v>4.1260000000000003</v>
      </c>
      <c r="K2940">
        <v>3.9510000000000001</v>
      </c>
      <c r="L2940">
        <v>20.838999999999999</v>
      </c>
    </row>
    <row r="2941" spans="1:12">
      <c r="A2941" s="15">
        <v>2007</v>
      </c>
      <c r="B2941">
        <v>5</v>
      </c>
      <c r="C2941">
        <v>7</v>
      </c>
      <c r="D2941" s="30">
        <f t="shared" si="45"/>
        <v>39209</v>
      </c>
      <c r="E2941">
        <v>241.13</v>
      </c>
      <c r="F2941">
        <v>105.41</v>
      </c>
      <c r="G2941">
        <v>8.8659999999999997</v>
      </c>
      <c r="H2941">
        <v>5.1929999999999996</v>
      </c>
      <c r="I2941">
        <v>8.8360000000000003</v>
      </c>
      <c r="J2941">
        <v>4.1180000000000003</v>
      </c>
      <c r="K2941">
        <v>3.9430000000000001</v>
      </c>
      <c r="L2941">
        <v>20.774000000000001</v>
      </c>
    </row>
    <row r="2942" spans="1:12">
      <c r="A2942" s="15">
        <v>2007</v>
      </c>
      <c r="B2942">
        <v>5</v>
      </c>
      <c r="C2942">
        <v>8</v>
      </c>
      <c r="D2942" s="30">
        <f t="shared" si="45"/>
        <v>39210</v>
      </c>
      <c r="E2942">
        <v>241.84</v>
      </c>
      <c r="F2942">
        <v>105.7</v>
      </c>
      <c r="G2942">
        <v>8.8659999999999997</v>
      </c>
      <c r="H2942">
        <v>5.19</v>
      </c>
      <c r="I2942">
        <v>8.7720000000000002</v>
      </c>
      <c r="J2942">
        <v>4.117</v>
      </c>
      <c r="K2942">
        <v>3.944</v>
      </c>
      <c r="L2942">
        <v>20.768999999999998</v>
      </c>
    </row>
    <row r="2943" spans="1:12">
      <c r="A2943" s="15">
        <v>2007</v>
      </c>
      <c r="B2943">
        <v>5</v>
      </c>
      <c r="C2943">
        <v>9</v>
      </c>
      <c r="D2943" s="30">
        <f t="shared" si="45"/>
        <v>39211</v>
      </c>
      <c r="E2943">
        <v>241.74</v>
      </c>
      <c r="F2943">
        <v>105.63</v>
      </c>
      <c r="G2943">
        <v>8.8659999999999997</v>
      </c>
      <c r="H2943">
        <v>5.1879999999999997</v>
      </c>
      <c r="I2943">
        <v>8.7949999999999999</v>
      </c>
      <c r="J2943">
        <v>4.1139999999999999</v>
      </c>
      <c r="K2943">
        <v>3.94</v>
      </c>
      <c r="L2943">
        <v>20.74</v>
      </c>
    </row>
    <row r="2944" spans="1:12">
      <c r="A2944" s="15">
        <v>2007</v>
      </c>
      <c r="B2944">
        <v>5</v>
      </c>
      <c r="C2944">
        <v>10</v>
      </c>
      <c r="D2944" s="30">
        <f t="shared" si="45"/>
        <v>39212</v>
      </c>
      <c r="E2944">
        <v>242.25</v>
      </c>
      <c r="F2944">
        <v>105.83</v>
      </c>
      <c r="G2944">
        <v>8.8580000000000005</v>
      </c>
      <c r="H2944">
        <v>5.1719999999999997</v>
      </c>
      <c r="I2944">
        <v>8.7550000000000008</v>
      </c>
      <c r="J2944">
        <v>4.1040000000000001</v>
      </c>
      <c r="K2944">
        <v>3.931</v>
      </c>
      <c r="L2944">
        <v>20.651</v>
      </c>
    </row>
    <row r="2945" spans="1:12">
      <c r="A2945" s="15">
        <v>2007</v>
      </c>
      <c r="B2945">
        <v>5</v>
      </c>
      <c r="C2945">
        <v>11</v>
      </c>
      <c r="D2945" s="30">
        <f t="shared" si="45"/>
        <v>39213</v>
      </c>
      <c r="E2945">
        <v>244.61</v>
      </c>
      <c r="F2945">
        <v>106.86</v>
      </c>
      <c r="G2945">
        <v>8.8580000000000005</v>
      </c>
      <c r="H2945">
        <v>5.1689999999999996</v>
      </c>
      <c r="I2945">
        <v>8.5139999999999993</v>
      </c>
      <c r="J2945">
        <v>4.1100000000000003</v>
      </c>
      <c r="K2945">
        <v>3.9420000000000002</v>
      </c>
      <c r="L2945">
        <v>20.696999999999999</v>
      </c>
    </row>
    <row r="2946" spans="1:12">
      <c r="A2946" s="15">
        <v>2007</v>
      </c>
      <c r="B2946">
        <v>5</v>
      </c>
      <c r="C2946">
        <v>14</v>
      </c>
      <c r="D2946" s="30">
        <f t="shared" ref="D2946:D3009" si="46">DATE(A2946,B2946,C2946)</f>
        <v>39216</v>
      </c>
      <c r="E2946">
        <v>241.53</v>
      </c>
      <c r="F2946">
        <v>105.62</v>
      </c>
      <c r="G2946">
        <v>8.8580000000000005</v>
      </c>
      <c r="H2946">
        <v>5.16</v>
      </c>
      <c r="I2946">
        <v>8.6809999999999992</v>
      </c>
      <c r="J2946">
        <v>4.1189999999999998</v>
      </c>
      <c r="K2946">
        <v>3.948</v>
      </c>
      <c r="L2946">
        <v>20.701000000000001</v>
      </c>
    </row>
    <row r="2947" spans="1:12">
      <c r="A2947" s="15">
        <v>2007</v>
      </c>
      <c r="B2947">
        <v>5</v>
      </c>
      <c r="C2947">
        <v>15</v>
      </c>
      <c r="D2947" s="30">
        <f t="shared" si="46"/>
        <v>39217</v>
      </c>
      <c r="E2947">
        <v>242.56</v>
      </c>
      <c r="F2947">
        <v>106.05</v>
      </c>
      <c r="G2947">
        <v>9.0079999999999991</v>
      </c>
      <c r="H2947">
        <v>5.407</v>
      </c>
      <c r="I2947">
        <v>8.6240000000000006</v>
      </c>
      <c r="J2947">
        <v>4.2690000000000001</v>
      </c>
      <c r="K2947">
        <v>4.0919999999999996</v>
      </c>
      <c r="L2947">
        <v>22.085000000000001</v>
      </c>
    </row>
    <row r="2948" spans="1:12">
      <c r="A2948" s="15">
        <v>2007</v>
      </c>
      <c r="B2948">
        <v>5</v>
      </c>
      <c r="C2948">
        <v>16</v>
      </c>
      <c r="D2948" s="30">
        <f t="shared" si="46"/>
        <v>39218</v>
      </c>
      <c r="E2948">
        <v>241.61</v>
      </c>
      <c r="F2948">
        <v>105.6</v>
      </c>
      <c r="G2948">
        <v>9.0079999999999991</v>
      </c>
      <c r="H2948">
        <v>5.4039999999999999</v>
      </c>
      <c r="I2948">
        <v>8.734</v>
      </c>
      <c r="J2948">
        <v>4.2619999999999996</v>
      </c>
      <c r="K2948">
        <v>4.0839999999999996</v>
      </c>
      <c r="L2948">
        <v>22.029</v>
      </c>
    </row>
    <row r="2949" spans="1:12">
      <c r="A2949" s="15">
        <v>2007</v>
      </c>
      <c r="B2949">
        <v>5</v>
      </c>
      <c r="C2949">
        <v>17</v>
      </c>
      <c r="D2949" s="30">
        <f t="shared" si="46"/>
        <v>39219</v>
      </c>
      <c r="E2949">
        <v>242.71</v>
      </c>
      <c r="F2949">
        <v>106.07</v>
      </c>
      <c r="G2949">
        <v>9.0079999999999991</v>
      </c>
      <c r="H2949">
        <v>5.4009999999999998</v>
      </c>
      <c r="I2949">
        <v>8.6329999999999991</v>
      </c>
      <c r="J2949">
        <v>4.2629999999999999</v>
      </c>
      <c r="K2949">
        <v>4.0860000000000003</v>
      </c>
      <c r="L2949">
        <v>22.035</v>
      </c>
    </row>
    <row r="2950" spans="1:12">
      <c r="A2950" s="15">
        <v>2007</v>
      </c>
      <c r="B2950">
        <v>5</v>
      </c>
      <c r="C2950">
        <v>18</v>
      </c>
      <c r="D2950" s="30">
        <f t="shared" si="46"/>
        <v>39220</v>
      </c>
      <c r="E2950">
        <v>240.48</v>
      </c>
      <c r="F2950">
        <v>105.05</v>
      </c>
      <c r="G2950">
        <v>9.0079999999999991</v>
      </c>
      <c r="H2950">
        <v>5.399</v>
      </c>
      <c r="I2950">
        <v>8.8759999999999994</v>
      </c>
      <c r="J2950">
        <v>4.2510000000000003</v>
      </c>
      <c r="K2950">
        <v>4.07</v>
      </c>
      <c r="L2950">
        <v>21.94</v>
      </c>
    </row>
    <row r="2951" spans="1:12">
      <c r="A2951" s="15">
        <v>2007</v>
      </c>
      <c r="B2951">
        <v>5</v>
      </c>
      <c r="C2951">
        <v>21</v>
      </c>
      <c r="D2951" s="30">
        <f t="shared" si="46"/>
        <v>39223</v>
      </c>
      <c r="E2951">
        <v>243.96</v>
      </c>
      <c r="F2951">
        <v>106.58</v>
      </c>
      <c r="G2951">
        <v>9.0239999999999991</v>
      </c>
      <c r="H2951">
        <v>5.4139999999999997</v>
      </c>
      <c r="I2951">
        <v>8.5329999999999995</v>
      </c>
      <c r="J2951">
        <v>4.2699999999999996</v>
      </c>
      <c r="K2951">
        <v>4.0949999999999998</v>
      </c>
      <c r="L2951">
        <v>22.143999999999998</v>
      </c>
    </row>
    <row r="2952" spans="1:12">
      <c r="A2952" s="15">
        <v>2007</v>
      </c>
      <c r="B2952">
        <v>5</v>
      </c>
      <c r="C2952">
        <v>22</v>
      </c>
      <c r="D2952" s="30">
        <f t="shared" si="46"/>
        <v>39224</v>
      </c>
      <c r="E2952">
        <v>241.97</v>
      </c>
      <c r="F2952">
        <v>105.67</v>
      </c>
      <c r="G2952">
        <v>9.0239999999999991</v>
      </c>
      <c r="H2952">
        <v>5.4109999999999996</v>
      </c>
      <c r="I2952">
        <v>8.75</v>
      </c>
      <c r="J2952">
        <v>4.2590000000000003</v>
      </c>
      <c r="K2952">
        <v>4.08</v>
      </c>
      <c r="L2952">
        <v>22.056000000000001</v>
      </c>
    </row>
    <row r="2953" spans="1:12">
      <c r="A2953" s="15">
        <v>2007</v>
      </c>
      <c r="B2953">
        <v>5</v>
      </c>
      <c r="C2953">
        <v>23</v>
      </c>
      <c r="D2953" s="30">
        <f t="shared" si="46"/>
        <v>39225</v>
      </c>
      <c r="E2953">
        <v>249.06</v>
      </c>
      <c r="F2953">
        <v>108.81</v>
      </c>
      <c r="G2953">
        <v>9.0239999999999991</v>
      </c>
      <c r="H2953">
        <v>5.4080000000000004</v>
      </c>
      <c r="I2953">
        <v>8.0410000000000004</v>
      </c>
      <c r="J2953">
        <v>4.2830000000000004</v>
      </c>
      <c r="K2953">
        <v>4.117</v>
      </c>
      <c r="L2953">
        <v>22.242999999999999</v>
      </c>
    </row>
    <row r="2954" spans="1:12">
      <c r="A2954" s="15">
        <v>2007</v>
      </c>
      <c r="B2954">
        <v>5</v>
      </c>
      <c r="C2954">
        <v>24</v>
      </c>
      <c r="D2954" s="30">
        <f t="shared" si="46"/>
        <v>39226</v>
      </c>
      <c r="E2954">
        <v>242.05</v>
      </c>
      <c r="F2954">
        <v>105.65</v>
      </c>
      <c r="G2954">
        <v>9.0239999999999991</v>
      </c>
      <c r="H2954">
        <v>5.4050000000000002</v>
      </c>
      <c r="I2954">
        <v>8.7140000000000004</v>
      </c>
      <c r="J2954">
        <v>4.2629999999999999</v>
      </c>
      <c r="K2954">
        <v>4.085</v>
      </c>
      <c r="L2954">
        <v>22.065000000000001</v>
      </c>
    </row>
    <row r="2955" spans="1:12">
      <c r="A2955" s="15">
        <v>2007</v>
      </c>
      <c r="B2955">
        <v>5</v>
      </c>
      <c r="C2955">
        <v>25</v>
      </c>
      <c r="D2955" s="30">
        <f t="shared" si="46"/>
        <v>39227</v>
      </c>
      <c r="E2955">
        <v>241.61</v>
      </c>
      <c r="F2955">
        <v>105.43</v>
      </c>
      <c r="G2955">
        <v>9.0239999999999991</v>
      </c>
      <c r="H2955">
        <v>5.4029999999999996</v>
      </c>
      <c r="I2955">
        <v>8.7710000000000008</v>
      </c>
      <c r="J2955">
        <v>4.258</v>
      </c>
      <c r="K2955">
        <v>4.08</v>
      </c>
      <c r="L2955">
        <v>22.024000000000001</v>
      </c>
    </row>
    <row r="2956" spans="1:12">
      <c r="A2956" s="15">
        <v>2007</v>
      </c>
      <c r="B2956">
        <v>5</v>
      </c>
      <c r="C2956">
        <v>28</v>
      </c>
      <c r="D2956" s="30">
        <f t="shared" si="46"/>
        <v>39230</v>
      </c>
      <c r="E2956">
        <v>243.03</v>
      </c>
      <c r="F2956">
        <v>105.99</v>
      </c>
      <c r="G2956">
        <v>9.0239999999999991</v>
      </c>
      <c r="H2956">
        <v>5.3940000000000001</v>
      </c>
      <c r="I2956">
        <v>8.6590000000000007</v>
      </c>
      <c r="J2956">
        <v>4.2539999999999996</v>
      </c>
      <c r="K2956">
        <v>4.0780000000000003</v>
      </c>
      <c r="L2956">
        <v>21.986000000000001</v>
      </c>
    </row>
    <row r="2957" spans="1:12">
      <c r="A2957" s="15">
        <v>2007</v>
      </c>
      <c r="B2957">
        <v>5</v>
      </c>
      <c r="C2957">
        <v>29</v>
      </c>
      <c r="D2957" s="30">
        <f t="shared" si="46"/>
        <v>39231</v>
      </c>
      <c r="E2957">
        <v>246.29</v>
      </c>
      <c r="F2957">
        <v>107.42</v>
      </c>
      <c r="G2957">
        <v>9.0239999999999991</v>
      </c>
      <c r="H2957">
        <v>5.391</v>
      </c>
      <c r="I2957">
        <v>8.3379999999999992</v>
      </c>
      <c r="J2957">
        <v>4.2629999999999999</v>
      </c>
      <c r="K2957">
        <v>4.093</v>
      </c>
      <c r="L2957">
        <v>22.058</v>
      </c>
    </row>
    <row r="2958" spans="1:12">
      <c r="A2958" s="15">
        <v>2007</v>
      </c>
      <c r="B2958">
        <v>5</v>
      </c>
      <c r="C2958">
        <v>30</v>
      </c>
      <c r="D2958" s="30">
        <f t="shared" si="46"/>
        <v>39232</v>
      </c>
      <c r="E2958">
        <v>245.24</v>
      </c>
      <c r="F2958">
        <v>106.92</v>
      </c>
      <c r="G2958">
        <v>9.0239999999999991</v>
      </c>
      <c r="H2958">
        <v>5.3890000000000002</v>
      </c>
      <c r="I2958">
        <v>8.3620000000000001</v>
      </c>
      <c r="J2958">
        <v>4.2759999999999998</v>
      </c>
      <c r="K2958">
        <v>4.1050000000000004</v>
      </c>
      <c r="L2958">
        <v>22.111999999999998</v>
      </c>
    </row>
    <row r="2959" spans="1:12">
      <c r="A2959" s="15">
        <v>2007</v>
      </c>
      <c r="B2959">
        <v>5</v>
      </c>
      <c r="C2959">
        <v>31</v>
      </c>
      <c r="D2959" s="30">
        <f t="shared" si="46"/>
        <v>39233</v>
      </c>
      <c r="E2959">
        <v>243.33</v>
      </c>
      <c r="F2959">
        <v>106.04</v>
      </c>
      <c r="G2959">
        <v>9.0239999999999991</v>
      </c>
      <c r="H2959">
        <v>5.3860000000000001</v>
      </c>
      <c r="I2959">
        <v>8.5679999999999996</v>
      </c>
      <c r="J2959">
        <v>4.266</v>
      </c>
      <c r="K2959">
        <v>4.0910000000000002</v>
      </c>
      <c r="L2959">
        <v>22.027999999999999</v>
      </c>
    </row>
    <row r="2960" spans="1:12">
      <c r="A2960" s="15">
        <v>2007</v>
      </c>
      <c r="B2960">
        <v>6</v>
      </c>
      <c r="C2960">
        <v>1</v>
      </c>
      <c r="D2960" s="30">
        <f t="shared" si="46"/>
        <v>39234</v>
      </c>
      <c r="E2960">
        <v>243.24</v>
      </c>
      <c r="F2960">
        <v>106</v>
      </c>
      <c r="G2960">
        <v>9.0239999999999991</v>
      </c>
      <c r="H2960">
        <v>5.3860000000000001</v>
      </c>
      <c r="I2960">
        <v>8.577</v>
      </c>
      <c r="J2960">
        <v>4.266</v>
      </c>
      <c r="K2960">
        <v>4.09</v>
      </c>
      <c r="L2960">
        <v>22.024999999999999</v>
      </c>
    </row>
    <row r="2961" spans="1:12">
      <c r="A2961" s="15">
        <v>2007</v>
      </c>
      <c r="B2961">
        <v>6</v>
      </c>
      <c r="C2961">
        <v>4</v>
      </c>
      <c r="D2961" s="30">
        <f t="shared" si="46"/>
        <v>39237</v>
      </c>
      <c r="E2961">
        <v>244.09</v>
      </c>
      <c r="F2961">
        <v>106.3</v>
      </c>
      <c r="G2961">
        <v>9.0239999999999991</v>
      </c>
      <c r="H2961">
        <v>5.3780000000000001</v>
      </c>
      <c r="I2961">
        <v>8.5250000000000004</v>
      </c>
      <c r="J2961">
        <v>4.2590000000000003</v>
      </c>
      <c r="K2961">
        <v>4.085</v>
      </c>
      <c r="L2961">
        <v>21.969000000000001</v>
      </c>
    </row>
    <row r="2962" spans="1:12">
      <c r="A2962" s="15">
        <v>2007</v>
      </c>
      <c r="B2962">
        <v>6</v>
      </c>
      <c r="C2962">
        <v>5</v>
      </c>
      <c r="D2962" s="30">
        <f t="shared" si="46"/>
        <v>39238</v>
      </c>
      <c r="E2962">
        <v>247.4</v>
      </c>
      <c r="F2962">
        <v>107.75</v>
      </c>
      <c r="G2962">
        <v>9.0239999999999991</v>
      </c>
      <c r="H2962">
        <v>5.375</v>
      </c>
      <c r="I2962">
        <v>8.2010000000000005</v>
      </c>
      <c r="J2962">
        <v>4.2679999999999998</v>
      </c>
      <c r="K2962">
        <v>4.0999999999999996</v>
      </c>
      <c r="L2962">
        <v>22.04</v>
      </c>
    </row>
    <row r="2963" spans="1:12">
      <c r="A2963" s="15">
        <v>2007</v>
      </c>
      <c r="B2963">
        <v>6</v>
      </c>
      <c r="C2963">
        <v>6</v>
      </c>
      <c r="D2963" s="30">
        <f t="shared" si="46"/>
        <v>39239</v>
      </c>
      <c r="E2963">
        <v>244.41</v>
      </c>
      <c r="F2963">
        <v>106.4</v>
      </c>
      <c r="G2963">
        <v>9.0239999999999991</v>
      </c>
      <c r="H2963">
        <v>5.3719999999999999</v>
      </c>
      <c r="I2963">
        <v>8.5150000000000006</v>
      </c>
      <c r="J2963">
        <v>4.2539999999999996</v>
      </c>
      <c r="K2963">
        <v>4.08</v>
      </c>
      <c r="L2963">
        <v>21.925000000000001</v>
      </c>
    </row>
    <row r="2964" spans="1:12">
      <c r="A2964" s="15">
        <v>2007</v>
      </c>
      <c r="B2964">
        <v>6</v>
      </c>
      <c r="C2964">
        <v>7</v>
      </c>
      <c r="D2964" s="30">
        <f t="shared" si="46"/>
        <v>39240</v>
      </c>
      <c r="E2964">
        <v>245.39</v>
      </c>
      <c r="F2964">
        <v>106.81</v>
      </c>
      <c r="G2964">
        <v>9.0239999999999991</v>
      </c>
      <c r="H2964">
        <v>5.3689999999999998</v>
      </c>
      <c r="I2964">
        <v>8.4269999999999996</v>
      </c>
      <c r="J2964">
        <v>4.2539999999999996</v>
      </c>
      <c r="K2964">
        <v>4.0819999999999999</v>
      </c>
      <c r="L2964">
        <v>21.927</v>
      </c>
    </row>
    <row r="2965" spans="1:12">
      <c r="A2965" s="15">
        <v>2007</v>
      </c>
      <c r="B2965">
        <v>6</v>
      </c>
      <c r="C2965">
        <v>8</v>
      </c>
      <c r="D2965" s="30">
        <f t="shared" si="46"/>
        <v>39241</v>
      </c>
      <c r="E2965">
        <v>243.13</v>
      </c>
      <c r="F2965">
        <v>105.78</v>
      </c>
      <c r="G2965">
        <v>9.0239999999999991</v>
      </c>
      <c r="H2965">
        <v>5.3659999999999997</v>
      </c>
      <c r="I2965">
        <v>8.67</v>
      </c>
      <c r="J2965">
        <v>4.2430000000000003</v>
      </c>
      <c r="K2965">
        <v>4.0659999999999998</v>
      </c>
      <c r="L2965">
        <v>21.832999999999998</v>
      </c>
    </row>
    <row r="2966" spans="1:12">
      <c r="A2966" s="15">
        <v>2007</v>
      </c>
      <c r="B2966">
        <v>6</v>
      </c>
      <c r="C2966">
        <v>11</v>
      </c>
      <c r="D2966" s="30">
        <f t="shared" si="46"/>
        <v>39244</v>
      </c>
      <c r="E2966">
        <v>243.8</v>
      </c>
      <c r="F2966">
        <v>106</v>
      </c>
      <c r="G2966">
        <v>9.0239999999999991</v>
      </c>
      <c r="H2966">
        <v>5.3579999999999997</v>
      </c>
      <c r="I2966">
        <v>8.6359999999999992</v>
      </c>
      <c r="J2966">
        <v>4.2359999999999998</v>
      </c>
      <c r="K2966">
        <v>4.0599999999999996</v>
      </c>
      <c r="L2966">
        <v>21.771999999999998</v>
      </c>
    </row>
    <row r="2967" spans="1:12">
      <c r="A2967" s="15">
        <v>2007</v>
      </c>
      <c r="B2967">
        <v>6</v>
      </c>
      <c r="C2967">
        <v>12</v>
      </c>
      <c r="D2967" s="30">
        <f t="shared" si="46"/>
        <v>39245</v>
      </c>
      <c r="E2967">
        <v>242.26</v>
      </c>
      <c r="F2967">
        <v>105.29</v>
      </c>
      <c r="G2967">
        <v>9.0239999999999991</v>
      </c>
      <c r="H2967">
        <v>5.3550000000000004</v>
      </c>
      <c r="I2967">
        <v>8.8070000000000004</v>
      </c>
      <c r="J2967">
        <v>4.2270000000000003</v>
      </c>
      <c r="K2967">
        <v>4.048</v>
      </c>
      <c r="L2967">
        <v>21.699000000000002</v>
      </c>
    </row>
    <row r="2968" spans="1:12">
      <c r="A2968" s="15">
        <v>2007</v>
      </c>
      <c r="B2968">
        <v>6</v>
      </c>
      <c r="C2968">
        <v>13</v>
      </c>
      <c r="D2968" s="30">
        <f t="shared" si="46"/>
        <v>39246</v>
      </c>
      <c r="E2968">
        <v>241.5</v>
      </c>
      <c r="F2968">
        <v>104.93</v>
      </c>
      <c r="G2968">
        <v>9.0239999999999991</v>
      </c>
      <c r="H2968">
        <v>5.3529999999999998</v>
      </c>
      <c r="I2968">
        <v>8.8979999999999997</v>
      </c>
      <c r="J2968">
        <v>4.22</v>
      </c>
      <c r="K2968">
        <v>4.0410000000000004</v>
      </c>
      <c r="L2968">
        <v>21.649000000000001</v>
      </c>
    </row>
    <row r="2969" spans="1:12">
      <c r="A2969" s="15">
        <v>2007</v>
      </c>
      <c r="B2969">
        <v>6</v>
      </c>
      <c r="C2969">
        <v>14</v>
      </c>
      <c r="D2969" s="30">
        <f t="shared" si="46"/>
        <v>39247</v>
      </c>
      <c r="E2969">
        <v>242.32</v>
      </c>
      <c r="F2969">
        <v>105.27</v>
      </c>
      <c r="G2969">
        <v>9.0239999999999991</v>
      </c>
      <c r="H2969">
        <v>5.35</v>
      </c>
      <c r="I2969">
        <v>8.8249999999999993</v>
      </c>
      <c r="J2969">
        <v>4.22</v>
      </c>
      <c r="K2969">
        <v>4.0419999999999998</v>
      </c>
      <c r="L2969">
        <v>21.646000000000001</v>
      </c>
    </row>
    <row r="2970" spans="1:12">
      <c r="A2970" s="15">
        <v>2007</v>
      </c>
      <c r="B2970">
        <v>6</v>
      </c>
      <c r="C2970">
        <v>15</v>
      </c>
      <c r="D2970" s="30">
        <f t="shared" si="46"/>
        <v>39248</v>
      </c>
      <c r="E2970">
        <v>245.43</v>
      </c>
      <c r="F2970">
        <v>106.62</v>
      </c>
      <c r="G2970">
        <v>9.0239999999999991</v>
      </c>
      <c r="H2970">
        <v>5.3470000000000004</v>
      </c>
      <c r="I2970">
        <v>8.5150000000000006</v>
      </c>
      <c r="J2970">
        <v>4.2290000000000001</v>
      </c>
      <c r="K2970">
        <v>4.056</v>
      </c>
      <c r="L2970">
        <v>21.713000000000001</v>
      </c>
    </row>
    <row r="2971" spans="1:12">
      <c r="A2971" s="15">
        <v>2007</v>
      </c>
      <c r="B2971">
        <v>6</v>
      </c>
      <c r="C2971">
        <v>18</v>
      </c>
      <c r="D2971" s="30">
        <f t="shared" si="46"/>
        <v>39251</v>
      </c>
      <c r="E2971">
        <v>247.02</v>
      </c>
      <c r="F2971">
        <v>107.25</v>
      </c>
      <c r="G2971">
        <v>9.0239999999999991</v>
      </c>
      <c r="H2971">
        <v>5.3390000000000004</v>
      </c>
      <c r="I2971">
        <v>8.3870000000000005</v>
      </c>
      <c r="J2971">
        <v>4.2249999999999996</v>
      </c>
      <c r="K2971">
        <v>4.0549999999999997</v>
      </c>
      <c r="L2971">
        <v>21.678999999999998</v>
      </c>
    </row>
    <row r="2972" spans="1:12">
      <c r="A2972" s="15">
        <v>2007</v>
      </c>
      <c r="B2972">
        <v>6</v>
      </c>
      <c r="C2972">
        <v>19</v>
      </c>
      <c r="D2972" s="30">
        <f t="shared" si="46"/>
        <v>39252</v>
      </c>
      <c r="E2972">
        <v>242.9</v>
      </c>
      <c r="F2972">
        <v>105.39</v>
      </c>
      <c r="G2972">
        <v>9.0239999999999991</v>
      </c>
      <c r="H2972">
        <v>5.3360000000000003</v>
      </c>
      <c r="I2972">
        <v>8.8239999999999998</v>
      </c>
      <c r="J2972">
        <v>4.2060000000000004</v>
      </c>
      <c r="K2972">
        <v>4.0289999999999999</v>
      </c>
      <c r="L2972">
        <v>21.53</v>
      </c>
    </row>
    <row r="2973" spans="1:12">
      <c r="A2973" s="15">
        <v>2007</v>
      </c>
      <c r="B2973">
        <v>6</v>
      </c>
      <c r="C2973">
        <v>20</v>
      </c>
      <c r="D2973" s="30">
        <f t="shared" si="46"/>
        <v>39253</v>
      </c>
      <c r="E2973">
        <v>245.39</v>
      </c>
      <c r="F2973">
        <v>106.47</v>
      </c>
      <c r="G2973">
        <v>9.0239999999999991</v>
      </c>
      <c r="H2973">
        <v>5.3330000000000002</v>
      </c>
      <c r="I2973">
        <v>8.5779999999999994</v>
      </c>
      <c r="J2973">
        <v>4.2130000000000001</v>
      </c>
      <c r="K2973">
        <v>4.0389999999999997</v>
      </c>
      <c r="L2973">
        <v>21.577000000000002</v>
      </c>
    </row>
    <row r="2974" spans="1:12">
      <c r="A2974" s="15">
        <v>2007</v>
      </c>
      <c r="B2974">
        <v>6</v>
      </c>
      <c r="C2974">
        <v>21</v>
      </c>
      <c r="D2974" s="30">
        <f t="shared" si="46"/>
        <v>39254</v>
      </c>
      <c r="E2974">
        <v>246.08</v>
      </c>
      <c r="F2974">
        <v>106.75</v>
      </c>
      <c r="G2974">
        <v>9.0239999999999991</v>
      </c>
      <c r="H2974">
        <v>5.33</v>
      </c>
      <c r="I2974">
        <v>8.5180000000000007</v>
      </c>
      <c r="J2974">
        <v>4.2119999999999997</v>
      </c>
      <c r="K2974">
        <v>4.04</v>
      </c>
      <c r="L2974">
        <v>21.571000000000002</v>
      </c>
    </row>
    <row r="2975" spans="1:12">
      <c r="A2975" s="15">
        <v>2007</v>
      </c>
      <c r="B2975">
        <v>6</v>
      </c>
      <c r="C2975">
        <v>22</v>
      </c>
      <c r="D2975" s="30">
        <f t="shared" si="46"/>
        <v>39255</v>
      </c>
      <c r="E2975">
        <v>247.56</v>
      </c>
      <c r="F2975">
        <v>107.38</v>
      </c>
      <c r="G2975">
        <v>9.0239999999999991</v>
      </c>
      <c r="H2975">
        <v>5.3280000000000003</v>
      </c>
      <c r="I2975">
        <v>8.3780000000000001</v>
      </c>
      <c r="J2975">
        <v>4.2149999999999999</v>
      </c>
      <c r="K2975">
        <v>4.0449999999999999</v>
      </c>
      <c r="L2975">
        <v>21.588000000000001</v>
      </c>
    </row>
    <row r="2976" spans="1:12">
      <c r="A2976" s="15">
        <v>2007</v>
      </c>
      <c r="B2976">
        <v>6</v>
      </c>
      <c r="C2976">
        <v>25</v>
      </c>
      <c r="D2976" s="30">
        <f t="shared" si="46"/>
        <v>39258</v>
      </c>
      <c r="E2976">
        <v>244.52</v>
      </c>
      <c r="F2976">
        <v>105.95</v>
      </c>
      <c r="G2976">
        <v>9.0239999999999991</v>
      </c>
      <c r="H2976">
        <v>5.319</v>
      </c>
      <c r="I2976">
        <v>8.7270000000000003</v>
      </c>
      <c r="J2976">
        <v>4.1929999999999996</v>
      </c>
      <c r="K2976">
        <v>4.0179999999999998</v>
      </c>
      <c r="L2976">
        <v>21.417999999999999</v>
      </c>
    </row>
    <row r="2977" spans="1:12">
      <c r="A2977" s="15">
        <v>2007</v>
      </c>
      <c r="B2977">
        <v>6</v>
      </c>
      <c r="C2977">
        <v>26</v>
      </c>
      <c r="D2977" s="30">
        <f t="shared" si="46"/>
        <v>39259</v>
      </c>
      <c r="E2977">
        <v>244.72</v>
      </c>
      <c r="F2977">
        <v>106.01</v>
      </c>
      <c r="G2977">
        <v>9.0239999999999991</v>
      </c>
      <c r="H2977">
        <v>5.3159999999999998</v>
      </c>
      <c r="I2977">
        <v>8.718</v>
      </c>
      <c r="J2977">
        <v>4.1909999999999998</v>
      </c>
      <c r="K2977">
        <v>4.016</v>
      </c>
      <c r="L2977">
        <v>21.396999999999998</v>
      </c>
    </row>
    <row r="2978" spans="1:12">
      <c r="A2978" s="15">
        <v>2007</v>
      </c>
      <c r="B2978">
        <v>6</v>
      </c>
      <c r="C2978">
        <v>27</v>
      </c>
      <c r="D2978" s="30">
        <f t="shared" si="46"/>
        <v>39260</v>
      </c>
      <c r="E2978">
        <v>247</v>
      </c>
      <c r="F2978">
        <v>107</v>
      </c>
      <c r="G2978">
        <v>9.0239999999999991</v>
      </c>
      <c r="H2978">
        <v>5.3140000000000001</v>
      </c>
      <c r="I2978">
        <v>8.4939999999999998</v>
      </c>
      <c r="J2978">
        <v>4.1959999999999997</v>
      </c>
      <c r="K2978">
        <v>4.0250000000000004</v>
      </c>
      <c r="L2978">
        <v>21.437999999999999</v>
      </c>
    </row>
    <row r="2979" spans="1:12">
      <c r="A2979" s="15">
        <v>2007</v>
      </c>
      <c r="B2979">
        <v>6</v>
      </c>
      <c r="C2979">
        <v>28</v>
      </c>
      <c r="D2979" s="30">
        <f t="shared" si="46"/>
        <v>39261</v>
      </c>
      <c r="E2979">
        <v>242.69</v>
      </c>
      <c r="F2979">
        <v>105.06</v>
      </c>
      <c r="G2979">
        <v>9.0239999999999991</v>
      </c>
      <c r="H2979">
        <v>5.3109999999999999</v>
      </c>
      <c r="I2979">
        <v>8.9559999999999995</v>
      </c>
      <c r="J2979">
        <v>4.1769999999999996</v>
      </c>
      <c r="K2979">
        <v>3.9980000000000002</v>
      </c>
      <c r="L2979">
        <v>21.282</v>
      </c>
    </row>
    <row r="2980" spans="1:12">
      <c r="A2980" s="15">
        <v>2007</v>
      </c>
      <c r="B2980">
        <v>6</v>
      </c>
      <c r="C2980">
        <v>29</v>
      </c>
      <c r="D2980" s="30">
        <f t="shared" si="46"/>
        <v>39262</v>
      </c>
      <c r="E2980">
        <v>252.24</v>
      </c>
      <c r="F2980">
        <v>109.28</v>
      </c>
      <c r="G2980">
        <v>9.0239999999999991</v>
      </c>
      <c r="H2980">
        <v>5.3079999999999998</v>
      </c>
      <c r="I2980">
        <v>7.984</v>
      </c>
      <c r="J2980">
        <v>4.21</v>
      </c>
      <c r="K2980">
        <v>4.048</v>
      </c>
      <c r="L2980">
        <v>21.538</v>
      </c>
    </row>
    <row r="2981" spans="1:12">
      <c r="A2981" s="15">
        <v>2007</v>
      </c>
      <c r="B2981">
        <v>7</v>
      </c>
      <c r="C2981">
        <v>2</v>
      </c>
      <c r="D2981" s="30">
        <f t="shared" si="46"/>
        <v>39265</v>
      </c>
      <c r="E2981">
        <v>245.37</v>
      </c>
      <c r="F2981">
        <v>106.15</v>
      </c>
      <c r="G2981">
        <v>9.0239999999999991</v>
      </c>
      <c r="H2981">
        <v>5.3</v>
      </c>
      <c r="I2981">
        <v>8.5399999999999991</v>
      </c>
      <c r="J2981">
        <v>4.2110000000000003</v>
      </c>
      <c r="K2981">
        <v>4.0389999999999997</v>
      </c>
      <c r="L2981">
        <v>21.465</v>
      </c>
    </row>
    <row r="2982" spans="1:12">
      <c r="A2982" s="15">
        <v>2007</v>
      </c>
      <c r="B2982">
        <v>7</v>
      </c>
      <c r="C2982">
        <v>3</v>
      </c>
      <c r="D2982" s="30">
        <f t="shared" si="46"/>
        <v>39266</v>
      </c>
      <c r="E2982">
        <v>246.35</v>
      </c>
      <c r="F2982">
        <v>106.55</v>
      </c>
      <c r="G2982">
        <v>8.9290000000000003</v>
      </c>
      <c r="H2982">
        <v>5.3650000000000002</v>
      </c>
      <c r="I2982">
        <v>8.4649999999999999</v>
      </c>
      <c r="J2982">
        <v>4.2610000000000001</v>
      </c>
      <c r="K2982">
        <v>4.0880000000000001</v>
      </c>
      <c r="L2982">
        <v>21.902000000000001</v>
      </c>
    </row>
    <row r="2983" spans="1:12">
      <c r="A2983" s="15">
        <v>2007</v>
      </c>
      <c r="B2983">
        <v>7</v>
      </c>
      <c r="C2983">
        <v>4</v>
      </c>
      <c r="D2983" s="30">
        <f t="shared" si="46"/>
        <v>39267</v>
      </c>
      <c r="E2983">
        <v>247.19</v>
      </c>
      <c r="F2983">
        <v>106.9</v>
      </c>
      <c r="G2983">
        <v>8.9290000000000003</v>
      </c>
      <c r="H2983">
        <v>5.3620000000000001</v>
      </c>
      <c r="I2983">
        <v>8.391</v>
      </c>
      <c r="J2983">
        <v>4.2610000000000001</v>
      </c>
      <c r="K2983">
        <v>4.09</v>
      </c>
      <c r="L2983">
        <v>21.899000000000001</v>
      </c>
    </row>
    <row r="2984" spans="1:12">
      <c r="A2984" s="15">
        <v>2007</v>
      </c>
      <c r="B2984">
        <v>7</v>
      </c>
      <c r="C2984">
        <v>5</v>
      </c>
      <c r="D2984" s="30">
        <f t="shared" si="46"/>
        <v>39268</v>
      </c>
      <c r="E2984">
        <v>248.02</v>
      </c>
      <c r="F2984">
        <v>107.24</v>
      </c>
      <c r="G2984">
        <v>8.9290000000000003</v>
      </c>
      <c r="H2984">
        <v>5.359</v>
      </c>
      <c r="I2984">
        <v>8.3190000000000008</v>
      </c>
      <c r="J2984">
        <v>4.2610000000000001</v>
      </c>
      <c r="K2984">
        <v>4.0910000000000002</v>
      </c>
      <c r="L2984">
        <v>21.896000000000001</v>
      </c>
    </row>
    <row r="2985" spans="1:12">
      <c r="A2985" s="15">
        <v>2007</v>
      </c>
      <c r="B2985">
        <v>7</v>
      </c>
      <c r="C2985">
        <v>6</v>
      </c>
      <c r="D2985" s="30">
        <f t="shared" si="46"/>
        <v>39269</v>
      </c>
      <c r="E2985">
        <v>247.66</v>
      </c>
      <c r="F2985">
        <v>107.05</v>
      </c>
      <c r="G2985">
        <v>8.9290000000000003</v>
      </c>
      <c r="H2985">
        <v>5.3559999999999999</v>
      </c>
      <c r="I2985">
        <v>8.3670000000000009</v>
      </c>
      <c r="J2985">
        <v>4.2560000000000002</v>
      </c>
      <c r="K2985">
        <v>4.085</v>
      </c>
      <c r="L2985">
        <v>21.858000000000001</v>
      </c>
    </row>
    <row r="2986" spans="1:12">
      <c r="A2986" s="15">
        <v>2007</v>
      </c>
      <c r="B2986">
        <v>7</v>
      </c>
      <c r="C2986">
        <v>9</v>
      </c>
      <c r="D2986" s="30">
        <f t="shared" si="46"/>
        <v>39272</v>
      </c>
      <c r="E2986">
        <v>249.07</v>
      </c>
      <c r="F2986">
        <v>107.6</v>
      </c>
      <c r="G2986">
        <v>8.9290000000000003</v>
      </c>
      <c r="H2986">
        <v>5.3479999999999999</v>
      </c>
      <c r="I2986">
        <v>8.2590000000000003</v>
      </c>
      <c r="J2986">
        <v>4.2519999999999998</v>
      </c>
      <c r="K2986">
        <v>4.0830000000000002</v>
      </c>
      <c r="L2986">
        <v>21.818000000000001</v>
      </c>
    </row>
    <row r="2987" spans="1:12">
      <c r="A2987" s="15">
        <v>2007</v>
      </c>
      <c r="B2987">
        <v>7</v>
      </c>
      <c r="C2987">
        <v>10</v>
      </c>
      <c r="D2987" s="30">
        <f t="shared" si="46"/>
        <v>39273</v>
      </c>
      <c r="E2987">
        <v>249.04</v>
      </c>
      <c r="F2987">
        <v>107.56</v>
      </c>
      <c r="G2987">
        <v>8.9290000000000003</v>
      </c>
      <c r="H2987">
        <v>5.3449999999999998</v>
      </c>
      <c r="I2987">
        <v>8.2729999999999997</v>
      </c>
      <c r="J2987">
        <v>4.2489999999999997</v>
      </c>
      <c r="K2987">
        <v>4.08</v>
      </c>
      <c r="L2987">
        <v>21.79</v>
      </c>
    </row>
    <row r="2988" spans="1:12">
      <c r="A2988" s="15">
        <v>2007</v>
      </c>
      <c r="B2988">
        <v>7</v>
      </c>
      <c r="C2988">
        <v>11</v>
      </c>
      <c r="D2988" s="30">
        <f t="shared" si="46"/>
        <v>39274</v>
      </c>
      <c r="E2988">
        <v>248.89</v>
      </c>
      <c r="F2988">
        <v>107.47</v>
      </c>
      <c r="G2988">
        <v>8.9290000000000003</v>
      </c>
      <c r="H2988">
        <v>5.343</v>
      </c>
      <c r="I2988">
        <v>8.3000000000000007</v>
      </c>
      <c r="J2988">
        <v>4.2450000000000001</v>
      </c>
      <c r="K2988">
        <v>4.0759999999999996</v>
      </c>
      <c r="L2988">
        <v>21.759</v>
      </c>
    </row>
    <row r="2989" spans="1:12">
      <c r="A2989" s="15">
        <v>2007</v>
      </c>
      <c r="B2989">
        <v>7</v>
      </c>
      <c r="C2989">
        <v>12</v>
      </c>
      <c r="D2989" s="30">
        <f t="shared" si="46"/>
        <v>39275</v>
      </c>
      <c r="E2989">
        <v>248.8</v>
      </c>
      <c r="F2989">
        <v>107.4</v>
      </c>
      <c r="G2989">
        <v>8.9290000000000003</v>
      </c>
      <c r="H2989">
        <v>5.34</v>
      </c>
      <c r="I2989">
        <v>8.3209999999999997</v>
      </c>
      <c r="J2989">
        <v>4.2409999999999997</v>
      </c>
      <c r="K2989">
        <v>4.0720000000000001</v>
      </c>
      <c r="L2989">
        <v>21.73</v>
      </c>
    </row>
    <row r="2990" spans="1:12">
      <c r="A2990" s="15">
        <v>2007</v>
      </c>
      <c r="B2990">
        <v>7</v>
      </c>
      <c r="C2990">
        <v>13</v>
      </c>
      <c r="D2990" s="30">
        <f t="shared" si="46"/>
        <v>39276</v>
      </c>
      <c r="E2990">
        <v>249.04</v>
      </c>
      <c r="F2990">
        <v>107.48</v>
      </c>
      <c r="G2990">
        <v>8.9290000000000003</v>
      </c>
      <c r="H2990">
        <v>5.3369999999999997</v>
      </c>
      <c r="I2990">
        <v>8.3079999999999998</v>
      </c>
      <c r="J2990">
        <v>4.2389999999999999</v>
      </c>
      <c r="K2990">
        <v>4.07</v>
      </c>
      <c r="L2990">
        <v>21.71</v>
      </c>
    </row>
    <row r="2991" spans="1:12">
      <c r="A2991" s="15">
        <v>2007</v>
      </c>
      <c r="B2991">
        <v>7</v>
      </c>
      <c r="C2991">
        <v>16</v>
      </c>
      <c r="D2991" s="30">
        <f t="shared" si="46"/>
        <v>39279</v>
      </c>
      <c r="E2991">
        <v>248.62</v>
      </c>
      <c r="F2991">
        <v>107.22</v>
      </c>
      <c r="G2991">
        <v>8.9290000000000003</v>
      </c>
      <c r="H2991">
        <v>5.3289999999999997</v>
      </c>
      <c r="I2991">
        <v>8.3849999999999998</v>
      </c>
      <c r="J2991">
        <v>4.2279999999999998</v>
      </c>
      <c r="K2991">
        <v>4.0579999999999998</v>
      </c>
      <c r="L2991">
        <v>21.617999999999999</v>
      </c>
    </row>
    <row r="2992" spans="1:12">
      <c r="A2992" s="15">
        <v>2007</v>
      </c>
      <c r="B2992">
        <v>7</v>
      </c>
      <c r="C2992">
        <v>17</v>
      </c>
      <c r="D2992" s="30">
        <f t="shared" si="46"/>
        <v>39280</v>
      </c>
      <c r="E2992">
        <v>251.06</v>
      </c>
      <c r="F2992">
        <v>108.27</v>
      </c>
      <c r="G2992">
        <v>8.9290000000000003</v>
      </c>
      <c r="H2992">
        <v>5.3259999999999996</v>
      </c>
      <c r="I2992">
        <v>8.15</v>
      </c>
      <c r="J2992">
        <v>4.234</v>
      </c>
      <c r="K2992">
        <v>4.0679999999999996</v>
      </c>
      <c r="L2992">
        <v>21.66</v>
      </c>
    </row>
    <row r="2993" spans="1:12">
      <c r="A2993" s="15">
        <v>2007</v>
      </c>
      <c r="B2993">
        <v>7</v>
      </c>
      <c r="C2993">
        <v>18</v>
      </c>
      <c r="D2993" s="30">
        <f t="shared" si="46"/>
        <v>39281</v>
      </c>
      <c r="E2993">
        <v>252.12</v>
      </c>
      <c r="F2993">
        <v>108.71</v>
      </c>
      <c r="G2993">
        <v>8.9290000000000003</v>
      </c>
      <c r="H2993">
        <v>5.3230000000000004</v>
      </c>
      <c r="I2993">
        <v>7.9960000000000004</v>
      </c>
      <c r="J2993">
        <v>4.2469999999999999</v>
      </c>
      <c r="K2993">
        <v>4.0830000000000002</v>
      </c>
      <c r="L2993">
        <v>21.733000000000001</v>
      </c>
    </row>
    <row r="2994" spans="1:12">
      <c r="A2994" s="15">
        <v>2007</v>
      </c>
      <c r="B2994">
        <v>7</v>
      </c>
      <c r="C2994">
        <v>19</v>
      </c>
      <c r="D2994" s="30">
        <f t="shared" si="46"/>
        <v>39282</v>
      </c>
      <c r="E2994">
        <v>252.32</v>
      </c>
      <c r="F2994">
        <v>108.77</v>
      </c>
      <c r="G2994">
        <v>8.9290000000000003</v>
      </c>
      <c r="H2994">
        <v>5.32</v>
      </c>
      <c r="I2994">
        <v>7.9870000000000001</v>
      </c>
      <c r="J2994">
        <v>4.2439999999999998</v>
      </c>
      <c r="K2994">
        <v>4.0810000000000004</v>
      </c>
      <c r="L2994">
        <v>21.712</v>
      </c>
    </row>
    <row r="2995" spans="1:12">
      <c r="A2995" s="15">
        <v>2007</v>
      </c>
      <c r="B2995">
        <v>7</v>
      </c>
      <c r="C2995">
        <v>20</v>
      </c>
      <c r="D2995" s="30">
        <f t="shared" si="46"/>
        <v>39283</v>
      </c>
      <c r="E2995">
        <v>251.5</v>
      </c>
      <c r="F2995">
        <v>108.39</v>
      </c>
      <c r="G2995">
        <v>8.9290000000000003</v>
      </c>
      <c r="H2995">
        <v>5.3179999999999996</v>
      </c>
      <c r="I2995">
        <v>8.0790000000000006</v>
      </c>
      <c r="J2995">
        <v>4.2380000000000004</v>
      </c>
      <c r="K2995">
        <v>4.0739999999999998</v>
      </c>
      <c r="L2995">
        <v>21.661999999999999</v>
      </c>
    </row>
    <row r="2996" spans="1:12">
      <c r="A2996" s="15">
        <v>2007</v>
      </c>
      <c r="B2996">
        <v>7</v>
      </c>
      <c r="C2996">
        <v>23</v>
      </c>
      <c r="D2996" s="30">
        <f t="shared" si="46"/>
        <v>39286</v>
      </c>
      <c r="E2996">
        <v>253.22</v>
      </c>
      <c r="F2996">
        <v>109.07</v>
      </c>
      <c r="G2996">
        <v>8.9290000000000003</v>
      </c>
      <c r="H2996">
        <v>5.3090000000000002</v>
      </c>
      <c r="I2996">
        <v>7.9409999999999998</v>
      </c>
      <c r="J2996">
        <v>4.2350000000000003</v>
      </c>
      <c r="K2996">
        <v>4.0730000000000004</v>
      </c>
      <c r="L2996">
        <v>21.631</v>
      </c>
    </row>
    <row r="2997" spans="1:12">
      <c r="A2997" s="15">
        <v>2007</v>
      </c>
      <c r="B2997">
        <v>7</v>
      </c>
      <c r="C2997">
        <v>24</v>
      </c>
      <c r="D2997" s="30">
        <f t="shared" si="46"/>
        <v>39287</v>
      </c>
      <c r="E2997">
        <v>253.12</v>
      </c>
      <c r="F2997">
        <v>109</v>
      </c>
      <c r="G2997">
        <v>8.9290000000000003</v>
      </c>
      <c r="H2997">
        <v>5.306</v>
      </c>
      <c r="I2997">
        <v>7.9619999999999997</v>
      </c>
      <c r="J2997">
        <v>4.2309999999999999</v>
      </c>
      <c r="K2997">
        <v>4.069</v>
      </c>
      <c r="L2997">
        <v>21.600999999999999</v>
      </c>
    </row>
    <row r="2998" spans="1:12">
      <c r="A2998" s="15">
        <v>2007</v>
      </c>
      <c r="B2998">
        <v>7</v>
      </c>
      <c r="C2998">
        <v>25</v>
      </c>
      <c r="D2998" s="30">
        <f t="shared" si="46"/>
        <v>39288</v>
      </c>
      <c r="E2998">
        <v>251.86</v>
      </c>
      <c r="F2998">
        <v>108.42</v>
      </c>
      <c r="G2998">
        <v>8.8960000000000008</v>
      </c>
      <c r="H2998">
        <v>5.32</v>
      </c>
      <c r="I2998">
        <v>8.1020000000000003</v>
      </c>
      <c r="J2998">
        <v>4.2359999999999998</v>
      </c>
      <c r="K2998">
        <v>4.0709999999999997</v>
      </c>
      <c r="L2998">
        <v>21.654</v>
      </c>
    </row>
    <row r="2999" spans="1:12">
      <c r="A2999" s="15">
        <v>2007</v>
      </c>
      <c r="B2999">
        <v>7</v>
      </c>
      <c r="C2999">
        <v>26</v>
      </c>
      <c r="D2999" s="30">
        <f t="shared" si="46"/>
        <v>39289</v>
      </c>
      <c r="E2999">
        <v>253.78</v>
      </c>
      <c r="F2999">
        <v>109.24</v>
      </c>
      <c r="G2999">
        <v>8.8960000000000008</v>
      </c>
      <c r="H2999">
        <v>5.3170000000000002</v>
      </c>
      <c r="I2999">
        <v>7.923</v>
      </c>
      <c r="J2999">
        <v>4.24</v>
      </c>
      <c r="K2999">
        <v>4.0780000000000003</v>
      </c>
      <c r="L2999">
        <v>21.68</v>
      </c>
    </row>
    <row r="3000" spans="1:12">
      <c r="A3000" s="15">
        <v>2007</v>
      </c>
      <c r="B3000">
        <v>7</v>
      </c>
      <c r="C3000">
        <v>27</v>
      </c>
      <c r="D3000" s="30">
        <f t="shared" si="46"/>
        <v>39290</v>
      </c>
      <c r="E3000">
        <v>255.08</v>
      </c>
      <c r="F3000">
        <v>109.79</v>
      </c>
      <c r="G3000">
        <v>8.8960000000000008</v>
      </c>
      <c r="H3000">
        <v>5.3140000000000001</v>
      </c>
      <c r="I3000">
        <v>7.8049999999999997</v>
      </c>
      <c r="J3000">
        <v>4.2409999999999997</v>
      </c>
      <c r="K3000">
        <v>4.0819999999999999</v>
      </c>
      <c r="L3000">
        <v>21.689</v>
      </c>
    </row>
    <row r="3001" spans="1:12">
      <c r="A3001" s="15">
        <v>2007</v>
      </c>
      <c r="B3001">
        <v>7</v>
      </c>
      <c r="C3001">
        <v>30</v>
      </c>
      <c r="D3001" s="30">
        <f t="shared" si="46"/>
        <v>39293</v>
      </c>
      <c r="E3001">
        <v>252.41</v>
      </c>
      <c r="F3001">
        <v>108.75</v>
      </c>
      <c r="G3001">
        <v>8.82</v>
      </c>
      <c r="H3001">
        <v>5.3789999999999996</v>
      </c>
      <c r="I3001">
        <v>7.9889999999999999</v>
      </c>
      <c r="J3001">
        <v>4.2930000000000001</v>
      </c>
      <c r="K3001">
        <v>4.1280000000000001</v>
      </c>
      <c r="L3001">
        <v>22.102</v>
      </c>
    </row>
    <row r="3002" spans="1:12">
      <c r="A3002" s="15">
        <v>2007</v>
      </c>
      <c r="B3002">
        <v>7</v>
      </c>
      <c r="C3002">
        <v>31</v>
      </c>
      <c r="D3002" s="30">
        <f t="shared" si="46"/>
        <v>39294</v>
      </c>
      <c r="E3002">
        <v>252.47</v>
      </c>
      <c r="F3002">
        <v>108.75</v>
      </c>
      <c r="G3002">
        <v>8.82</v>
      </c>
      <c r="H3002">
        <v>5.3760000000000003</v>
      </c>
      <c r="I3002">
        <v>7.9939999999999998</v>
      </c>
      <c r="J3002">
        <v>4.29</v>
      </c>
      <c r="K3002">
        <v>4.125</v>
      </c>
      <c r="L3002">
        <v>22.077000000000002</v>
      </c>
    </row>
    <row r="3003" spans="1:12">
      <c r="A3003" s="15">
        <v>2007</v>
      </c>
      <c r="B3003">
        <v>8</v>
      </c>
      <c r="C3003">
        <v>1</v>
      </c>
      <c r="D3003" s="30">
        <f t="shared" si="46"/>
        <v>39295</v>
      </c>
      <c r="E3003">
        <v>251.88</v>
      </c>
      <c r="F3003">
        <v>108.49</v>
      </c>
      <c r="G3003">
        <v>8.82</v>
      </c>
      <c r="H3003">
        <v>5.3760000000000003</v>
      </c>
      <c r="I3003">
        <v>8.0519999999999996</v>
      </c>
      <c r="J3003">
        <v>4.2880000000000003</v>
      </c>
      <c r="K3003">
        <v>4.1219999999999999</v>
      </c>
      <c r="L3003">
        <v>22.061</v>
      </c>
    </row>
    <row r="3004" spans="1:12">
      <c r="A3004" s="15">
        <v>2007</v>
      </c>
      <c r="B3004">
        <v>8</v>
      </c>
      <c r="C3004">
        <v>2</v>
      </c>
      <c r="D3004" s="30">
        <f t="shared" si="46"/>
        <v>39296</v>
      </c>
      <c r="E3004">
        <v>250.25</v>
      </c>
      <c r="F3004">
        <v>107.75</v>
      </c>
      <c r="G3004">
        <v>8.82</v>
      </c>
      <c r="H3004">
        <v>5.3730000000000002</v>
      </c>
      <c r="I3004">
        <v>8.2240000000000002</v>
      </c>
      <c r="J3004">
        <v>4.2789999999999999</v>
      </c>
      <c r="K3004">
        <v>4.1100000000000003</v>
      </c>
      <c r="L3004">
        <v>21.99</v>
      </c>
    </row>
    <row r="3005" spans="1:12">
      <c r="A3005" s="15">
        <v>2007</v>
      </c>
      <c r="B3005">
        <v>8</v>
      </c>
      <c r="C3005">
        <v>3</v>
      </c>
      <c r="D3005" s="30">
        <f t="shared" si="46"/>
        <v>39297</v>
      </c>
      <c r="E3005">
        <v>252.93</v>
      </c>
      <c r="F3005">
        <v>108.9</v>
      </c>
      <c r="G3005">
        <v>8.82</v>
      </c>
      <c r="H3005">
        <v>5.3710000000000004</v>
      </c>
      <c r="I3005">
        <v>7.9710000000000001</v>
      </c>
      <c r="J3005">
        <v>4.2850000000000001</v>
      </c>
      <c r="K3005">
        <v>4.1210000000000004</v>
      </c>
      <c r="L3005">
        <v>22.036000000000001</v>
      </c>
    </row>
    <row r="3006" spans="1:12">
      <c r="A3006" s="15">
        <v>2007</v>
      </c>
      <c r="B3006">
        <v>8</v>
      </c>
      <c r="C3006">
        <v>6</v>
      </c>
      <c r="D3006" s="30">
        <f t="shared" si="46"/>
        <v>39300</v>
      </c>
      <c r="E3006">
        <v>250.69</v>
      </c>
      <c r="F3006">
        <v>107.84</v>
      </c>
      <c r="G3006">
        <v>8.82</v>
      </c>
      <c r="H3006">
        <v>5.3620000000000001</v>
      </c>
      <c r="I3006">
        <v>8.2249999999999996</v>
      </c>
      <c r="J3006">
        <v>4.2679999999999998</v>
      </c>
      <c r="K3006">
        <v>4.0990000000000002</v>
      </c>
      <c r="L3006">
        <v>21.895</v>
      </c>
    </row>
    <row r="3007" spans="1:12">
      <c r="A3007" s="15">
        <v>2007</v>
      </c>
      <c r="B3007">
        <v>8</v>
      </c>
      <c r="C3007">
        <v>7</v>
      </c>
      <c r="D3007" s="30">
        <f t="shared" si="46"/>
        <v>39301</v>
      </c>
      <c r="E3007">
        <v>251.26</v>
      </c>
      <c r="F3007">
        <v>108.06</v>
      </c>
      <c r="G3007">
        <v>8.82</v>
      </c>
      <c r="H3007">
        <v>5.359</v>
      </c>
      <c r="I3007">
        <v>8.18</v>
      </c>
      <c r="J3007">
        <v>4.2670000000000003</v>
      </c>
      <c r="K3007">
        <v>4.0990000000000002</v>
      </c>
      <c r="L3007">
        <v>21.882999999999999</v>
      </c>
    </row>
    <row r="3008" spans="1:12">
      <c r="A3008" s="15">
        <v>2007</v>
      </c>
      <c r="B3008">
        <v>8</v>
      </c>
      <c r="C3008">
        <v>8</v>
      </c>
      <c r="D3008" s="30">
        <f t="shared" si="46"/>
        <v>39302</v>
      </c>
      <c r="E3008">
        <v>251.45</v>
      </c>
      <c r="F3008">
        <v>108.12</v>
      </c>
      <c r="G3008">
        <v>8.9250000000000007</v>
      </c>
      <c r="H3008">
        <v>5.4630000000000001</v>
      </c>
      <c r="I3008">
        <v>8.1519999999999992</v>
      </c>
      <c r="J3008">
        <v>4.3289999999999997</v>
      </c>
      <c r="K3008">
        <v>4.16</v>
      </c>
      <c r="L3008">
        <v>22.664999999999999</v>
      </c>
    </row>
    <row r="3009" spans="1:12">
      <c r="A3009" s="15">
        <v>2007</v>
      </c>
      <c r="B3009">
        <v>8</v>
      </c>
      <c r="C3009">
        <v>9</v>
      </c>
      <c r="D3009" s="30">
        <f t="shared" si="46"/>
        <v>39303</v>
      </c>
      <c r="E3009">
        <v>249.64</v>
      </c>
      <c r="F3009">
        <v>107.3</v>
      </c>
      <c r="G3009">
        <v>8.9250000000000007</v>
      </c>
      <c r="H3009">
        <v>5.46</v>
      </c>
      <c r="I3009">
        <v>8.3409999999999993</v>
      </c>
      <c r="J3009">
        <v>4.319</v>
      </c>
      <c r="K3009">
        <v>4.1459999999999999</v>
      </c>
      <c r="L3009">
        <v>22.584</v>
      </c>
    </row>
    <row r="3010" spans="1:12">
      <c r="A3010" s="15">
        <v>2007</v>
      </c>
      <c r="B3010">
        <v>8</v>
      </c>
      <c r="C3010">
        <v>10</v>
      </c>
      <c r="D3010" s="30">
        <f t="shared" ref="D3010:D3073" si="47">DATE(A3010,B3010,C3010)</f>
        <v>39304</v>
      </c>
      <c r="E3010">
        <v>249.83</v>
      </c>
      <c r="F3010">
        <v>107.36</v>
      </c>
      <c r="G3010">
        <v>8.9250000000000007</v>
      </c>
      <c r="H3010">
        <v>5.4569999999999999</v>
      </c>
      <c r="I3010">
        <v>8.3330000000000002</v>
      </c>
      <c r="J3010">
        <v>4.3170000000000002</v>
      </c>
      <c r="K3010">
        <v>4.1440000000000001</v>
      </c>
      <c r="L3010">
        <v>22.562000000000001</v>
      </c>
    </row>
    <row r="3011" spans="1:12">
      <c r="A3011" s="15">
        <v>2007</v>
      </c>
      <c r="B3011">
        <v>8</v>
      </c>
      <c r="C3011">
        <v>13</v>
      </c>
      <c r="D3011" s="30">
        <f t="shared" si="47"/>
        <v>39307</v>
      </c>
      <c r="E3011">
        <v>251.61</v>
      </c>
      <c r="F3011">
        <v>108.18</v>
      </c>
      <c r="G3011">
        <v>8.9250000000000007</v>
      </c>
      <c r="H3011">
        <v>5.4489999999999998</v>
      </c>
      <c r="I3011">
        <v>8.1389999999999993</v>
      </c>
      <c r="J3011">
        <v>4.32</v>
      </c>
      <c r="K3011">
        <v>4.1509999999999998</v>
      </c>
      <c r="L3011">
        <v>22.571999999999999</v>
      </c>
    </row>
    <row r="3012" spans="1:12">
      <c r="A3012" s="15">
        <v>2007</v>
      </c>
      <c r="B3012">
        <v>8</v>
      </c>
      <c r="C3012">
        <v>14</v>
      </c>
      <c r="D3012" s="30">
        <f t="shared" si="47"/>
        <v>39308</v>
      </c>
      <c r="E3012">
        <v>251.43</v>
      </c>
      <c r="F3012">
        <v>108.08</v>
      </c>
      <c r="G3012">
        <v>8.9250000000000007</v>
      </c>
      <c r="H3012">
        <v>5.4459999999999997</v>
      </c>
      <c r="I3012">
        <v>8.1679999999999993</v>
      </c>
      <c r="J3012">
        <v>4.3170000000000002</v>
      </c>
      <c r="K3012">
        <v>4.1470000000000002</v>
      </c>
      <c r="L3012">
        <v>22.54</v>
      </c>
    </row>
    <row r="3013" spans="1:12">
      <c r="A3013" s="15">
        <v>2007</v>
      </c>
      <c r="B3013">
        <v>8</v>
      </c>
      <c r="C3013">
        <v>16</v>
      </c>
      <c r="D3013" s="30">
        <f t="shared" si="47"/>
        <v>39310</v>
      </c>
      <c r="E3013">
        <v>247.14</v>
      </c>
      <c r="F3013">
        <v>106.15</v>
      </c>
      <c r="G3013">
        <v>8.9250000000000007</v>
      </c>
      <c r="H3013">
        <v>5.4409999999999998</v>
      </c>
      <c r="I3013">
        <v>8.6050000000000004</v>
      </c>
      <c r="J3013">
        <v>4.2960000000000003</v>
      </c>
      <c r="K3013">
        <v>4.1189999999999998</v>
      </c>
      <c r="L3013">
        <v>22.370999999999999</v>
      </c>
    </row>
    <row r="3014" spans="1:12">
      <c r="A3014" s="15">
        <v>2007</v>
      </c>
      <c r="B3014">
        <v>8</v>
      </c>
      <c r="C3014">
        <v>17</v>
      </c>
      <c r="D3014" s="30">
        <f t="shared" si="47"/>
        <v>39311</v>
      </c>
      <c r="E3014">
        <v>247.97</v>
      </c>
      <c r="F3014">
        <v>106.49</v>
      </c>
      <c r="G3014">
        <v>8.9250000000000007</v>
      </c>
      <c r="H3014">
        <v>5.4379999999999997</v>
      </c>
      <c r="I3014">
        <v>8.5329999999999995</v>
      </c>
      <c r="J3014">
        <v>4.2960000000000003</v>
      </c>
      <c r="K3014">
        <v>4.12</v>
      </c>
      <c r="L3014">
        <v>22.367999999999999</v>
      </c>
    </row>
    <row r="3015" spans="1:12">
      <c r="A3015" s="15">
        <v>2007</v>
      </c>
      <c r="B3015">
        <v>8</v>
      </c>
      <c r="C3015">
        <v>21</v>
      </c>
      <c r="D3015" s="30">
        <f t="shared" si="47"/>
        <v>39315</v>
      </c>
      <c r="E3015">
        <v>248.99</v>
      </c>
      <c r="F3015">
        <v>107.09</v>
      </c>
      <c r="G3015">
        <v>8.9250000000000007</v>
      </c>
      <c r="H3015">
        <v>5.4269999999999996</v>
      </c>
      <c r="I3015">
        <v>8.3610000000000007</v>
      </c>
      <c r="J3015">
        <v>4.3019999999999996</v>
      </c>
      <c r="K3015">
        <v>4.1289999999999996</v>
      </c>
      <c r="L3015">
        <v>22.378</v>
      </c>
    </row>
    <row r="3016" spans="1:12">
      <c r="A3016" s="15">
        <v>2007</v>
      </c>
      <c r="B3016">
        <v>8</v>
      </c>
      <c r="C3016">
        <v>22</v>
      </c>
      <c r="D3016" s="30">
        <f t="shared" si="47"/>
        <v>39316</v>
      </c>
      <c r="E3016">
        <v>250.8</v>
      </c>
      <c r="F3016">
        <v>107.86</v>
      </c>
      <c r="G3016">
        <v>8.9250000000000007</v>
      </c>
      <c r="H3016">
        <v>5.4240000000000004</v>
      </c>
      <c r="I3016">
        <v>8.1929999999999996</v>
      </c>
      <c r="J3016">
        <v>4.3049999999999997</v>
      </c>
      <c r="K3016">
        <v>4.1360000000000001</v>
      </c>
      <c r="L3016">
        <v>22.404</v>
      </c>
    </row>
    <row r="3017" spans="1:12">
      <c r="A3017" s="15">
        <v>2007</v>
      </c>
      <c r="B3017">
        <v>8</v>
      </c>
      <c r="C3017">
        <v>23</v>
      </c>
      <c r="D3017" s="30">
        <f t="shared" si="47"/>
        <v>39317</v>
      </c>
      <c r="E3017">
        <v>249.1</v>
      </c>
      <c r="F3017">
        <v>107.09</v>
      </c>
      <c r="G3017">
        <v>8.9250000000000007</v>
      </c>
      <c r="H3017">
        <v>5.4210000000000003</v>
      </c>
      <c r="I3017">
        <v>8.3719999999999999</v>
      </c>
      <c r="J3017">
        <v>4.2960000000000003</v>
      </c>
      <c r="K3017">
        <v>4.1230000000000002</v>
      </c>
      <c r="L3017">
        <v>22.326000000000001</v>
      </c>
    </row>
    <row r="3018" spans="1:12">
      <c r="A3018" s="15">
        <v>2007</v>
      </c>
      <c r="B3018">
        <v>8</v>
      </c>
      <c r="C3018">
        <v>24</v>
      </c>
      <c r="D3018" s="30">
        <f t="shared" si="47"/>
        <v>39318</v>
      </c>
      <c r="E3018">
        <v>250.81</v>
      </c>
      <c r="F3018">
        <v>107.81</v>
      </c>
      <c r="G3018">
        <v>8.9250000000000007</v>
      </c>
      <c r="H3018">
        <v>5.4189999999999996</v>
      </c>
      <c r="I3018">
        <v>8.1660000000000004</v>
      </c>
      <c r="J3018">
        <v>4.3090000000000002</v>
      </c>
      <c r="K3018">
        <v>4.1399999999999997</v>
      </c>
      <c r="L3018">
        <v>22.408000000000001</v>
      </c>
    </row>
    <row r="3019" spans="1:12">
      <c r="A3019" s="15">
        <v>2007</v>
      </c>
      <c r="B3019">
        <v>8</v>
      </c>
      <c r="C3019">
        <v>27</v>
      </c>
      <c r="D3019" s="30">
        <f t="shared" si="47"/>
        <v>39321</v>
      </c>
      <c r="E3019">
        <v>248.02</v>
      </c>
      <c r="F3019">
        <v>106.51</v>
      </c>
      <c r="G3019">
        <v>8.9250000000000007</v>
      </c>
      <c r="H3019">
        <v>5.41</v>
      </c>
      <c r="I3019">
        <v>8.4760000000000009</v>
      </c>
      <c r="J3019">
        <v>4.29</v>
      </c>
      <c r="K3019">
        <v>4.1150000000000002</v>
      </c>
      <c r="L3019">
        <v>22.245000000000001</v>
      </c>
    </row>
    <row r="3020" spans="1:12">
      <c r="A3020" s="15">
        <v>2007</v>
      </c>
      <c r="B3020">
        <v>8</v>
      </c>
      <c r="C3020">
        <v>28</v>
      </c>
      <c r="D3020" s="30">
        <f t="shared" si="47"/>
        <v>39322</v>
      </c>
      <c r="E3020">
        <v>248.52</v>
      </c>
      <c r="F3020">
        <v>106.71</v>
      </c>
      <c r="G3020">
        <v>8.9250000000000007</v>
      </c>
      <c r="H3020">
        <v>5.407</v>
      </c>
      <c r="I3020">
        <v>8.4369999999999994</v>
      </c>
      <c r="J3020">
        <v>4.2880000000000003</v>
      </c>
      <c r="K3020">
        <v>4.1150000000000002</v>
      </c>
      <c r="L3020">
        <v>22.233000000000001</v>
      </c>
    </row>
    <row r="3021" spans="1:12">
      <c r="A3021" s="15">
        <v>2007</v>
      </c>
      <c r="B3021">
        <v>8</v>
      </c>
      <c r="C3021">
        <v>29</v>
      </c>
      <c r="D3021" s="30">
        <f t="shared" si="47"/>
        <v>39323</v>
      </c>
      <c r="E3021">
        <v>249.69</v>
      </c>
      <c r="F3021">
        <v>107.2</v>
      </c>
      <c r="G3021">
        <v>8.9250000000000007</v>
      </c>
      <c r="H3021">
        <v>5.4050000000000002</v>
      </c>
      <c r="I3021">
        <v>8.3320000000000007</v>
      </c>
      <c r="J3021">
        <v>4.2889999999999997</v>
      </c>
      <c r="K3021">
        <v>4.1180000000000003</v>
      </c>
      <c r="L3021">
        <v>22.24</v>
      </c>
    </row>
    <row r="3022" spans="1:12">
      <c r="A3022" s="15">
        <v>2007</v>
      </c>
      <c r="B3022">
        <v>8</v>
      </c>
      <c r="C3022">
        <v>30</v>
      </c>
      <c r="D3022" s="30">
        <f t="shared" si="47"/>
        <v>39324</v>
      </c>
      <c r="E3022">
        <v>249.72</v>
      </c>
      <c r="F3022">
        <v>107.19</v>
      </c>
      <c r="G3022">
        <v>8.8979999999999997</v>
      </c>
      <c r="H3022">
        <v>5.4119999999999999</v>
      </c>
      <c r="I3022">
        <v>8.3460000000000001</v>
      </c>
      <c r="J3022">
        <v>4.2939999999999996</v>
      </c>
      <c r="K3022">
        <v>4.1219999999999999</v>
      </c>
      <c r="L3022">
        <v>22.279</v>
      </c>
    </row>
    <row r="3023" spans="1:12">
      <c r="A3023" s="15">
        <v>2007</v>
      </c>
      <c r="B3023">
        <v>8</v>
      </c>
      <c r="C3023">
        <v>31</v>
      </c>
      <c r="D3023" s="30">
        <f t="shared" si="47"/>
        <v>39325</v>
      </c>
      <c r="E3023">
        <v>257.57</v>
      </c>
      <c r="F3023">
        <v>110.61</v>
      </c>
      <c r="G3023">
        <v>8.8979999999999997</v>
      </c>
      <c r="H3023">
        <v>5.4089999999999998</v>
      </c>
      <c r="I3023">
        <v>7.593</v>
      </c>
      <c r="J3023">
        <v>4.319</v>
      </c>
      <c r="K3023">
        <v>4.1609999999999996</v>
      </c>
      <c r="L3023">
        <v>22.477</v>
      </c>
    </row>
    <row r="3024" spans="1:12">
      <c r="A3024" s="15">
        <v>2007</v>
      </c>
      <c r="B3024">
        <v>9</v>
      </c>
      <c r="C3024">
        <v>3</v>
      </c>
      <c r="D3024" s="30">
        <f t="shared" si="47"/>
        <v>39328</v>
      </c>
      <c r="E3024">
        <v>250.01</v>
      </c>
      <c r="F3024">
        <v>107.25</v>
      </c>
      <c r="G3024">
        <v>8.8979999999999997</v>
      </c>
      <c r="H3024">
        <v>5.4039999999999999</v>
      </c>
      <c r="I3024">
        <v>8.2639999999999993</v>
      </c>
      <c r="J3024">
        <v>4.3029999999999999</v>
      </c>
      <c r="K3024">
        <v>4.133</v>
      </c>
      <c r="L3024">
        <v>22.311</v>
      </c>
    </row>
    <row r="3025" spans="1:12">
      <c r="A3025" s="15">
        <v>2007</v>
      </c>
      <c r="B3025">
        <v>9</v>
      </c>
      <c r="C3025">
        <v>4</v>
      </c>
      <c r="D3025" s="30">
        <f t="shared" si="47"/>
        <v>39329</v>
      </c>
      <c r="E3025">
        <v>250.21</v>
      </c>
      <c r="F3025">
        <v>107.31</v>
      </c>
      <c r="G3025">
        <v>8.7370000000000001</v>
      </c>
      <c r="H3025">
        <v>5.6769999999999996</v>
      </c>
      <c r="I3025">
        <v>8.2129999999999992</v>
      </c>
      <c r="J3025">
        <v>4.4800000000000004</v>
      </c>
      <c r="K3025">
        <v>4.3040000000000003</v>
      </c>
      <c r="L3025">
        <v>24.434999999999999</v>
      </c>
    </row>
    <row r="3026" spans="1:12">
      <c r="A3026" s="15">
        <v>2007</v>
      </c>
      <c r="B3026">
        <v>9</v>
      </c>
      <c r="C3026">
        <v>5</v>
      </c>
      <c r="D3026" s="30">
        <f t="shared" si="47"/>
        <v>39330</v>
      </c>
      <c r="E3026">
        <v>252.34</v>
      </c>
      <c r="F3026">
        <v>108.21</v>
      </c>
      <c r="G3026">
        <v>8.7370000000000001</v>
      </c>
      <c r="H3026">
        <v>5.6740000000000004</v>
      </c>
      <c r="I3026">
        <v>8.0239999999999991</v>
      </c>
      <c r="J3026">
        <v>4.4859999999999998</v>
      </c>
      <c r="K3026">
        <v>4.3129999999999997</v>
      </c>
      <c r="L3026">
        <v>24.477</v>
      </c>
    </row>
    <row r="3027" spans="1:12">
      <c r="A3027" s="15">
        <v>2007</v>
      </c>
      <c r="B3027">
        <v>9</v>
      </c>
      <c r="C3027">
        <v>6</v>
      </c>
      <c r="D3027" s="30">
        <f t="shared" si="47"/>
        <v>39331</v>
      </c>
      <c r="E3027">
        <v>249.89</v>
      </c>
      <c r="F3027">
        <v>107.12</v>
      </c>
      <c r="G3027">
        <v>8.7370000000000001</v>
      </c>
      <c r="H3027">
        <v>5.6710000000000003</v>
      </c>
      <c r="I3027">
        <v>8.2650000000000006</v>
      </c>
      <c r="J3027">
        <v>4.4729999999999999</v>
      </c>
      <c r="K3027">
        <v>4.2949999999999999</v>
      </c>
      <c r="L3027">
        <v>24.366</v>
      </c>
    </row>
    <row r="3028" spans="1:12">
      <c r="A3028" s="15">
        <v>2007</v>
      </c>
      <c r="B3028">
        <v>9</v>
      </c>
      <c r="C3028">
        <v>7</v>
      </c>
      <c r="D3028" s="30">
        <f t="shared" si="47"/>
        <v>39332</v>
      </c>
      <c r="E3028">
        <v>251.16</v>
      </c>
      <c r="F3028">
        <v>107.65</v>
      </c>
      <c r="G3028">
        <v>8.7370000000000001</v>
      </c>
      <c r="H3028">
        <v>5.6680000000000001</v>
      </c>
      <c r="I3028">
        <v>8.1460000000000008</v>
      </c>
      <c r="J3028">
        <v>4.4770000000000003</v>
      </c>
      <c r="K3028">
        <v>4.3010000000000002</v>
      </c>
      <c r="L3028">
        <v>24.393999999999998</v>
      </c>
    </row>
    <row r="3029" spans="1:12">
      <c r="A3029" s="15">
        <v>2007</v>
      </c>
      <c r="B3029">
        <v>9</v>
      </c>
      <c r="C3029">
        <v>10</v>
      </c>
      <c r="D3029" s="30">
        <f t="shared" si="47"/>
        <v>39335</v>
      </c>
      <c r="E3029">
        <v>251.82</v>
      </c>
      <c r="F3029">
        <v>107.92</v>
      </c>
      <c r="G3029">
        <v>8.7370000000000001</v>
      </c>
      <c r="H3029">
        <v>5.66</v>
      </c>
      <c r="I3029">
        <v>8.0890000000000004</v>
      </c>
      <c r="J3029">
        <v>4.4729999999999999</v>
      </c>
      <c r="K3029">
        <v>4.2990000000000004</v>
      </c>
      <c r="L3029">
        <v>24.353000000000002</v>
      </c>
    </row>
    <row r="3030" spans="1:12">
      <c r="A3030" s="15">
        <v>2007</v>
      </c>
      <c r="B3030">
        <v>9</v>
      </c>
      <c r="C3030">
        <v>11</v>
      </c>
      <c r="D3030" s="30">
        <f t="shared" si="47"/>
        <v>39336</v>
      </c>
      <c r="E3030">
        <v>252.24</v>
      </c>
      <c r="F3030">
        <v>108.08</v>
      </c>
      <c r="G3030">
        <v>8.7370000000000001</v>
      </c>
      <c r="H3030">
        <v>5.657</v>
      </c>
      <c r="I3030">
        <v>8.0259999999999998</v>
      </c>
      <c r="J3030">
        <v>4.4800000000000004</v>
      </c>
      <c r="K3030">
        <v>4.3070000000000004</v>
      </c>
      <c r="L3030">
        <v>24.385999999999999</v>
      </c>
    </row>
    <row r="3031" spans="1:12">
      <c r="A3031" s="15">
        <v>2007</v>
      </c>
      <c r="B3031">
        <v>9</v>
      </c>
      <c r="C3031">
        <v>12</v>
      </c>
      <c r="D3031" s="30">
        <f t="shared" si="47"/>
        <v>39337</v>
      </c>
      <c r="E3031">
        <v>250.87</v>
      </c>
      <c r="F3031">
        <v>107.46</v>
      </c>
      <c r="G3031">
        <v>8.7370000000000001</v>
      </c>
      <c r="H3031">
        <v>5.6539999999999999</v>
      </c>
      <c r="I3031">
        <v>8.1649999999999991</v>
      </c>
      <c r="J3031">
        <v>4.4710000000000001</v>
      </c>
      <c r="K3031">
        <v>4.2960000000000003</v>
      </c>
      <c r="L3031">
        <v>24.312000000000001</v>
      </c>
    </row>
    <row r="3032" spans="1:12">
      <c r="A3032" s="15">
        <v>2007</v>
      </c>
      <c r="B3032">
        <v>9</v>
      </c>
      <c r="C3032">
        <v>13</v>
      </c>
      <c r="D3032" s="30">
        <f t="shared" si="47"/>
        <v>39338</v>
      </c>
      <c r="E3032">
        <v>250.33</v>
      </c>
      <c r="F3032">
        <v>107.2</v>
      </c>
      <c r="G3032">
        <v>8.7370000000000001</v>
      </c>
      <c r="H3032">
        <v>5.6520000000000001</v>
      </c>
      <c r="I3032">
        <v>8.2270000000000003</v>
      </c>
      <c r="J3032">
        <v>4.4660000000000002</v>
      </c>
      <c r="K3032">
        <v>4.2889999999999997</v>
      </c>
      <c r="L3032">
        <v>24.265000000000001</v>
      </c>
    </row>
    <row r="3033" spans="1:12">
      <c r="A3033" s="15">
        <v>2007</v>
      </c>
      <c r="B3033">
        <v>9</v>
      </c>
      <c r="C3033">
        <v>14</v>
      </c>
      <c r="D3033" s="30">
        <f t="shared" si="47"/>
        <v>39339</v>
      </c>
      <c r="E3033">
        <v>252.48</v>
      </c>
      <c r="F3033">
        <v>108.11</v>
      </c>
      <c r="G3033">
        <v>8.7370000000000001</v>
      </c>
      <c r="H3033">
        <v>5.649</v>
      </c>
      <c r="I3033">
        <v>8.0359999999999996</v>
      </c>
      <c r="J3033">
        <v>4.4710000000000001</v>
      </c>
      <c r="K3033">
        <v>4.298</v>
      </c>
      <c r="L3033">
        <v>24.308</v>
      </c>
    </row>
    <row r="3034" spans="1:12">
      <c r="A3034" s="15">
        <v>2007</v>
      </c>
      <c r="B3034">
        <v>9</v>
      </c>
      <c r="C3034">
        <v>17</v>
      </c>
      <c r="D3034" s="30">
        <f t="shared" si="47"/>
        <v>39342</v>
      </c>
      <c r="E3034">
        <v>251.01</v>
      </c>
      <c r="F3034">
        <v>107.39</v>
      </c>
      <c r="G3034">
        <v>8.7370000000000001</v>
      </c>
      <c r="H3034">
        <v>5.64</v>
      </c>
      <c r="I3034">
        <v>8.2059999999999995</v>
      </c>
      <c r="J3034">
        <v>4.4560000000000004</v>
      </c>
      <c r="K3034">
        <v>4.28</v>
      </c>
      <c r="L3034">
        <v>24.173999999999999</v>
      </c>
    </row>
    <row r="3035" spans="1:12">
      <c r="A3035" s="15">
        <v>2007</v>
      </c>
      <c r="B3035">
        <v>9</v>
      </c>
      <c r="C3035">
        <v>18</v>
      </c>
      <c r="D3035" s="30">
        <f t="shared" si="47"/>
        <v>39343</v>
      </c>
      <c r="E3035">
        <v>251.74</v>
      </c>
      <c r="F3035">
        <v>107.68</v>
      </c>
      <c r="G3035">
        <v>8.7370000000000001</v>
      </c>
      <c r="H3035">
        <v>5.6379999999999999</v>
      </c>
      <c r="I3035">
        <v>8.1479999999999997</v>
      </c>
      <c r="J3035">
        <v>4.4550000000000001</v>
      </c>
      <c r="K3035">
        <v>4.2809999999999997</v>
      </c>
      <c r="L3035">
        <v>24.169</v>
      </c>
    </row>
    <row r="3036" spans="1:12">
      <c r="A3036" s="15">
        <v>2007</v>
      </c>
      <c r="B3036">
        <v>9</v>
      </c>
      <c r="C3036">
        <v>19</v>
      </c>
      <c r="D3036" s="30">
        <f t="shared" si="47"/>
        <v>39344</v>
      </c>
      <c r="E3036">
        <v>251.43</v>
      </c>
      <c r="F3036">
        <v>107.52</v>
      </c>
      <c r="G3036">
        <v>8.7370000000000001</v>
      </c>
      <c r="H3036">
        <v>5.6349999999999998</v>
      </c>
      <c r="I3036">
        <v>8.1880000000000006</v>
      </c>
      <c r="J3036">
        <v>4.4509999999999996</v>
      </c>
      <c r="K3036">
        <v>4.2759999999999998</v>
      </c>
      <c r="L3036">
        <v>24.131</v>
      </c>
    </row>
    <row r="3037" spans="1:12">
      <c r="A3037" s="15">
        <v>2007</v>
      </c>
      <c r="B3037">
        <v>9</v>
      </c>
      <c r="C3037">
        <v>20</v>
      </c>
      <c r="D3037" s="30">
        <f t="shared" si="47"/>
        <v>39345</v>
      </c>
      <c r="E3037">
        <v>252.44</v>
      </c>
      <c r="F3037">
        <v>107.94</v>
      </c>
      <c r="G3037">
        <v>8.7370000000000001</v>
      </c>
      <c r="H3037">
        <v>5.6319999999999997</v>
      </c>
      <c r="I3037">
        <v>8.1029999999999998</v>
      </c>
      <c r="J3037">
        <v>4.4509999999999996</v>
      </c>
      <c r="K3037">
        <v>4.2779999999999996</v>
      </c>
      <c r="L3037">
        <v>24.135999999999999</v>
      </c>
    </row>
    <row r="3038" spans="1:12">
      <c r="A3038" s="15">
        <v>2007</v>
      </c>
      <c r="B3038">
        <v>9</v>
      </c>
      <c r="C3038">
        <v>21</v>
      </c>
      <c r="D3038" s="30">
        <f t="shared" si="47"/>
        <v>39346</v>
      </c>
      <c r="E3038">
        <v>251.75</v>
      </c>
      <c r="F3038">
        <v>107.61</v>
      </c>
      <c r="G3038">
        <v>8.7370000000000001</v>
      </c>
      <c r="H3038">
        <v>5.6289999999999996</v>
      </c>
      <c r="I3038">
        <v>8.1790000000000003</v>
      </c>
      <c r="J3038">
        <v>4.4459999999999997</v>
      </c>
      <c r="K3038">
        <v>4.2709999999999999</v>
      </c>
      <c r="L3038">
        <v>24.084</v>
      </c>
    </row>
    <row r="3039" spans="1:12">
      <c r="A3039" s="15">
        <v>2007</v>
      </c>
      <c r="B3039">
        <v>9</v>
      </c>
      <c r="C3039">
        <v>24</v>
      </c>
      <c r="D3039" s="30">
        <f t="shared" si="47"/>
        <v>39349</v>
      </c>
      <c r="E3039">
        <v>250.21</v>
      </c>
      <c r="F3039">
        <v>106.91</v>
      </c>
      <c r="G3039">
        <v>8.7370000000000001</v>
      </c>
      <c r="H3039">
        <v>5.6210000000000004</v>
      </c>
      <c r="I3039">
        <v>8.3390000000000004</v>
      </c>
      <c r="J3039">
        <v>4.4320000000000004</v>
      </c>
      <c r="K3039">
        <v>4.2549999999999999</v>
      </c>
      <c r="L3039">
        <v>23.963999999999999</v>
      </c>
    </row>
    <row r="3040" spans="1:12">
      <c r="A3040" s="15">
        <v>2007</v>
      </c>
      <c r="B3040">
        <v>9</v>
      </c>
      <c r="C3040">
        <v>25</v>
      </c>
      <c r="D3040" s="30">
        <f t="shared" si="47"/>
        <v>39350</v>
      </c>
      <c r="E3040">
        <v>250.99</v>
      </c>
      <c r="F3040">
        <v>107.22</v>
      </c>
      <c r="G3040">
        <v>8.7370000000000001</v>
      </c>
      <c r="H3040">
        <v>5.6180000000000003</v>
      </c>
      <c r="I3040">
        <v>8.2750000000000004</v>
      </c>
      <c r="J3040">
        <v>4.4320000000000004</v>
      </c>
      <c r="K3040">
        <v>4.2560000000000002</v>
      </c>
      <c r="L3040">
        <v>23.962</v>
      </c>
    </row>
    <row r="3041" spans="1:12">
      <c r="A3041" s="15">
        <v>2007</v>
      </c>
      <c r="B3041">
        <v>9</v>
      </c>
      <c r="C3041">
        <v>26</v>
      </c>
      <c r="D3041" s="30">
        <f t="shared" si="47"/>
        <v>39351</v>
      </c>
      <c r="E3041">
        <v>250.1</v>
      </c>
      <c r="F3041">
        <v>106.81</v>
      </c>
      <c r="G3041">
        <v>8.7370000000000001</v>
      </c>
      <c r="H3041">
        <v>5.6150000000000002</v>
      </c>
      <c r="I3041">
        <v>8.3719999999999999</v>
      </c>
      <c r="J3041">
        <v>4.4249999999999998</v>
      </c>
      <c r="K3041">
        <v>4.2480000000000002</v>
      </c>
      <c r="L3041">
        <v>23.902999999999999</v>
      </c>
    </row>
    <row r="3042" spans="1:12">
      <c r="A3042" s="15">
        <v>2007</v>
      </c>
      <c r="B3042">
        <v>9</v>
      </c>
      <c r="C3042">
        <v>27</v>
      </c>
      <c r="D3042" s="30">
        <f t="shared" si="47"/>
        <v>39352</v>
      </c>
      <c r="E3042">
        <v>252.52</v>
      </c>
      <c r="F3042">
        <v>107.84</v>
      </c>
      <c r="G3042">
        <v>8.7370000000000001</v>
      </c>
      <c r="H3042">
        <v>5.6130000000000004</v>
      </c>
      <c r="I3042">
        <v>8.1509999999999998</v>
      </c>
      <c r="J3042">
        <v>4.4320000000000004</v>
      </c>
      <c r="K3042">
        <v>4.258</v>
      </c>
      <c r="L3042">
        <v>23.956</v>
      </c>
    </row>
    <row r="3043" spans="1:12">
      <c r="A3043" s="15">
        <v>2007</v>
      </c>
      <c r="B3043">
        <v>9</v>
      </c>
      <c r="C3043">
        <v>28</v>
      </c>
      <c r="D3043" s="30">
        <f t="shared" si="47"/>
        <v>39353</v>
      </c>
      <c r="E3043">
        <v>252.01</v>
      </c>
      <c r="F3043">
        <v>107.59</v>
      </c>
      <c r="G3043">
        <v>8.7370000000000001</v>
      </c>
      <c r="H3043">
        <v>5.61</v>
      </c>
      <c r="I3043">
        <v>8.2100000000000009</v>
      </c>
      <c r="J3043">
        <v>4.4269999999999996</v>
      </c>
      <c r="K3043">
        <v>4.2519999999999998</v>
      </c>
      <c r="L3043">
        <v>23.911000000000001</v>
      </c>
    </row>
    <row r="3044" spans="1:12">
      <c r="A3044" s="15">
        <v>2007</v>
      </c>
      <c r="B3044">
        <v>10</v>
      </c>
      <c r="C3044">
        <v>1</v>
      </c>
      <c r="D3044" s="30">
        <f t="shared" si="47"/>
        <v>39356</v>
      </c>
      <c r="E3044">
        <v>252.26</v>
      </c>
      <c r="F3044">
        <v>107.62</v>
      </c>
      <c r="G3044">
        <v>8.7370000000000001</v>
      </c>
      <c r="H3044">
        <v>5.6020000000000003</v>
      </c>
      <c r="I3044">
        <v>8.2189999999999994</v>
      </c>
      <c r="J3044">
        <v>4.4180000000000001</v>
      </c>
      <c r="K3044">
        <v>4.2430000000000003</v>
      </c>
      <c r="L3044">
        <v>23.834</v>
      </c>
    </row>
    <row r="3045" spans="1:12">
      <c r="A3045" s="15">
        <v>2007</v>
      </c>
      <c r="B3045">
        <v>10</v>
      </c>
      <c r="C3045">
        <v>3</v>
      </c>
      <c r="D3045" s="30">
        <f t="shared" si="47"/>
        <v>39358</v>
      </c>
      <c r="E3045">
        <v>254.17</v>
      </c>
      <c r="F3045">
        <v>108.4</v>
      </c>
      <c r="G3045">
        <v>8.7370000000000001</v>
      </c>
      <c r="H3045">
        <v>5.5960000000000001</v>
      </c>
      <c r="I3045">
        <v>8.0589999999999993</v>
      </c>
      <c r="J3045">
        <v>4.4189999999999996</v>
      </c>
      <c r="K3045">
        <v>4.2480000000000002</v>
      </c>
      <c r="L3045">
        <v>23.84</v>
      </c>
    </row>
    <row r="3046" spans="1:12">
      <c r="A3046" s="15">
        <v>2007</v>
      </c>
      <c r="B3046">
        <v>10</v>
      </c>
      <c r="C3046">
        <v>4</v>
      </c>
      <c r="D3046" s="30">
        <f t="shared" si="47"/>
        <v>39359</v>
      </c>
      <c r="E3046">
        <v>252.75</v>
      </c>
      <c r="F3046">
        <v>107.76</v>
      </c>
      <c r="G3046">
        <v>8.7370000000000001</v>
      </c>
      <c r="H3046">
        <v>5.593</v>
      </c>
      <c r="I3046">
        <v>8.2040000000000006</v>
      </c>
      <c r="J3046">
        <v>4.41</v>
      </c>
      <c r="K3046">
        <v>4.2359999999999998</v>
      </c>
      <c r="L3046">
        <v>23.765000000000001</v>
      </c>
    </row>
    <row r="3047" spans="1:12">
      <c r="A3047" s="15">
        <v>2007</v>
      </c>
      <c r="B3047">
        <v>10</v>
      </c>
      <c r="C3047">
        <v>5</v>
      </c>
      <c r="D3047" s="30">
        <f t="shared" si="47"/>
        <v>39360</v>
      </c>
      <c r="E3047">
        <v>255.47</v>
      </c>
      <c r="F3047">
        <v>108.92</v>
      </c>
      <c r="G3047">
        <v>8.7370000000000001</v>
      </c>
      <c r="H3047">
        <v>5.59</v>
      </c>
      <c r="I3047">
        <v>7.923</v>
      </c>
      <c r="J3047">
        <v>4.4249999999999998</v>
      </c>
      <c r="K3047">
        <v>4.2569999999999997</v>
      </c>
      <c r="L3047">
        <v>23.873000000000001</v>
      </c>
    </row>
    <row r="3048" spans="1:12">
      <c r="A3048" s="15">
        <v>2007</v>
      </c>
      <c r="B3048">
        <v>10</v>
      </c>
      <c r="C3048">
        <v>8</v>
      </c>
      <c r="D3048" s="30">
        <f t="shared" si="47"/>
        <v>39363</v>
      </c>
      <c r="E3048">
        <v>253.2</v>
      </c>
      <c r="F3048">
        <v>107.86</v>
      </c>
      <c r="G3048">
        <v>8.7370000000000001</v>
      </c>
      <c r="H3048">
        <v>5.5819999999999999</v>
      </c>
      <c r="I3048">
        <v>8.17</v>
      </c>
      <c r="J3048">
        <v>4.407</v>
      </c>
      <c r="K3048">
        <v>4.234</v>
      </c>
      <c r="L3048">
        <v>23.713999999999999</v>
      </c>
    </row>
    <row r="3049" spans="1:12">
      <c r="A3049" s="15">
        <v>2007</v>
      </c>
      <c r="B3049">
        <v>10</v>
      </c>
      <c r="C3049">
        <v>9</v>
      </c>
      <c r="D3049" s="30">
        <f t="shared" si="47"/>
        <v>39364</v>
      </c>
      <c r="E3049">
        <v>254.86</v>
      </c>
      <c r="F3049">
        <v>108.56</v>
      </c>
      <c r="G3049">
        <v>8.7370000000000001</v>
      </c>
      <c r="H3049">
        <v>5.5789999999999997</v>
      </c>
      <c r="I3049">
        <v>8.0220000000000002</v>
      </c>
      <c r="J3049">
        <v>4.41</v>
      </c>
      <c r="K3049">
        <v>4.24</v>
      </c>
      <c r="L3049">
        <v>23.74</v>
      </c>
    </row>
    <row r="3050" spans="1:12">
      <c r="A3050" s="15">
        <v>2007</v>
      </c>
      <c r="B3050">
        <v>10</v>
      </c>
      <c r="C3050">
        <v>10</v>
      </c>
      <c r="D3050" s="30">
        <f t="shared" si="47"/>
        <v>39365</v>
      </c>
      <c r="E3050">
        <v>253.66</v>
      </c>
      <c r="F3050">
        <v>108.02</v>
      </c>
      <c r="G3050">
        <v>8.7370000000000001</v>
      </c>
      <c r="H3050">
        <v>5.577</v>
      </c>
      <c r="I3050">
        <v>8.1460000000000008</v>
      </c>
      <c r="J3050">
        <v>4.4020000000000001</v>
      </c>
      <c r="K3050">
        <v>4.2300000000000004</v>
      </c>
      <c r="L3050">
        <v>23.672999999999998</v>
      </c>
    </row>
    <row r="3051" spans="1:12">
      <c r="A3051" s="15">
        <v>2007</v>
      </c>
      <c r="B3051">
        <v>10</v>
      </c>
      <c r="C3051">
        <v>11</v>
      </c>
      <c r="D3051" s="30">
        <f t="shared" si="47"/>
        <v>39366</v>
      </c>
      <c r="E3051">
        <v>254.03</v>
      </c>
      <c r="F3051">
        <v>108.15</v>
      </c>
      <c r="G3051">
        <v>8.7370000000000001</v>
      </c>
      <c r="H3051">
        <v>5.5739999999999998</v>
      </c>
      <c r="I3051">
        <v>8.1219999999999999</v>
      </c>
      <c r="J3051">
        <v>4.4000000000000004</v>
      </c>
      <c r="K3051">
        <v>4.2290000000000001</v>
      </c>
      <c r="L3051">
        <v>23.657</v>
      </c>
    </row>
    <row r="3052" spans="1:12">
      <c r="A3052" s="15">
        <v>2007</v>
      </c>
      <c r="B3052">
        <v>10</v>
      </c>
      <c r="C3052">
        <v>12</v>
      </c>
      <c r="D3052" s="30">
        <f t="shared" si="47"/>
        <v>39367</v>
      </c>
      <c r="E3052">
        <v>254.59</v>
      </c>
      <c r="F3052">
        <v>108.37</v>
      </c>
      <c r="G3052">
        <v>8.7370000000000001</v>
      </c>
      <c r="H3052">
        <v>5.5709999999999997</v>
      </c>
      <c r="I3052">
        <v>8.08</v>
      </c>
      <c r="J3052">
        <v>4.399</v>
      </c>
      <c r="K3052">
        <v>4.2290000000000001</v>
      </c>
      <c r="L3052">
        <v>23.646999999999998</v>
      </c>
    </row>
    <row r="3053" spans="1:12">
      <c r="A3053" s="15">
        <v>2007</v>
      </c>
      <c r="B3053">
        <v>10</v>
      </c>
      <c r="C3053">
        <v>15</v>
      </c>
      <c r="D3053" s="30">
        <f t="shared" si="47"/>
        <v>39370</v>
      </c>
      <c r="E3053">
        <v>257.18</v>
      </c>
      <c r="F3053">
        <v>109.42</v>
      </c>
      <c r="G3053">
        <v>8.7370000000000001</v>
      </c>
      <c r="H3053">
        <v>5.5629999999999997</v>
      </c>
      <c r="I3053">
        <v>7.867</v>
      </c>
      <c r="J3053">
        <v>4.4000000000000004</v>
      </c>
      <c r="K3053">
        <v>4.2329999999999997</v>
      </c>
      <c r="L3053">
        <v>23.646999999999998</v>
      </c>
    </row>
    <row r="3054" spans="1:12">
      <c r="A3054" s="15">
        <v>2007</v>
      </c>
      <c r="B3054">
        <v>10</v>
      </c>
      <c r="C3054">
        <v>16</v>
      </c>
      <c r="D3054" s="30">
        <f t="shared" si="47"/>
        <v>39371</v>
      </c>
      <c r="E3054">
        <v>256.33</v>
      </c>
      <c r="F3054">
        <v>109.03</v>
      </c>
      <c r="G3054">
        <v>8.7370000000000001</v>
      </c>
      <c r="H3054">
        <v>5.56</v>
      </c>
      <c r="I3054">
        <v>7.8550000000000004</v>
      </c>
      <c r="J3054">
        <v>4.4169999999999998</v>
      </c>
      <c r="K3054">
        <v>4.25</v>
      </c>
      <c r="L3054">
        <v>23.728999999999999</v>
      </c>
    </row>
    <row r="3055" spans="1:12">
      <c r="A3055" s="15">
        <v>2007</v>
      </c>
      <c r="B3055">
        <v>10</v>
      </c>
      <c r="C3055">
        <v>17</v>
      </c>
      <c r="D3055" s="30">
        <f t="shared" si="47"/>
        <v>39372</v>
      </c>
      <c r="E3055">
        <v>253.48</v>
      </c>
      <c r="F3055">
        <v>107.77</v>
      </c>
      <c r="G3055">
        <v>8.7690000000000001</v>
      </c>
      <c r="H3055">
        <v>5.6269999999999998</v>
      </c>
      <c r="I3055">
        <v>8.125</v>
      </c>
      <c r="J3055">
        <v>4.4459999999999997</v>
      </c>
      <c r="K3055">
        <v>4.2729999999999997</v>
      </c>
      <c r="L3055">
        <v>24.138999999999999</v>
      </c>
    </row>
    <row r="3056" spans="1:12">
      <c r="A3056" s="15">
        <v>2007</v>
      </c>
      <c r="B3056">
        <v>10</v>
      </c>
      <c r="C3056">
        <v>18</v>
      </c>
      <c r="D3056" s="30">
        <f t="shared" si="47"/>
        <v>39373</v>
      </c>
      <c r="E3056">
        <v>253.87</v>
      </c>
      <c r="F3056">
        <v>107.91</v>
      </c>
      <c r="G3056">
        <v>8.7690000000000001</v>
      </c>
      <c r="H3056">
        <v>5.6239999999999997</v>
      </c>
      <c r="I3056">
        <v>8.0990000000000002</v>
      </c>
      <c r="J3056">
        <v>4.444</v>
      </c>
      <c r="K3056">
        <v>4.2709999999999999</v>
      </c>
      <c r="L3056">
        <v>24.123999999999999</v>
      </c>
    </row>
    <row r="3057" spans="1:12">
      <c r="A3057" s="15">
        <v>2007</v>
      </c>
      <c r="B3057">
        <v>10</v>
      </c>
      <c r="C3057">
        <v>19</v>
      </c>
      <c r="D3057" s="30">
        <f t="shared" si="47"/>
        <v>39374</v>
      </c>
      <c r="E3057">
        <v>252.22</v>
      </c>
      <c r="F3057">
        <v>107.17</v>
      </c>
      <c r="G3057">
        <v>8.7690000000000001</v>
      </c>
      <c r="H3057">
        <v>5.6210000000000004</v>
      </c>
      <c r="I3057">
        <v>8.266</v>
      </c>
      <c r="J3057">
        <v>4.4349999999999996</v>
      </c>
      <c r="K3057">
        <v>4.2590000000000003</v>
      </c>
      <c r="L3057">
        <v>24.04</v>
      </c>
    </row>
    <row r="3058" spans="1:12">
      <c r="A3058" s="15">
        <v>2007</v>
      </c>
      <c r="B3058">
        <v>10</v>
      </c>
      <c r="C3058">
        <v>22</v>
      </c>
      <c r="D3058" s="30">
        <f t="shared" si="47"/>
        <v>39377</v>
      </c>
      <c r="E3058">
        <v>253.04</v>
      </c>
      <c r="F3058">
        <v>107.45</v>
      </c>
      <c r="G3058">
        <v>8.7690000000000001</v>
      </c>
      <c r="H3058">
        <v>5.6130000000000004</v>
      </c>
      <c r="I3058">
        <v>8.2210000000000001</v>
      </c>
      <c r="J3058">
        <v>4.4279999999999999</v>
      </c>
      <c r="K3058">
        <v>4.2530000000000001</v>
      </c>
      <c r="L3058">
        <v>23.981999999999999</v>
      </c>
    </row>
    <row r="3059" spans="1:12">
      <c r="A3059" s="15">
        <v>2007</v>
      </c>
      <c r="B3059">
        <v>10</v>
      </c>
      <c r="C3059">
        <v>23</v>
      </c>
      <c r="D3059" s="30">
        <f t="shared" si="47"/>
        <v>39378</v>
      </c>
      <c r="E3059">
        <v>255.1</v>
      </c>
      <c r="F3059">
        <v>108.32</v>
      </c>
      <c r="G3059">
        <v>8.7690000000000001</v>
      </c>
      <c r="H3059">
        <v>5.61</v>
      </c>
      <c r="I3059">
        <v>8.0370000000000008</v>
      </c>
      <c r="J3059">
        <v>4.4329999999999998</v>
      </c>
      <c r="K3059">
        <v>4.2619999999999996</v>
      </c>
      <c r="L3059">
        <v>24.023</v>
      </c>
    </row>
    <row r="3060" spans="1:12">
      <c r="A3060" s="15">
        <v>2007</v>
      </c>
      <c r="B3060">
        <v>10</v>
      </c>
      <c r="C3060">
        <v>24</v>
      </c>
      <c r="D3060" s="30">
        <f t="shared" si="47"/>
        <v>39379</v>
      </c>
      <c r="E3060">
        <v>250.73</v>
      </c>
      <c r="F3060">
        <v>106.4</v>
      </c>
      <c r="G3060">
        <v>8.7690000000000001</v>
      </c>
      <c r="H3060">
        <v>5.6079999999999997</v>
      </c>
      <c r="I3060">
        <v>8.4619999999999997</v>
      </c>
      <c r="J3060">
        <v>4.4119999999999999</v>
      </c>
      <c r="K3060">
        <v>4.2329999999999997</v>
      </c>
      <c r="L3060">
        <v>23.847000000000001</v>
      </c>
    </row>
    <row r="3061" spans="1:12">
      <c r="A3061" s="15">
        <v>2007</v>
      </c>
      <c r="B3061">
        <v>10</v>
      </c>
      <c r="C3061">
        <v>25</v>
      </c>
      <c r="D3061" s="30">
        <f t="shared" si="47"/>
        <v>39380</v>
      </c>
      <c r="E3061">
        <v>253.94</v>
      </c>
      <c r="F3061">
        <v>107.76</v>
      </c>
      <c r="G3061">
        <v>8.7690000000000001</v>
      </c>
      <c r="H3061">
        <v>5.6050000000000004</v>
      </c>
      <c r="I3061">
        <v>8.1679999999999993</v>
      </c>
      <c r="J3061">
        <v>4.4219999999999997</v>
      </c>
      <c r="K3061">
        <v>4.2489999999999997</v>
      </c>
      <c r="L3061">
        <v>23.927</v>
      </c>
    </row>
    <row r="3062" spans="1:12">
      <c r="A3062" s="15">
        <v>2007</v>
      </c>
      <c r="B3062">
        <v>10</v>
      </c>
      <c r="C3062">
        <v>26</v>
      </c>
      <c r="D3062" s="30">
        <f t="shared" si="47"/>
        <v>39381</v>
      </c>
      <c r="E3062">
        <v>253.85</v>
      </c>
      <c r="F3062">
        <v>107.7</v>
      </c>
      <c r="G3062">
        <v>8.7690000000000001</v>
      </c>
      <c r="H3062">
        <v>5.6020000000000003</v>
      </c>
      <c r="I3062">
        <v>8.1869999999999994</v>
      </c>
      <c r="J3062">
        <v>4.4189999999999996</v>
      </c>
      <c r="K3062">
        <v>4.2450000000000001</v>
      </c>
      <c r="L3062">
        <v>23.896000000000001</v>
      </c>
    </row>
    <row r="3063" spans="1:12">
      <c r="A3063" s="15">
        <v>2007</v>
      </c>
      <c r="B3063">
        <v>10</v>
      </c>
      <c r="C3063">
        <v>29</v>
      </c>
      <c r="D3063" s="30">
        <f t="shared" si="47"/>
        <v>39384</v>
      </c>
      <c r="E3063">
        <v>255.42</v>
      </c>
      <c r="F3063">
        <v>108.3</v>
      </c>
      <c r="G3063">
        <v>8.7690000000000001</v>
      </c>
      <c r="H3063">
        <v>5.5940000000000003</v>
      </c>
      <c r="I3063">
        <v>8.0709999999999997</v>
      </c>
      <c r="J3063">
        <v>4.415</v>
      </c>
      <c r="K3063">
        <v>4.2439999999999998</v>
      </c>
      <c r="L3063">
        <v>23.863</v>
      </c>
    </row>
    <row r="3064" spans="1:12">
      <c r="A3064" s="15">
        <v>2007</v>
      </c>
      <c r="B3064">
        <v>10</v>
      </c>
      <c r="C3064">
        <v>30</v>
      </c>
      <c r="D3064" s="30">
        <f t="shared" si="47"/>
        <v>39385</v>
      </c>
      <c r="E3064">
        <v>255.32</v>
      </c>
      <c r="F3064">
        <v>108.23</v>
      </c>
      <c r="G3064">
        <v>8.7690000000000001</v>
      </c>
      <c r="H3064">
        <v>5.5910000000000002</v>
      </c>
      <c r="I3064">
        <v>8.0909999999999993</v>
      </c>
      <c r="J3064">
        <v>4.4109999999999996</v>
      </c>
      <c r="K3064">
        <v>4.24</v>
      </c>
      <c r="L3064">
        <v>23.832000000000001</v>
      </c>
    </row>
    <row r="3065" spans="1:12">
      <c r="A3065" s="15">
        <v>2007</v>
      </c>
      <c r="B3065">
        <v>10</v>
      </c>
      <c r="C3065">
        <v>31</v>
      </c>
      <c r="D3065" s="30">
        <f t="shared" si="47"/>
        <v>39386</v>
      </c>
      <c r="E3065">
        <v>252.52</v>
      </c>
      <c r="F3065">
        <v>106.99</v>
      </c>
      <c r="G3065">
        <v>8.7690000000000001</v>
      </c>
      <c r="H3065">
        <v>5.5880000000000001</v>
      </c>
      <c r="I3065">
        <v>8.3680000000000003</v>
      </c>
      <c r="J3065">
        <v>4.3970000000000002</v>
      </c>
      <c r="K3065">
        <v>4.22</v>
      </c>
      <c r="L3065">
        <v>23.71</v>
      </c>
    </row>
    <row r="3066" spans="1:12">
      <c r="A3066" s="15">
        <v>2007</v>
      </c>
      <c r="B3066">
        <v>11</v>
      </c>
      <c r="C3066">
        <v>1</v>
      </c>
      <c r="D3066" s="30">
        <f t="shared" si="47"/>
        <v>39387</v>
      </c>
      <c r="E3066">
        <v>253.25</v>
      </c>
      <c r="F3066">
        <v>107.31</v>
      </c>
      <c r="G3066">
        <v>8.7690000000000001</v>
      </c>
      <c r="H3066">
        <v>5.5880000000000001</v>
      </c>
      <c r="I3066">
        <v>8.298</v>
      </c>
      <c r="J3066">
        <v>4.4000000000000004</v>
      </c>
      <c r="K3066">
        <v>4.2249999999999996</v>
      </c>
      <c r="L3066">
        <v>23.734000000000002</v>
      </c>
    </row>
    <row r="3067" spans="1:12">
      <c r="A3067" s="15">
        <v>2007</v>
      </c>
      <c r="B3067">
        <v>11</v>
      </c>
      <c r="C3067">
        <v>2</v>
      </c>
      <c r="D3067" s="30">
        <f t="shared" si="47"/>
        <v>39388</v>
      </c>
      <c r="E3067">
        <v>252.47</v>
      </c>
      <c r="F3067">
        <v>106.95</v>
      </c>
      <c r="G3067">
        <v>8.7690000000000001</v>
      </c>
      <c r="H3067">
        <v>5.585</v>
      </c>
      <c r="I3067">
        <v>8.3840000000000003</v>
      </c>
      <c r="J3067">
        <v>4.3940000000000001</v>
      </c>
      <c r="K3067">
        <v>4.2169999999999996</v>
      </c>
      <c r="L3067">
        <v>23.678999999999998</v>
      </c>
    </row>
    <row r="3068" spans="1:12">
      <c r="A3068" s="15">
        <v>2007</v>
      </c>
      <c r="B3068">
        <v>11</v>
      </c>
      <c r="C3068">
        <v>5</v>
      </c>
      <c r="D3068" s="30">
        <f t="shared" si="47"/>
        <v>39391</v>
      </c>
      <c r="E3068">
        <v>252.03</v>
      </c>
      <c r="F3068">
        <v>106.99</v>
      </c>
      <c r="G3068">
        <v>8.7690000000000001</v>
      </c>
      <c r="H3068">
        <v>5.577</v>
      </c>
      <c r="I3068">
        <v>8.3219999999999992</v>
      </c>
      <c r="J3068">
        <v>4.4000000000000004</v>
      </c>
      <c r="K3068">
        <v>4.2249999999999996</v>
      </c>
      <c r="L3068">
        <v>23.695</v>
      </c>
    </row>
    <row r="3069" spans="1:12">
      <c r="A3069" s="15">
        <v>2007</v>
      </c>
      <c r="B3069">
        <v>11</v>
      </c>
      <c r="C3069">
        <v>6</v>
      </c>
      <c r="D3069" s="30">
        <f t="shared" si="47"/>
        <v>39392</v>
      </c>
      <c r="E3069">
        <v>254.48</v>
      </c>
      <c r="F3069">
        <v>108.03</v>
      </c>
      <c r="G3069">
        <v>8.7690000000000001</v>
      </c>
      <c r="H3069">
        <v>5.5739999999999998</v>
      </c>
      <c r="I3069">
        <v>8.1</v>
      </c>
      <c r="J3069">
        <v>4.407</v>
      </c>
      <c r="K3069">
        <v>4.2350000000000003</v>
      </c>
      <c r="L3069">
        <v>23.748999999999999</v>
      </c>
    </row>
    <row r="3070" spans="1:12">
      <c r="A3070" s="15">
        <v>2007</v>
      </c>
      <c r="B3070">
        <v>11</v>
      </c>
      <c r="C3070">
        <v>7</v>
      </c>
      <c r="D3070" s="30">
        <f t="shared" si="47"/>
        <v>39393</v>
      </c>
      <c r="E3070">
        <v>251.65</v>
      </c>
      <c r="F3070">
        <v>106.78</v>
      </c>
      <c r="G3070">
        <v>8.7690000000000001</v>
      </c>
      <c r="H3070">
        <v>5.5709999999999997</v>
      </c>
      <c r="I3070">
        <v>8.3800000000000008</v>
      </c>
      <c r="J3070">
        <v>4.3920000000000003</v>
      </c>
      <c r="K3070">
        <v>4.2160000000000002</v>
      </c>
      <c r="L3070">
        <v>23.626000000000001</v>
      </c>
    </row>
    <row r="3071" spans="1:12">
      <c r="A3071" s="15">
        <v>2007</v>
      </c>
      <c r="B3071">
        <v>11</v>
      </c>
      <c r="C3071">
        <v>8</v>
      </c>
      <c r="D3071" s="30">
        <f t="shared" si="47"/>
        <v>39394</v>
      </c>
      <c r="E3071">
        <v>251.22</v>
      </c>
      <c r="F3071">
        <v>106.57</v>
      </c>
      <c r="G3071">
        <v>8.7690000000000001</v>
      </c>
      <c r="H3071">
        <v>5.569</v>
      </c>
      <c r="I3071">
        <v>8.4329999999999998</v>
      </c>
      <c r="J3071">
        <v>4.3869999999999996</v>
      </c>
      <c r="K3071">
        <v>4.21</v>
      </c>
      <c r="L3071">
        <v>23.582999999999998</v>
      </c>
    </row>
    <row r="3072" spans="1:12">
      <c r="A3072" s="15">
        <v>2007</v>
      </c>
      <c r="B3072">
        <v>11</v>
      </c>
      <c r="C3072">
        <v>12</v>
      </c>
      <c r="D3072" s="30">
        <f t="shared" si="47"/>
        <v>39398</v>
      </c>
      <c r="E3072">
        <v>252.85</v>
      </c>
      <c r="F3072">
        <v>107.18</v>
      </c>
      <c r="G3072">
        <v>8.7690000000000001</v>
      </c>
      <c r="H3072">
        <v>5.5579999999999998</v>
      </c>
      <c r="I3072">
        <v>8.2750000000000004</v>
      </c>
      <c r="J3072">
        <v>4.391</v>
      </c>
      <c r="K3072">
        <v>4.2169999999999996</v>
      </c>
      <c r="L3072">
        <v>23.585000000000001</v>
      </c>
    </row>
    <row r="3073" spans="1:12">
      <c r="A3073" s="15">
        <v>2007</v>
      </c>
      <c r="B3073">
        <v>11</v>
      </c>
      <c r="C3073">
        <v>13</v>
      </c>
      <c r="D3073" s="30">
        <f t="shared" si="47"/>
        <v>39399</v>
      </c>
      <c r="E3073">
        <v>253.18</v>
      </c>
      <c r="F3073">
        <v>107.3</v>
      </c>
      <c r="G3073">
        <v>8.7690000000000001</v>
      </c>
      <c r="H3073">
        <v>5.5549999999999997</v>
      </c>
      <c r="I3073">
        <v>8.2550000000000008</v>
      </c>
      <c r="J3073">
        <v>4.3890000000000002</v>
      </c>
      <c r="K3073">
        <v>4.2149999999999999</v>
      </c>
      <c r="L3073">
        <v>23.568000000000001</v>
      </c>
    </row>
    <row r="3074" spans="1:12">
      <c r="A3074" s="15">
        <v>2007</v>
      </c>
      <c r="B3074">
        <v>11</v>
      </c>
      <c r="C3074">
        <v>14</v>
      </c>
      <c r="D3074" s="30">
        <f t="shared" ref="D3074:D3137" si="48">DATE(A3074,B3074,C3074)</f>
        <v>39400</v>
      </c>
      <c r="E3074">
        <v>254.43</v>
      </c>
      <c r="F3074">
        <v>107.81</v>
      </c>
      <c r="G3074">
        <v>8.7690000000000001</v>
      </c>
      <c r="H3074">
        <v>5.5519999999999996</v>
      </c>
      <c r="I3074">
        <v>8.1470000000000002</v>
      </c>
      <c r="J3074">
        <v>4.391</v>
      </c>
      <c r="K3074">
        <v>4.2190000000000003</v>
      </c>
      <c r="L3074">
        <v>23.581</v>
      </c>
    </row>
    <row r="3075" spans="1:12">
      <c r="A3075" s="15">
        <v>2007</v>
      </c>
      <c r="B3075">
        <v>11</v>
      </c>
      <c r="C3075">
        <v>15</v>
      </c>
      <c r="D3075" s="30">
        <f t="shared" si="48"/>
        <v>39401</v>
      </c>
      <c r="E3075">
        <v>255.2</v>
      </c>
      <c r="F3075">
        <v>108.12</v>
      </c>
      <c r="G3075">
        <v>8.7690000000000001</v>
      </c>
      <c r="H3075">
        <v>5.5490000000000004</v>
      </c>
      <c r="I3075">
        <v>8.0850000000000009</v>
      </c>
      <c r="J3075">
        <v>4.391</v>
      </c>
      <c r="K3075">
        <v>4.22</v>
      </c>
      <c r="L3075">
        <v>23.579000000000001</v>
      </c>
    </row>
    <row r="3076" spans="1:12">
      <c r="A3076" s="15">
        <v>2007</v>
      </c>
      <c r="B3076">
        <v>11</v>
      </c>
      <c r="C3076">
        <v>16</v>
      </c>
      <c r="D3076" s="30">
        <f t="shared" si="48"/>
        <v>39402</v>
      </c>
      <c r="E3076">
        <v>254.02</v>
      </c>
      <c r="F3076">
        <v>107.58</v>
      </c>
      <c r="G3076">
        <v>8.7690000000000001</v>
      </c>
      <c r="H3076">
        <v>5.5460000000000003</v>
      </c>
      <c r="I3076">
        <v>8.2080000000000002</v>
      </c>
      <c r="J3076">
        <v>4.383</v>
      </c>
      <c r="K3076">
        <v>4.21</v>
      </c>
      <c r="L3076">
        <v>23.510999999999999</v>
      </c>
    </row>
    <row r="3077" spans="1:12">
      <c r="A3077" s="15">
        <v>2007</v>
      </c>
      <c r="B3077">
        <v>11</v>
      </c>
      <c r="C3077">
        <v>19</v>
      </c>
      <c r="D3077" s="30">
        <f t="shared" si="48"/>
        <v>39405</v>
      </c>
      <c r="E3077">
        <v>255.2</v>
      </c>
      <c r="F3077">
        <v>108.02</v>
      </c>
      <c r="G3077">
        <v>8.7690000000000001</v>
      </c>
      <c r="H3077">
        <v>5.5380000000000003</v>
      </c>
      <c r="I3077">
        <v>8.1180000000000003</v>
      </c>
      <c r="J3077">
        <v>4.38</v>
      </c>
      <c r="K3077">
        <v>4.2089999999999996</v>
      </c>
      <c r="L3077">
        <v>23.478999999999999</v>
      </c>
    </row>
    <row r="3078" spans="1:12">
      <c r="A3078" s="15">
        <v>2007</v>
      </c>
      <c r="B3078">
        <v>11</v>
      </c>
      <c r="C3078">
        <v>20</v>
      </c>
      <c r="D3078" s="30">
        <f t="shared" si="48"/>
        <v>39406</v>
      </c>
      <c r="E3078">
        <v>254.17</v>
      </c>
      <c r="F3078">
        <v>107.55</v>
      </c>
      <c r="G3078">
        <v>8.7690000000000001</v>
      </c>
      <c r="H3078">
        <v>5.5350000000000001</v>
      </c>
      <c r="I3078">
        <v>8.2270000000000003</v>
      </c>
      <c r="J3078">
        <v>4.3730000000000002</v>
      </c>
      <c r="K3078">
        <v>4.2</v>
      </c>
      <c r="L3078">
        <v>23.417000000000002</v>
      </c>
    </row>
    <row r="3079" spans="1:12">
      <c r="A3079" s="15">
        <v>2007</v>
      </c>
      <c r="B3079">
        <v>11</v>
      </c>
      <c r="C3079">
        <v>21</v>
      </c>
      <c r="D3079" s="30">
        <f t="shared" si="48"/>
        <v>39407</v>
      </c>
      <c r="E3079">
        <v>254.31</v>
      </c>
      <c r="F3079">
        <v>107.58</v>
      </c>
      <c r="G3079">
        <v>8.7690000000000001</v>
      </c>
      <c r="H3079">
        <v>5.5330000000000004</v>
      </c>
      <c r="I3079">
        <v>8.2249999999999996</v>
      </c>
      <c r="J3079">
        <v>4.37</v>
      </c>
      <c r="K3079">
        <v>4.1970000000000001</v>
      </c>
      <c r="L3079">
        <v>23.393000000000001</v>
      </c>
    </row>
    <row r="3080" spans="1:12">
      <c r="A3080" s="15">
        <v>2007</v>
      </c>
      <c r="B3080">
        <v>11</v>
      </c>
      <c r="C3080">
        <v>22</v>
      </c>
      <c r="D3080" s="30">
        <f t="shared" si="48"/>
        <v>39408</v>
      </c>
      <c r="E3080">
        <v>254.62</v>
      </c>
      <c r="F3080">
        <v>107.69</v>
      </c>
      <c r="G3080">
        <v>8.7690000000000001</v>
      </c>
      <c r="H3080">
        <v>5.53</v>
      </c>
      <c r="I3080">
        <v>8.2059999999999995</v>
      </c>
      <c r="J3080">
        <v>4.3680000000000003</v>
      </c>
      <c r="K3080">
        <v>4.1959999999999997</v>
      </c>
      <c r="L3080">
        <v>23.376000000000001</v>
      </c>
    </row>
    <row r="3081" spans="1:12">
      <c r="A3081" s="15">
        <v>2007</v>
      </c>
      <c r="B3081">
        <v>11</v>
      </c>
      <c r="C3081">
        <v>23</v>
      </c>
      <c r="D3081" s="30">
        <f t="shared" si="48"/>
        <v>39409</v>
      </c>
      <c r="E3081">
        <v>253.73</v>
      </c>
      <c r="F3081">
        <v>107.28</v>
      </c>
      <c r="G3081">
        <v>8.7690000000000001</v>
      </c>
      <c r="H3081">
        <v>5.5270000000000001</v>
      </c>
      <c r="I3081">
        <v>8.3019999999999996</v>
      </c>
      <c r="J3081">
        <v>4.3609999999999998</v>
      </c>
      <c r="K3081">
        <v>4.1870000000000003</v>
      </c>
      <c r="L3081">
        <v>23.318000000000001</v>
      </c>
    </row>
    <row r="3082" spans="1:12">
      <c r="A3082" s="15">
        <v>2007</v>
      </c>
      <c r="B3082">
        <v>11</v>
      </c>
      <c r="C3082">
        <v>26</v>
      </c>
      <c r="D3082" s="30">
        <f t="shared" si="48"/>
        <v>39412</v>
      </c>
      <c r="E3082">
        <v>254.76</v>
      </c>
      <c r="F3082">
        <v>107.84</v>
      </c>
      <c r="G3082">
        <v>8.7690000000000001</v>
      </c>
      <c r="H3082">
        <v>5.5190000000000001</v>
      </c>
      <c r="I3082">
        <v>8.1530000000000005</v>
      </c>
      <c r="J3082">
        <v>4.367</v>
      </c>
      <c r="K3082">
        <v>4.1959999999999997</v>
      </c>
      <c r="L3082">
        <v>23.337</v>
      </c>
    </row>
    <row r="3083" spans="1:12">
      <c r="A3083" s="15">
        <v>2007</v>
      </c>
      <c r="B3083">
        <v>11</v>
      </c>
      <c r="C3083">
        <v>27</v>
      </c>
      <c r="D3083" s="30">
        <f t="shared" si="48"/>
        <v>39413</v>
      </c>
      <c r="E3083">
        <v>253.93</v>
      </c>
      <c r="F3083">
        <v>107.46</v>
      </c>
      <c r="G3083">
        <v>8.7690000000000001</v>
      </c>
      <c r="H3083">
        <v>5.516</v>
      </c>
      <c r="I3083">
        <v>8.2430000000000003</v>
      </c>
      <c r="J3083">
        <v>4.3600000000000003</v>
      </c>
      <c r="K3083">
        <v>4.1879999999999997</v>
      </c>
      <c r="L3083">
        <v>23.282</v>
      </c>
    </row>
    <row r="3084" spans="1:12">
      <c r="A3084" s="15">
        <v>2007</v>
      </c>
      <c r="B3084">
        <v>11</v>
      </c>
      <c r="C3084">
        <v>28</v>
      </c>
      <c r="D3084" s="30">
        <f t="shared" si="48"/>
        <v>39414</v>
      </c>
      <c r="E3084">
        <v>253.34</v>
      </c>
      <c r="F3084">
        <v>107.18</v>
      </c>
      <c r="G3084">
        <v>8.7690000000000001</v>
      </c>
      <c r="H3084">
        <v>5.5129999999999999</v>
      </c>
      <c r="I3084">
        <v>8.3109999999999999</v>
      </c>
      <c r="J3084">
        <v>4.3550000000000004</v>
      </c>
      <c r="K3084">
        <v>4.181</v>
      </c>
      <c r="L3084">
        <v>23.234999999999999</v>
      </c>
    </row>
    <row r="3085" spans="1:12">
      <c r="A3085" s="15">
        <v>2007</v>
      </c>
      <c r="B3085">
        <v>11</v>
      </c>
      <c r="C3085">
        <v>29</v>
      </c>
      <c r="D3085" s="30">
        <f t="shared" si="48"/>
        <v>39415</v>
      </c>
      <c r="E3085">
        <v>255.44</v>
      </c>
      <c r="F3085">
        <v>108.06</v>
      </c>
      <c r="G3085">
        <v>8.7690000000000001</v>
      </c>
      <c r="H3085">
        <v>5.51</v>
      </c>
      <c r="I3085">
        <v>8.1210000000000004</v>
      </c>
      <c r="J3085">
        <v>4.3600000000000003</v>
      </c>
      <c r="K3085">
        <v>4.1900000000000004</v>
      </c>
      <c r="L3085">
        <v>23.276</v>
      </c>
    </row>
    <row r="3086" spans="1:12">
      <c r="A3086" s="15">
        <v>2007</v>
      </c>
      <c r="B3086">
        <v>11</v>
      </c>
      <c r="C3086">
        <v>30</v>
      </c>
      <c r="D3086" s="30">
        <f t="shared" si="48"/>
        <v>39416</v>
      </c>
      <c r="E3086">
        <v>254.75</v>
      </c>
      <c r="F3086">
        <v>107.74</v>
      </c>
      <c r="G3086">
        <v>8.7690000000000001</v>
      </c>
      <c r="H3086">
        <v>5.508</v>
      </c>
      <c r="I3086">
        <v>8.1189999999999998</v>
      </c>
      <c r="J3086">
        <v>4.3710000000000004</v>
      </c>
      <c r="K3086">
        <v>4.2009999999999996</v>
      </c>
      <c r="L3086">
        <v>23.329000000000001</v>
      </c>
    </row>
    <row r="3087" spans="1:12">
      <c r="A3087" s="15">
        <v>2007</v>
      </c>
      <c r="B3087">
        <v>12</v>
      </c>
      <c r="C3087">
        <v>3</v>
      </c>
      <c r="D3087" s="30">
        <f t="shared" si="48"/>
        <v>39419</v>
      </c>
      <c r="E3087">
        <v>254.21</v>
      </c>
      <c r="F3087">
        <v>107.43</v>
      </c>
      <c r="G3087">
        <v>8.7690000000000001</v>
      </c>
      <c r="H3087">
        <v>5.4989999999999997</v>
      </c>
      <c r="I3087">
        <v>8.2029999999999994</v>
      </c>
      <c r="J3087">
        <v>4.3600000000000003</v>
      </c>
      <c r="K3087">
        <v>4.1879999999999997</v>
      </c>
      <c r="L3087">
        <v>23.227</v>
      </c>
    </row>
    <row r="3088" spans="1:12">
      <c r="A3088" s="15">
        <v>2007</v>
      </c>
      <c r="B3088">
        <v>12</v>
      </c>
      <c r="C3088">
        <v>4</v>
      </c>
      <c r="D3088" s="30">
        <f t="shared" si="48"/>
        <v>39420</v>
      </c>
      <c r="E3088">
        <v>254.31</v>
      </c>
      <c r="F3088">
        <v>107.45</v>
      </c>
      <c r="G3088">
        <v>8.7690000000000001</v>
      </c>
      <c r="H3088">
        <v>5.4960000000000004</v>
      </c>
      <c r="I3088">
        <v>8.2050000000000001</v>
      </c>
      <c r="J3088">
        <v>4.3570000000000002</v>
      </c>
      <c r="K3088">
        <v>4.1849999999999996</v>
      </c>
      <c r="L3088">
        <v>23.202000000000002</v>
      </c>
    </row>
    <row r="3089" spans="1:12">
      <c r="A3089" s="15">
        <v>2007</v>
      </c>
      <c r="B3089">
        <v>12</v>
      </c>
      <c r="C3089">
        <v>5</v>
      </c>
      <c r="D3089" s="30">
        <f t="shared" si="48"/>
        <v>39421</v>
      </c>
      <c r="E3089">
        <v>254.63</v>
      </c>
      <c r="F3089">
        <v>107.56</v>
      </c>
      <c r="G3089">
        <v>8.7690000000000001</v>
      </c>
      <c r="H3089">
        <v>5.4939999999999998</v>
      </c>
      <c r="I3089">
        <v>8.1850000000000005</v>
      </c>
      <c r="J3089">
        <v>4.3550000000000004</v>
      </c>
      <c r="K3089">
        <v>4.1829999999999998</v>
      </c>
      <c r="L3089">
        <v>23.184999999999999</v>
      </c>
    </row>
    <row r="3090" spans="1:12">
      <c r="A3090" s="15">
        <v>2007</v>
      </c>
      <c r="B3090">
        <v>12</v>
      </c>
      <c r="C3090">
        <v>6</v>
      </c>
      <c r="D3090" s="30">
        <f t="shared" si="48"/>
        <v>39422</v>
      </c>
      <c r="E3090">
        <v>253.84</v>
      </c>
      <c r="F3090">
        <v>107.2</v>
      </c>
      <c r="G3090">
        <v>8.7690000000000001</v>
      </c>
      <c r="H3090">
        <v>5.4909999999999997</v>
      </c>
      <c r="I3090">
        <v>8.2720000000000002</v>
      </c>
      <c r="J3090">
        <v>4.3479999999999999</v>
      </c>
      <c r="K3090">
        <v>4.1760000000000002</v>
      </c>
      <c r="L3090">
        <v>23.131</v>
      </c>
    </row>
    <row r="3091" spans="1:12">
      <c r="A3091" s="15">
        <v>2007</v>
      </c>
      <c r="B3091">
        <v>12</v>
      </c>
      <c r="C3091">
        <v>7</v>
      </c>
      <c r="D3091" s="30">
        <f t="shared" si="48"/>
        <v>39423</v>
      </c>
      <c r="E3091">
        <v>254.73</v>
      </c>
      <c r="F3091">
        <v>107.56</v>
      </c>
      <c r="G3091">
        <v>8.7690000000000001</v>
      </c>
      <c r="H3091">
        <v>5.4880000000000004</v>
      </c>
      <c r="I3091">
        <v>8.1980000000000004</v>
      </c>
      <c r="J3091">
        <v>4.3490000000000002</v>
      </c>
      <c r="K3091">
        <v>4.1769999999999996</v>
      </c>
      <c r="L3091">
        <v>23.132000000000001</v>
      </c>
    </row>
    <row r="3092" spans="1:12">
      <c r="A3092" s="15">
        <v>2007</v>
      </c>
      <c r="B3092">
        <v>12</v>
      </c>
      <c r="C3092">
        <v>10</v>
      </c>
      <c r="D3092" s="30">
        <f t="shared" si="48"/>
        <v>39426</v>
      </c>
      <c r="E3092">
        <v>253.65</v>
      </c>
      <c r="F3092">
        <v>107.02</v>
      </c>
      <c r="G3092">
        <v>8.7690000000000001</v>
      </c>
      <c r="H3092">
        <v>5.48</v>
      </c>
      <c r="I3092">
        <v>8.3350000000000009</v>
      </c>
      <c r="J3092">
        <v>4.335</v>
      </c>
      <c r="K3092">
        <v>4.1609999999999996</v>
      </c>
      <c r="L3092">
        <v>23.013000000000002</v>
      </c>
    </row>
    <row r="3093" spans="1:12">
      <c r="A3093" s="15">
        <v>2007</v>
      </c>
      <c r="B3093">
        <v>12</v>
      </c>
      <c r="C3093">
        <v>11</v>
      </c>
      <c r="D3093" s="30">
        <f t="shared" si="48"/>
        <v>39427</v>
      </c>
      <c r="E3093">
        <v>254.32</v>
      </c>
      <c r="F3093">
        <v>107.28</v>
      </c>
      <c r="G3093">
        <v>8.7690000000000001</v>
      </c>
      <c r="H3093">
        <v>5.4770000000000003</v>
      </c>
      <c r="I3093">
        <v>8.2810000000000006</v>
      </c>
      <c r="J3093">
        <v>4.3339999999999996</v>
      </c>
      <c r="K3093">
        <v>4.1619999999999999</v>
      </c>
      <c r="L3093">
        <v>23.007000000000001</v>
      </c>
    </row>
    <row r="3094" spans="1:12">
      <c r="A3094" s="15">
        <v>2007</v>
      </c>
      <c r="B3094">
        <v>12</v>
      </c>
      <c r="C3094">
        <v>12</v>
      </c>
      <c r="D3094" s="30">
        <f t="shared" si="48"/>
        <v>39428</v>
      </c>
      <c r="E3094">
        <v>253.81</v>
      </c>
      <c r="F3094">
        <v>107.04</v>
      </c>
      <c r="G3094">
        <v>8.7690000000000001</v>
      </c>
      <c r="H3094">
        <v>5.4740000000000002</v>
      </c>
      <c r="I3094">
        <v>8.3420000000000005</v>
      </c>
      <c r="J3094">
        <v>4.3289999999999997</v>
      </c>
      <c r="K3094">
        <v>4.1559999999999997</v>
      </c>
      <c r="L3094">
        <v>22.963000000000001</v>
      </c>
    </row>
    <row r="3095" spans="1:12">
      <c r="A3095" s="15">
        <v>2007</v>
      </c>
      <c r="B3095">
        <v>12</v>
      </c>
      <c r="C3095">
        <v>13</v>
      </c>
      <c r="D3095" s="30">
        <f t="shared" si="48"/>
        <v>39429</v>
      </c>
      <c r="E3095">
        <v>254.33</v>
      </c>
      <c r="F3095">
        <v>107.24</v>
      </c>
      <c r="G3095">
        <v>8.7690000000000001</v>
      </c>
      <c r="H3095">
        <v>5.4710000000000001</v>
      </c>
      <c r="I3095">
        <v>8.3019999999999996</v>
      </c>
      <c r="J3095">
        <v>4.3280000000000003</v>
      </c>
      <c r="K3095">
        <v>4.1550000000000002</v>
      </c>
      <c r="L3095">
        <v>22.952000000000002</v>
      </c>
    </row>
    <row r="3096" spans="1:12">
      <c r="A3096" s="15">
        <v>2007</v>
      </c>
      <c r="B3096">
        <v>12</v>
      </c>
      <c r="C3096">
        <v>14</v>
      </c>
      <c r="D3096" s="30">
        <f t="shared" si="48"/>
        <v>39430</v>
      </c>
      <c r="E3096">
        <v>253.76</v>
      </c>
      <c r="F3096">
        <v>106.97</v>
      </c>
      <c r="G3096">
        <v>8.7690000000000001</v>
      </c>
      <c r="H3096">
        <v>5.4690000000000003</v>
      </c>
      <c r="I3096">
        <v>8.3689999999999998</v>
      </c>
      <c r="J3096">
        <v>4.3220000000000001</v>
      </c>
      <c r="K3096">
        <v>4.149</v>
      </c>
      <c r="L3096">
        <v>22.905999999999999</v>
      </c>
    </row>
    <row r="3097" spans="1:12">
      <c r="A3097" s="15">
        <v>2007</v>
      </c>
      <c r="B3097">
        <v>12</v>
      </c>
      <c r="C3097">
        <v>17</v>
      </c>
      <c r="D3097" s="30">
        <f t="shared" si="48"/>
        <v>39433</v>
      </c>
      <c r="E3097">
        <v>253.1</v>
      </c>
      <c r="F3097">
        <v>106.61</v>
      </c>
      <c r="G3097">
        <v>8.7690000000000001</v>
      </c>
      <c r="H3097">
        <v>5.46</v>
      </c>
      <c r="I3097">
        <v>8.4670000000000005</v>
      </c>
      <c r="J3097">
        <v>4.3099999999999996</v>
      </c>
      <c r="K3097">
        <v>4.1349999999999998</v>
      </c>
      <c r="L3097">
        <v>22.800999999999998</v>
      </c>
    </row>
    <row r="3098" spans="1:12">
      <c r="A3098" s="15">
        <v>2007</v>
      </c>
      <c r="B3098">
        <v>12</v>
      </c>
      <c r="C3098">
        <v>18</v>
      </c>
      <c r="D3098" s="30">
        <f t="shared" si="48"/>
        <v>39434</v>
      </c>
      <c r="E3098">
        <v>254.68</v>
      </c>
      <c r="F3098">
        <v>107.26</v>
      </c>
      <c r="G3098">
        <v>8.7690000000000001</v>
      </c>
      <c r="H3098">
        <v>5.4580000000000002</v>
      </c>
      <c r="I3098">
        <v>8.3249999999999993</v>
      </c>
      <c r="J3098">
        <v>4.3129999999999997</v>
      </c>
      <c r="K3098">
        <v>4.141</v>
      </c>
      <c r="L3098">
        <v>22.824999999999999</v>
      </c>
    </row>
    <row r="3099" spans="1:12">
      <c r="A3099" s="15">
        <v>2007</v>
      </c>
      <c r="B3099">
        <v>12</v>
      </c>
      <c r="C3099">
        <v>19</v>
      </c>
      <c r="D3099" s="30">
        <f t="shared" si="48"/>
        <v>39435</v>
      </c>
      <c r="E3099">
        <v>254.25</v>
      </c>
      <c r="F3099">
        <v>107.05</v>
      </c>
      <c r="G3099">
        <v>8.7690000000000001</v>
      </c>
      <c r="H3099">
        <v>5.4550000000000001</v>
      </c>
      <c r="I3099">
        <v>8.3780000000000001</v>
      </c>
      <c r="J3099">
        <v>4.3079999999999998</v>
      </c>
      <c r="K3099">
        <v>4.1349999999999998</v>
      </c>
      <c r="L3099">
        <v>22.783000000000001</v>
      </c>
    </row>
    <row r="3100" spans="1:12">
      <c r="A3100" s="15">
        <v>2007</v>
      </c>
      <c r="B3100">
        <v>12</v>
      </c>
      <c r="C3100">
        <v>20</v>
      </c>
      <c r="D3100" s="30">
        <f t="shared" si="48"/>
        <v>39436</v>
      </c>
      <c r="E3100">
        <v>256.31</v>
      </c>
      <c r="F3100">
        <v>107.91</v>
      </c>
      <c r="G3100">
        <v>8.7690000000000001</v>
      </c>
      <c r="H3100">
        <v>5.452</v>
      </c>
      <c r="I3100">
        <v>8.19</v>
      </c>
      <c r="J3100">
        <v>4.3129999999999997</v>
      </c>
      <c r="K3100">
        <v>4.1429999999999998</v>
      </c>
      <c r="L3100">
        <v>22.821999999999999</v>
      </c>
    </row>
    <row r="3101" spans="1:12">
      <c r="A3101" s="15">
        <v>2007</v>
      </c>
      <c r="B3101">
        <v>12</v>
      </c>
      <c r="C3101">
        <v>24</v>
      </c>
      <c r="D3101" s="30">
        <f t="shared" si="48"/>
        <v>39440</v>
      </c>
      <c r="E3101">
        <v>254.77</v>
      </c>
      <c r="F3101">
        <v>107.15</v>
      </c>
      <c r="G3101">
        <v>8.7690000000000001</v>
      </c>
      <c r="H3101">
        <v>5.4409999999999998</v>
      </c>
      <c r="I3101">
        <v>8.3829999999999991</v>
      </c>
      <c r="J3101">
        <v>4.2939999999999996</v>
      </c>
      <c r="K3101">
        <v>4.1210000000000004</v>
      </c>
      <c r="L3101">
        <v>22.661000000000001</v>
      </c>
    </row>
    <row r="3102" spans="1:12">
      <c r="A3102" s="15">
        <v>2007</v>
      </c>
      <c r="B3102">
        <v>12</v>
      </c>
      <c r="C3102">
        <v>26</v>
      </c>
      <c r="D3102" s="30">
        <f t="shared" si="48"/>
        <v>39442</v>
      </c>
      <c r="E3102">
        <v>256.82</v>
      </c>
      <c r="F3102">
        <v>107.98</v>
      </c>
      <c r="G3102">
        <v>8.7690000000000001</v>
      </c>
      <c r="H3102">
        <v>5.4349999999999996</v>
      </c>
      <c r="I3102">
        <v>8.2070000000000007</v>
      </c>
      <c r="J3102">
        <v>4.2949999999999999</v>
      </c>
      <c r="K3102">
        <v>4.1260000000000003</v>
      </c>
      <c r="L3102">
        <v>22.672999999999998</v>
      </c>
    </row>
    <row r="3103" spans="1:12">
      <c r="A3103" s="15">
        <v>2007</v>
      </c>
      <c r="B3103">
        <v>12</v>
      </c>
      <c r="C3103">
        <v>27</v>
      </c>
      <c r="D3103" s="30">
        <f t="shared" si="48"/>
        <v>39443</v>
      </c>
      <c r="E3103">
        <v>255.3</v>
      </c>
      <c r="F3103">
        <v>107.3</v>
      </c>
      <c r="G3103">
        <v>8.7690000000000001</v>
      </c>
      <c r="H3103">
        <v>5.4329999999999998</v>
      </c>
      <c r="I3103">
        <v>8.3650000000000002</v>
      </c>
      <c r="J3103">
        <v>4.2859999999999996</v>
      </c>
      <c r="K3103">
        <v>4.1139999999999999</v>
      </c>
      <c r="L3103">
        <v>22.596</v>
      </c>
    </row>
    <row r="3104" spans="1:12">
      <c r="A3104" s="15">
        <v>2007</v>
      </c>
      <c r="B3104">
        <v>12</v>
      </c>
      <c r="C3104">
        <v>28</v>
      </c>
      <c r="D3104" s="30">
        <f t="shared" si="48"/>
        <v>39444</v>
      </c>
      <c r="E3104">
        <v>255.34</v>
      </c>
      <c r="F3104">
        <v>107.29</v>
      </c>
      <c r="G3104">
        <v>8.7690000000000001</v>
      </c>
      <c r="H3104">
        <v>5.43</v>
      </c>
      <c r="I3104">
        <v>8.3719999999999999</v>
      </c>
      <c r="J3104">
        <v>4.2830000000000004</v>
      </c>
      <c r="K3104">
        <v>4.1109999999999998</v>
      </c>
      <c r="L3104">
        <v>22.57</v>
      </c>
    </row>
    <row r="3105" spans="1:12">
      <c r="A3105" s="15">
        <v>2007</v>
      </c>
      <c r="B3105">
        <v>12</v>
      </c>
      <c r="C3105">
        <v>31</v>
      </c>
      <c r="D3105" s="30">
        <f t="shared" si="48"/>
        <v>39447</v>
      </c>
      <c r="E3105">
        <v>255.8</v>
      </c>
      <c r="F3105">
        <v>107.41</v>
      </c>
      <c r="G3105">
        <v>8.7690000000000001</v>
      </c>
      <c r="H3105">
        <v>5.4210000000000003</v>
      </c>
      <c r="I3105">
        <v>8.3620000000000001</v>
      </c>
      <c r="J3105">
        <v>4.2750000000000004</v>
      </c>
      <c r="K3105">
        <v>4.1040000000000001</v>
      </c>
      <c r="L3105">
        <v>22.501999999999999</v>
      </c>
    </row>
    <row r="3106" spans="1:12">
      <c r="A3106" s="15">
        <v>2008</v>
      </c>
      <c r="B3106">
        <v>1</v>
      </c>
      <c r="C3106">
        <v>1</v>
      </c>
      <c r="D3106" s="30">
        <f t="shared" si="48"/>
        <v>39448</v>
      </c>
      <c r="E3106">
        <v>256.68</v>
      </c>
      <c r="F3106">
        <v>107.79</v>
      </c>
      <c r="G3106">
        <v>8.7690000000000001</v>
      </c>
      <c r="H3106">
        <v>5.4210000000000003</v>
      </c>
      <c r="I3106">
        <v>8.2759999999999998</v>
      </c>
      <c r="J3106">
        <v>4.2789999999999999</v>
      </c>
      <c r="K3106">
        <v>4.109</v>
      </c>
      <c r="L3106">
        <v>22.530999999999999</v>
      </c>
    </row>
    <row r="3107" spans="1:12">
      <c r="A3107" s="15">
        <v>2008</v>
      </c>
      <c r="B3107">
        <v>1</v>
      </c>
      <c r="C3107">
        <v>2</v>
      </c>
      <c r="D3107" s="30">
        <f t="shared" si="48"/>
        <v>39449</v>
      </c>
      <c r="E3107">
        <v>256.72000000000003</v>
      </c>
      <c r="F3107">
        <v>107.78</v>
      </c>
      <c r="G3107">
        <v>8.7690000000000001</v>
      </c>
      <c r="H3107">
        <v>5.4189999999999996</v>
      </c>
      <c r="I3107">
        <v>8.1679999999999993</v>
      </c>
      <c r="J3107">
        <v>4.3010000000000002</v>
      </c>
      <c r="K3107">
        <v>4.1319999999999997</v>
      </c>
      <c r="L3107">
        <v>22.651</v>
      </c>
    </row>
    <row r="3108" spans="1:12">
      <c r="A3108" s="15">
        <v>2008</v>
      </c>
      <c r="B3108">
        <v>1</v>
      </c>
      <c r="C3108">
        <v>3</v>
      </c>
      <c r="D3108" s="30">
        <f t="shared" si="48"/>
        <v>39450</v>
      </c>
      <c r="E3108">
        <v>258.23</v>
      </c>
      <c r="F3108">
        <v>108.4</v>
      </c>
      <c r="G3108">
        <v>8.7690000000000001</v>
      </c>
      <c r="H3108">
        <v>5.4160000000000004</v>
      </c>
      <c r="I3108">
        <v>8.0340000000000007</v>
      </c>
      <c r="J3108">
        <v>4.3029999999999999</v>
      </c>
      <c r="K3108">
        <v>4.1369999999999996</v>
      </c>
      <c r="L3108">
        <v>22.670999999999999</v>
      </c>
    </row>
    <row r="3109" spans="1:12">
      <c r="A3109" s="15">
        <v>2008</v>
      </c>
      <c r="B3109">
        <v>1</v>
      </c>
      <c r="C3109">
        <v>4</v>
      </c>
      <c r="D3109" s="30">
        <f t="shared" si="48"/>
        <v>39451</v>
      </c>
      <c r="E3109">
        <v>257.81</v>
      </c>
      <c r="F3109">
        <v>108.19</v>
      </c>
      <c r="G3109">
        <v>8.7690000000000001</v>
      </c>
      <c r="H3109">
        <v>5.4130000000000003</v>
      </c>
      <c r="I3109">
        <v>8.0850000000000009</v>
      </c>
      <c r="J3109">
        <v>4.2990000000000004</v>
      </c>
      <c r="K3109">
        <v>4.1319999999999997</v>
      </c>
      <c r="L3109">
        <v>22.63</v>
      </c>
    </row>
    <row r="3110" spans="1:12">
      <c r="A3110" s="15">
        <v>2008</v>
      </c>
      <c r="B3110">
        <v>1</v>
      </c>
      <c r="C3110">
        <v>7</v>
      </c>
      <c r="D3110" s="30">
        <f t="shared" si="48"/>
        <v>39454</v>
      </c>
      <c r="E3110">
        <v>260.08999999999997</v>
      </c>
      <c r="F3110">
        <v>109.09</v>
      </c>
      <c r="G3110">
        <v>8.7690000000000001</v>
      </c>
      <c r="H3110">
        <v>5.4050000000000002</v>
      </c>
      <c r="I3110">
        <v>7.9</v>
      </c>
      <c r="J3110">
        <v>4.298</v>
      </c>
      <c r="K3110">
        <v>4.1340000000000003</v>
      </c>
      <c r="L3110">
        <v>22.62</v>
      </c>
    </row>
    <row r="3111" spans="1:12">
      <c r="A3111" s="15">
        <v>2008</v>
      </c>
      <c r="B3111">
        <v>1</v>
      </c>
      <c r="C3111">
        <v>8</v>
      </c>
      <c r="D3111" s="30">
        <f t="shared" si="48"/>
        <v>39455</v>
      </c>
      <c r="E3111">
        <v>262.39</v>
      </c>
      <c r="F3111">
        <v>110.05</v>
      </c>
      <c r="G3111">
        <v>8.7690000000000001</v>
      </c>
      <c r="H3111">
        <v>5.4020000000000001</v>
      </c>
      <c r="I3111">
        <v>7.694</v>
      </c>
      <c r="J3111">
        <v>4.3029999999999999</v>
      </c>
      <c r="K3111">
        <v>4.1440000000000001</v>
      </c>
      <c r="L3111">
        <v>22.664000000000001</v>
      </c>
    </row>
    <row r="3112" spans="1:12">
      <c r="A3112" s="15">
        <v>2008</v>
      </c>
      <c r="B3112">
        <v>1</v>
      </c>
      <c r="C3112">
        <v>9</v>
      </c>
      <c r="D3112" s="30">
        <f t="shared" si="48"/>
        <v>39456</v>
      </c>
      <c r="E3112">
        <v>259.66000000000003</v>
      </c>
      <c r="F3112">
        <v>108.86</v>
      </c>
      <c r="G3112">
        <v>8.7690000000000001</v>
      </c>
      <c r="H3112">
        <v>5.399</v>
      </c>
      <c r="I3112">
        <v>7.9630000000000001</v>
      </c>
      <c r="J3112">
        <v>4.29</v>
      </c>
      <c r="K3112">
        <v>4.125</v>
      </c>
      <c r="L3112">
        <v>22.550999999999998</v>
      </c>
    </row>
    <row r="3113" spans="1:12">
      <c r="A3113" s="15">
        <v>2008</v>
      </c>
      <c r="B3113">
        <v>1</v>
      </c>
      <c r="C3113">
        <v>10</v>
      </c>
      <c r="D3113" s="30">
        <f t="shared" si="48"/>
        <v>39457</v>
      </c>
      <c r="E3113">
        <v>259.61</v>
      </c>
      <c r="F3113">
        <v>108.81</v>
      </c>
      <c r="G3113">
        <v>8.7690000000000001</v>
      </c>
      <c r="H3113">
        <v>5.3959999999999999</v>
      </c>
      <c r="I3113">
        <v>7.9779999999999998</v>
      </c>
      <c r="J3113">
        <v>4.2859999999999996</v>
      </c>
      <c r="K3113">
        <v>4.1219999999999999</v>
      </c>
      <c r="L3113">
        <v>22.521999999999998</v>
      </c>
    </row>
    <row r="3114" spans="1:12">
      <c r="A3114" s="15">
        <v>2008</v>
      </c>
      <c r="B3114">
        <v>1</v>
      </c>
      <c r="C3114">
        <v>11</v>
      </c>
      <c r="D3114" s="30">
        <f t="shared" si="48"/>
        <v>39458</v>
      </c>
      <c r="E3114">
        <v>260.33</v>
      </c>
      <c r="F3114">
        <v>109.09</v>
      </c>
      <c r="G3114">
        <v>8.7690000000000001</v>
      </c>
      <c r="H3114">
        <v>5.3940000000000001</v>
      </c>
      <c r="I3114">
        <v>7.9210000000000003</v>
      </c>
      <c r="J3114">
        <v>4.2859999999999996</v>
      </c>
      <c r="K3114">
        <v>4.1219999999999999</v>
      </c>
      <c r="L3114">
        <v>22.516999999999999</v>
      </c>
    </row>
    <row r="3115" spans="1:12">
      <c r="A3115" s="15">
        <v>2008</v>
      </c>
      <c r="B3115">
        <v>1</v>
      </c>
      <c r="C3115">
        <v>14</v>
      </c>
      <c r="D3115" s="30">
        <f t="shared" si="48"/>
        <v>39461</v>
      </c>
      <c r="E3115">
        <v>263.54000000000002</v>
      </c>
      <c r="F3115">
        <v>110.39</v>
      </c>
      <c r="G3115">
        <v>8.7690000000000001</v>
      </c>
      <c r="H3115">
        <v>5.3849999999999998</v>
      </c>
      <c r="I3115">
        <v>7.649</v>
      </c>
      <c r="J3115">
        <v>4.2880000000000003</v>
      </c>
      <c r="K3115">
        <v>4.13</v>
      </c>
      <c r="L3115">
        <v>22.536000000000001</v>
      </c>
    </row>
    <row r="3116" spans="1:12">
      <c r="A3116" s="15">
        <v>2008</v>
      </c>
      <c r="B3116">
        <v>1</v>
      </c>
      <c r="C3116">
        <v>15</v>
      </c>
      <c r="D3116" s="30">
        <f t="shared" si="48"/>
        <v>39462</v>
      </c>
      <c r="E3116">
        <v>259.20999999999998</v>
      </c>
      <c r="F3116">
        <v>108.51</v>
      </c>
      <c r="G3116">
        <v>8.7690000000000001</v>
      </c>
      <c r="H3116">
        <v>5.383</v>
      </c>
      <c r="I3116">
        <v>8.0719999999999992</v>
      </c>
      <c r="J3116">
        <v>4.2679999999999998</v>
      </c>
      <c r="K3116">
        <v>4.1029999999999998</v>
      </c>
      <c r="L3116">
        <v>22.373000000000001</v>
      </c>
    </row>
    <row r="3117" spans="1:12">
      <c r="A3117" s="15">
        <v>2008</v>
      </c>
      <c r="B3117">
        <v>1</v>
      </c>
      <c r="C3117">
        <v>16</v>
      </c>
      <c r="D3117" s="30">
        <f t="shared" si="48"/>
        <v>39463</v>
      </c>
      <c r="E3117">
        <v>260.86</v>
      </c>
      <c r="F3117">
        <v>109.19</v>
      </c>
      <c r="G3117">
        <v>8.7690000000000001</v>
      </c>
      <c r="H3117">
        <v>5.38</v>
      </c>
      <c r="I3117">
        <v>7.9249999999999998</v>
      </c>
      <c r="J3117">
        <v>4.2720000000000002</v>
      </c>
      <c r="K3117">
        <v>4.109</v>
      </c>
      <c r="L3117">
        <v>22.396999999999998</v>
      </c>
    </row>
    <row r="3118" spans="1:12">
      <c r="A3118" s="15">
        <v>2008</v>
      </c>
      <c r="B3118">
        <v>1</v>
      </c>
      <c r="C3118">
        <v>17</v>
      </c>
      <c r="D3118" s="30">
        <f t="shared" si="48"/>
        <v>39464</v>
      </c>
      <c r="E3118">
        <v>261.89999999999998</v>
      </c>
      <c r="F3118">
        <v>109.61</v>
      </c>
      <c r="G3118">
        <v>8.7690000000000001</v>
      </c>
      <c r="H3118">
        <v>5.3769999999999998</v>
      </c>
      <c r="I3118">
        <v>7.8369999999999997</v>
      </c>
      <c r="J3118">
        <v>4.2720000000000002</v>
      </c>
      <c r="K3118">
        <v>4.1109999999999998</v>
      </c>
      <c r="L3118">
        <v>22.402000000000001</v>
      </c>
    </row>
    <row r="3119" spans="1:12">
      <c r="A3119" s="15">
        <v>2008</v>
      </c>
      <c r="B3119">
        <v>1</v>
      </c>
      <c r="C3119">
        <v>18</v>
      </c>
      <c r="D3119" s="30">
        <f t="shared" si="48"/>
        <v>39465</v>
      </c>
      <c r="E3119">
        <v>265.25</v>
      </c>
      <c r="F3119">
        <v>111.02</v>
      </c>
      <c r="G3119">
        <v>8.7690000000000001</v>
      </c>
      <c r="H3119">
        <v>5.3739999999999997</v>
      </c>
      <c r="I3119">
        <v>7.484</v>
      </c>
      <c r="J3119">
        <v>4.2919999999999998</v>
      </c>
      <c r="K3119">
        <v>4.1369999999999996</v>
      </c>
      <c r="L3119">
        <v>22.54</v>
      </c>
    </row>
    <row r="3120" spans="1:12">
      <c r="A3120" s="15">
        <v>2008</v>
      </c>
      <c r="B3120">
        <v>1</v>
      </c>
      <c r="C3120">
        <v>21</v>
      </c>
      <c r="D3120" s="30">
        <f t="shared" si="48"/>
        <v>39468</v>
      </c>
      <c r="E3120">
        <v>261.54000000000002</v>
      </c>
      <c r="F3120">
        <v>109.36</v>
      </c>
      <c r="G3120">
        <v>8.7690000000000001</v>
      </c>
      <c r="H3120">
        <v>5.3659999999999997</v>
      </c>
      <c r="I3120">
        <v>7.8650000000000002</v>
      </c>
      <c r="J3120">
        <v>4.2690000000000001</v>
      </c>
      <c r="K3120">
        <v>4.1070000000000002</v>
      </c>
      <c r="L3120">
        <v>22.343</v>
      </c>
    </row>
    <row r="3121" spans="1:12">
      <c r="A3121" s="15">
        <v>2008</v>
      </c>
      <c r="B3121">
        <v>1</v>
      </c>
      <c r="C3121">
        <v>22</v>
      </c>
      <c r="D3121" s="30">
        <f t="shared" si="48"/>
        <v>39469</v>
      </c>
      <c r="E3121">
        <v>259.93</v>
      </c>
      <c r="F3121">
        <v>108.65</v>
      </c>
      <c r="G3121">
        <v>8.7690000000000001</v>
      </c>
      <c r="H3121">
        <v>5.3630000000000004</v>
      </c>
      <c r="I3121">
        <v>8.0299999999999994</v>
      </c>
      <c r="J3121">
        <v>4.2590000000000003</v>
      </c>
      <c r="K3121">
        <v>4.0949999999999998</v>
      </c>
      <c r="L3121">
        <v>22.265999999999998</v>
      </c>
    </row>
    <row r="3122" spans="1:12">
      <c r="A3122" s="15">
        <v>2008</v>
      </c>
      <c r="B3122">
        <v>1</v>
      </c>
      <c r="C3122">
        <v>23</v>
      </c>
      <c r="D3122" s="30">
        <f t="shared" si="48"/>
        <v>39470</v>
      </c>
      <c r="E3122">
        <v>263.43</v>
      </c>
      <c r="F3122">
        <v>110.12</v>
      </c>
      <c r="G3122">
        <v>8.7690000000000001</v>
      </c>
      <c r="H3122">
        <v>5.36</v>
      </c>
      <c r="I3122">
        <v>7.7069999999999999</v>
      </c>
      <c r="J3122">
        <v>4.2699999999999996</v>
      </c>
      <c r="K3122">
        <v>4.1109999999999998</v>
      </c>
      <c r="L3122">
        <v>22.347999999999999</v>
      </c>
    </row>
    <row r="3123" spans="1:12">
      <c r="A3123" s="15">
        <v>2008</v>
      </c>
      <c r="B3123">
        <v>1</v>
      </c>
      <c r="C3123">
        <v>24</v>
      </c>
      <c r="D3123" s="30">
        <f t="shared" si="48"/>
        <v>39471</v>
      </c>
      <c r="E3123">
        <v>265.33999999999997</v>
      </c>
      <c r="F3123">
        <v>110.91</v>
      </c>
      <c r="G3123">
        <v>8.7309999999999999</v>
      </c>
      <c r="H3123">
        <v>5.319</v>
      </c>
      <c r="I3123">
        <v>7.5380000000000003</v>
      </c>
      <c r="J3123">
        <v>4.25</v>
      </c>
      <c r="K3123">
        <v>4.0949999999999998</v>
      </c>
      <c r="L3123">
        <v>22.155999999999999</v>
      </c>
    </row>
    <row r="3124" spans="1:12">
      <c r="A3124" s="15">
        <v>2008</v>
      </c>
      <c r="B3124">
        <v>1</v>
      </c>
      <c r="C3124">
        <v>25</v>
      </c>
      <c r="D3124" s="30">
        <f t="shared" si="48"/>
        <v>39472</v>
      </c>
      <c r="E3124">
        <v>267.52</v>
      </c>
      <c r="F3124">
        <v>111.82</v>
      </c>
      <c r="G3124">
        <v>8.7309999999999999</v>
      </c>
      <c r="H3124">
        <v>5.3159999999999998</v>
      </c>
      <c r="I3124">
        <v>7.3440000000000003</v>
      </c>
      <c r="J3124">
        <v>4.2539999999999996</v>
      </c>
      <c r="K3124">
        <v>4.1040000000000001</v>
      </c>
      <c r="L3124">
        <v>22.196000000000002</v>
      </c>
    </row>
    <row r="3125" spans="1:12">
      <c r="A3125" s="15">
        <v>2008</v>
      </c>
      <c r="B3125">
        <v>1</v>
      </c>
      <c r="C3125">
        <v>28</v>
      </c>
      <c r="D3125" s="30">
        <f t="shared" si="48"/>
        <v>39475</v>
      </c>
      <c r="E3125">
        <v>262.35000000000002</v>
      </c>
      <c r="F3125">
        <v>109.53</v>
      </c>
      <c r="G3125">
        <v>8.7309999999999999</v>
      </c>
      <c r="H3125">
        <v>5.3079999999999998</v>
      </c>
      <c r="I3125">
        <v>7.8650000000000002</v>
      </c>
      <c r="J3125">
        <v>4.226</v>
      </c>
      <c r="K3125">
        <v>4.0659999999999998</v>
      </c>
      <c r="L3125">
        <v>21.956</v>
      </c>
    </row>
    <row r="3126" spans="1:12">
      <c r="A3126" s="15">
        <v>2008</v>
      </c>
      <c r="B3126">
        <v>1</v>
      </c>
      <c r="C3126">
        <v>29</v>
      </c>
      <c r="D3126" s="30">
        <f t="shared" si="48"/>
        <v>39476</v>
      </c>
      <c r="E3126">
        <v>260.57</v>
      </c>
      <c r="F3126">
        <v>108.74</v>
      </c>
      <c r="G3126">
        <v>8.7309999999999999</v>
      </c>
      <c r="H3126">
        <v>5.3049999999999997</v>
      </c>
      <c r="I3126">
        <v>8.0090000000000003</v>
      </c>
      <c r="J3126">
        <v>4.2240000000000002</v>
      </c>
      <c r="K3126">
        <v>4.0609999999999999</v>
      </c>
      <c r="L3126">
        <v>21.92</v>
      </c>
    </row>
    <row r="3127" spans="1:12">
      <c r="A3127" s="15">
        <v>2008</v>
      </c>
      <c r="B3127">
        <v>1</v>
      </c>
      <c r="C3127">
        <v>30</v>
      </c>
      <c r="D3127" s="30">
        <f t="shared" si="48"/>
        <v>39477</v>
      </c>
      <c r="E3127">
        <v>260.02999999999997</v>
      </c>
      <c r="F3127">
        <v>108.48</v>
      </c>
      <c r="G3127">
        <v>8.6329999999999991</v>
      </c>
      <c r="H3127">
        <v>5.3659999999999997</v>
      </c>
      <c r="I3127">
        <v>8.0839999999999996</v>
      </c>
      <c r="J3127">
        <v>4.2649999999999997</v>
      </c>
      <c r="K3127">
        <v>4.0990000000000002</v>
      </c>
      <c r="L3127">
        <v>22.292999999999999</v>
      </c>
    </row>
    <row r="3128" spans="1:12">
      <c r="A3128" s="15">
        <v>2008</v>
      </c>
      <c r="B3128">
        <v>1</v>
      </c>
      <c r="C3128">
        <v>31</v>
      </c>
      <c r="D3128" s="30">
        <f t="shared" si="48"/>
        <v>39478</v>
      </c>
      <c r="E3128">
        <v>259.64999999999998</v>
      </c>
      <c r="F3128">
        <v>108.29</v>
      </c>
      <c r="G3128">
        <v>8.6329999999999991</v>
      </c>
      <c r="H3128">
        <v>5.3630000000000004</v>
      </c>
      <c r="I3128">
        <v>8.1319999999999997</v>
      </c>
      <c r="J3128">
        <v>4.26</v>
      </c>
      <c r="K3128">
        <v>4.093</v>
      </c>
      <c r="L3128">
        <v>22.254000000000001</v>
      </c>
    </row>
    <row r="3129" spans="1:12">
      <c r="A3129" s="15">
        <v>2008</v>
      </c>
      <c r="B3129">
        <v>2</v>
      </c>
      <c r="C3129">
        <v>1</v>
      </c>
      <c r="D3129" s="30">
        <f t="shared" si="48"/>
        <v>39479</v>
      </c>
      <c r="E3129">
        <v>262.27999999999997</v>
      </c>
      <c r="F3129">
        <v>109.41</v>
      </c>
      <c r="G3129">
        <v>8.6329999999999991</v>
      </c>
      <c r="H3129">
        <v>5.3630000000000004</v>
      </c>
      <c r="I3129">
        <v>7.88</v>
      </c>
      <c r="J3129">
        <v>4.2699999999999996</v>
      </c>
      <c r="K3129">
        <v>4.1079999999999997</v>
      </c>
      <c r="L3129">
        <v>22.335999999999999</v>
      </c>
    </row>
    <row r="3130" spans="1:12">
      <c r="A3130" s="15">
        <v>2008</v>
      </c>
      <c r="B3130">
        <v>2</v>
      </c>
      <c r="C3130">
        <v>4</v>
      </c>
      <c r="D3130" s="30">
        <f t="shared" si="48"/>
        <v>39482</v>
      </c>
      <c r="E3130">
        <v>261.14999999999998</v>
      </c>
      <c r="F3130">
        <v>108.85</v>
      </c>
      <c r="G3130">
        <v>8.6329999999999991</v>
      </c>
      <c r="H3130">
        <v>5.3550000000000004</v>
      </c>
      <c r="I3130">
        <v>8.0210000000000008</v>
      </c>
      <c r="J3130">
        <v>4.2560000000000002</v>
      </c>
      <c r="K3130">
        <v>4.0919999999999996</v>
      </c>
      <c r="L3130">
        <v>22.219000000000001</v>
      </c>
    </row>
    <row r="3131" spans="1:12">
      <c r="A3131" s="15">
        <v>2008</v>
      </c>
      <c r="B3131">
        <v>2</v>
      </c>
      <c r="C3131">
        <v>5</v>
      </c>
      <c r="D3131" s="30">
        <f t="shared" si="48"/>
        <v>39483</v>
      </c>
      <c r="E3131">
        <v>263.56</v>
      </c>
      <c r="F3131">
        <v>109.85</v>
      </c>
      <c r="G3131">
        <v>8.6329999999999991</v>
      </c>
      <c r="H3131">
        <v>5.3520000000000003</v>
      </c>
      <c r="I3131">
        <v>7.8019999999999996</v>
      </c>
      <c r="J3131">
        <v>4.2619999999999996</v>
      </c>
      <c r="K3131">
        <v>4.1020000000000003</v>
      </c>
      <c r="L3131">
        <v>22.265999999999998</v>
      </c>
    </row>
    <row r="3132" spans="1:12">
      <c r="A3132" s="15">
        <v>2008</v>
      </c>
      <c r="B3132">
        <v>2</v>
      </c>
      <c r="C3132">
        <v>6</v>
      </c>
      <c r="D3132" s="30">
        <f t="shared" si="48"/>
        <v>39484</v>
      </c>
      <c r="E3132">
        <v>261.14999999999998</v>
      </c>
      <c r="F3132">
        <v>108.8</v>
      </c>
      <c r="G3132">
        <v>8.6329999999999991</v>
      </c>
      <c r="H3132">
        <v>5.3490000000000002</v>
      </c>
      <c r="I3132">
        <v>8.0429999999999993</v>
      </c>
      <c r="J3132">
        <v>4.2489999999999997</v>
      </c>
      <c r="K3132">
        <v>4.085</v>
      </c>
      <c r="L3132">
        <v>22.164999999999999</v>
      </c>
    </row>
    <row r="3133" spans="1:12">
      <c r="A3133" s="15">
        <v>2008</v>
      </c>
      <c r="B3133">
        <v>2</v>
      </c>
      <c r="C3133">
        <v>7</v>
      </c>
      <c r="D3133" s="30">
        <f t="shared" si="48"/>
        <v>39485</v>
      </c>
      <c r="E3133">
        <v>263.24</v>
      </c>
      <c r="F3133">
        <v>109.67</v>
      </c>
      <c r="G3133">
        <v>8.6329999999999991</v>
      </c>
      <c r="H3133">
        <v>5.3460000000000001</v>
      </c>
      <c r="I3133">
        <v>7.8079999999999998</v>
      </c>
      <c r="J3133">
        <v>4.2640000000000002</v>
      </c>
      <c r="K3133">
        <v>4.1040000000000001</v>
      </c>
      <c r="L3133">
        <v>22.257999999999999</v>
      </c>
    </row>
    <row r="3134" spans="1:12">
      <c r="A3134" s="15">
        <v>2008</v>
      </c>
      <c r="B3134">
        <v>2</v>
      </c>
      <c r="C3134">
        <v>8</v>
      </c>
      <c r="D3134" s="30">
        <f t="shared" si="48"/>
        <v>39486</v>
      </c>
      <c r="E3134">
        <v>261.19</v>
      </c>
      <c r="F3134">
        <v>108.77</v>
      </c>
      <c r="G3134">
        <v>8.6329999999999991</v>
      </c>
      <c r="H3134">
        <v>5.343</v>
      </c>
      <c r="I3134">
        <v>8.0139999999999993</v>
      </c>
      <c r="J3134">
        <v>4.2530000000000001</v>
      </c>
      <c r="K3134">
        <v>4.0890000000000004</v>
      </c>
      <c r="L3134">
        <v>22.167999999999999</v>
      </c>
    </row>
    <row r="3135" spans="1:12">
      <c r="A3135" s="15">
        <v>2008</v>
      </c>
      <c r="B3135">
        <v>2</v>
      </c>
      <c r="C3135">
        <v>11</v>
      </c>
      <c r="D3135" s="30">
        <f t="shared" si="48"/>
        <v>39489</v>
      </c>
      <c r="E3135">
        <v>261.89</v>
      </c>
      <c r="F3135">
        <v>108.99</v>
      </c>
      <c r="G3135">
        <v>8.6329999999999991</v>
      </c>
      <c r="H3135">
        <v>5.335</v>
      </c>
      <c r="I3135">
        <v>7.98</v>
      </c>
      <c r="J3135">
        <v>4.2460000000000004</v>
      </c>
      <c r="K3135">
        <v>4.0830000000000002</v>
      </c>
      <c r="L3135">
        <v>22.109000000000002</v>
      </c>
    </row>
    <row r="3136" spans="1:12">
      <c r="A3136" s="15">
        <v>2008</v>
      </c>
      <c r="B3136">
        <v>2</v>
      </c>
      <c r="C3136">
        <v>12</v>
      </c>
      <c r="D3136" s="30">
        <f t="shared" si="48"/>
        <v>39490</v>
      </c>
      <c r="E3136">
        <v>261.85000000000002</v>
      </c>
      <c r="F3136">
        <v>108.95</v>
      </c>
      <c r="G3136">
        <v>8.6329999999999991</v>
      </c>
      <c r="H3136">
        <v>5.3319999999999999</v>
      </c>
      <c r="I3136">
        <v>7.9720000000000004</v>
      </c>
      <c r="J3136">
        <v>4.2480000000000002</v>
      </c>
      <c r="K3136">
        <v>4.085</v>
      </c>
      <c r="L3136">
        <v>22.108000000000001</v>
      </c>
    </row>
    <row r="3137" spans="1:12">
      <c r="A3137" s="15">
        <v>2008</v>
      </c>
      <c r="B3137">
        <v>2</v>
      </c>
      <c r="C3137">
        <v>13</v>
      </c>
      <c r="D3137" s="30">
        <f t="shared" si="48"/>
        <v>39491</v>
      </c>
      <c r="E3137">
        <v>261.67</v>
      </c>
      <c r="F3137">
        <v>108.85</v>
      </c>
      <c r="G3137">
        <v>8.6329999999999991</v>
      </c>
      <c r="H3137">
        <v>5.33</v>
      </c>
      <c r="I3137">
        <v>8.0009999999999994</v>
      </c>
      <c r="J3137">
        <v>4.2439999999999998</v>
      </c>
      <c r="K3137">
        <v>4.08</v>
      </c>
      <c r="L3137">
        <v>22.074999999999999</v>
      </c>
    </row>
    <row r="3138" spans="1:12">
      <c r="A3138" s="15">
        <v>2008</v>
      </c>
      <c r="B3138">
        <v>2</v>
      </c>
      <c r="C3138">
        <v>14</v>
      </c>
      <c r="D3138" s="30">
        <f t="shared" ref="D3138:D3201" si="49">DATE(A3138,B3138,C3138)</f>
        <v>39492</v>
      </c>
      <c r="E3138">
        <v>264.14</v>
      </c>
      <c r="F3138">
        <v>109.87</v>
      </c>
      <c r="G3138">
        <v>8.6329999999999991</v>
      </c>
      <c r="H3138">
        <v>5.327</v>
      </c>
      <c r="I3138">
        <v>7.7759999999999998</v>
      </c>
      <c r="J3138">
        <v>4.25</v>
      </c>
      <c r="K3138">
        <v>4.0910000000000002</v>
      </c>
      <c r="L3138">
        <v>22.123000000000001</v>
      </c>
    </row>
    <row r="3139" spans="1:12">
      <c r="A3139" s="15">
        <v>2008</v>
      </c>
      <c r="B3139">
        <v>2</v>
      </c>
      <c r="C3139">
        <v>15</v>
      </c>
      <c r="D3139" s="30">
        <f t="shared" si="49"/>
        <v>39493</v>
      </c>
      <c r="E3139">
        <v>257.57</v>
      </c>
      <c r="F3139">
        <v>107.05</v>
      </c>
      <c r="G3139">
        <v>8.6329999999999991</v>
      </c>
      <c r="H3139">
        <v>5.3239999999999998</v>
      </c>
      <c r="I3139">
        <v>8.4209999999999994</v>
      </c>
      <c r="J3139">
        <v>4.2220000000000004</v>
      </c>
      <c r="K3139">
        <v>4.0510000000000002</v>
      </c>
      <c r="L3139">
        <v>21.893999999999998</v>
      </c>
    </row>
    <row r="3140" spans="1:12">
      <c r="A3140" s="15">
        <v>2008</v>
      </c>
      <c r="B3140">
        <v>2</v>
      </c>
      <c r="C3140">
        <v>18</v>
      </c>
      <c r="D3140" s="30">
        <f t="shared" si="49"/>
        <v>39496</v>
      </c>
      <c r="E3140">
        <v>262.04000000000002</v>
      </c>
      <c r="F3140">
        <v>108.92</v>
      </c>
      <c r="G3140">
        <v>8.6329999999999991</v>
      </c>
      <c r="H3140">
        <v>5.3159999999999998</v>
      </c>
      <c r="I3140">
        <v>8.0030000000000001</v>
      </c>
      <c r="J3140">
        <v>4.2309999999999999</v>
      </c>
      <c r="K3140">
        <v>4.0679999999999996</v>
      </c>
      <c r="L3140">
        <v>21.965</v>
      </c>
    </row>
    <row r="3141" spans="1:12">
      <c r="A3141" s="15">
        <v>2008</v>
      </c>
      <c r="B3141">
        <v>2</v>
      </c>
      <c r="C3141">
        <v>19</v>
      </c>
      <c r="D3141" s="30">
        <f t="shared" si="49"/>
        <v>39497</v>
      </c>
      <c r="E3141">
        <v>259.74</v>
      </c>
      <c r="F3141">
        <v>107.92</v>
      </c>
      <c r="G3141">
        <v>8.6189999999999998</v>
      </c>
      <c r="H3141">
        <v>5.298</v>
      </c>
      <c r="I3141">
        <v>8.2379999999999995</v>
      </c>
      <c r="J3141">
        <v>4.21</v>
      </c>
      <c r="K3141">
        <v>4.0430000000000001</v>
      </c>
      <c r="L3141">
        <v>21.777999999999999</v>
      </c>
    </row>
    <row r="3142" spans="1:12">
      <c r="A3142" s="15">
        <v>2008</v>
      </c>
      <c r="B3142">
        <v>2</v>
      </c>
      <c r="C3142">
        <v>20</v>
      </c>
      <c r="D3142" s="30">
        <f t="shared" si="49"/>
        <v>39498</v>
      </c>
      <c r="E3142">
        <v>265.42</v>
      </c>
      <c r="F3142">
        <v>110.31</v>
      </c>
      <c r="G3142">
        <v>8.6189999999999998</v>
      </c>
      <c r="H3142">
        <v>5.2949999999999999</v>
      </c>
      <c r="I3142">
        <v>7.6539999999999999</v>
      </c>
      <c r="J3142">
        <v>4.2380000000000004</v>
      </c>
      <c r="K3142">
        <v>4.0819999999999999</v>
      </c>
      <c r="L3142">
        <v>21.984000000000002</v>
      </c>
    </row>
    <row r="3143" spans="1:12">
      <c r="A3143" s="15">
        <v>2008</v>
      </c>
      <c r="B3143">
        <v>2</v>
      </c>
      <c r="C3143">
        <v>21</v>
      </c>
      <c r="D3143" s="30">
        <f t="shared" si="49"/>
        <v>39499</v>
      </c>
      <c r="E3143">
        <v>260.57</v>
      </c>
      <c r="F3143">
        <v>108.22</v>
      </c>
      <c r="G3143">
        <v>8.6189999999999998</v>
      </c>
      <c r="H3143">
        <v>5.2919999999999998</v>
      </c>
      <c r="I3143">
        <v>8.1280000000000001</v>
      </c>
      <c r="J3143">
        <v>4.2169999999999996</v>
      </c>
      <c r="K3143">
        <v>4.0519999999999996</v>
      </c>
      <c r="L3143">
        <v>21.811</v>
      </c>
    </row>
    <row r="3144" spans="1:12">
      <c r="A3144" s="15">
        <v>2008</v>
      </c>
      <c r="B3144">
        <v>2</v>
      </c>
      <c r="C3144">
        <v>22</v>
      </c>
      <c r="D3144" s="30">
        <f t="shared" si="49"/>
        <v>39500</v>
      </c>
      <c r="E3144">
        <v>260.27999999999997</v>
      </c>
      <c r="F3144">
        <v>108.07</v>
      </c>
      <c r="G3144">
        <v>8.6189999999999998</v>
      </c>
      <c r="H3144">
        <v>5.2889999999999997</v>
      </c>
      <c r="I3144">
        <v>8.1679999999999993</v>
      </c>
      <c r="J3144">
        <v>4.2130000000000001</v>
      </c>
      <c r="K3144">
        <v>4.0469999999999997</v>
      </c>
      <c r="L3144">
        <v>21.774999999999999</v>
      </c>
    </row>
    <row r="3145" spans="1:12">
      <c r="A3145" s="15">
        <v>2008</v>
      </c>
      <c r="B3145">
        <v>2</v>
      </c>
      <c r="C3145">
        <v>25</v>
      </c>
      <c r="D3145" s="30">
        <f t="shared" si="49"/>
        <v>39503</v>
      </c>
      <c r="E3145">
        <v>262.27</v>
      </c>
      <c r="F3145">
        <v>108.96</v>
      </c>
      <c r="G3145">
        <v>8.7170000000000005</v>
      </c>
      <c r="H3145">
        <v>5.39</v>
      </c>
      <c r="I3145">
        <v>7.94</v>
      </c>
      <c r="J3145">
        <v>4.2869999999999999</v>
      </c>
      <c r="K3145">
        <v>4.1230000000000002</v>
      </c>
      <c r="L3145">
        <v>22.431999999999999</v>
      </c>
    </row>
    <row r="3146" spans="1:12">
      <c r="A3146" s="15">
        <v>2008</v>
      </c>
      <c r="B3146">
        <v>2</v>
      </c>
      <c r="C3146">
        <v>26</v>
      </c>
      <c r="D3146" s="30">
        <f t="shared" si="49"/>
        <v>39504</v>
      </c>
      <c r="E3146">
        <v>261.26</v>
      </c>
      <c r="F3146">
        <v>108.51</v>
      </c>
      <c r="G3146">
        <v>8.7170000000000005</v>
      </c>
      <c r="H3146">
        <v>5.3869999999999996</v>
      </c>
      <c r="I3146">
        <v>8.0470000000000006</v>
      </c>
      <c r="J3146">
        <v>4.28</v>
      </c>
      <c r="K3146">
        <v>4.1150000000000002</v>
      </c>
      <c r="L3146">
        <v>22.373999999999999</v>
      </c>
    </row>
    <row r="3147" spans="1:12">
      <c r="A3147" s="15">
        <v>2008</v>
      </c>
      <c r="B3147">
        <v>2</v>
      </c>
      <c r="C3147">
        <v>27</v>
      </c>
      <c r="D3147" s="30">
        <f t="shared" si="49"/>
        <v>39505</v>
      </c>
      <c r="E3147">
        <v>261.52999999999997</v>
      </c>
      <c r="F3147">
        <v>108.6</v>
      </c>
      <c r="G3147">
        <v>8.7170000000000005</v>
      </c>
      <c r="H3147">
        <v>5.3840000000000003</v>
      </c>
      <c r="I3147">
        <v>8.032</v>
      </c>
      <c r="J3147">
        <v>4.2779999999999996</v>
      </c>
      <c r="K3147">
        <v>4.1130000000000004</v>
      </c>
      <c r="L3147">
        <v>22.355</v>
      </c>
    </row>
    <row r="3148" spans="1:12">
      <c r="A3148" s="15">
        <v>2008</v>
      </c>
      <c r="B3148">
        <v>2</v>
      </c>
      <c r="C3148">
        <v>28</v>
      </c>
      <c r="D3148" s="30">
        <f t="shared" si="49"/>
        <v>39506</v>
      </c>
      <c r="E3148">
        <v>264.26</v>
      </c>
      <c r="F3148">
        <v>109.73</v>
      </c>
      <c r="G3148">
        <v>8.7170000000000005</v>
      </c>
      <c r="H3148">
        <v>5.3810000000000002</v>
      </c>
      <c r="I3148">
        <v>7.7850000000000001</v>
      </c>
      <c r="J3148">
        <v>4.2850000000000001</v>
      </c>
      <c r="K3148">
        <v>4.1239999999999997</v>
      </c>
      <c r="L3148">
        <v>22.408999999999999</v>
      </c>
    </row>
    <row r="3149" spans="1:12">
      <c r="A3149" s="15">
        <v>2008</v>
      </c>
      <c r="B3149">
        <v>2</v>
      </c>
      <c r="C3149">
        <v>29</v>
      </c>
      <c r="D3149" s="30">
        <f t="shared" si="49"/>
        <v>39507</v>
      </c>
      <c r="E3149">
        <v>263.44</v>
      </c>
      <c r="F3149">
        <v>109.36</v>
      </c>
      <c r="G3149">
        <v>8.7170000000000005</v>
      </c>
      <c r="H3149">
        <v>5.3789999999999996</v>
      </c>
      <c r="I3149">
        <v>7.8730000000000002</v>
      </c>
      <c r="J3149">
        <v>4.2789999999999999</v>
      </c>
      <c r="K3149">
        <v>4.117</v>
      </c>
      <c r="L3149">
        <v>22.358000000000001</v>
      </c>
    </row>
    <row r="3150" spans="1:12">
      <c r="A3150" s="15">
        <v>2008</v>
      </c>
      <c r="B3150">
        <v>3</v>
      </c>
      <c r="C3150">
        <v>3</v>
      </c>
      <c r="D3150" s="30">
        <f t="shared" si="49"/>
        <v>39510</v>
      </c>
      <c r="E3150">
        <v>261.89</v>
      </c>
      <c r="F3150">
        <v>108.6</v>
      </c>
      <c r="G3150">
        <v>8.7170000000000005</v>
      </c>
      <c r="H3150">
        <v>5.367</v>
      </c>
      <c r="I3150">
        <v>7.8929999999999998</v>
      </c>
      <c r="J3150">
        <v>4.2969999999999997</v>
      </c>
      <c r="K3150">
        <v>4.1340000000000003</v>
      </c>
      <c r="L3150">
        <v>22.413</v>
      </c>
    </row>
    <row r="3151" spans="1:12">
      <c r="A3151" s="15">
        <v>2008</v>
      </c>
      <c r="B3151">
        <v>3</v>
      </c>
      <c r="C3151">
        <v>4</v>
      </c>
      <c r="D3151" s="30">
        <f t="shared" si="49"/>
        <v>39511</v>
      </c>
      <c r="E3151">
        <v>260.89</v>
      </c>
      <c r="F3151">
        <v>108.15</v>
      </c>
      <c r="G3151">
        <v>8.7170000000000005</v>
      </c>
      <c r="H3151">
        <v>5.3650000000000002</v>
      </c>
      <c r="I3151">
        <v>7.9980000000000002</v>
      </c>
      <c r="J3151">
        <v>4.29</v>
      </c>
      <c r="K3151">
        <v>4.125</v>
      </c>
      <c r="L3151">
        <v>22.356000000000002</v>
      </c>
    </row>
    <row r="3152" spans="1:12">
      <c r="A3152" s="15">
        <v>2008</v>
      </c>
      <c r="B3152">
        <v>3</v>
      </c>
      <c r="C3152">
        <v>5</v>
      </c>
      <c r="D3152" s="30">
        <f t="shared" si="49"/>
        <v>39512</v>
      </c>
      <c r="E3152">
        <v>262.18</v>
      </c>
      <c r="F3152">
        <v>108.67</v>
      </c>
      <c r="G3152">
        <v>8.7170000000000005</v>
      </c>
      <c r="H3152">
        <v>5.3620000000000001</v>
      </c>
      <c r="I3152">
        <v>7.8869999999999996</v>
      </c>
      <c r="J3152">
        <v>4.2910000000000004</v>
      </c>
      <c r="K3152">
        <v>4.1289999999999996</v>
      </c>
      <c r="L3152">
        <v>22.367000000000001</v>
      </c>
    </row>
    <row r="3153" spans="1:12">
      <c r="A3153" s="15">
        <v>2008</v>
      </c>
      <c r="B3153">
        <v>3</v>
      </c>
      <c r="C3153">
        <v>7</v>
      </c>
      <c r="D3153" s="30">
        <f t="shared" si="49"/>
        <v>39514</v>
      </c>
      <c r="E3153">
        <v>261.95</v>
      </c>
      <c r="F3153">
        <v>108.52</v>
      </c>
      <c r="G3153">
        <v>8.7170000000000005</v>
      </c>
      <c r="H3153">
        <v>5.3559999999999999</v>
      </c>
      <c r="I3153">
        <v>7.92</v>
      </c>
      <c r="J3153">
        <v>4.2859999999999996</v>
      </c>
      <c r="K3153">
        <v>4.1230000000000002</v>
      </c>
      <c r="L3153">
        <v>22.318000000000001</v>
      </c>
    </row>
    <row r="3154" spans="1:12">
      <c r="A3154" s="15">
        <v>2008</v>
      </c>
      <c r="B3154">
        <v>3</v>
      </c>
      <c r="C3154">
        <v>10</v>
      </c>
      <c r="D3154" s="30">
        <f t="shared" si="49"/>
        <v>39517</v>
      </c>
      <c r="E3154">
        <v>263.94</v>
      </c>
      <c r="F3154">
        <v>109.35</v>
      </c>
      <c r="G3154">
        <v>8.7170000000000005</v>
      </c>
      <c r="H3154">
        <v>5.3479999999999999</v>
      </c>
      <c r="I3154">
        <v>7.7370000000000001</v>
      </c>
      <c r="J3154">
        <v>4.2869999999999999</v>
      </c>
      <c r="K3154">
        <v>4.1280000000000001</v>
      </c>
      <c r="L3154">
        <v>22.315999999999999</v>
      </c>
    </row>
    <row r="3155" spans="1:12">
      <c r="A3155" s="15">
        <v>2008</v>
      </c>
      <c r="B3155">
        <v>3</v>
      </c>
      <c r="C3155">
        <v>11</v>
      </c>
      <c r="D3155" s="30">
        <f t="shared" si="49"/>
        <v>39518</v>
      </c>
      <c r="E3155">
        <v>263.01</v>
      </c>
      <c r="F3155">
        <v>108.93</v>
      </c>
      <c r="G3155">
        <v>8.7170000000000005</v>
      </c>
      <c r="H3155">
        <v>5.3449999999999998</v>
      </c>
      <c r="I3155">
        <v>7.7990000000000004</v>
      </c>
      <c r="J3155">
        <v>4.2889999999999997</v>
      </c>
      <c r="K3155">
        <v>4.1280000000000001</v>
      </c>
      <c r="L3155">
        <v>22.306000000000001</v>
      </c>
    </row>
    <row r="3156" spans="1:12">
      <c r="A3156" s="15">
        <v>2008</v>
      </c>
      <c r="B3156">
        <v>3</v>
      </c>
      <c r="C3156">
        <v>12</v>
      </c>
      <c r="D3156" s="30">
        <f t="shared" si="49"/>
        <v>39519</v>
      </c>
      <c r="E3156">
        <v>263.32</v>
      </c>
      <c r="F3156">
        <v>109.04</v>
      </c>
      <c r="G3156">
        <v>8.7170000000000005</v>
      </c>
      <c r="H3156">
        <v>5.3419999999999996</v>
      </c>
      <c r="I3156">
        <v>7.7809999999999997</v>
      </c>
      <c r="J3156">
        <v>4.2869999999999999</v>
      </c>
      <c r="K3156">
        <v>4.1260000000000003</v>
      </c>
      <c r="L3156">
        <v>22.288</v>
      </c>
    </row>
    <row r="3157" spans="1:12">
      <c r="A3157" s="15">
        <v>2008</v>
      </c>
      <c r="B3157">
        <v>3</v>
      </c>
      <c r="C3157">
        <v>13</v>
      </c>
      <c r="D3157" s="30">
        <f t="shared" si="49"/>
        <v>39520</v>
      </c>
      <c r="E3157">
        <v>262.18</v>
      </c>
      <c r="F3157">
        <v>108.54</v>
      </c>
      <c r="G3157">
        <v>8.7170000000000005</v>
      </c>
      <c r="H3157">
        <v>5.34</v>
      </c>
      <c r="I3157">
        <v>7.8979999999999997</v>
      </c>
      <c r="J3157">
        <v>4.2789999999999999</v>
      </c>
      <c r="K3157">
        <v>4.117</v>
      </c>
      <c r="L3157">
        <v>22.228000000000002</v>
      </c>
    </row>
    <row r="3158" spans="1:12">
      <c r="A3158" s="15">
        <v>2008</v>
      </c>
      <c r="B3158">
        <v>3</v>
      </c>
      <c r="C3158">
        <v>14</v>
      </c>
      <c r="D3158" s="30">
        <f t="shared" si="49"/>
        <v>39521</v>
      </c>
      <c r="E3158">
        <v>258.62</v>
      </c>
      <c r="F3158">
        <v>107.02</v>
      </c>
      <c r="G3158">
        <v>8.7170000000000005</v>
      </c>
      <c r="H3158">
        <v>5.3369999999999997</v>
      </c>
      <c r="I3158">
        <v>8.2479999999999993</v>
      </c>
      <c r="J3158">
        <v>4.2629999999999999</v>
      </c>
      <c r="K3158">
        <v>4.0940000000000003</v>
      </c>
      <c r="L3158">
        <v>22.097000000000001</v>
      </c>
    </row>
    <row r="3159" spans="1:12">
      <c r="A3159" s="15">
        <v>2008</v>
      </c>
      <c r="B3159">
        <v>3</v>
      </c>
      <c r="C3159">
        <v>17</v>
      </c>
      <c r="D3159" s="30">
        <f t="shared" si="49"/>
        <v>39524</v>
      </c>
      <c r="E3159">
        <v>262.85000000000002</v>
      </c>
      <c r="F3159">
        <v>108.8</v>
      </c>
      <c r="G3159">
        <v>8.7170000000000005</v>
      </c>
      <c r="H3159">
        <v>5.3289999999999997</v>
      </c>
      <c r="I3159">
        <v>7.8739999999999997</v>
      </c>
      <c r="J3159">
        <v>4.2690000000000001</v>
      </c>
      <c r="K3159">
        <v>4.1070000000000002</v>
      </c>
      <c r="L3159">
        <v>22.140999999999998</v>
      </c>
    </row>
    <row r="3160" spans="1:12">
      <c r="A3160" s="15">
        <v>2008</v>
      </c>
      <c r="B3160">
        <v>3</v>
      </c>
      <c r="C3160">
        <v>18</v>
      </c>
      <c r="D3160" s="30">
        <f t="shared" si="49"/>
        <v>39525</v>
      </c>
      <c r="E3160">
        <v>261.45</v>
      </c>
      <c r="F3160">
        <v>108.18</v>
      </c>
      <c r="G3160">
        <v>8.7170000000000005</v>
      </c>
      <c r="H3160">
        <v>5.3259999999999996</v>
      </c>
      <c r="I3160">
        <v>8.0180000000000007</v>
      </c>
      <c r="J3160">
        <v>4.2610000000000001</v>
      </c>
      <c r="K3160">
        <v>4.0970000000000004</v>
      </c>
      <c r="L3160">
        <v>22.073</v>
      </c>
    </row>
    <row r="3161" spans="1:12">
      <c r="A3161" s="15">
        <v>2008</v>
      </c>
      <c r="B3161">
        <v>3</v>
      </c>
      <c r="C3161">
        <v>19</v>
      </c>
      <c r="D3161" s="30">
        <f t="shared" si="49"/>
        <v>39526</v>
      </c>
      <c r="E3161">
        <v>263.95999999999998</v>
      </c>
      <c r="F3161">
        <v>109.21</v>
      </c>
      <c r="G3161">
        <v>8.7170000000000005</v>
      </c>
      <c r="H3161">
        <v>5.3230000000000004</v>
      </c>
      <c r="I3161">
        <v>7.7919999999999998</v>
      </c>
      <c r="J3161">
        <v>4.2670000000000003</v>
      </c>
      <c r="K3161">
        <v>4.1070000000000002</v>
      </c>
      <c r="L3161">
        <v>22.117999999999999</v>
      </c>
    </row>
    <row r="3162" spans="1:12">
      <c r="A3162" s="15">
        <v>2008</v>
      </c>
      <c r="B3162">
        <v>3</v>
      </c>
      <c r="C3162">
        <v>24</v>
      </c>
      <c r="D3162" s="30">
        <f t="shared" si="49"/>
        <v>39531</v>
      </c>
      <c r="E3162">
        <v>263.37</v>
      </c>
      <c r="F3162">
        <v>108.88</v>
      </c>
      <c r="G3162">
        <v>8.7170000000000005</v>
      </c>
      <c r="H3162">
        <v>5.3090000000000002</v>
      </c>
      <c r="I3162">
        <v>7.8819999999999997</v>
      </c>
      <c r="J3162">
        <v>4.2510000000000003</v>
      </c>
      <c r="K3162">
        <v>4.09</v>
      </c>
      <c r="L3162">
        <v>21.981000000000002</v>
      </c>
    </row>
    <row r="3163" spans="1:12">
      <c r="A3163" s="15">
        <v>2008</v>
      </c>
      <c r="B3163">
        <v>3</v>
      </c>
      <c r="C3163">
        <v>25</v>
      </c>
      <c r="D3163" s="30">
        <f t="shared" si="49"/>
        <v>39532</v>
      </c>
      <c r="E3163">
        <v>264.37</v>
      </c>
      <c r="F3163">
        <v>109.28</v>
      </c>
      <c r="G3163">
        <v>8.7170000000000005</v>
      </c>
      <c r="H3163">
        <v>5.306</v>
      </c>
      <c r="I3163">
        <v>7.798</v>
      </c>
      <c r="J3163">
        <v>4.2510000000000003</v>
      </c>
      <c r="K3163">
        <v>4.0919999999999996</v>
      </c>
      <c r="L3163">
        <v>21.984000000000002</v>
      </c>
    </row>
    <row r="3164" spans="1:12">
      <c r="A3164" s="15">
        <v>2008</v>
      </c>
      <c r="B3164">
        <v>3</v>
      </c>
      <c r="C3164">
        <v>26</v>
      </c>
      <c r="D3164" s="30">
        <f t="shared" si="49"/>
        <v>39533</v>
      </c>
      <c r="E3164">
        <v>263.14</v>
      </c>
      <c r="F3164">
        <v>108.73</v>
      </c>
      <c r="G3164">
        <v>8.7170000000000005</v>
      </c>
      <c r="H3164">
        <v>5.3040000000000003</v>
      </c>
      <c r="I3164">
        <v>7.9249999999999998</v>
      </c>
      <c r="J3164">
        <v>4.2439999999999998</v>
      </c>
      <c r="K3164">
        <v>4.0819999999999999</v>
      </c>
      <c r="L3164">
        <v>21.920999999999999</v>
      </c>
    </row>
    <row r="3165" spans="1:12">
      <c r="A3165" s="15">
        <v>2008</v>
      </c>
      <c r="B3165">
        <v>3</v>
      </c>
      <c r="C3165">
        <v>27</v>
      </c>
      <c r="D3165" s="30">
        <f t="shared" si="49"/>
        <v>39534</v>
      </c>
      <c r="E3165">
        <v>261.66000000000003</v>
      </c>
      <c r="F3165">
        <v>108.08</v>
      </c>
      <c r="G3165">
        <v>8.7170000000000005</v>
      </c>
      <c r="H3165">
        <v>5.3010000000000002</v>
      </c>
      <c r="I3165">
        <v>8.077</v>
      </c>
      <c r="J3165">
        <v>4.2350000000000003</v>
      </c>
      <c r="K3165">
        <v>4.0709999999999997</v>
      </c>
      <c r="L3165">
        <v>21.850999999999999</v>
      </c>
    </row>
    <row r="3166" spans="1:12">
      <c r="A3166" s="15">
        <v>2008</v>
      </c>
      <c r="B3166">
        <v>3</v>
      </c>
      <c r="C3166">
        <v>28</v>
      </c>
      <c r="D3166" s="30">
        <f t="shared" si="49"/>
        <v>39535</v>
      </c>
      <c r="E3166">
        <v>262.3</v>
      </c>
      <c r="F3166">
        <v>108.32</v>
      </c>
      <c r="G3166">
        <v>8.7170000000000005</v>
      </c>
      <c r="H3166">
        <v>5.298</v>
      </c>
      <c r="I3166">
        <v>8.0269999999999992</v>
      </c>
      <c r="J3166">
        <v>4.234</v>
      </c>
      <c r="K3166">
        <v>4.0709999999999997</v>
      </c>
      <c r="L3166">
        <v>21.843</v>
      </c>
    </row>
    <row r="3167" spans="1:12">
      <c r="A3167" s="15">
        <v>2008</v>
      </c>
      <c r="B3167">
        <v>3</v>
      </c>
      <c r="C3167">
        <v>31</v>
      </c>
      <c r="D3167" s="30">
        <f t="shared" si="49"/>
        <v>39538</v>
      </c>
      <c r="E3167">
        <v>258.75</v>
      </c>
      <c r="F3167">
        <v>106.75</v>
      </c>
      <c r="G3167">
        <v>8.7170000000000005</v>
      </c>
      <c r="H3167">
        <v>5.29</v>
      </c>
      <c r="I3167">
        <v>8.4039999999999999</v>
      </c>
      <c r="J3167">
        <v>4.2119999999999997</v>
      </c>
      <c r="K3167">
        <v>4.0419999999999998</v>
      </c>
      <c r="L3167">
        <v>21.658000000000001</v>
      </c>
    </row>
    <row r="3168" spans="1:12">
      <c r="A3168" s="15">
        <v>2008</v>
      </c>
      <c r="B3168">
        <v>4</v>
      </c>
      <c r="C3168">
        <v>2</v>
      </c>
      <c r="D3168" s="30">
        <f t="shared" si="49"/>
        <v>39540</v>
      </c>
      <c r="E3168">
        <v>262.99</v>
      </c>
      <c r="F3168">
        <v>108.51</v>
      </c>
      <c r="G3168">
        <v>8.7170000000000005</v>
      </c>
      <c r="H3168">
        <v>5.2869999999999999</v>
      </c>
      <c r="I3168">
        <v>8.0060000000000002</v>
      </c>
      <c r="J3168">
        <v>4.2240000000000002</v>
      </c>
      <c r="K3168">
        <v>4.0620000000000003</v>
      </c>
      <c r="L3168">
        <v>21.754999999999999</v>
      </c>
    </row>
    <row r="3169" spans="1:12">
      <c r="A3169" s="15">
        <v>2008</v>
      </c>
      <c r="B3169">
        <v>4</v>
      </c>
      <c r="C3169">
        <v>3</v>
      </c>
      <c r="D3169" s="30">
        <f t="shared" si="49"/>
        <v>39541</v>
      </c>
      <c r="E3169">
        <v>261.74</v>
      </c>
      <c r="F3169">
        <v>107.96</v>
      </c>
      <c r="G3169">
        <v>8.7170000000000005</v>
      </c>
      <c r="H3169">
        <v>5.2839999999999998</v>
      </c>
      <c r="I3169">
        <v>8.1370000000000005</v>
      </c>
      <c r="J3169">
        <v>4.2160000000000002</v>
      </c>
      <c r="K3169">
        <v>4.0519999999999996</v>
      </c>
      <c r="L3169">
        <v>21.692</v>
      </c>
    </row>
    <row r="3170" spans="1:12">
      <c r="A3170" s="15">
        <v>2008</v>
      </c>
      <c r="B3170">
        <v>4</v>
      </c>
      <c r="C3170">
        <v>4</v>
      </c>
      <c r="D3170" s="30">
        <f t="shared" si="49"/>
        <v>39542</v>
      </c>
      <c r="E3170">
        <v>260.66000000000003</v>
      </c>
      <c r="F3170">
        <v>107.48</v>
      </c>
      <c r="G3170">
        <v>8.7170000000000005</v>
      </c>
      <c r="H3170">
        <v>5.2809999999999997</v>
      </c>
      <c r="I3170">
        <v>8.2530000000000001</v>
      </c>
      <c r="J3170">
        <v>4.2089999999999996</v>
      </c>
      <c r="K3170">
        <v>4.0430000000000001</v>
      </c>
      <c r="L3170">
        <v>21.634</v>
      </c>
    </row>
    <row r="3171" spans="1:12">
      <c r="A3171" s="15">
        <v>2008</v>
      </c>
      <c r="B3171">
        <v>4</v>
      </c>
      <c r="C3171">
        <v>7</v>
      </c>
      <c r="D3171" s="30">
        <f t="shared" si="49"/>
        <v>39545</v>
      </c>
      <c r="E3171">
        <v>259.35000000000002</v>
      </c>
      <c r="F3171">
        <v>107.01</v>
      </c>
      <c r="G3171">
        <v>8.7170000000000005</v>
      </c>
      <c r="H3171">
        <v>5.2729999999999997</v>
      </c>
      <c r="I3171">
        <v>8.34</v>
      </c>
      <c r="J3171">
        <v>4.2039999999999997</v>
      </c>
      <c r="K3171">
        <v>4.0359999999999996</v>
      </c>
      <c r="L3171">
        <v>21.568999999999999</v>
      </c>
    </row>
    <row r="3172" spans="1:12">
      <c r="A3172" s="15">
        <v>2008</v>
      </c>
      <c r="B3172">
        <v>4</v>
      </c>
      <c r="C3172">
        <v>8</v>
      </c>
      <c r="D3172" s="30">
        <f t="shared" si="49"/>
        <v>39546</v>
      </c>
      <c r="E3172">
        <v>259.07</v>
      </c>
      <c r="F3172">
        <v>106.87</v>
      </c>
      <c r="G3172">
        <v>8.7170000000000005</v>
      </c>
      <c r="H3172">
        <v>5.27</v>
      </c>
      <c r="I3172">
        <v>8.3789999999999996</v>
      </c>
      <c r="J3172">
        <v>4.2</v>
      </c>
      <c r="K3172">
        <v>4.0309999999999997</v>
      </c>
      <c r="L3172">
        <v>21.533999999999999</v>
      </c>
    </row>
    <row r="3173" spans="1:12">
      <c r="A3173" s="15">
        <v>2008</v>
      </c>
      <c r="B3173">
        <v>4</v>
      </c>
      <c r="C3173">
        <v>9</v>
      </c>
      <c r="D3173" s="30">
        <f t="shared" si="49"/>
        <v>39547</v>
      </c>
      <c r="E3173">
        <v>261.67</v>
      </c>
      <c r="F3173">
        <v>107.94</v>
      </c>
      <c r="G3173">
        <v>8.7170000000000005</v>
      </c>
      <c r="H3173">
        <v>5.2670000000000003</v>
      </c>
      <c r="I3173">
        <v>8.1370000000000005</v>
      </c>
      <c r="J3173">
        <v>4.2060000000000004</v>
      </c>
      <c r="K3173">
        <v>4.0419999999999998</v>
      </c>
      <c r="L3173">
        <v>21.584</v>
      </c>
    </row>
    <row r="3174" spans="1:12">
      <c r="A3174" s="15">
        <v>2008</v>
      </c>
      <c r="B3174">
        <v>4</v>
      </c>
      <c r="C3174">
        <v>10</v>
      </c>
      <c r="D3174" s="30">
        <f t="shared" si="49"/>
        <v>39548</v>
      </c>
      <c r="E3174">
        <v>261.13</v>
      </c>
      <c r="F3174">
        <v>107.69</v>
      </c>
      <c r="G3174">
        <v>8.6929999999999996</v>
      </c>
      <c r="H3174">
        <v>5.3029999999999999</v>
      </c>
      <c r="I3174">
        <v>8.1980000000000004</v>
      </c>
      <c r="J3174">
        <v>4.226</v>
      </c>
      <c r="K3174">
        <v>4.0599999999999996</v>
      </c>
      <c r="L3174">
        <v>21.823</v>
      </c>
    </row>
    <row r="3175" spans="1:12">
      <c r="A3175" s="15">
        <v>2008</v>
      </c>
      <c r="B3175">
        <v>4</v>
      </c>
      <c r="C3175">
        <v>11</v>
      </c>
      <c r="D3175" s="30">
        <f t="shared" si="49"/>
        <v>39549</v>
      </c>
      <c r="E3175">
        <v>259.73</v>
      </c>
      <c r="F3175">
        <v>107.07</v>
      </c>
      <c r="G3175">
        <v>8.6929999999999996</v>
      </c>
      <c r="H3175">
        <v>5.3</v>
      </c>
      <c r="I3175">
        <v>8.3450000000000006</v>
      </c>
      <c r="J3175">
        <v>4.218</v>
      </c>
      <c r="K3175">
        <v>4.0490000000000004</v>
      </c>
      <c r="L3175">
        <v>21.754000000000001</v>
      </c>
    </row>
    <row r="3176" spans="1:12">
      <c r="A3176" s="15">
        <v>2008</v>
      </c>
      <c r="B3176">
        <v>4</v>
      </c>
      <c r="C3176">
        <v>15</v>
      </c>
      <c r="D3176" s="30">
        <f t="shared" si="49"/>
        <v>39553</v>
      </c>
      <c r="E3176">
        <v>260.61</v>
      </c>
      <c r="F3176">
        <v>107.67</v>
      </c>
      <c r="G3176">
        <v>8.6010000000000009</v>
      </c>
      <c r="H3176">
        <v>5.516</v>
      </c>
      <c r="I3176">
        <v>8.1969999999999992</v>
      </c>
      <c r="J3176">
        <v>4.3600000000000003</v>
      </c>
      <c r="K3176">
        <v>4.1879999999999997</v>
      </c>
      <c r="L3176">
        <v>23.437000000000001</v>
      </c>
    </row>
    <row r="3177" spans="1:12">
      <c r="A3177" s="15">
        <v>2008</v>
      </c>
      <c r="B3177">
        <v>4</v>
      </c>
      <c r="C3177">
        <v>16</v>
      </c>
      <c r="D3177" s="30">
        <f t="shared" si="49"/>
        <v>39554</v>
      </c>
      <c r="E3177">
        <v>258.83999999999997</v>
      </c>
      <c r="F3177">
        <v>106.9</v>
      </c>
      <c r="G3177">
        <v>8.6010000000000009</v>
      </c>
      <c r="H3177">
        <v>5.5129999999999999</v>
      </c>
      <c r="I3177">
        <v>8.2460000000000004</v>
      </c>
      <c r="J3177">
        <v>4.3780000000000001</v>
      </c>
      <c r="K3177">
        <v>4.2050000000000001</v>
      </c>
      <c r="L3177">
        <v>23.521999999999998</v>
      </c>
    </row>
    <row r="3178" spans="1:12">
      <c r="A3178" s="15">
        <v>2008</v>
      </c>
      <c r="B3178">
        <v>4</v>
      </c>
      <c r="C3178">
        <v>17</v>
      </c>
      <c r="D3178" s="30">
        <f t="shared" si="49"/>
        <v>39555</v>
      </c>
      <c r="E3178">
        <v>258.26</v>
      </c>
      <c r="F3178">
        <v>106.63</v>
      </c>
      <c r="G3178">
        <v>8.5619999999999994</v>
      </c>
      <c r="H3178">
        <v>5.569</v>
      </c>
      <c r="I3178">
        <v>8.3109999999999999</v>
      </c>
      <c r="J3178">
        <v>4.4130000000000003</v>
      </c>
      <c r="K3178">
        <v>4.2370000000000001</v>
      </c>
      <c r="L3178">
        <v>23.913</v>
      </c>
    </row>
    <row r="3179" spans="1:12">
      <c r="A3179" s="15">
        <v>2008</v>
      </c>
      <c r="B3179">
        <v>4</v>
      </c>
      <c r="C3179">
        <v>21</v>
      </c>
      <c r="D3179" s="30">
        <f t="shared" si="49"/>
        <v>39559</v>
      </c>
      <c r="E3179">
        <v>257.06</v>
      </c>
      <c r="F3179">
        <v>106.16</v>
      </c>
      <c r="G3179">
        <v>8.6120000000000001</v>
      </c>
      <c r="H3179">
        <v>5.6139999999999999</v>
      </c>
      <c r="I3179">
        <v>8.4320000000000004</v>
      </c>
      <c r="J3179">
        <v>4.43</v>
      </c>
      <c r="K3179">
        <v>4.2510000000000003</v>
      </c>
      <c r="L3179">
        <v>24.183</v>
      </c>
    </row>
    <row r="3180" spans="1:12">
      <c r="A3180" s="15">
        <v>2008</v>
      </c>
      <c r="B3180">
        <v>4</v>
      </c>
      <c r="C3180">
        <v>22</v>
      </c>
      <c r="D3180" s="30">
        <f t="shared" si="49"/>
        <v>39560</v>
      </c>
      <c r="E3180">
        <v>260.87</v>
      </c>
      <c r="F3180">
        <v>107.73</v>
      </c>
      <c r="G3180">
        <v>8.6120000000000001</v>
      </c>
      <c r="H3180">
        <v>5.6109999999999998</v>
      </c>
      <c r="I3180">
        <v>8.0920000000000005</v>
      </c>
      <c r="J3180">
        <v>4.4420000000000002</v>
      </c>
      <c r="K3180">
        <v>4.2699999999999996</v>
      </c>
      <c r="L3180">
        <v>24.286999999999999</v>
      </c>
    </row>
    <row r="3181" spans="1:12">
      <c r="A3181" s="15">
        <v>2008</v>
      </c>
      <c r="B3181">
        <v>4</v>
      </c>
      <c r="C3181">
        <v>23</v>
      </c>
      <c r="D3181" s="30">
        <f t="shared" si="49"/>
        <v>39561</v>
      </c>
      <c r="E3181">
        <v>260.37</v>
      </c>
      <c r="F3181">
        <v>107.5</v>
      </c>
      <c r="G3181">
        <v>8.6120000000000001</v>
      </c>
      <c r="H3181">
        <v>5.609</v>
      </c>
      <c r="I3181">
        <v>8.1479999999999997</v>
      </c>
      <c r="J3181">
        <v>4.4370000000000003</v>
      </c>
      <c r="K3181">
        <v>4.2629999999999999</v>
      </c>
      <c r="L3181">
        <v>24.241</v>
      </c>
    </row>
    <row r="3182" spans="1:12">
      <c r="A3182" s="15">
        <v>2008</v>
      </c>
      <c r="B3182">
        <v>4</v>
      </c>
      <c r="C3182">
        <v>24</v>
      </c>
      <c r="D3182" s="30">
        <f t="shared" si="49"/>
        <v>39562</v>
      </c>
      <c r="E3182">
        <v>258.81</v>
      </c>
      <c r="F3182">
        <v>106.82</v>
      </c>
      <c r="G3182">
        <v>8.6120000000000001</v>
      </c>
      <c r="H3182">
        <v>5.6059999999999999</v>
      </c>
      <c r="I3182">
        <v>8.3030000000000008</v>
      </c>
      <c r="J3182">
        <v>4.4269999999999996</v>
      </c>
      <c r="K3182">
        <v>4.2510000000000003</v>
      </c>
      <c r="L3182">
        <v>24.158000000000001</v>
      </c>
    </row>
    <row r="3183" spans="1:12">
      <c r="A3183" s="15">
        <v>2008</v>
      </c>
      <c r="B3183">
        <v>4</v>
      </c>
      <c r="C3183">
        <v>25</v>
      </c>
      <c r="D3183" s="30">
        <f t="shared" si="49"/>
        <v>39563</v>
      </c>
      <c r="E3183">
        <v>259.13</v>
      </c>
      <c r="F3183">
        <v>106.93</v>
      </c>
      <c r="G3183">
        <v>8.6120000000000001</v>
      </c>
      <c r="H3183">
        <v>5.6029999999999998</v>
      </c>
      <c r="I3183">
        <v>8.2840000000000007</v>
      </c>
      <c r="J3183">
        <v>4.4260000000000002</v>
      </c>
      <c r="K3183">
        <v>4.25</v>
      </c>
      <c r="L3183">
        <v>24.14</v>
      </c>
    </row>
    <row r="3184" spans="1:12">
      <c r="A3184" s="15">
        <v>2008</v>
      </c>
      <c r="B3184">
        <v>4</v>
      </c>
      <c r="C3184">
        <v>28</v>
      </c>
      <c r="D3184" s="30">
        <f t="shared" si="49"/>
        <v>39566</v>
      </c>
      <c r="E3184">
        <v>258.38</v>
      </c>
      <c r="F3184">
        <v>106.54</v>
      </c>
      <c r="G3184">
        <v>8.6120000000000001</v>
      </c>
      <c r="H3184">
        <v>5.5949999999999998</v>
      </c>
      <c r="I3184">
        <v>8.3859999999999992</v>
      </c>
      <c r="J3184">
        <v>4.4130000000000003</v>
      </c>
      <c r="K3184">
        <v>4.2350000000000003</v>
      </c>
      <c r="L3184">
        <v>24.027999999999999</v>
      </c>
    </row>
    <row r="3185" spans="1:12">
      <c r="A3185" s="15">
        <v>2008</v>
      </c>
      <c r="B3185">
        <v>4</v>
      </c>
      <c r="C3185">
        <v>29</v>
      </c>
      <c r="D3185" s="30">
        <f t="shared" si="49"/>
        <v>39567</v>
      </c>
      <c r="E3185">
        <v>257.24</v>
      </c>
      <c r="F3185">
        <v>106.03</v>
      </c>
      <c r="G3185">
        <v>8.6120000000000001</v>
      </c>
      <c r="H3185">
        <v>5.5919999999999996</v>
      </c>
      <c r="I3185">
        <v>8.5039999999999996</v>
      </c>
      <c r="J3185">
        <v>4.4050000000000002</v>
      </c>
      <c r="K3185">
        <v>4.2249999999999996</v>
      </c>
      <c r="L3185">
        <v>23.959</v>
      </c>
    </row>
    <row r="3186" spans="1:12">
      <c r="A3186" s="15">
        <v>2008</v>
      </c>
      <c r="B3186">
        <v>4</v>
      </c>
      <c r="C3186">
        <v>30</v>
      </c>
      <c r="D3186" s="30">
        <f t="shared" si="49"/>
        <v>39568</v>
      </c>
      <c r="E3186">
        <v>259.27</v>
      </c>
      <c r="F3186">
        <v>106.86</v>
      </c>
      <c r="G3186">
        <v>8.6120000000000001</v>
      </c>
      <c r="H3186">
        <v>5.5890000000000004</v>
      </c>
      <c r="I3186">
        <v>8.3260000000000005</v>
      </c>
      <c r="J3186">
        <v>4.41</v>
      </c>
      <c r="K3186">
        <v>4.234</v>
      </c>
      <c r="L3186">
        <v>24.001999999999999</v>
      </c>
    </row>
    <row r="3187" spans="1:12">
      <c r="A3187" s="15">
        <v>2008</v>
      </c>
      <c r="B3187">
        <v>5</v>
      </c>
      <c r="C3187">
        <v>2</v>
      </c>
      <c r="D3187" s="30">
        <f t="shared" si="49"/>
        <v>39570</v>
      </c>
      <c r="E3187">
        <v>259.81</v>
      </c>
      <c r="F3187">
        <v>107.04</v>
      </c>
      <c r="G3187">
        <v>8.6120000000000001</v>
      </c>
      <c r="H3187">
        <v>5.5839999999999996</v>
      </c>
      <c r="I3187">
        <v>8.2970000000000006</v>
      </c>
      <c r="J3187">
        <v>4.4059999999999997</v>
      </c>
      <c r="K3187">
        <v>4.2300000000000004</v>
      </c>
      <c r="L3187">
        <v>23.963999999999999</v>
      </c>
    </row>
    <row r="3188" spans="1:12">
      <c r="A3188" s="15">
        <v>2008</v>
      </c>
      <c r="B3188">
        <v>5</v>
      </c>
      <c r="C3188">
        <v>5</v>
      </c>
      <c r="D3188" s="30">
        <f t="shared" si="49"/>
        <v>39573</v>
      </c>
      <c r="E3188">
        <v>262.41000000000003</v>
      </c>
      <c r="F3188">
        <v>108.33</v>
      </c>
      <c r="G3188">
        <v>8.6120000000000001</v>
      </c>
      <c r="H3188">
        <v>5.5750000000000002</v>
      </c>
      <c r="I3188">
        <v>7.9690000000000003</v>
      </c>
      <c r="J3188">
        <v>4.423</v>
      </c>
      <c r="K3188">
        <v>4.2530000000000001</v>
      </c>
      <c r="L3188">
        <v>24.074000000000002</v>
      </c>
    </row>
    <row r="3189" spans="1:12">
      <c r="A3189" s="15">
        <v>2008</v>
      </c>
      <c r="B3189">
        <v>5</v>
      </c>
      <c r="C3189">
        <v>6</v>
      </c>
      <c r="D3189" s="30">
        <f t="shared" si="49"/>
        <v>39574</v>
      </c>
      <c r="E3189">
        <v>264.99</v>
      </c>
      <c r="F3189">
        <v>109.39</v>
      </c>
      <c r="G3189">
        <v>8.6120000000000001</v>
      </c>
      <c r="H3189">
        <v>5.5720000000000001</v>
      </c>
      <c r="I3189">
        <v>7.7460000000000004</v>
      </c>
      <c r="J3189">
        <v>4.43</v>
      </c>
      <c r="K3189">
        <v>4.2649999999999997</v>
      </c>
      <c r="L3189">
        <v>24.132999999999999</v>
      </c>
    </row>
    <row r="3190" spans="1:12">
      <c r="A3190" s="15">
        <v>2008</v>
      </c>
      <c r="B3190">
        <v>5</v>
      </c>
      <c r="C3190">
        <v>7</v>
      </c>
      <c r="D3190" s="30">
        <f t="shared" si="49"/>
        <v>39575</v>
      </c>
      <c r="E3190">
        <v>263.58</v>
      </c>
      <c r="F3190">
        <v>108.77</v>
      </c>
      <c r="G3190">
        <v>8.6120000000000001</v>
      </c>
      <c r="H3190">
        <v>5.57</v>
      </c>
      <c r="I3190">
        <v>7.8840000000000003</v>
      </c>
      <c r="J3190">
        <v>4.4210000000000003</v>
      </c>
      <c r="K3190">
        <v>4.2530000000000001</v>
      </c>
      <c r="L3190">
        <v>24.056999999999999</v>
      </c>
    </row>
    <row r="3191" spans="1:12">
      <c r="A3191" s="15">
        <v>2008</v>
      </c>
      <c r="B3191">
        <v>5</v>
      </c>
      <c r="C3191">
        <v>8</v>
      </c>
      <c r="D3191" s="30">
        <f t="shared" si="49"/>
        <v>39576</v>
      </c>
      <c r="E3191">
        <v>258.39</v>
      </c>
      <c r="F3191">
        <v>106.57</v>
      </c>
      <c r="G3191">
        <v>8.6120000000000001</v>
      </c>
      <c r="H3191">
        <v>5.5670000000000002</v>
      </c>
      <c r="I3191">
        <v>8.3719999999999999</v>
      </c>
      <c r="J3191">
        <v>4.3970000000000002</v>
      </c>
      <c r="K3191">
        <v>4.22</v>
      </c>
      <c r="L3191">
        <v>23.850999999999999</v>
      </c>
    </row>
    <row r="3192" spans="1:12">
      <c r="A3192" s="15">
        <v>2008</v>
      </c>
      <c r="B3192">
        <v>5</v>
      </c>
      <c r="C3192">
        <v>9</v>
      </c>
      <c r="D3192" s="30">
        <f t="shared" si="49"/>
        <v>39577</v>
      </c>
      <c r="E3192">
        <v>261.61</v>
      </c>
      <c r="F3192">
        <v>107.9</v>
      </c>
      <c r="G3192">
        <v>8.6120000000000001</v>
      </c>
      <c r="H3192">
        <v>5.5640000000000001</v>
      </c>
      <c r="I3192">
        <v>8.0850000000000009</v>
      </c>
      <c r="J3192">
        <v>4.407</v>
      </c>
      <c r="K3192">
        <v>4.2350000000000003</v>
      </c>
      <c r="L3192">
        <v>23.933</v>
      </c>
    </row>
    <row r="3193" spans="1:12">
      <c r="A3193" s="15">
        <v>2008</v>
      </c>
      <c r="B3193">
        <v>5</v>
      </c>
      <c r="C3193">
        <v>12</v>
      </c>
      <c r="D3193" s="30">
        <f t="shared" si="49"/>
        <v>39580</v>
      </c>
      <c r="E3193">
        <v>258.62</v>
      </c>
      <c r="F3193">
        <v>106.57</v>
      </c>
      <c r="G3193">
        <v>8.6120000000000001</v>
      </c>
      <c r="H3193">
        <v>5.556</v>
      </c>
      <c r="I3193">
        <v>8.3539999999999992</v>
      </c>
      <c r="J3193">
        <v>4.3940000000000001</v>
      </c>
      <c r="K3193">
        <v>4.218</v>
      </c>
      <c r="L3193">
        <v>23.8</v>
      </c>
    </row>
    <row r="3194" spans="1:12">
      <c r="A3194" s="15">
        <v>2008</v>
      </c>
      <c r="B3194">
        <v>5</v>
      </c>
      <c r="C3194">
        <v>13</v>
      </c>
      <c r="D3194" s="30">
        <f t="shared" si="49"/>
        <v>39581</v>
      </c>
      <c r="E3194">
        <v>259.26</v>
      </c>
      <c r="F3194">
        <v>106.81</v>
      </c>
      <c r="G3194">
        <v>8.6120000000000001</v>
      </c>
      <c r="H3194">
        <v>5.5529999999999999</v>
      </c>
      <c r="I3194">
        <v>8.3059999999999992</v>
      </c>
      <c r="J3194">
        <v>4.3929999999999998</v>
      </c>
      <c r="K3194">
        <v>4.218</v>
      </c>
      <c r="L3194">
        <v>23.794</v>
      </c>
    </row>
    <row r="3195" spans="1:12">
      <c r="A3195" s="15">
        <v>2008</v>
      </c>
      <c r="B3195">
        <v>5</v>
      </c>
      <c r="C3195">
        <v>14</v>
      </c>
      <c r="D3195" s="30">
        <f t="shared" si="49"/>
        <v>39582</v>
      </c>
      <c r="E3195">
        <v>262.45</v>
      </c>
      <c r="F3195">
        <v>108.12</v>
      </c>
      <c r="G3195">
        <v>8.6120000000000001</v>
      </c>
      <c r="H3195">
        <v>5.55</v>
      </c>
      <c r="I3195">
        <v>8.0220000000000002</v>
      </c>
      <c r="J3195">
        <v>4.4029999999999996</v>
      </c>
      <c r="K3195">
        <v>4.2329999999999997</v>
      </c>
      <c r="L3195">
        <v>23.873999999999999</v>
      </c>
    </row>
    <row r="3196" spans="1:12">
      <c r="A3196" s="15">
        <v>2008</v>
      </c>
      <c r="B3196">
        <v>5</v>
      </c>
      <c r="C3196">
        <v>15</v>
      </c>
      <c r="D3196" s="30">
        <f t="shared" si="49"/>
        <v>39583</v>
      </c>
      <c r="E3196">
        <v>262.20999999999998</v>
      </c>
      <c r="F3196">
        <v>107.99</v>
      </c>
      <c r="G3196">
        <v>8.5960000000000001</v>
      </c>
      <c r="H3196">
        <v>5.5830000000000002</v>
      </c>
      <c r="I3196">
        <v>8.0530000000000008</v>
      </c>
      <c r="J3196">
        <v>4.4219999999999997</v>
      </c>
      <c r="K3196">
        <v>4.2510000000000003</v>
      </c>
      <c r="L3196">
        <v>24.111000000000001</v>
      </c>
    </row>
    <row r="3197" spans="1:12">
      <c r="A3197" s="15">
        <v>2008</v>
      </c>
      <c r="B3197">
        <v>5</v>
      </c>
      <c r="C3197">
        <v>16</v>
      </c>
      <c r="D3197" s="30">
        <f t="shared" si="49"/>
        <v>39584</v>
      </c>
      <c r="E3197">
        <v>261.89999999999998</v>
      </c>
      <c r="F3197">
        <v>107.83</v>
      </c>
      <c r="G3197">
        <v>8.5960000000000001</v>
      </c>
      <c r="H3197">
        <v>5.58</v>
      </c>
      <c r="I3197">
        <v>8.0920000000000005</v>
      </c>
      <c r="J3197">
        <v>4.4169999999999998</v>
      </c>
      <c r="K3197">
        <v>4.2460000000000004</v>
      </c>
      <c r="L3197">
        <v>24.071000000000002</v>
      </c>
    </row>
    <row r="3198" spans="1:12">
      <c r="A3198" s="15">
        <v>2008</v>
      </c>
      <c r="B3198">
        <v>5</v>
      </c>
      <c r="C3198">
        <v>20</v>
      </c>
      <c r="D3198" s="30">
        <f t="shared" si="49"/>
        <v>39588</v>
      </c>
      <c r="E3198">
        <v>259.16000000000003</v>
      </c>
      <c r="F3198">
        <v>106.62</v>
      </c>
      <c r="G3198">
        <v>8.5960000000000001</v>
      </c>
      <c r="H3198">
        <v>5.569</v>
      </c>
      <c r="I3198">
        <v>8.3719999999999999</v>
      </c>
      <c r="J3198">
        <v>4.3959999999999999</v>
      </c>
      <c r="K3198">
        <v>4.2190000000000003</v>
      </c>
      <c r="L3198">
        <v>23.876999999999999</v>
      </c>
    </row>
    <row r="3199" spans="1:12">
      <c r="A3199" s="15">
        <v>2008</v>
      </c>
      <c r="B3199">
        <v>5</v>
      </c>
      <c r="C3199">
        <v>21</v>
      </c>
      <c r="D3199" s="30">
        <f t="shared" si="49"/>
        <v>39589</v>
      </c>
      <c r="E3199">
        <v>261.3</v>
      </c>
      <c r="F3199">
        <v>107.49</v>
      </c>
      <c r="G3199">
        <v>8.5960000000000001</v>
      </c>
      <c r="H3199">
        <v>5.5670000000000002</v>
      </c>
      <c r="I3199">
        <v>8.1839999999999993</v>
      </c>
      <c r="J3199">
        <v>4.4009999999999998</v>
      </c>
      <c r="K3199">
        <v>4.2279999999999998</v>
      </c>
      <c r="L3199">
        <v>23.922999999999998</v>
      </c>
    </row>
    <row r="3200" spans="1:12">
      <c r="A3200" s="15">
        <v>2008</v>
      </c>
      <c r="B3200">
        <v>5</v>
      </c>
      <c r="C3200">
        <v>22</v>
      </c>
      <c r="D3200" s="30">
        <f t="shared" si="49"/>
        <v>39590</v>
      </c>
      <c r="E3200">
        <v>261.20999999999998</v>
      </c>
      <c r="F3200">
        <v>107.43</v>
      </c>
      <c r="G3200">
        <v>8.5960000000000001</v>
      </c>
      <c r="H3200">
        <v>5.5640000000000001</v>
      </c>
      <c r="I3200">
        <v>8.2029999999999994</v>
      </c>
      <c r="J3200">
        <v>4.3970000000000002</v>
      </c>
      <c r="K3200">
        <v>4.2240000000000002</v>
      </c>
      <c r="L3200">
        <v>23.890999999999998</v>
      </c>
    </row>
    <row r="3201" spans="1:12">
      <c r="A3201" s="15">
        <v>2008</v>
      </c>
      <c r="B3201">
        <v>5</v>
      </c>
      <c r="C3201">
        <v>23</v>
      </c>
      <c r="D3201" s="30">
        <f t="shared" si="49"/>
        <v>39591</v>
      </c>
      <c r="E3201">
        <v>257.22000000000003</v>
      </c>
      <c r="F3201">
        <v>105.74</v>
      </c>
      <c r="G3201">
        <v>8.5960000000000001</v>
      </c>
      <c r="H3201">
        <v>5.5609999999999999</v>
      </c>
      <c r="I3201">
        <v>8.5860000000000003</v>
      </c>
      <c r="J3201">
        <v>4.3780000000000001</v>
      </c>
      <c r="K3201">
        <v>4.1980000000000004</v>
      </c>
      <c r="L3201">
        <v>23.724</v>
      </c>
    </row>
    <row r="3202" spans="1:12">
      <c r="A3202" s="15">
        <v>2008</v>
      </c>
      <c r="B3202">
        <v>5</v>
      </c>
      <c r="C3202">
        <v>26</v>
      </c>
      <c r="D3202" s="30">
        <f t="shared" ref="D3202:D3265" si="50">DATE(A3202,B3202,C3202)</f>
        <v>39594</v>
      </c>
      <c r="E3202">
        <v>260.69</v>
      </c>
      <c r="F3202">
        <v>107.28</v>
      </c>
      <c r="G3202">
        <v>8.5960000000000001</v>
      </c>
      <c r="H3202">
        <v>5.5529999999999999</v>
      </c>
      <c r="I3202">
        <v>8.2210000000000001</v>
      </c>
      <c r="J3202">
        <v>4.3920000000000003</v>
      </c>
      <c r="K3202">
        <v>4.2190000000000003</v>
      </c>
      <c r="L3202">
        <v>23.824000000000002</v>
      </c>
    </row>
    <row r="3203" spans="1:12">
      <c r="A3203" s="15">
        <v>2008</v>
      </c>
      <c r="B3203">
        <v>5</v>
      </c>
      <c r="C3203">
        <v>27</v>
      </c>
      <c r="D3203" s="30">
        <f t="shared" si="50"/>
        <v>39595</v>
      </c>
      <c r="E3203">
        <v>256.51</v>
      </c>
      <c r="F3203">
        <v>105.5</v>
      </c>
      <c r="G3203">
        <v>8.5960000000000001</v>
      </c>
      <c r="H3203">
        <v>5.55</v>
      </c>
      <c r="I3203">
        <v>8.6240000000000006</v>
      </c>
      <c r="J3203">
        <v>4.3719999999999999</v>
      </c>
      <c r="K3203">
        <v>4.1909999999999998</v>
      </c>
      <c r="L3203">
        <v>23.65</v>
      </c>
    </row>
    <row r="3204" spans="1:12">
      <c r="A3204" s="15">
        <v>2008</v>
      </c>
      <c r="B3204">
        <v>5</v>
      </c>
      <c r="C3204">
        <v>28</v>
      </c>
      <c r="D3204" s="30">
        <f t="shared" si="50"/>
        <v>39596</v>
      </c>
      <c r="E3204">
        <v>260.58999999999997</v>
      </c>
      <c r="F3204">
        <v>107.19</v>
      </c>
      <c r="G3204">
        <v>8.5960000000000001</v>
      </c>
      <c r="H3204">
        <v>5.5469999999999997</v>
      </c>
      <c r="I3204">
        <v>8.2520000000000007</v>
      </c>
      <c r="J3204">
        <v>4.3849999999999998</v>
      </c>
      <c r="K3204">
        <v>4.2119999999999997</v>
      </c>
      <c r="L3204">
        <v>23.763999999999999</v>
      </c>
    </row>
    <row r="3205" spans="1:12">
      <c r="A3205" s="15">
        <v>2008</v>
      </c>
      <c r="B3205">
        <v>5</v>
      </c>
      <c r="C3205">
        <v>29</v>
      </c>
      <c r="D3205" s="30">
        <f t="shared" si="50"/>
        <v>39597</v>
      </c>
      <c r="E3205">
        <v>260.26</v>
      </c>
      <c r="F3205">
        <v>107.02</v>
      </c>
      <c r="G3205">
        <v>8.5960000000000001</v>
      </c>
      <c r="H3205">
        <v>5.5439999999999996</v>
      </c>
      <c r="I3205">
        <v>8.2940000000000005</v>
      </c>
      <c r="J3205">
        <v>4.3810000000000002</v>
      </c>
      <c r="K3205">
        <v>4.2060000000000004</v>
      </c>
      <c r="L3205">
        <v>23.724</v>
      </c>
    </row>
    <row r="3206" spans="1:12">
      <c r="A3206" s="15">
        <v>2008</v>
      </c>
      <c r="B3206">
        <v>5</v>
      </c>
      <c r="C3206">
        <v>30</v>
      </c>
      <c r="D3206" s="30">
        <f t="shared" si="50"/>
        <v>39598</v>
      </c>
      <c r="E3206">
        <v>260.92</v>
      </c>
      <c r="F3206">
        <v>107.27</v>
      </c>
      <c r="G3206">
        <v>8.5960000000000001</v>
      </c>
      <c r="H3206">
        <v>5.5419999999999998</v>
      </c>
      <c r="I3206">
        <v>8.1739999999999995</v>
      </c>
      <c r="J3206">
        <v>4.3959999999999999</v>
      </c>
      <c r="K3206">
        <v>4.2240000000000002</v>
      </c>
      <c r="L3206">
        <v>23.812999999999999</v>
      </c>
    </row>
    <row r="3207" spans="1:12">
      <c r="A3207" s="15">
        <v>2008</v>
      </c>
      <c r="B3207">
        <v>6</v>
      </c>
      <c r="C3207">
        <v>2</v>
      </c>
      <c r="D3207" s="30">
        <f t="shared" si="50"/>
        <v>39601</v>
      </c>
      <c r="E3207">
        <v>262.64999999999998</v>
      </c>
      <c r="F3207">
        <v>107.94</v>
      </c>
      <c r="G3207">
        <v>8.5229999999999997</v>
      </c>
      <c r="H3207">
        <v>5.6150000000000002</v>
      </c>
      <c r="I3207">
        <v>8.0540000000000003</v>
      </c>
      <c r="J3207">
        <v>4.4530000000000003</v>
      </c>
      <c r="K3207">
        <v>4.28</v>
      </c>
      <c r="L3207">
        <v>24.337</v>
      </c>
    </row>
    <row r="3208" spans="1:12">
      <c r="A3208" s="15">
        <v>2008</v>
      </c>
      <c r="B3208">
        <v>6</v>
      </c>
      <c r="C3208">
        <v>3</v>
      </c>
      <c r="D3208" s="30">
        <f t="shared" si="50"/>
        <v>39602</v>
      </c>
      <c r="E3208">
        <v>257.38</v>
      </c>
      <c r="F3208">
        <v>105.71</v>
      </c>
      <c r="G3208">
        <v>8.5229999999999997</v>
      </c>
      <c r="H3208">
        <v>5.6130000000000004</v>
      </c>
      <c r="I3208">
        <v>8.5489999999999995</v>
      </c>
      <c r="J3208">
        <v>4.4279999999999999</v>
      </c>
      <c r="K3208">
        <v>4.2469999999999999</v>
      </c>
      <c r="L3208">
        <v>24.129000000000001</v>
      </c>
    </row>
    <row r="3209" spans="1:12">
      <c r="A3209" s="15">
        <v>2008</v>
      </c>
      <c r="B3209">
        <v>6</v>
      </c>
      <c r="C3209">
        <v>4</v>
      </c>
      <c r="D3209" s="30">
        <f t="shared" si="50"/>
        <v>39603</v>
      </c>
      <c r="E3209">
        <v>259.76</v>
      </c>
      <c r="F3209">
        <v>106.68</v>
      </c>
      <c r="G3209">
        <v>8.5229999999999997</v>
      </c>
      <c r="H3209">
        <v>5.61</v>
      </c>
      <c r="I3209">
        <v>8.34</v>
      </c>
      <c r="J3209">
        <v>4.4349999999999996</v>
      </c>
      <c r="K3209">
        <v>4.2569999999999997</v>
      </c>
      <c r="L3209">
        <v>24.181999999999999</v>
      </c>
    </row>
    <row r="3210" spans="1:12">
      <c r="A3210" s="15">
        <v>2008</v>
      </c>
      <c r="B3210">
        <v>6</v>
      </c>
      <c r="C3210">
        <v>5</v>
      </c>
      <c r="D3210" s="30">
        <f t="shared" si="50"/>
        <v>39604</v>
      </c>
      <c r="E3210">
        <v>256.33999999999997</v>
      </c>
      <c r="F3210">
        <v>105.22</v>
      </c>
      <c r="G3210">
        <v>8.4779999999999998</v>
      </c>
      <c r="H3210">
        <v>5.6440000000000001</v>
      </c>
      <c r="I3210">
        <v>8.6639999999999997</v>
      </c>
      <c r="J3210">
        <v>4.4429999999999996</v>
      </c>
      <c r="K3210">
        <v>4.258</v>
      </c>
      <c r="L3210">
        <v>24.324999999999999</v>
      </c>
    </row>
    <row r="3211" spans="1:12">
      <c r="A3211" s="15">
        <v>2008</v>
      </c>
      <c r="B3211">
        <v>6</v>
      </c>
      <c r="C3211">
        <v>6</v>
      </c>
      <c r="D3211" s="30">
        <f t="shared" si="50"/>
        <v>39605</v>
      </c>
      <c r="E3211">
        <v>258.32</v>
      </c>
      <c r="F3211">
        <v>106.02</v>
      </c>
      <c r="G3211">
        <v>8.4779999999999998</v>
      </c>
      <c r="H3211">
        <v>5.641</v>
      </c>
      <c r="I3211">
        <v>8.4909999999999997</v>
      </c>
      <c r="J3211">
        <v>4.4470000000000001</v>
      </c>
      <c r="K3211">
        <v>4.266</v>
      </c>
      <c r="L3211">
        <v>24.366</v>
      </c>
    </row>
    <row r="3212" spans="1:12">
      <c r="A3212" s="15">
        <v>2008</v>
      </c>
      <c r="B3212">
        <v>6</v>
      </c>
      <c r="C3212">
        <v>9</v>
      </c>
      <c r="D3212" s="30">
        <f t="shared" si="50"/>
        <v>39608</v>
      </c>
      <c r="E3212">
        <v>259.43</v>
      </c>
      <c r="F3212">
        <v>106.41</v>
      </c>
      <c r="G3212">
        <v>8.4779999999999998</v>
      </c>
      <c r="H3212">
        <v>5.633</v>
      </c>
      <c r="I3212">
        <v>8.4209999999999994</v>
      </c>
      <c r="J3212">
        <v>4.4420000000000002</v>
      </c>
      <c r="K3212">
        <v>4.2629999999999999</v>
      </c>
      <c r="L3212">
        <v>24.318999999999999</v>
      </c>
    </row>
    <row r="3213" spans="1:12">
      <c r="A3213" s="15">
        <v>2008</v>
      </c>
      <c r="B3213">
        <v>6</v>
      </c>
      <c r="C3213">
        <v>10</v>
      </c>
      <c r="D3213" s="30">
        <f t="shared" si="50"/>
        <v>39609</v>
      </c>
      <c r="E3213">
        <v>258.04000000000002</v>
      </c>
      <c r="F3213">
        <v>105.81</v>
      </c>
      <c r="G3213">
        <v>8.4779999999999998</v>
      </c>
      <c r="H3213">
        <v>5.63</v>
      </c>
      <c r="I3213">
        <v>8.56</v>
      </c>
      <c r="J3213">
        <v>4.4329999999999998</v>
      </c>
      <c r="K3213">
        <v>4.2510000000000003</v>
      </c>
      <c r="L3213">
        <v>24.242000000000001</v>
      </c>
    </row>
    <row r="3214" spans="1:12">
      <c r="A3214" s="15">
        <v>2008</v>
      </c>
      <c r="B3214">
        <v>6</v>
      </c>
      <c r="C3214">
        <v>11</v>
      </c>
      <c r="D3214" s="30">
        <f t="shared" si="50"/>
        <v>39610</v>
      </c>
      <c r="E3214">
        <v>255.9</v>
      </c>
      <c r="F3214">
        <v>104.89</v>
      </c>
      <c r="G3214">
        <v>8.4779999999999998</v>
      </c>
      <c r="H3214">
        <v>5.6269999999999998</v>
      </c>
      <c r="I3214">
        <v>8.7710000000000008</v>
      </c>
      <c r="J3214">
        <v>4.4210000000000003</v>
      </c>
      <c r="K3214">
        <v>4.2350000000000003</v>
      </c>
      <c r="L3214">
        <v>24.137</v>
      </c>
    </row>
    <row r="3215" spans="1:12">
      <c r="A3215" s="15">
        <v>2008</v>
      </c>
      <c r="B3215">
        <v>6</v>
      </c>
      <c r="C3215">
        <v>12</v>
      </c>
      <c r="D3215" s="30">
        <f t="shared" si="50"/>
        <v>39611</v>
      </c>
      <c r="E3215">
        <v>255.5</v>
      </c>
      <c r="F3215">
        <v>104.7</v>
      </c>
      <c r="G3215">
        <v>8.4779999999999998</v>
      </c>
      <c r="H3215">
        <v>5.6239999999999997</v>
      </c>
      <c r="I3215">
        <v>8.82</v>
      </c>
      <c r="J3215">
        <v>4.4160000000000004</v>
      </c>
      <c r="K3215">
        <v>4.2300000000000004</v>
      </c>
      <c r="L3215">
        <v>24.094000000000001</v>
      </c>
    </row>
    <row r="3216" spans="1:12">
      <c r="A3216" s="15">
        <v>2008</v>
      </c>
      <c r="B3216">
        <v>6</v>
      </c>
      <c r="C3216">
        <v>13</v>
      </c>
      <c r="D3216" s="30">
        <f t="shared" si="50"/>
        <v>39612</v>
      </c>
      <c r="E3216">
        <v>256.86</v>
      </c>
      <c r="F3216">
        <v>105.24</v>
      </c>
      <c r="G3216">
        <v>8.4779999999999998</v>
      </c>
      <c r="H3216">
        <v>5.6219999999999999</v>
      </c>
      <c r="I3216">
        <v>8.7029999999999994</v>
      </c>
      <c r="J3216">
        <v>4.4189999999999996</v>
      </c>
      <c r="K3216">
        <v>4.234</v>
      </c>
      <c r="L3216">
        <v>24.114000000000001</v>
      </c>
    </row>
    <row r="3217" spans="1:12">
      <c r="A3217" s="15">
        <v>2008</v>
      </c>
      <c r="B3217">
        <v>6</v>
      </c>
      <c r="C3217">
        <v>16</v>
      </c>
      <c r="D3217" s="30">
        <f t="shared" si="50"/>
        <v>39615</v>
      </c>
      <c r="E3217">
        <v>254.67</v>
      </c>
      <c r="F3217">
        <v>104.25</v>
      </c>
      <c r="G3217">
        <v>8.4779999999999998</v>
      </c>
      <c r="H3217">
        <v>5.6130000000000004</v>
      </c>
      <c r="I3217">
        <v>8.9440000000000008</v>
      </c>
      <c r="J3217">
        <v>4.4000000000000004</v>
      </c>
      <c r="K3217">
        <v>4.2110000000000003</v>
      </c>
      <c r="L3217">
        <v>23.95</v>
      </c>
    </row>
    <row r="3218" spans="1:12">
      <c r="A3218" s="15">
        <v>2008</v>
      </c>
      <c r="B3218">
        <v>6</v>
      </c>
      <c r="C3218">
        <v>17</v>
      </c>
      <c r="D3218" s="30">
        <f t="shared" si="50"/>
        <v>39616</v>
      </c>
      <c r="E3218">
        <v>263.27999999999997</v>
      </c>
      <c r="F3218">
        <v>107.82</v>
      </c>
      <c r="G3218">
        <v>8.4779999999999998</v>
      </c>
      <c r="H3218">
        <v>5.6109999999999998</v>
      </c>
      <c r="I3218">
        <v>8.1539999999999999</v>
      </c>
      <c r="J3218">
        <v>4.4320000000000004</v>
      </c>
      <c r="K3218">
        <v>4.258</v>
      </c>
      <c r="L3218">
        <v>24.222000000000001</v>
      </c>
    </row>
    <row r="3219" spans="1:12">
      <c r="A3219" s="15">
        <v>2008</v>
      </c>
      <c r="B3219">
        <v>6</v>
      </c>
      <c r="C3219">
        <v>18</v>
      </c>
      <c r="D3219" s="30">
        <f t="shared" si="50"/>
        <v>39617</v>
      </c>
      <c r="E3219">
        <v>254.07</v>
      </c>
      <c r="F3219">
        <v>103.95</v>
      </c>
      <c r="G3219">
        <v>8.4779999999999998</v>
      </c>
      <c r="H3219">
        <v>5.6079999999999997</v>
      </c>
      <c r="I3219">
        <v>9.0239999999999991</v>
      </c>
      <c r="J3219">
        <v>4.391</v>
      </c>
      <c r="K3219">
        <v>4.2009999999999996</v>
      </c>
      <c r="L3219">
        <v>23.870999999999999</v>
      </c>
    </row>
    <row r="3220" spans="1:12">
      <c r="A3220" s="15">
        <v>2008</v>
      </c>
      <c r="B3220">
        <v>6</v>
      </c>
      <c r="C3220">
        <v>19</v>
      </c>
      <c r="D3220" s="30">
        <f t="shared" si="50"/>
        <v>39618</v>
      </c>
      <c r="E3220">
        <v>257.54000000000002</v>
      </c>
      <c r="F3220">
        <v>105.38</v>
      </c>
      <c r="G3220">
        <v>8.4779999999999998</v>
      </c>
      <c r="H3220">
        <v>5.6050000000000004</v>
      </c>
      <c r="I3220">
        <v>8.7059999999999995</v>
      </c>
      <c r="J3220">
        <v>4.4020000000000001</v>
      </c>
      <c r="K3220">
        <v>4.218</v>
      </c>
      <c r="L3220">
        <v>23.966000000000001</v>
      </c>
    </row>
    <row r="3221" spans="1:12">
      <c r="A3221" s="15">
        <v>2008</v>
      </c>
      <c r="B3221">
        <v>6</v>
      </c>
      <c r="C3221">
        <v>20</v>
      </c>
      <c r="D3221" s="30">
        <f t="shared" si="50"/>
        <v>39619</v>
      </c>
      <c r="E3221">
        <v>254.85</v>
      </c>
      <c r="F3221">
        <v>104.23</v>
      </c>
      <c r="G3221">
        <v>8.4779999999999998</v>
      </c>
      <c r="H3221">
        <v>5.6020000000000003</v>
      </c>
      <c r="I3221">
        <v>8.9719999999999995</v>
      </c>
      <c r="J3221">
        <v>4.3869999999999996</v>
      </c>
      <c r="K3221">
        <v>4.1989999999999998</v>
      </c>
      <c r="L3221">
        <v>23.841999999999999</v>
      </c>
    </row>
    <row r="3222" spans="1:12">
      <c r="A3222" s="15">
        <v>2008</v>
      </c>
      <c r="B3222">
        <v>6</v>
      </c>
      <c r="C3222">
        <v>23</v>
      </c>
      <c r="D3222" s="30">
        <f t="shared" si="50"/>
        <v>39622</v>
      </c>
      <c r="E3222">
        <v>254.95</v>
      </c>
      <c r="F3222">
        <v>104.2</v>
      </c>
      <c r="G3222">
        <v>8.4779999999999998</v>
      </c>
      <c r="H3222">
        <v>5.5940000000000003</v>
      </c>
      <c r="I3222">
        <v>8.9969999999999999</v>
      </c>
      <c r="J3222">
        <v>4.3780000000000001</v>
      </c>
      <c r="K3222">
        <v>4.1890000000000001</v>
      </c>
      <c r="L3222">
        <v>23.76</v>
      </c>
    </row>
    <row r="3223" spans="1:12">
      <c r="A3223" s="15">
        <v>2008</v>
      </c>
      <c r="B3223">
        <v>6</v>
      </c>
      <c r="C3223">
        <v>24</v>
      </c>
      <c r="D3223" s="30">
        <f t="shared" si="50"/>
        <v>39623</v>
      </c>
      <c r="E3223">
        <v>255.16</v>
      </c>
      <c r="F3223">
        <v>104.26</v>
      </c>
      <c r="G3223">
        <v>8.4779999999999998</v>
      </c>
      <c r="H3223">
        <v>5.5910000000000002</v>
      </c>
      <c r="I3223">
        <v>8.9879999999999995</v>
      </c>
      <c r="J3223">
        <v>4.3760000000000003</v>
      </c>
      <c r="K3223">
        <v>4.1870000000000003</v>
      </c>
      <c r="L3223">
        <v>23.739000000000001</v>
      </c>
    </row>
    <row r="3224" spans="1:12">
      <c r="A3224" s="15">
        <v>2008</v>
      </c>
      <c r="B3224">
        <v>6</v>
      </c>
      <c r="C3224">
        <v>25</v>
      </c>
      <c r="D3224" s="30">
        <f t="shared" si="50"/>
        <v>39624</v>
      </c>
      <c r="E3224">
        <v>255.61</v>
      </c>
      <c r="F3224">
        <v>104.42</v>
      </c>
      <c r="G3224">
        <v>8.4779999999999998</v>
      </c>
      <c r="H3224">
        <v>5.5880000000000001</v>
      </c>
      <c r="I3224">
        <v>8.9559999999999995</v>
      </c>
      <c r="J3224">
        <v>4.3739999999999997</v>
      </c>
      <c r="K3224">
        <v>4.1870000000000003</v>
      </c>
      <c r="L3224">
        <v>23.725999999999999</v>
      </c>
    </row>
    <row r="3225" spans="1:12">
      <c r="A3225" s="15">
        <v>2008</v>
      </c>
      <c r="B3225">
        <v>6</v>
      </c>
      <c r="C3225">
        <v>26</v>
      </c>
      <c r="D3225" s="30">
        <f t="shared" si="50"/>
        <v>39625</v>
      </c>
      <c r="E3225">
        <v>254.06</v>
      </c>
      <c r="F3225">
        <v>103.75</v>
      </c>
      <c r="G3225">
        <v>8.4779999999999998</v>
      </c>
      <c r="H3225">
        <v>5.5860000000000003</v>
      </c>
      <c r="I3225">
        <v>9.1159999999999997</v>
      </c>
      <c r="J3225">
        <v>4.3639999999999999</v>
      </c>
      <c r="K3225">
        <v>4.1740000000000004</v>
      </c>
      <c r="L3225">
        <v>23.643000000000001</v>
      </c>
    </row>
    <row r="3226" spans="1:12">
      <c r="A3226" s="15">
        <v>2008</v>
      </c>
      <c r="B3226">
        <v>6</v>
      </c>
      <c r="C3226">
        <v>27</v>
      </c>
      <c r="D3226" s="30">
        <f t="shared" si="50"/>
        <v>39626</v>
      </c>
      <c r="E3226">
        <v>252.48</v>
      </c>
      <c r="F3226">
        <v>103.06</v>
      </c>
      <c r="G3226">
        <v>8.4779999999999998</v>
      </c>
      <c r="H3226">
        <v>5.5830000000000002</v>
      </c>
      <c r="I3226">
        <v>9.2810000000000006</v>
      </c>
      <c r="J3226">
        <v>4.3540000000000001</v>
      </c>
      <c r="K3226">
        <v>4.1609999999999996</v>
      </c>
      <c r="L3226">
        <v>23.556999999999999</v>
      </c>
    </row>
    <row r="3227" spans="1:12">
      <c r="A3227" s="15">
        <v>2008</v>
      </c>
      <c r="B3227">
        <v>6</v>
      </c>
      <c r="C3227">
        <v>30</v>
      </c>
      <c r="D3227" s="30">
        <f t="shared" si="50"/>
        <v>39629</v>
      </c>
      <c r="E3227">
        <v>245.2</v>
      </c>
      <c r="F3227">
        <v>99.94</v>
      </c>
      <c r="G3227">
        <v>8.4779999999999998</v>
      </c>
      <c r="H3227">
        <v>5.5739999999999998</v>
      </c>
      <c r="I3227">
        <v>10.042999999999999</v>
      </c>
      <c r="J3227">
        <v>4.3129999999999997</v>
      </c>
      <c r="K3227">
        <v>4.1059999999999999</v>
      </c>
      <c r="L3227">
        <v>23.204000000000001</v>
      </c>
    </row>
    <row r="3228" spans="1:12">
      <c r="A3228" s="15">
        <v>2008</v>
      </c>
      <c r="B3228">
        <v>7</v>
      </c>
      <c r="C3228">
        <v>1</v>
      </c>
      <c r="D3228" s="30">
        <f t="shared" si="50"/>
        <v>39630</v>
      </c>
      <c r="E3228">
        <v>262.39999999999998</v>
      </c>
      <c r="F3228">
        <v>107.1</v>
      </c>
      <c r="G3228">
        <v>8.4779999999999998</v>
      </c>
      <c r="H3228">
        <v>5.5720000000000001</v>
      </c>
      <c r="I3228">
        <v>8.3840000000000003</v>
      </c>
      <c r="J3228">
        <v>4.383</v>
      </c>
      <c r="K3228">
        <v>4.2060000000000004</v>
      </c>
      <c r="L3228">
        <v>23.792999999999999</v>
      </c>
    </row>
    <row r="3229" spans="1:12">
      <c r="A3229" s="15">
        <v>2008</v>
      </c>
      <c r="B3229">
        <v>7</v>
      </c>
      <c r="C3229">
        <v>2</v>
      </c>
      <c r="D3229" s="30">
        <f t="shared" si="50"/>
        <v>39631</v>
      </c>
      <c r="E3229">
        <v>249.06</v>
      </c>
      <c r="F3229">
        <v>101.5</v>
      </c>
      <c r="G3229">
        <v>8.4779999999999998</v>
      </c>
      <c r="H3229">
        <v>5.569</v>
      </c>
      <c r="I3229">
        <v>9.5679999999999996</v>
      </c>
      <c r="J3229">
        <v>4.3479999999999999</v>
      </c>
      <c r="K3229">
        <v>4.149</v>
      </c>
      <c r="L3229">
        <v>23.437000000000001</v>
      </c>
    </row>
    <row r="3230" spans="1:12">
      <c r="A3230" s="15">
        <v>2008</v>
      </c>
      <c r="B3230">
        <v>7</v>
      </c>
      <c r="C3230">
        <v>3</v>
      </c>
      <c r="D3230" s="30">
        <f t="shared" si="50"/>
        <v>39632</v>
      </c>
      <c r="E3230">
        <v>251.64</v>
      </c>
      <c r="F3230">
        <v>102.55</v>
      </c>
      <c r="G3230">
        <v>8.5220000000000002</v>
      </c>
      <c r="H3230">
        <v>5.9130000000000003</v>
      </c>
      <c r="I3230">
        <v>9.3480000000000008</v>
      </c>
      <c r="J3230">
        <v>4.5759999999999996</v>
      </c>
      <c r="K3230">
        <v>4.3710000000000004</v>
      </c>
      <c r="L3230">
        <v>25.724</v>
      </c>
    </row>
    <row r="3231" spans="1:12">
      <c r="A3231" s="15">
        <v>2008</v>
      </c>
      <c r="B3231">
        <v>7</v>
      </c>
      <c r="C3231">
        <v>4</v>
      </c>
      <c r="D3231" s="30">
        <f t="shared" si="50"/>
        <v>39633</v>
      </c>
      <c r="E3231">
        <v>247.76</v>
      </c>
      <c r="F3231">
        <v>100.91</v>
      </c>
      <c r="G3231">
        <v>8.5220000000000002</v>
      </c>
      <c r="H3231">
        <v>5.91</v>
      </c>
      <c r="I3231">
        <v>9.7240000000000002</v>
      </c>
      <c r="J3231">
        <v>4.556</v>
      </c>
      <c r="K3231">
        <v>4.3440000000000003</v>
      </c>
      <c r="L3231">
        <v>25.552</v>
      </c>
    </row>
    <row r="3232" spans="1:12">
      <c r="A3232" s="15">
        <v>2008</v>
      </c>
      <c r="B3232">
        <v>7</v>
      </c>
      <c r="C3232">
        <v>7</v>
      </c>
      <c r="D3232" s="30">
        <f t="shared" si="50"/>
        <v>39636</v>
      </c>
      <c r="E3232">
        <v>248.61</v>
      </c>
      <c r="F3232">
        <v>101.19</v>
      </c>
      <c r="G3232">
        <v>8.5220000000000002</v>
      </c>
      <c r="H3232">
        <v>5.9020000000000001</v>
      </c>
      <c r="I3232">
        <v>9.6790000000000003</v>
      </c>
      <c r="J3232">
        <v>4.5490000000000004</v>
      </c>
      <c r="K3232">
        <v>4.3390000000000004</v>
      </c>
      <c r="L3232">
        <v>25.494</v>
      </c>
    </row>
    <row r="3233" spans="1:12">
      <c r="A3233" s="15">
        <v>2008</v>
      </c>
      <c r="B3233">
        <v>7</v>
      </c>
      <c r="C3233">
        <v>8</v>
      </c>
      <c r="D3233" s="30">
        <f t="shared" si="50"/>
        <v>39637</v>
      </c>
      <c r="E3233">
        <v>248.79</v>
      </c>
      <c r="F3233">
        <v>101.24</v>
      </c>
      <c r="G3233">
        <v>8.5220000000000002</v>
      </c>
      <c r="H3233">
        <v>5.899</v>
      </c>
      <c r="I3233">
        <v>9.6739999999999995</v>
      </c>
      <c r="J3233">
        <v>4.5469999999999997</v>
      </c>
      <c r="K3233">
        <v>4.3369999999999997</v>
      </c>
      <c r="L3233">
        <v>25.471</v>
      </c>
    </row>
    <row r="3234" spans="1:12">
      <c r="A3234" s="15">
        <v>2008</v>
      </c>
      <c r="B3234">
        <v>7</v>
      </c>
      <c r="C3234">
        <v>9</v>
      </c>
      <c r="D3234" s="30">
        <f t="shared" si="50"/>
        <v>39638</v>
      </c>
      <c r="E3234">
        <v>247.17</v>
      </c>
      <c r="F3234">
        <v>100.54</v>
      </c>
      <c r="G3234">
        <v>8.5220000000000002</v>
      </c>
      <c r="H3234">
        <v>5.8959999999999999</v>
      </c>
      <c r="I3234">
        <v>9.84</v>
      </c>
      <c r="J3234">
        <v>4.5359999999999996</v>
      </c>
      <c r="K3234">
        <v>4.3239999999999998</v>
      </c>
      <c r="L3234">
        <v>25.381</v>
      </c>
    </row>
    <row r="3235" spans="1:12">
      <c r="A3235" s="15">
        <v>2008</v>
      </c>
      <c r="B3235">
        <v>7</v>
      </c>
      <c r="C3235">
        <v>10</v>
      </c>
      <c r="D3235" s="30">
        <f t="shared" si="50"/>
        <v>39639</v>
      </c>
      <c r="E3235">
        <v>245.28</v>
      </c>
      <c r="F3235">
        <v>99.73</v>
      </c>
      <c r="G3235">
        <v>8.5220000000000002</v>
      </c>
      <c r="H3235">
        <v>5.8929999999999998</v>
      </c>
      <c r="I3235">
        <v>10.034000000000001</v>
      </c>
      <c r="J3235">
        <v>4.5250000000000004</v>
      </c>
      <c r="K3235">
        <v>4.3090000000000002</v>
      </c>
      <c r="L3235">
        <v>25.280999999999999</v>
      </c>
    </row>
    <row r="3236" spans="1:12">
      <c r="A3236" s="15">
        <v>2008</v>
      </c>
      <c r="B3236">
        <v>7</v>
      </c>
      <c r="C3236">
        <v>11</v>
      </c>
      <c r="D3236" s="30">
        <f t="shared" si="50"/>
        <v>39640</v>
      </c>
      <c r="E3236">
        <v>244.48</v>
      </c>
      <c r="F3236">
        <v>99.37</v>
      </c>
      <c r="G3236">
        <v>8.5220000000000002</v>
      </c>
      <c r="H3236">
        <v>5.891</v>
      </c>
      <c r="I3236">
        <v>10.124000000000001</v>
      </c>
      <c r="J3236">
        <v>4.5179999999999998</v>
      </c>
      <c r="K3236">
        <v>4.3</v>
      </c>
      <c r="L3236">
        <v>25.22</v>
      </c>
    </row>
    <row r="3237" spans="1:12">
      <c r="A3237" s="15">
        <v>2008</v>
      </c>
      <c r="B3237">
        <v>7</v>
      </c>
      <c r="C3237">
        <v>14</v>
      </c>
      <c r="D3237" s="30">
        <f t="shared" si="50"/>
        <v>39643</v>
      </c>
      <c r="E3237">
        <v>247.73</v>
      </c>
      <c r="F3237">
        <v>100.65</v>
      </c>
      <c r="G3237">
        <v>8.5220000000000002</v>
      </c>
      <c r="H3237">
        <v>5.8819999999999997</v>
      </c>
      <c r="I3237">
        <v>9.8450000000000006</v>
      </c>
      <c r="J3237">
        <v>4.5220000000000002</v>
      </c>
      <c r="K3237">
        <v>4.3099999999999996</v>
      </c>
      <c r="L3237">
        <v>25.253</v>
      </c>
    </row>
    <row r="3238" spans="1:12">
      <c r="A3238" s="15">
        <v>2008</v>
      </c>
      <c r="B3238">
        <v>7</v>
      </c>
      <c r="C3238">
        <v>15</v>
      </c>
      <c r="D3238" s="30">
        <f t="shared" si="50"/>
        <v>39644</v>
      </c>
      <c r="E3238">
        <v>245.46</v>
      </c>
      <c r="F3238">
        <v>99.68</v>
      </c>
      <c r="G3238">
        <v>8.5220000000000002</v>
      </c>
      <c r="H3238">
        <v>5.88</v>
      </c>
      <c r="I3238">
        <v>10.077</v>
      </c>
      <c r="J3238">
        <v>4.5090000000000003</v>
      </c>
      <c r="K3238">
        <v>4.2930000000000001</v>
      </c>
      <c r="L3238">
        <v>25.138000000000002</v>
      </c>
    </row>
    <row r="3239" spans="1:12">
      <c r="A3239" s="15">
        <v>2008</v>
      </c>
      <c r="B3239">
        <v>7</v>
      </c>
      <c r="C3239">
        <v>16</v>
      </c>
      <c r="D3239" s="30">
        <f t="shared" si="50"/>
        <v>39645</v>
      </c>
      <c r="E3239">
        <v>248.04</v>
      </c>
      <c r="F3239">
        <v>100.73</v>
      </c>
      <c r="G3239">
        <v>8.5220000000000002</v>
      </c>
      <c r="H3239">
        <v>5.8769999999999998</v>
      </c>
      <c r="I3239">
        <v>9.8390000000000004</v>
      </c>
      <c r="J3239">
        <v>4.5170000000000003</v>
      </c>
      <c r="K3239">
        <v>4.3049999999999997</v>
      </c>
      <c r="L3239">
        <v>25.204999999999998</v>
      </c>
    </row>
    <row r="3240" spans="1:12">
      <c r="A3240" s="15">
        <v>2008</v>
      </c>
      <c r="B3240">
        <v>7</v>
      </c>
      <c r="C3240">
        <v>17</v>
      </c>
      <c r="D3240" s="30">
        <f t="shared" si="50"/>
        <v>39646</v>
      </c>
      <c r="E3240">
        <v>247.13</v>
      </c>
      <c r="F3240">
        <v>100.33</v>
      </c>
      <c r="G3240">
        <v>8.5220000000000002</v>
      </c>
      <c r="H3240">
        <v>5.8739999999999997</v>
      </c>
      <c r="I3240">
        <v>9.9390000000000001</v>
      </c>
      <c r="J3240">
        <v>4.51</v>
      </c>
      <c r="K3240">
        <v>4.2960000000000003</v>
      </c>
      <c r="L3240">
        <v>25.141999999999999</v>
      </c>
    </row>
    <row r="3241" spans="1:12">
      <c r="A3241" s="15">
        <v>2008</v>
      </c>
      <c r="B3241">
        <v>7</v>
      </c>
      <c r="C3241">
        <v>18</v>
      </c>
      <c r="D3241" s="30">
        <f t="shared" si="50"/>
        <v>39647</v>
      </c>
      <c r="E3241">
        <v>248.43</v>
      </c>
      <c r="F3241">
        <v>100.85</v>
      </c>
      <c r="G3241">
        <v>8.5220000000000002</v>
      </c>
      <c r="H3241">
        <v>5.8710000000000004</v>
      </c>
      <c r="I3241">
        <v>9.7769999999999992</v>
      </c>
      <c r="J3241">
        <v>4.524</v>
      </c>
      <c r="K3241">
        <v>4.3129999999999997</v>
      </c>
      <c r="L3241">
        <v>25.231999999999999</v>
      </c>
    </row>
    <row r="3242" spans="1:12">
      <c r="A3242" s="15">
        <v>2008</v>
      </c>
      <c r="B3242">
        <v>7</v>
      </c>
      <c r="C3242">
        <v>21</v>
      </c>
      <c r="D3242" s="30">
        <f t="shared" si="50"/>
        <v>39650</v>
      </c>
      <c r="E3242">
        <v>247.12</v>
      </c>
      <c r="F3242">
        <v>100.23</v>
      </c>
      <c r="G3242">
        <v>8.5220000000000002</v>
      </c>
      <c r="H3242">
        <v>5.8630000000000004</v>
      </c>
      <c r="I3242">
        <v>9.9380000000000006</v>
      </c>
      <c r="J3242">
        <v>4.508</v>
      </c>
      <c r="K3242">
        <v>4.2949999999999999</v>
      </c>
      <c r="L3242">
        <v>25.094999999999999</v>
      </c>
    </row>
    <row r="3243" spans="1:12">
      <c r="A3243" s="15">
        <v>2008</v>
      </c>
      <c r="B3243">
        <v>7</v>
      </c>
      <c r="C3243">
        <v>22</v>
      </c>
      <c r="D3243" s="30">
        <f t="shared" si="50"/>
        <v>39651</v>
      </c>
      <c r="E3243">
        <v>248.67</v>
      </c>
      <c r="F3243">
        <v>100.85</v>
      </c>
      <c r="G3243">
        <v>8.5220000000000002</v>
      </c>
      <c r="H3243">
        <v>5.86</v>
      </c>
      <c r="I3243">
        <v>9.8000000000000007</v>
      </c>
      <c r="J3243">
        <v>4.5119999999999996</v>
      </c>
      <c r="K3243">
        <v>4.3010000000000002</v>
      </c>
      <c r="L3243">
        <v>25.123000000000001</v>
      </c>
    </row>
    <row r="3244" spans="1:12">
      <c r="A3244" s="15">
        <v>2008</v>
      </c>
      <c r="B3244">
        <v>7</v>
      </c>
      <c r="C3244">
        <v>23</v>
      </c>
      <c r="D3244" s="30">
        <f t="shared" si="50"/>
        <v>39652</v>
      </c>
      <c r="E3244">
        <v>248.88</v>
      </c>
      <c r="F3244">
        <v>100.91</v>
      </c>
      <c r="G3244">
        <v>8.5220000000000002</v>
      </c>
      <c r="H3244">
        <v>5.8570000000000002</v>
      </c>
      <c r="I3244">
        <v>9.7910000000000004</v>
      </c>
      <c r="J3244">
        <v>4.5090000000000003</v>
      </c>
      <c r="K3244">
        <v>4.2990000000000004</v>
      </c>
      <c r="L3244">
        <v>25.102</v>
      </c>
    </row>
    <row r="3245" spans="1:12">
      <c r="A3245" s="15">
        <v>2008</v>
      </c>
      <c r="B3245">
        <v>7</v>
      </c>
      <c r="C3245">
        <v>24</v>
      </c>
      <c r="D3245" s="30">
        <f t="shared" si="50"/>
        <v>39653</v>
      </c>
      <c r="E3245">
        <v>251.39</v>
      </c>
      <c r="F3245">
        <v>101.93</v>
      </c>
      <c r="G3245">
        <v>8.5250000000000004</v>
      </c>
      <c r="H3245">
        <v>5.8570000000000002</v>
      </c>
      <c r="I3245">
        <v>9.5640000000000001</v>
      </c>
      <c r="J3245">
        <v>4.5179999999999998</v>
      </c>
      <c r="K3245">
        <v>4.3120000000000003</v>
      </c>
      <c r="L3245">
        <v>25.178999999999998</v>
      </c>
    </row>
    <row r="3246" spans="1:12">
      <c r="A3246" s="15">
        <v>2008</v>
      </c>
      <c r="B3246">
        <v>7</v>
      </c>
      <c r="C3246">
        <v>25</v>
      </c>
      <c r="D3246" s="30">
        <f t="shared" si="50"/>
        <v>39654</v>
      </c>
      <c r="E3246">
        <v>248.46</v>
      </c>
      <c r="F3246">
        <v>100.69</v>
      </c>
      <c r="G3246">
        <v>8.5250000000000004</v>
      </c>
      <c r="H3246">
        <v>5.8550000000000004</v>
      </c>
      <c r="I3246">
        <v>9.8550000000000004</v>
      </c>
      <c r="J3246">
        <v>4.5019999999999998</v>
      </c>
      <c r="K3246">
        <v>4.2910000000000004</v>
      </c>
      <c r="L3246">
        <v>25.042999999999999</v>
      </c>
    </row>
    <row r="3247" spans="1:12">
      <c r="A3247" s="15">
        <v>2008</v>
      </c>
      <c r="B3247">
        <v>7</v>
      </c>
      <c r="C3247">
        <v>28</v>
      </c>
      <c r="D3247" s="30">
        <f t="shared" si="50"/>
        <v>39657</v>
      </c>
      <c r="E3247">
        <v>248.16</v>
      </c>
      <c r="F3247">
        <v>100.49</v>
      </c>
      <c r="G3247">
        <v>8.5250000000000004</v>
      </c>
      <c r="H3247">
        <v>5.8460000000000001</v>
      </c>
      <c r="I3247">
        <v>9.92</v>
      </c>
      <c r="J3247">
        <v>4.4909999999999997</v>
      </c>
      <c r="K3247">
        <v>4.2789999999999999</v>
      </c>
      <c r="L3247">
        <v>24.943000000000001</v>
      </c>
    </row>
    <row r="3248" spans="1:12">
      <c r="A3248" s="15">
        <v>2008</v>
      </c>
      <c r="B3248">
        <v>7</v>
      </c>
      <c r="C3248">
        <v>29</v>
      </c>
      <c r="D3248" s="30">
        <f t="shared" si="50"/>
        <v>39658</v>
      </c>
      <c r="E3248">
        <v>247.73</v>
      </c>
      <c r="F3248">
        <v>100.29</v>
      </c>
      <c r="G3248">
        <v>8.5250000000000004</v>
      </c>
      <c r="H3248">
        <v>5.843</v>
      </c>
      <c r="I3248">
        <v>9.9740000000000002</v>
      </c>
      <c r="J3248">
        <v>4.4859999999999998</v>
      </c>
      <c r="K3248">
        <v>4.2729999999999997</v>
      </c>
      <c r="L3248">
        <v>24.898</v>
      </c>
    </row>
    <row r="3249" spans="1:12">
      <c r="A3249" s="15">
        <v>2008</v>
      </c>
      <c r="B3249">
        <v>7</v>
      </c>
      <c r="C3249">
        <v>30</v>
      </c>
      <c r="D3249" s="30">
        <f t="shared" si="50"/>
        <v>39659</v>
      </c>
      <c r="E3249">
        <v>250.92</v>
      </c>
      <c r="F3249">
        <v>101.59</v>
      </c>
      <c r="G3249">
        <v>8.5250000000000004</v>
      </c>
      <c r="H3249">
        <v>5.8410000000000002</v>
      </c>
      <c r="I3249">
        <v>9.6780000000000008</v>
      </c>
      <c r="J3249">
        <v>4.4969999999999999</v>
      </c>
      <c r="K3249">
        <v>4.2889999999999997</v>
      </c>
      <c r="L3249">
        <v>24.986000000000001</v>
      </c>
    </row>
    <row r="3250" spans="1:12">
      <c r="A3250" s="15">
        <v>2008</v>
      </c>
      <c r="B3250">
        <v>7</v>
      </c>
      <c r="C3250">
        <v>31</v>
      </c>
      <c r="D3250" s="30">
        <f t="shared" si="50"/>
        <v>39660</v>
      </c>
      <c r="E3250">
        <v>247.3</v>
      </c>
      <c r="F3250">
        <v>100.06</v>
      </c>
      <c r="G3250">
        <v>8.5250000000000004</v>
      </c>
      <c r="H3250">
        <v>5.8380000000000001</v>
      </c>
      <c r="I3250">
        <v>10.039</v>
      </c>
      <c r="J3250">
        <v>4.4770000000000003</v>
      </c>
      <c r="K3250">
        <v>4.2629999999999999</v>
      </c>
      <c r="L3250">
        <v>24.823</v>
      </c>
    </row>
    <row r="3251" spans="1:12">
      <c r="A3251" s="15">
        <v>2008</v>
      </c>
      <c r="B3251">
        <v>8</v>
      </c>
      <c r="C3251">
        <v>1</v>
      </c>
      <c r="D3251" s="30">
        <f t="shared" si="50"/>
        <v>39661</v>
      </c>
      <c r="E3251">
        <v>247</v>
      </c>
      <c r="F3251">
        <v>99.93</v>
      </c>
      <c r="G3251">
        <v>8.5250000000000004</v>
      </c>
      <c r="H3251">
        <v>5.8380000000000001</v>
      </c>
      <c r="I3251">
        <v>10.069000000000001</v>
      </c>
      <c r="J3251">
        <v>4.476</v>
      </c>
      <c r="K3251">
        <v>4.2619999999999996</v>
      </c>
      <c r="L3251">
        <v>24.812000000000001</v>
      </c>
    </row>
    <row r="3252" spans="1:12">
      <c r="A3252" s="15">
        <v>2008</v>
      </c>
      <c r="B3252">
        <v>8</v>
      </c>
      <c r="C3252">
        <v>4</v>
      </c>
      <c r="D3252" s="30">
        <f t="shared" si="50"/>
        <v>39664</v>
      </c>
      <c r="E3252">
        <v>248.5</v>
      </c>
      <c r="F3252">
        <v>100.48</v>
      </c>
      <c r="G3252">
        <v>8.5250000000000004</v>
      </c>
      <c r="H3252">
        <v>5.83</v>
      </c>
      <c r="I3252">
        <v>9.9600000000000009</v>
      </c>
      <c r="J3252">
        <v>4.4729999999999999</v>
      </c>
      <c r="K3252">
        <v>4.2610000000000001</v>
      </c>
      <c r="L3252">
        <v>24.779</v>
      </c>
    </row>
    <row r="3253" spans="1:12">
      <c r="A3253" s="15">
        <v>2008</v>
      </c>
      <c r="B3253">
        <v>8</v>
      </c>
      <c r="C3253">
        <v>5</v>
      </c>
      <c r="D3253" s="30">
        <f t="shared" si="50"/>
        <v>39665</v>
      </c>
      <c r="E3253">
        <v>251.83</v>
      </c>
      <c r="F3253">
        <v>101.84</v>
      </c>
      <c r="G3253">
        <v>8.5250000000000004</v>
      </c>
      <c r="H3253">
        <v>5.827</v>
      </c>
      <c r="I3253">
        <v>9.6509999999999998</v>
      </c>
      <c r="J3253">
        <v>4.484</v>
      </c>
      <c r="K3253">
        <v>4.2779999999999996</v>
      </c>
      <c r="L3253">
        <v>24.870999999999999</v>
      </c>
    </row>
    <row r="3254" spans="1:12">
      <c r="A3254" s="15">
        <v>2008</v>
      </c>
      <c r="B3254">
        <v>8</v>
      </c>
      <c r="C3254">
        <v>6</v>
      </c>
      <c r="D3254" s="30">
        <f t="shared" si="50"/>
        <v>39666</v>
      </c>
      <c r="E3254">
        <v>251.53</v>
      </c>
      <c r="F3254">
        <v>101.69</v>
      </c>
      <c r="G3254">
        <v>8.5250000000000004</v>
      </c>
      <c r="H3254">
        <v>5.8239999999999998</v>
      </c>
      <c r="I3254">
        <v>9.6920000000000002</v>
      </c>
      <c r="J3254">
        <v>4.4790000000000001</v>
      </c>
      <c r="K3254">
        <v>4.2720000000000002</v>
      </c>
      <c r="L3254">
        <v>24.831</v>
      </c>
    </row>
    <row r="3255" spans="1:12">
      <c r="A3255" s="15">
        <v>2008</v>
      </c>
      <c r="B3255">
        <v>8</v>
      </c>
      <c r="C3255">
        <v>7</v>
      </c>
      <c r="D3255" s="30">
        <f t="shared" si="50"/>
        <v>39667</v>
      </c>
      <c r="E3255">
        <v>250.45</v>
      </c>
      <c r="F3255">
        <v>101.22</v>
      </c>
      <c r="G3255">
        <v>8.5250000000000004</v>
      </c>
      <c r="H3255">
        <v>5.8209999999999997</v>
      </c>
      <c r="I3255">
        <v>9.7620000000000005</v>
      </c>
      <c r="J3255">
        <v>4.4820000000000002</v>
      </c>
      <c r="K3255">
        <v>4.2729999999999997</v>
      </c>
      <c r="L3255">
        <v>24.827000000000002</v>
      </c>
    </row>
    <row r="3256" spans="1:12">
      <c r="A3256" s="15">
        <v>2008</v>
      </c>
      <c r="B3256">
        <v>8</v>
      </c>
      <c r="C3256">
        <v>8</v>
      </c>
      <c r="D3256" s="30">
        <f t="shared" si="50"/>
        <v>39668</v>
      </c>
      <c r="E3256">
        <v>248.24</v>
      </c>
      <c r="F3256">
        <v>100.28</v>
      </c>
      <c r="G3256">
        <v>8.5250000000000004</v>
      </c>
      <c r="H3256">
        <v>5.8179999999999996</v>
      </c>
      <c r="I3256">
        <v>9.9870000000000001</v>
      </c>
      <c r="J3256">
        <v>4.4690000000000003</v>
      </c>
      <c r="K3256">
        <v>4.2560000000000002</v>
      </c>
      <c r="L3256">
        <v>24.716999999999999</v>
      </c>
    </row>
    <row r="3257" spans="1:12">
      <c r="A3257" s="15">
        <v>2008</v>
      </c>
      <c r="B3257">
        <v>8</v>
      </c>
      <c r="C3257">
        <v>11</v>
      </c>
      <c r="D3257" s="30">
        <f t="shared" si="50"/>
        <v>39671</v>
      </c>
      <c r="E3257">
        <v>259.7</v>
      </c>
      <c r="F3257">
        <v>104.96</v>
      </c>
      <c r="G3257">
        <v>8.5250000000000004</v>
      </c>
      <c r="H3257">
        <v>5.81</v>
      </c>
      <c r="I3257">
        <v>8.94</v>
      </c>
      <c r="J3257">
        <v>4.508</v>
      </c>
      <c r="K3257">
        <v>4.3150000000000004</v>
      </c>
      <c r="L3257">
        <v>25.039000000000001</v>
      </c>
    </row>
    <row r="3258" spans="1:12">
      <c r="A3258" s="15">
        <v>2008</v>
      </c>
      <c r="B3258">
        <v>8</v>
      </c>
      <c r="C3258">
        <v>12</v>
      </c>
      <c r="D3258" s="30">
        <f t="shared" si="50"/>
        <v>39672</v>
      </c>
      <c r="E3258">
        <v>252.47</v>
      </c>
      <c r="F3258">
        <v>101.94</v>
      </c>
      <c r="G3258">
        <v>8.5250000000000004</v>
      </c>
      <c r="H3258">
        <v>5.8070000000000004</v>
      </c>
      <c r="I3258">
        <v>9.6050000000000004</v>
      </c>
      <c r="J3258">
        <v>4.4790000000000001</v>
      </c>
      <c r="K3258">
        <v>4.274</v>
      </c>
      <c r="L3258">
        <v>24.785</v>
      </c>
    </row>
    <row r="3259" spans="1:12">
      <c r="A3259" s="15">
        <v>2008</v>
      </c>
      <c r="B3259">
        <v>8</v>
      </c>
      <c r="C3259">
        <v>13</v>
      </c>
      <c r="D3259" s="30">
        <f t="shared" si="50"/>
        <v>39673</v>
      </c>
      <c r="E3259">
        <v>250.29</v>
      </c>
      <c r="F3259">
        <v>101.01</v>
      </c>
      <c r="G3259">
        <v>8.5250000000000004</v>
      </c>
      <c r="H3259">
        <v>5.8049999999999997</v>
      </c>
      <c r="I3259">
        <v>9.8249999999999993</v>
      </c>
      <c r="J3259">
        <v>4.4669999999999996</v>
      </c>
      <c r="K3259">
        <v>4.258</v>
      </c>
      <c r="L3259">
        <v>24.677</v>
      </c>
    </row>
    <row r="3260" spans="1:12">
      <c r="A3260" s="15">
        <v>2008</v>
      </c>
      <c r="B3260">
        <v>8</v>
      </c>
      <c r="C3260">
        <v>14</v>
      </c>
      <c r="D3260" s="30">
        <f t="shared" si="50"/>
        <v>39674</v>
      </c>
      <c r="E3260">
        <v>250.05</v>
      </c>
      <c r="F3260">
        <v>100.88</v>
      </c>
      <c r="G3260">
        <v>8.5250000000000004</v>
      </c>
      <c r="H3260">
        <v>5.8019999999999996</v>
      </c>
      <c r="I3260">
        <v>9.8610000000000007</v>
      </c>
      <c r="J3260">
        <v>4.4619999999999997</v>
      </c>
      <c r="K3260">
        <v>4.2530000000000001</v>
      </c>
      <c r="L3260">
        <v>24.638999999999999</v>
      </c>
    </row>
    <row r="3261" spans="1:12">
      <c r="A3261" s="15">
        <v>2008</v>
      </c>
      <c r="B3261">
        <v>8</v>
      </c>
      <c r="C3261">
        <v>18</v>
      </c>
      <c r="D3261" s="30">
        <f t="shared" si="50"/>
        <v>39678</v>
      </c>
      <c r="E3261">
        <v>252.27</v>
      </c>
      <c r="F3261">
        <v>101.74</v>
      </c>
      <c r="G3261">
        <v>8.5250000000000004</v>
      </c>
      <c r="H3261">
        <v>5.7910000000000004</v>
      </c>
      <c r="I3261">
        <v>9.6769999999999996</v>
      </c>
      <c r="J3261">
        <v>4.4610000000000003</v>
      </c>
      <c r="K3261">
        <v>4.2549999999999999</v>
      </c>
      <c r="L3261">
        <v>24.617999999999999</v>
      </c>
    </row>
    <row r="3262" spans="1:12">
      <c r="A3262" s="15">
        <v>2008</v>
      </c>
      <c r="B3262">
        <v>8</v>
      </c>
      <c r="C3262">
        <v>20</v>
      </c>
      <c r="D3262" s="30">
        <f t="shared" si="50"/>
        <v>39680</v>
      </c>
      <c r="E3262">
        <v>250.66</v>
      </c>
      <c r="F3262">
        <v>101.02</v>
      </c>
      <c r="G3262">
        <v>8.5250000000000004</v>
      </c>
      <c r="H3262">
        <v>5.7850000000000001</v>
      </c>
      <c r="I3262">
        <v>9.8070000000000004</v>
      </c>
      <c r="J3262">
        <v>4.4589999999999996</v>
      </c>
      <c r="K3262">
        <v>4.2510000000000003</v>
      </c>
      <c r="L3262">
        <v>24.571000000000002</v>
      </c>
    </row>
    <row r="3263" spans="1:12">
      <c r="A3263" s="15">
        <v>2008</v>
      </c>
      <c r="B3263">
        <v>8</v>
      </c>
      <c r="C3263">
        <v>21</v>
      </c>
      <c r="D3263" s="30">
        <f t="shared" si="50"/>
        <v>39681</v>
      </c>
      <c r="E3263">
        <v>250.58</v>
      </c>
      <c r="F3263">
        <v>100.96</v>
      </c>
      <c r="G3263">
        <v>8.5250000000000004</v>
      </c>
      <c r="H3263">
        <v>5.782</v>
      </c>
      <c r="I3263">
        <v>9.827</v>
      </c>
      <c r="J3263">
        <v>4.4550000000000001</v>
      </c>
      <c r="K3263">
        <v>4.2469999999999999</v>
      </c>
      <c r="L3263">
        <v>24.539000000000001</v>
      </c>
    </row>
    <row r="3264" spans="1:12">
      <c r="A3264" s="15">
        <v>2008</v>
      </c>
      <c r="B3264">
        <v>8</v>
      </c>
      <c r="C3264">
        <v>22</v>
      </c>
      <c r="D3264" s="30">
        <f t="shared" si="50"/>
        <v>39682</v>
      </c>
      <c r="E3264">
        <v>251.51</v>
      </c>
      <c r="F3264">
        <v>101.32</v>
      </c>
      <c r="G3264">
        <v>8.5250000000000004</v>
      </c>
      <c r="H3264">
        <v>5.78</v>
      </c>
      <c r="I3264">
        <v>9.75</v>
      </c>
      <c r="J3264">
        <v>4.4560000000000004</v>
      </c>
      <c r="K3264">
        <v>4.2489999999999997</v>
      </c>
      <c r="L3264">
        <v>24.542999999999999</v>
      </c>
    </row>
    <row r="3265" spans="1:12">
      <c r="A3265" s="15">
        <v>2008</v>
      </c>
      <c r="B3265">
        <v>8</v>
      </c>
      <c r="C3265">
        <v>25</v>
      </c>
      <c r="D3265" s="30">
        <f t="shared" si="50"/>
        <v>39685</v>
      </c>
      <c r="E3265">
        <v>253.13</v>
      </c>
      <c r="F3265">
        <v>102.02</v>
      </c>
      <c r="G3265">
        <v>8.5250000000000004</v>
      </c>
      <c r="H3265">
        <v>5.7709999999999999</v>
      </c>
      <c r="I3265">
        <v>9.5809999999999995</v>
      </c>
      <c r="J3265">
        <v>4.46</v>
      </c>
      <c r="K3265">
        <v>4.2560000000000002</v>
      </c>
      <c r="L3265">
        <v>24.558</v>
      </c>
    </row>
    <row r="3266" spans="1:12">
      <c r="A3266" s="15">
        <v>2008</v>
      </c>
      <c r="B3266">
        <v>8</v>
      </c>
      <c r="C3266">
        <v>26</v>
      </c>
      <c r="D3266" s="30">
        <f t="shared" ref="D3266:D3329" si="51">DATE(A3266,B3266,C3266)</f>
        <v>39686</v>
      </c>
      <c r="E3266">
        <v>251.72</v>
      </c>
      <c r="F3266">
        <v>101.41</v>
      </c>
      <c r="G3266">
        <v>8.5250000000000004</v>
      </c>
      <c r="H3266">
        <v>5.7679999999999998</v>
      </c>
      <c r="I3266">
        <v>9.7270000000000003</v>
      </c>
      <c r="J3266">
        <v>4.4509999999999996</v>
      </c>
      <c r="K3266">
        <v>4.2439999999999998</v>
      </c>
      <c r="L3266">
        <v>24.478999999999999</v>
      </c>
    </row>
    <row r="3267" spans="1:12">
      <c r="A3267" s="15">
        <v>2008</v>
      </c>
      <c r="B3267">
        <v>8</v>
      </c>
      <c r="C3267">
        <v>27</v>
      </c>
      <c r="D3267" s="30">
        <f t="shared" si="51"/>
        <v>39687</v>
      </c>
      <c r="E3267">
        <v>253.69</v>
      </c>
      <c r="F3267">
        <v>102.2</v>
      </c>
      <c r="G3267">
        <v>8.5250000000000004</v>
      </c>
      <c r="H3267">
        <v>5.766</v>
      </c>
      <c r="I3267">
        <v>9.5500000000000007</v>
      </c>
      <c r="J3267">
        <v>4.4560000000000004</v>
      </c>
      <c r="K3267">
        <v>4.2530000000000001</v>
      </c>
      <c r="L3267">
        <v>24.52</v>
      </c>
    </row>
    <row r="3268" spans="1:12">
      <c r="A3268" s="15">
        <v>2008</v>
      </c>
      <c r="B3268">
        <v>8</v>
      </c>
      <c r="C3268">
        <v>28</v>
      </c>
      <c r="D3268" s="30">
        <f t="shared" si="51"/>
        <v>39688</v>
      </c>
      <c r="E3268">
        <v>259.58</v>
      </c>
      <c r="F3268">
        <v>104.61</v>
      </c>
      <c r="G3268">
        <v>8.5250000000000004</v>
      </c>
      <c r="H3268">
        <v>5.7629999999999999</v>
      </c>
      <c r="I3268">
        <v>9.01</v>
      </c>
      <c r="J3268">
        <v>4.4770000000000003</v>
      </c>
      <c r="K3268">
        <v>4.2839999999999998</v>
      </c>
      <c r="L3268">
        <v>24.696000000000002</v>
      </c>
    </row>
    <row r="3269" spans="1:12">
      <c r="A3269" s="15">
        <v>2008</v>
      </c>
      <c r="B3269">
        <v>8</v>
      </c>
      <c r="C3269">
        <v>29</v>
      </c>
      <c r="D3269" s="30">
        <f t="shared" si="51"/>
        <v>39689</v>
      </c>
      <c r="E3269">
        <v>255.1</v>
      </c>
      <c r="F3269">
        <v>102.73</v>
      </c>
      <c r="G3269">
        <v>8.5250000000000004</v>
      </c>
      <c r="H3269">
        <v>5.76</v>
      </c>
      <c r="I3269">
        <v>9.44</v>
      </c>
      <c r="J3269">
        <v>4.4550000000000001</v>
      </c>
      <c r="K3269">
        <v>4.2539999999999996</v>
      </c>
      <c r="L3269">
        <v>24.510999999999999</v>
      </c>
    </row>
    <row r="3270" spans="1:12">
      <c r="A3270" s="15">
        <v>2008</v>
      </c>
      <c r="B3270">
        <v>9</v>
      </c>
      <c r="C3270">
        <v>1</v>
      </c>
      <c r="D3270" s="30">
        <f t="shared" si="51"/>
        <v>39692</v>
      </c>
      <c r="E3270">
        <v>260.47000000000003</v>
      </c>
      <c r="F3270">
        <v>104.9</v>
      </c>
      <c r="G3270">
        <v>8.5250000000000004</v>
      </c>
      <c r="H3270">
        <v>5.7549999999999999</v>
      </c>
      <c r="I3270">
        <v>8.9610000000000003</v>
      </c>
      <c r="J3270">
        <v>4.4710000000000001</v>
      </c>
      <c r="K3270">
        <v>4.2789999999999999</v>
      </c>
      <c r="L3270">
        <v>24.638999999999999</v>
      </c>
    </row>
    <row r="3271" spans="1:12">
      <c r="A3271" s="15">
        <v>2008</v>
      </c>
      <c r="B3271">
        <v>9</v>
      </c>
      <c r="C3271">
        <v>2</v>
      </c>
      <c r="D3271" s="30">
        <f t="shared" si="51"/>
        <v>39693</v>
      </c>
      <c r="E3271">
        <v>263.38</v>
      </c>
      <c r="F3271">
        <v>106.08</v>
      </c>
      <c r="G3271">
        <v>8.5250000000000004</v>
      </c>
      <c r="H3271">
        <v>5.7519999999999998</v>
      </c>
      <c r="I3271">
        <v>8.7059999999999995</v>
      </c>
      <c r="J3271">
        <v>4.4790000000000001</v>
      </c>
      <c r="K3271">
        <v>4.2930000000000001</v>
      </c>
      <c r="L3271">
        <v>24.709</v>
      </c>
    </row>
    <row r="3272" spans="1:12">
      <c r="A3272" s="15">
        <v>2008</v>
      </c>
      <c r="B3272">
        <v>9</v>
      </c>
      <c r="C3272">
        <v>4</v>
      </c>
      <c r="D3272" s="30">
        <f t="shared" si="51"/>
        <v>39695</v>
      </c>
      <c r="E3272">
        <v>256.51</v>
      </c>
      <c r="F3272">
        <v>104.08</v>
      </c>
      <c r="G3272">
        <v>8.5250000000000004</v>
      </c>
      <c r="H3272">
        <v>5.7460000000000004</v>
      </c>
      <c r="I3272">
        <v>8.9640000000000004</v>
      </c>
      <c r="J3272">
        <v>4.5010000000000003</v>
      </c>
      <c r="K3272">
        <v>4.3070000000000004</v>
      </c>
      <c r="L3272">
        <v>24.773</v>
      </c>
    </row>
    <row r="3273" spans="1:12">
      <c r="A3273" s="15">
        <v>2008</v>
      </c>
      <c r="B3273">
        <v>9</v>
      </c>
      <c r="C3273">
        <v>5</v>
      </c>
      <c r="D3273" s="30">
        <f t="shared" si="51"/>
        <v>39696</v>
      </c>
      <c r="E3273">
        <v>260.27</v>
      </c>
      <c r="F3273">
        <v>105.61</v>
      </c>
      <c r="G3273">
        <v>8.5250000000000004</v>
      </c>
      <c r="H3273">
        <v>5.7430000000000003</v>
      </c>
      <c r="I3273">
        <v>8.6310000000000002</v>
      </c>
      <c r="J3273">
        <v>4.5119999999999996</v>
      </c>
      <c r="K3273">
        <v>4.3250000000000002</v>
      </c>
      <c r="L3273">
        <v>24.869</v>
      </c>
    </row>
    <row r="3274" spans="1:12">
      <c r="A3274" s="15">
        <v>2008</v>
      </c>
      <c r="B3274">
        <v>9</v>
      </c>
      <c r="C3274">
        <v>8</v>
      </c>
      <c r="D3274" s="30">
        <f t="shared" si="51"/>
        <v>39699</v>
      </c>
      <c r="E3274">
        <v>260.02</v>
      </c>
      <c r="F3274">
        <v>105.47</v>
      </c>
      <c r="G3274">
        <v>8.5250000000000004</v>
      </c>
      <c r="H3274">
        <v>5.7350000000000003</v>
      </c>
      <c r="I3274">
        <v>8.6679999999999993</v>
      </c>
      <c r="J3274">
        <v>4.5039999999999996</v>
      </c>
      <c r="K3274">
        <v>4.3170000000000002</v>
      </c>
      <c r="L3274">
        <v>24.79</v>
      </c>
    </row>
    <row r="3275" spans="1:12">
      <c r="A3275" s="15">
        <v>2008</v>
      </c>
      <c r="B3275">
        <v>9</v>
      </c>
      <c r="C3275">
        <v>9</v>
      </c>
      <c r="D3275" s="30">
        <f t="shared" si="51"/>
        <v>39700</v>
      </c>
      <c r="E3275">
        <v>259.04000000000002</v>
      </c>
      <c r="F3275">
        <v>105.04</v>
      </c>
      <c r="G3275">
        <v>8.5250000000000004</v>
      </c>
      <c r="H3275">
        <v>5.7320000000000002</v>
      </c>
      <c r="I3275">
        <v>8.7560000000000002</v>
      </c>
      <c r="J3275">
        <v>4.5</v>
      </c>
      <c r="K3275">
        <v>4.3109999999999999</v>
      </c>
      <c r="L3275">
        <v>24.747</v>
      </c>
    </row>
    <row r="3276" spans="1:12">
      <c r="A3276" s="15">
        <v>2008</v>
      </c>
      <c r="B3276">
        <v>9</v>
      </c>
      <c r="C3276">
        <v>10</v>
      </c>
      <c r="D3276" s="30">
        <f t="shared" si="51"/>
        <v>39701</v>
      </c>
      <c r="E3276">
        <v>259.77999999999997</v>
      </c>
      <c r="F3276">
        <v>105.32</v>
      </c>
      <c r="G3276">
        <v>8.5250000000000004</v>
      </c>
      <c r="H3276">
        <v>5.73</v>
      </c>
      <c r="I3276">
        <v>8.6989999999999998</v>
      </c>
      <c r="J3276">
        <v>4.4989999999999997</v>
      </c>
      <c r="K3276">
        <v>4.3120000000000003</v>
      </c>
      <c r="L3276">
        <v>24.742000000000001</v>
      </c>
    </row>
    <row r="3277" spans="1:12">
      <c r="A3277" s="15">
        <v>2008</v>
      </c>
      <c r="B3277">
        <v>9</v>
      </c>
      <c r="C3277">
        <v>11</v>
      </c>
      <c r="D3277" s="30">
        <f t="shared" si="51"/>
        <v>39702</v>
      </c>
      <c r="E3277">
        <v>257.58999999999997</v>
      </c>
      <c r="F3277">
        <v>104.39</v>
      </c>
      <c r="G3277">
        <v>8.5250000000000004</v>
      </c>
      <c r="H3277">
        <v>5.7270000000000003</v>
      </c>
      <c r="I3277">
        <v>8.8780000000000001</v>
      </c>
      <c r="J3277">
        <v>4.4950000000000001</v>
      </c>
      <c r="K3277">
        <v>4.3040000000000003</v>
      </c>
      <c r="L3277">
        <v>24.687000000000001</v>
      </c>
    </row>
    <row r="3278" spans="1:12">
      <c r="A3278" s="15">
        <v>2008</v>
      </c>
      <c r="B3278">
        <v>9</v>
      </c>
      <c r="C3278">
        <v>12</v>
      </c>
      <c r="D3278" s="30">
        <f t="shared" si="51"/>
        <v>39703</v>
      </c>
      <c r="E3278">
        <v>261.39</v>
      </c>
      <c r="F3278">
        <v>105.93</v>
      </c>
      <c r="G3278">
        <v>8.5250000000000004</v>
      </c>
      <c r="H3278">
        <v>5.7240000000000002</v>
      </c>
      <c r="I3278">
        <v>8.5429999999999993</v>
      </c>
      <c r="J3278">
        <v>4.5069999999999997</v>
      </c>
      <c r="K3278">
        <v>4.3220000000000001</v>
      </c>
      <c r="L3278">
        <v>24.783999999999999</v>
      </c>
    </row>
    <row r="3279" spans="1:12">
      <c r="A3279" s="15">
        <v>2008</v>
      </c>
      <c r="B3279">
        <v>9</v>
      </c>
      <c r="C3279">
        <v>15</v>
      </c>
      <c r="D3279" s="30">
        <f t="shared" si="51"/>
        <v>39706</v>
      </c>
      <c r="E3279">
        <v>259.58999999999997</v>
      </c>
      <c r="F3279">
        <v>105.11</v>
      </c>
      <c r="G3279">
        <v>8.5250000000000004</v>
      </c>
      <c r="H3279">
        <v>5.7160000000000002</v>
      </c>
      <c r="I3279">
        <v>8.7390000000000008</v>
      </c>
      <c r="J3279">
        <v>4.49</v>
      </c>
      <c r="K3279">
        <v>4.3019999999999996</v>
      </c>
      <c r="L3279">
        <v>24.638000000000002</v>
      </c>
    </row>
    <row r="3280" spans="1:12">
      <c r="A3280" s="15">
        <v>2008</v>
      </c>
      <c r="B3280">
        <v>9</v>
      </c>
      <c r="C3280">
        <v>16</v>
      </c>
      <c r="D3280" s="30">
        <f t="shared" si="51"/>
        <v>39707</v>
      </c>
      <c r="E3280">
        <v>265.83</v>
      </c>
      <c r="F3280">
        <v>107.66</v>
      </c>
      <c r="G3280">
        <v>8.5250000000000004</v>
      </c>
      <c r="H3280">
        <v>5.7130000000000001</v>
      </c>
      <c r="I3280">
        <v>8.1890000000000001</v>
      </c>
      <c r="J3280">
        <v>4.5110000000000001</v>
      </c>
      <c r="K3280">
        <v>4.3339999999999996</v>
      </c>
      <c r="L3280">
        <v>24.812000000000001</v>
      </c>
    </row>
    <row r="3281" spans="1:12">
      <c r="A3281" s="15">
        <v>2008</v>
      </c>
      <c r="B3281">
        <v>9</v>
      </c>
      <c r="C3281">
        <v>17</v>
      </c>
      <c r="D3281" s="30">
        <f t="shared" si="51"/>
        <v>39708</v>
      </c>
      <c r="E3281">
        <v>261.91000000000003</v>
      </c>
      <c r="F3281">
        <v>106.02</v>
      </c>
      <c r="G3281">
        <v>8.5250000000000004</v>
      </c>
      <c r="H3281">
        <v>5.71</v>
      </c>
      <c r="I3281">
        <v>8.5500000000000007</v>
      </c>
      <c r="J3281">
        <v>4.4930000000000003</v>
      </c>
      <c r="K3281">
        <v>4.3090000000000002</v>
      </c>
      <c r="L3281">
        <v>24.655999999999999</v>
      </c>
    </row>
    <row r="3282" spans="1:12">
      <c r="A3282" s="15">
        <v>2008</v>
      </c>
      <c r="B3282">
        <v>9</v>
      </c>
      <c r="C3282">
        <v>18</v>
      </c>
      <c r="D3282" s="30">
        <f t="shared" si="51"/>
        <v>39709</v>
      </c>
      <c r="E3282">
        <v>259.45999999999998</v>
      </c>
      <c r="F3282">
        <v>104.98</v>
      </c>
      <c r="G3282">
        <v>8.5250000000000004</v>
      </c>
      <c r="H3282">
        <v>5.7069999999999999</v>
      </c>
      <c r="I3282">
        <v>8.7840000000000007</v>
      </c>
      <c r="J3282">
        <v>4.4800000000000004</v>
      </c>
      <c r="K3282">
        <v>4.2910000000000004</v>
      </c>
      <c r="L3282">
        <v>24.547000000000001</v>
      </c>
    </row>
    <row r="3283" spans="1:12">
      <c r="A3283" s="15">
        <v>2008</v>
      </c>
      <c r="B3283">
        <v>9</v>
      </c>
      <c r="C3283">
        <v>19</v>
      </c>
      <c r="D3283" s="30">
        <f t="shared" si="51"/>
        <v>39710</v>
      </c>
      <c r="E3283">
        <v>254.96</v>
      </c>
      <c r="F3283">
        <v>103.1</v>
      </c>
      <c r="G3283">
        <v>8.5250000000000004</v>
      </c>
      <c r="H3283">
        <v>5.7050000000000001</v>
      </c>
      <c r="I3283">
        <v>9.2129999999999992</v>
      </c>
      <c r="J3283">
        <v>4.4589999999999996</v>
      </c>
      <c r="K3283">
        <v>4.2619999999999996</v>
      </c>
      <c r="L3283">
        <v>24.367999999999999</v>
      </c>
    </row>
    <row r="3284" spans="1:12">
      <c r="A3284" s="15">
        <v>2008</v>
      </c>
      <c r="B3284">
        <v>9</v>
      </c>
      <c r="C3284">
        <v>22</v>
      </c>
      <c r="D3284" s="30">
        <f t="shared" si="51"/>
        <v>39713</v>
      </c>
      <c r="E3284">
        <v>256.91000000000003</v>
      </c>
      <c r="F3284">
        <v>103.83</v>
      </c>
      <c r="G3284">
        <v>8.5250000000000004</v>
      </c>
      <c r="H3284">
        <v>5.6959999999999997</v>
      </c>
      <c r="I3284">
        <v>9.0640000000000001</v>
      </c>
      <c r="J3284">
        <v>4.4569999999999999</v>
      </c>
      <c r="K3284">
        <v>4.2640000000000002</v>
      </c>
      <c r="L3284">
        <v>24.347000000000001</v>
      </c>
    </row>
    <row r="3285" spans="1:12">
      <c r="A3285" s="15">
        <v>2008</v>
      </c>
      <c r="B3285">
        <v>9</v>
      </c>
      <c r="C3285">
        <v>23</v>
      </c>
      <c r="D3285" s="30">
        <f t="shared" si="51"/>
        <v>39714</v>
      </c>
      <c r="E3285">
        <v>256.58</v>
      </c>
      <c r="F3285">
        <v>103.67</v>
      </c>
      <c r="G3285">
        <v>8.5250000000000004</v>
      </c>
      <c r="H3285">
        <v>5.6929999999999996</v>
      </c>
      <c r="I3285">
        <v>9.0969999999999995</v>
      </c>
      <c r="J3285">
        <v>4.4539999999999997</v>
      </c>
      <c r="K3285">
        <v>4.2610000000000001</v>
      </c>
      <c r="L3285">
        <v>24.32</v>
      </c>
    </row>
    <row r="3286" spans="1:12">
      <c r="A3286" s="15">
        <v>2008</v>
      </c>
      <c r="B3286">
        <v>9</v>
      </c>
      <c r="C3286">
        <v>24</v>
      </c>
      <c r="D3286" s="30">
        <f t="shared" si="51"/>
        <v>39715</v>
      </c>
      <c r="E3286">
        <v>255.39</v>
      </c>
      <c r="F3286">
        <v>103.15</v>
      </c>
      <c r="G3286">
        <v>8.5250000000000004</v>
      </c>
      <c r="H3286">
        <v>5.6909999999999998</v>
      </c>
      <c r="I3286">
        <v>9.2200000000000006</v>
      </c>
      <c r="J3286">
        <v>4.4459999999999997</v>
      </c>
      <c r="K3286">
        <v>4.25</v>
      </c>
      <c r="L3286">
        <v>24.251000000000001</v>
      </c>
    </row>
    <row r="3287" spans="1:12">
      <c r="A3287" s="15">
        <v>2008</v>
      </c>
      <c r="B3287">
        <v>9</v>
      </c>
      <c r="C3287">
        <v>25</v>
      </c>
      <c r="D3287" s="30">
        <f t="shared" si="51"/>
        <v>39716</v>
      </c>
      <c r="E3287">
        <v>259.52</v>
      </c>
      <c r="F3287">
        <v>104.83</v>
      </c>
      <c r="G3287">
        <v>8.5250000000000004</v>
      </c>
      <c r="H3287">
        <v>5.6879999999999997</v>
      </c>
      <c r="I3287">
        <v>8.8469999999999995</v>
      </c>
      <c r="J3287">
        <v>4.4589999999999996</v>
      </c>
      <c r="K3287">
        <v>4.2709999999999999</v>
      </c>
      <c r="L3287">
        <v>24.36</v>
      </c>
    </row>
    <row r="3288" spans="1:12">
      <c r="A3288" s="15">
        <v>2008</v>
      </c>
      <c r="B3288">
        <v>9</v>
      </c>
      <c r="C3288">
        <v>26</v>
      </c>
      <c r="D3288" s="30">
        <f t="shared" si="51"/>
        <v>39717</v>
      </c>
      <c r="E3288">
        <v>256.58</v>
      </c>
      <c r="F3288">
        <v>103.59</v>
      </c>
      <c r="G3288">
        <v>8.5250000000000004</v>
      </c>
      <c r="H3288">
        <v>5.6849999999999996</v>
      </c>
      <c r="I3288">
        <v>9.1310000000000002</v>
      </c>
      <c r="J3288">
        <v>4.4450000000000003</v>
      </c>
      <c r="K3288">
        <v>4.25</v>
      </c>
      <c r="L3288">
        <v>24.233000000000001</v>
      </c>
    </row>
    <row r="3289" spans="1:12">
      <c r="A3289" s="15">
        <v>2008</v>
      </c>
      <c r="B3289">
        <v>9</v>
      </c>
      <c r="C3289">
        <v>29</v>
      </c>
      <c r="D3289" s="30">
        <f t="shared" si="51"/>
        <v>39720</v>
      </c>
      <c r="E3289">
        <v>254.36</v>
      </c>
      <c r="F3289">
        <v>102.6</v>
      </c>
      <c r="G3289">
        <v>8.5250000000000004</v>
      </c>
      <c r="H3289">
        <v>5.6769999999999996</v>
      </c>
      <c r="I3289">
        <v>9.375</v>
      </c>
      <c r="J3289">
        <v>4.4260000000000002</v>
      </c>
      <c r="K3289">
        <v>4.2279999999999998</v>
      </c>
      <c r="L3289">
        <v>24.071999999999999</v>
      </c>
    </row>
    <row r="3290" spans="1:12">
      <c r="A3290" s="15">
        <v>2008</v>
      </c>
      <c r="B3290">
        <v>10</v>
      </c>
      <c r="C3290">
        <v>1</v>
      </c>
      <c r="D3290" s="30">
        <f t="shared" si="51"/>
        <v>39722</v>
      </c>
      <c r="E3290">
        <v>260.76</v>
      </c>
      <c r="F3290">
        <v>105.19</v>
      </c>
      <c r="G3290">
        <v>8.5250000000000004</v>
      </c>
      <c r="H3290">
        <v>5.6710000000000003</v>
      </c>
      <c r="I3290">
        <v>8.7989999999999995</v>
      </c>
      <c r="J3290">
        <v>4.4450000000000003</v>
      </c>
      <c r="K3290">
        <v>4.258</v>
      </c>
      <c r="L3290">
        <v>24.228999999999999</v>
      </c>
    </row>
    <row r="3291" spans="1:12">
      <c r="A3291" s="15">
        <v>2008</v>
      </c>
      <c r="B3291">
        <v>10</v>
      </c>
      <c r="C3291">
        <v>3</v>
      </c>
      <c r="D3291" s="30">
        <f t="shared" si="51"/>
        <v>39724</v>
      </c>
      <c r="E3291">
        <v>262.08</v>
      </c>
      <c r="F3291">
        <v>105.68</v>
      </c>
      <c r="G3291">
        <v>8.5250000000000004</v>
      </c>
      <c r="H3291">
        <v>5.6660000000000004</v>
      </c>
      <c r="I3291">
        <v>8.6989999999999998</v>
      </c>
      <c r="J3291">
        <v>4.444</v>
      </c>
      <c r="K3291">
        <v>4.258</v>
      </c>
      <c r="L3291">
        <v>24.213999999999999</v>
      </c>
    </row>
    <row r="3292" spans="1:12">
      <c r="A3292" s="15">
        <v>2008</v>
      </c>
      <c r="B3292">
        <v>10</v>
      </c>
      <c r="C3292">
        <v>6</v>
      </c>
      <c r="D3292" s="30">
        <f t="shared" si="51"/>
        <v>39727</v>
      </c>
      <c r="E3292">
        <v>264.39999999999998</v>
      </c>
      <c r="F3292">
        <v>106.71</v>
      </c>
      <c r="G3292">
        <v>8.5250000000000004</v>
      </c>
      <c r="H3292">
        <v>5.657</v>
      </c>
      <c r="I3292">
        <v>8.4570000000000007</v>
      </c>
      <c r="J3292">
        <v>4.452</v>
      </c>
      <c r="K3292">
        <v>4.2709999999999999</v>
      </c>
      <c r="L3292">
        <v>24.26</v>
      </c>
    </row>
    <row r="3293" spans="1:12">
      <c r="A3293" s="15">
        <v>2008</v>
      </c>
      <c r="B3293">
        <v>10</v>
      </c>
      <c r="C3293">
        <v>7</v>
      </c>
      <c r="D3293" s="30">
        <f t="shared" si="51"/>
        <v>39728</v>
      </c>
      <c r="E3293">
        <v>262.36</v>
      </c>
      <c r="F3293">
        <v>105.84</v>
      </c>
      <c r="G3293">
        <v>8.5250000000000004</v>
      </c>
      <c r="H3293">
        <v>5.6550000000000002</v>
      </c>
      <c r="I3293">
        <v>8.6539999999999999</v>
      </c>
      <c r="J3293">
        <v>4.4409999999999998</v>
      </c>
      <c r="K3293">
        <v>4.2560000000000002</v>
      </c>
      <c r="L3293">
        <v>24.164999999999999</v>
      </c>
    </row>
    <row r="3294" spans="1:12">
      <c r="A3294" s="15">
        <v>2008</v>
      </c>
      <c r="B3294">
        <v>10</v>
      </c>
      <c r="C3294">
        <v>8</v>
      </c>
      <c r="D3294" s="30">
        <f t="shared" si="51"/>
        <v>39729</v>
      </c>
      <c r="E3294">
        <v>264.49</v>
      </c>
      <c r="F3294">
        <v>106.69</v>
      </c>
      <c r="G3294">
        <v>8.5250000000000004</v>
      </c>
      <c r="H3294">
        <v>5.6520000000000001</v>
      </c>
      <c r="I3294">
        <v>8.4710000000000001</v>
      </c>
      <c r="J3294">
        <v>4.4459999999999997</v>
      </c>
      <c r="K3294">
        <v>4.2649999999999997</v>
      </c>
      <c r="L3294">
        <v>24.206</v>
      </c>
    </row>
    <row r="3295" spans="1:12">
      <c r="A3295" s="15">
        <v>2008</v>
      </c>
      <c r="B3295">
        <v>10</v>
      </c>
      <c r="C3295">
        <v>10</v>
      </c>
      <c r="D3295" s="30">
        <f t="shared" si="51"/>
        <v>39731</v>
      </c>
      <c r="E3295">
        <v>266.14999999999998</v>
      </c>
      <c r="F3295">
        <v>107.33</v>
      </c>
      <c r="G3295">
        <v>8.5250000000000004</v>
      </c>
      <c r="H3295">
        <v>5.6459999999999999</v>
      </c>
      <c r="I3295">
        <v>8.3420000000000005</v>
      </c>
      <c r="J3295">
        <v>4.4459999999999997</v>
      </c>
      <c r="K3295">
        <v>4.2679999999999998</v>
      </c>
      <c r="L3295">
        <v>24.202000000000002</v>
      </c>
    </row>
    <row r="3296" spans="1:12">
      <c r="A3296" s="15">
        <v>2008</v>
      </c>
      <c r="B3296">
        <v>10</v>
      </c>
      <c r="C3296">
        <v>13</v>
      </c>
      <c r="D3296" s="30">
        <f t="shared" si="51"/>
        <v>39734</v>
      </c>
      <c r="E3296">
        <v>267.27999999999997</v>
      </c>
      <c r="F3296">
        <v>108.12</v>
      </c>
      <c r="G3296">
        <v>8.5250000000000004</v>
      </c>
      <c r="H3296">
        <v>5.6379999999999999</v>
      </c>
      <c r="I3296">
        <v>8.1</v>
      </c>
      <c r="J3296">
        <v>4.4640000000000004</v>
      </c>
      <c r="K3296">
        <v>4.29</v>
      </c>
      <c r="L3296">
        <v>24.303000000000001</v>
      </c>
    </row>
    <row r="3297" spans="1:12">
      <c r="A3297" s="15">
        <v>2008</v>
      </c>
      <c r="B3297">
        <v>10</v>
      </c>
      <c r="C3297">
        <v>14</v>
      </c>
      <c r="D3297" s="30">
        <f t="shared" si="51"/>
        <v>39735</v>
      </c>
      <c r="E3297">
        <v>265.95999999999998</v>
      </c>
      <c r="F3297">
        <v>107.55</v>
      </c>
      <c r="G3297">
        <v>8.5250000000000004</v>
      </c>
      <c r="H3297">
        <v>5.6349999999999998</v>
      </c>
      <c r="I3297">
        <v>8.2279999999999998</v>
      </c>
      <c r="J3297">
        <v>4.4560000000000004</v>
      </c>
      <c r="K3297">
        <v>4.28</v>
      </c>
      <c r="L3297">
        <v>24.233000000000001</v>
      </c>
    </row>
    <row r="3298" spans="1:12">
      <c r="A3298" s="15">
        <v>2008</v>
      </c>
      <c r="B3298">
        <v>10</v>
      </c>
      <c r="C3298">
        <v>15</v>
      </c>
      <c r="D3298" s="30">
        <f t="shared" si="51"/>
        <v>39736</v>
      </c>
      <c r="E3298">
        <v>267.81</v>
      </c>
      <c r="F3298">
        <v>108.29</v>
      </c>
      <c r="G3298">
        <v>8.5250000000000004</v>
      </c>
      <c r="H3298">
        <v>5.6319999999999997</v>
      </c>
      <c r="I3298">
        <v>8.0730000000000004</v>
      </c>
      <c r="J3298">
        <v>4.4589999999999996</v>
      </c>
      <c r="K3298">
        <v>4.2859999999999996</v>
      </c>
      <c r="L3298">
        <v>24.263000000000002</v>
      </c>
    </row>
    <row r="3299" spans="1:12">
      <c r="A3299" s="15">
        <v>2008</v>
      </c>
      <c r="B3299">
        <v>10</v>
      </c>
      <c r="C3299">
        <v>16</v>
      </c>
      <c r="D3299" s="30">
        <f t="shared" si="51"/>
        <v>39737</v>
      </c>
      <c r="E3299">
        <v>267.87</v>
      </c>
      <c r="F3299">
        <v>108.29</v>
      </c>
      <c r="G3299">
        <v>8.5250000000000004</v>
      </c>
      <c r="H3299">
        <v>5.63</v>
      </c>
      <c r="I3299">
        <v>7.9539999999999997</v>
      </c>
      <c r="J3299">
        <v>4.4859999999999998</v>
      </c>
      <c r="K3299">
        <v>4.3140000000000001</v>
      </c>
      <c r="L3299">
        <v>24.41</v>
      </c>
    </row>
    <row r="3300" spans="1:12">
      <c r="A3300" s="15">
        <v>2008</v>
      </c>
      <c r="B3300">
        <v>10</v>
      </c>
      <c r="C3300">
        <v>17</v>
      </c>
      <c r="D3300" s="30">
        <f t="shared" si="51"/>
        <v>39738</v>
      </c>
      <c r="E3300">
        <v>267.74</v>
      </c>
      <c r="F3300">
        <v>108.21</v>
      </c>
      <c r="G3300">
        <v>8.5250000000000004</v>
      </c>
      <c r="H3300">
        <v>5.6269999999999998</v>
      </c>
      <c r="I3300">
        <v>7.976</v>
      </c>
      <c r="J3300">
        <v>4.4820000000000002</v>
      </c>
      <c r="K3300">
        <v>4.3099999999999996</v>
      </c>
      <c r="L3300">
        <v>24.376999999999999</v>
      </c>
    </row>
    <row r="3301" spans="1:12">
      <c r="A3301" s="15">
        <v>2008</v>
      </c>
      <c r="B3301">
        <v>10</v>
      </c>
      <c r="C3301">
        <v>20</v>
      </c>
      <c r="D3301" s="30">
        <f t="shared" si="51"/>
        <v>39741</v>
      </c>
      <c r="E3301">
        <v>268.44</v>
      </c>
      <c r="F3301">
        <v>108.56</v>
      </c>
      <c r="G3301">
        <v>8.5250000000000004</v>
      </c>
      <c r="H3301">
        <v>5.6180000000000003</v>
      </c>
      <c r="I3301">
        <v>7.8860000000000001</v>
      </c>
      <c r="J3301">
        <v>4.4829999999999997</v>
      </c>
      <c r="K3301">
        <v>4.3129999999999997</v>
      </c>
      <c r="L3301">
        <v>24.364000000000001</v>
      </c>
    </row>
    <row r="3302" spans="1:12">
      <c r="A3302" s="15">
        <v>2008</v>
      </c>
      <c r="B3302">
        <v>10</v>
      </c>
      <c r="C3302">
        <v>22</v>
      </c>
      <c r="D3302" s="30">
        <f t="shared" si="51"/>
        <v>39743</v>
      </c>
      <c r="E3302">
        <v>271.08</v>
      </c>
      <c r="F3302">
        <v>109.6</v>
      </c>
      <c r="G3302">
        <v>8.5250000000000004</v>
      </c>
      <c r="H3302">
        <v>5.6130000000000004</v>
      </c>
      <c r="I3302">
        <v>7.6760000000000002</v>
      </c>
      <c r="J3302">
        <v>4.4859999999999998</v>
      </c>
      <c r="K3302">
        <v>4.32</v>
      </c>
      <c r="L3302">
        <v>24.387</v>
      </c>
    </row>
    <row r="3303" spans="1:12">
      <c r="A3303" s="15">
        <v>2008</v>
      </c>
      <c r="B3303">
        <v>10</v>
      </c>
      <c r="C3303">
        <v>23</v>
      </c>
      <c r="D3303" s="30">
        <f t="shared" si="51"/>
        <v>39744</v>
      </c>
      <c r="E3303">
        <v>269.97000000000003</v>
      </c>
      <c r="F3303">
        <v>109.12</v>
      </c>
      <c r="G3303">
        <v>8.5250000000000004</v>
      </c>
      <c r="H3303">
        <v>5.61</v>
      </c>
      <c r="I3303">
        <v>7.782</v>
      </c>
      <c r="J3303">
        <v>4.4790000000000001</v>
      </c>
      <c r="K3303">
        <v>4.3109999999999999</v>
      </c>
      <c r="L3303">
        <v>24.326000000000001</v>
      </c>
    </row>
    <row r="3304" spans="1:12">
      <c r="A3304" s="15">
        <v>2008</v>
      </c>
      <c r="B3304">
        <v>10</v>
      </c>
      <c r="C3304">
        <v>24</v>
      </c>
      <c r="D3304" s="30">
        <f t="shared" si="51"/>
        <v>39745</v>
      </c>
      <c r="E3304">
        <v>268.02</v>
      </c>
      <c r="F3304">
        <v>108.3</v>
      </c>
      <c r="G3304">
        <v>8.5250000000000004</v>
      </c>
      <c r="H3304">
        <v>5.6070000000000002</v>
      </c>
      <c r="I3304">
        <v>7.9630000000000001</v>
      </c>
      <c r="J3304">
        <v>4.4690000000000003</v>
      </c>
      <c r="K3304">
        <v>4.298</v>
      </c>
      <c r="L3304">
        <v>24.238</v>
      </c>
    </row>
    <row r="3305" spans="1:12">
      <c r="A3305" s="15">
        <v>2008</v>
      </c>
      <c r="B3305">
        <v>10</v>
      </c>
      <c r="C3305">
        <v>27</v>
      </c>
      <c r="D3305" s="30">
        <f t="shared" si="51"/>
        <v>39748</v>
      </c>
      <c r="E3305">
        <v>273.5</v>
      </c>
      <c r="F3305">
        <v>110.47</v>
      </c>
      <c r="G3305">
        <v>8.5250000000000004</v>
      </c>
      <c r="H3305">
        <v>5.5990000000000002</v>
      </c>
      <c r="I3305">
        <v>7.516</v>
      </c>
      <c r="J3305">
        <v>4.4790000000000001</v>
      </c>
      <c r="K3305">
        <v>4.3159999999999998</v>
      </c>
      <c r="L3305">
        <v>24.318000000000001</v>
      </c>
    </row>
    <row r="3306" spans="1:12">
      <c r="A3306" s="15">
        <v>2008</v>
      </c>
      <c r="B3306">
        <v>10</v>
      </c>
      <c r="C3306">
        <v>29</v>
      </c>
      <c r="D3306" s="30">
        <f t="shared" si="51"/>
        <v>39750</v>
      </c>
      <c r="E3306">
        <v>264.58999999999997</v>
      </c>
      <c r="F3306">
        <v>106.76</v>
      </c>
      <c r="G3306">
        <v>8.5250000000000004</v>
      </c>
      <c r="H3306">
        <v>5.593</v>
      </c>
      <c r="I3306">
        <v>8.3219999999999992</v>
      </c>
      <c r="J3306">
        <v>4.4400000000000004</v>
      </c>
      <c r="K3306">
        <v>4.2629999999999999</v>
      </c>
      <c r="L3306">
        <v>23.991</v>
      </c>
    </row>
    <row r="3307" spans="1:12">
      <c r="A3307" s="15">
        <v>2008</v>
      </c>
      <c r="B3307">
        <v>10</v>
      </c>
      <c r="C3307">
        <v>31</v>
      </c>
      <c r="D3307" s="30">
        <f t="shared" si="51"/>
        <v>39752</v>
      </c>
      <c r="E3307">
        <v>272.10000000000002</v>
      </c>
      <c r="F3307">
        <v>109.79</v>
      </c>
      <c r="G3307">
        <v>8.5250000000000004</v>
      </c>
      <c r="H3307">
        <v>5.5880000000000001</v>
      </c>
      <c r="I3307">
        <v>7.6779999999999999</v>
      </c>
      <c r="J3307">
        <v>4.4610000000000003</v>
      </c>
      <c r="K3307">
        <v>4.2960000000000003</v>
      </c>
      <c r="L3307">
        <v>24.163</v>
      </c>
    </row>
    <row r="3308" spans="1:12">
      <c r="A3308" s="15">
        <v>2008</v>
      </c>
      <c r="B3308">
        <v>11</v>
      </c>
      <c r="C3308">
        <v>3</v>
      </c>
      <c r="D3308" s="30">
        <f t="shared" si="51"/>
        <v>39755</v>
      </c>
      <c r="E3308">
        <v>268.04000000000002</v>
      </c>
      <c r="F3308">
        <v>108.07</v>
      </c>
      <c r="G3308">
        <v>8.5250000000000004</v>
      </c>
      <c r="H3308">
        <v>5.5819999999999999</v>
      </c>
      <c r="I3308">
        <v>7.992</v>
      </c>
      <c r="J3308">
        <v>4.4550000000000001</v>
      </c>
      <c r="K3308">
        <v>4.2830000000000004</v>
      </c>
      <c r="L3308">
        <v>24.071000000000002</v>
      </c>
    </row>
    <row r="3309" spans="1:12">
      <c r="A3309" s="15">
        <v>2008</v>
      </c>
      <c r="B3309">
        <v>11</v>
      </c>
      <c r="C3309">
        <v>4</v>
      </c>
      <c r="D3309" s="30">
        <f t="shared" si="51"/>
        <v>39756</v>
      </c>
      <c r="E3309">
        <v>271.49</v>
      </c>
      <c r="F3309">
        <v>109.46</v>
      </c>
      <c r="G3309">
        <v>8.4939999999999998</v>
      </c>
      <c r="H3309">
        <v>5.593</v>
      </c>
      <c r="I3309">
        <v>7.6879999999999997</v>
      </c>
      <c r="J3309">
        <v>4.4779999999999998</v>
      </c>
      <c r="K3309">
        <v>4.3120000000000003</v>
      </c>
      <c r="L3309">
        <v>24.247</v>
      </c>
    </row>
    <row r="3310" spans="1:12">
      <c r="A3310" s="15">
        <v>2008</v>
      </c>
      <c r="B3310">
        <v>11</v>
      </c>
      <c r="C3310">
        <v>5</v>
      </c>
      <c r="D3310" s="30">
        <f t="shared" si="51"/>
        <v>39757</v>
      </c>
      <c r="E3310">
        <v>269.06</v>
      </c>
      <c r="F3310">
        <v>108.44</v>
      </c>
      <c r="G3310">
        <v>8.4939999999999998</v>
      </c>
      <c r="H3310">
        <v>5.59</v>
      </c>
      <c r="I3310">
        <v>7.91</v>
      </c>
      <c r="J3310">
        <v>4.4660000000000002</v>
      </c>
      <c r="K3310">
        <v>4.2960000000000003</v>
      </c>
      <c r="L3310">
        <v>24.146999999999998</v>
      </c>
    </row>
    <row r="3311" spans="1:12">
      <c r="A3311" s="15">
        <v>2008</v>
      </c>
      <c r="B3311">
        <v>11</v>
      </c>
      <c r="C3311">
        <v>6</v>
      </c>
      <c r="D3311" s="30">
        <f t="shared" si="51"/>
        <v>39758</v>
      </c>
      <c r="E3311">
        <v>273.42</v>
      </c>
      <c r="F3311">
        <v>110.2</v>
      </c>
      <c r="G3311">
        <v>8.4939999999999998</v>
      </c>
      <c r="H3311">
        <v>5.5869999999999997</v>
      </c>
      <c r="I3311">
        <v>7.5410000000000004</v>
      </c>
      <c r="J3311">
        <v>4.4779999999999998</v>
      </c>
      <c r="K3311">
        <v>4.3159999999999998</v>
      </c>
      <c r="L3311">
        <v>24.247</v>
      </c>
    </row>
    <row r="3312" spans="1:12">
      <c r="A3312" s="15">
        <v>2008</v>
      </c>
      <c r="B3312">
        <v>11</v>
      </c>
      <c r="C3312">
        <v>7</v>
      </c>
      <c r="D3312" s="30">
        <f t="shared" si="51"/>
        <v>39759</v>
      </c>
      <c r="E3312">
        <v>272.01</v>
      </c>
      <c r="F3312">
        <v>109.6</v>
      </c>
      <c r="G3312">
        <v>8.4939999999999998</v>
      </c>
      <c r="H3312">
        <v>5.5839999999999996</v>
      </c>
      <c r="I3312">
        <v>7.673</v>
      </c>
      <c r="J3312">
        <v>4.47</v>
      </c>
      <c r="K3312">
        <v>4.3049999999999997</v>
      </c>
      <c r="L3312">
        <v>24.177</v>
      </c>
    </row>
    <row r="3313" spans="1:12">
      <c r="A3313" s="15">
        <v>2008</v>
      </c>
      <c r="B3313">
        <v>11</v>
      </c>
      <c r="C3313">
        <v>10</v>
      </c>
      <c r="D3313" s="30">
        <f t="shared" si="51"/>
        <v>39762</v>
      </c>
      <c r="E3313">
        <v>271.76</v>
      </c>
      <c r="F3313">
        <v>109.42</v>
      </c>
      <c r="G3313">
        <v>8.4939999999999998</v>
      </c>
      <c r="H3313">
        <v>5.5759999999999996</v>
      </c>
      <c r="I3313">
        <v>7.7249999999999996</v>
      </c>
      <c r="J3313">
        <v>4.46</v>
      </c>
      <c r="K3313">
        <v>4.2939999999999996</v>
      </c>
      <c r="L3313">
        <v>24.085000000000001</v>
      </c>
    </row>
    <row r="3314" spans="1:12">
      <c r="A3314" s="15">
        <v>2008</v>
      </c>
      <c r="B3314">
        <v>11</v>
      </c>
      <c r="C3314">
        <v>11</v>
      </c>
      <c r="D3314" s="30">
        <f t="shared" si="51"/>
        <v>39763</v>
      </c>
      <c r="E3314">
        <v>273.8</v>
      </c>
      <c r="F3314">
        <v>110.23</v>
      </c>
      <c r="G3314">
        <v>8.4939999999999998</v>
      </c>
      <c r="H3314">
        <v>5.5730000000000004</v>
      </c>
      <c r="I3314">
        <v>7.5579999999999998</v>
      </c>
      <c r="J3314">
        <v>4.4640000000000004</v>
      </c>
      <c r="K3314">
        <v>4.3010000000000002</v>
      </c>
      <c r="L3314">
        <v>24.117000000000001</v>
      </c>
    </row>
    <row r="3315" spans="1:12">
      <c r="A3315" s="15">
        <v>2008</v>
      </c>
      <c r="B3315">
        <v>11</v>
      </c>
      <c r="C3315">
        <v>12</v>
      </c>
      <c r="D3315" s="30">
        <f t="shared" si="51"/>
        <v>39764</v>
      </c>
      <c r="E3315">
        <v>276.91000000000003</v>
      </c>
      <c r="F3315">
        <v>111.48</v>
      </c>
      <c r="G3315">
        <v>8.4939999999999998</v>
      </c>
      <c r="H3315">
        <v>5.5709999999999997</v>
      </c>
      <c r="I3315">
        <v>7.2629999999999999</v>
      </c>
      <c r="J3315">
        <v>4.4809999999999999</v>
      </c>
      <c r="K3315">
        <v>4.3239999999999998</v>
      </c>
      <c r="L3315">
        <v>24.231999999999999</v>
      </c>
    </row>
    <row r="3316" spans="1:12">
      <c r="A3316" s="15">
        <v>2008</v>
      </c>
      <c r="B3316">
        <v>11</v>
      </c>
      <c r="C3316">
        <v>14</v>
      </c>
      <c r="D3316" s="30">
        <f t="shared" si="51"/>
        <v>39766</v>
      </c>
      <c r="E3316">
        <v>272.16000000000003</v>
      </c>
      <c r="F3316">
        <v>109.49</v>
      </c>
      <c r="G3316">
        <v>8.4939999999999998</v>
      </c>
      <c r="H3316">
        <v>5.5650000000000004</v>
      </c>
      <c r="I3316">
        <v>7.69</v>
      </c>
      <c r="J3316">
        <v>4.4580000000000002</v>
      </c>
      <c r="K3316">
        <v>4.2930000000000001</v>
      </c>
      <c r="L3316">
        <v>24.039000000000001</v>
      </c>
    </row>
    <row r="3317" spans="1:12">
      <c r="A3317" s="15">
        <v>2008</v>
      </c>
      <c r="B3317">
        <v>11</v>
      </c>
      <c r="C3317">
        <v>17</v>
      </c>
      <c r="D3317" s="30">
        <f t="shared" si="51"/>
        <v>39769</v>
      </c>
      <c r="E3317">
        <v>274.33</v>
      </c>
      <c r="F3317">
        <v>110.3</v>
      </c>
      <c r="G3317">
        <v>8.4939999999999998</v>
      </c>
      <c r="H3317">
        <v>5.5570000000000004</v>
      </c>
      <c r="I3317">
        <v>7.5330000000000004</v>
      </c>
      <c r="J3317">
        <v>4.4560000000000004</v>
      </c>
      <c r="K3317">
        <v>4.2939999999999996</v>
      </c>
      <c r="L3317">
        <v>24.016999999999999</v>
      </c>
    </row>
    <row r="3318" spans="1:12">
      <c r="A3318" s="15">
        <v>2008</v>
      </c>
      <c r="B3318">
        <v>11</v>
      </c>
      <c r="C3318">
        <v>18</v>
      </c>
      <c r="D3318" s="30">
        <f t="shared" si="51"/>
        <v>39770</v>
      </c>
      <c r="E3318">
        <v>271.91000000000003</v>
      </c>
      <c r="F3318">
        <v>109.29</v>
      </c>
      <c r="G3318">
        <v>8.4939999999999998</v>
      </c>
      <c r="H3318">
        <v>5.5540000000000003</v>
      </c>
      <c r="I3318">
        <v>7.7530000000000001</v>
      </c>
      <c r="J3318">
        <v>4.444</v>
      </c>
      <c r="K3318">
        <v>4.2779999999999996</v>
      </c>
      <c r="L3318">
        <v>23.919</v>
      </c>
    </row>
    <row r="3319" spans="1:12">
      <c r="A3319" s="15">
        <v>2008</v>
      </c>
      <c r="B3319">
        <v>11</v>
      </c>
      <c r="C3319">
        <v>19</v>
      </c>
      <c r="D3319" s="30">
        <f t="shared" si="51"/>
        <v>39771</v>
      </c>
      <c r="E3319">
        <v>274.8</v>
      </c>
      <c r="F3319">
        <v>110.45</v>
      </c>
      <c r="G3319">
        <v>8.4939999999999998</v>
      </c>
      <c r="H3319">
        <v>5.5510000000000002</v>
      </c>
      <c r="I3319">
        <v>7.5039999999999996</v>
      </c>
      <c r="J3319">
        <v>4.4530000000000003</v>
      </c>
      <c r="K3319">
        <v>4.2919999999999998</v>
      </c>
      <c r="L3319">
        <v>23.986000000000001</v>
      </c>
    </row>
    <row r="3320" spans="1:12">
      <c r="A3320" s="15">
        <v>2008</v>
      </c>
      <c r="B3320">
        <v>11</v>
      </c>
      <c r="C3320">
        <v>20</v>
      </c>
      <c r="D3320" s="30">
        <f t="shared" si="51"/>
        <v>39772</v>
      </c>
      <c r="E3320">
        <v>275.51</v>
      </c>
      <c r="F3320">
        <v>110.72</v>
      </c>
      <c r="G3320">
        <v>8.4939999999999998</v>
      </c>
      <c r="H3320">
        <v>5.548</v>
      </c>
      <c r="I3320">
        <v>7.452</v>
      </c>
      <c r="J3320">
        <v>4.452</v>
      </c>
      <c r="K3320">
        <v>4.2919999999999998</v>
      </c>
      <c r="L3320">
        <v>23.978999999999999</v>
      </c>
    </row>
    <row r="3321" spans="1:12">
      <c r="A3321" s="15">
        <v>2008</v>
      </c>
      <c r="B3321">
        <v>11</v>
      </c>
      <c r="C3321">
        <v>21</v>
      </c>
      <c r="D3321" s="30">
        <f t="shared" si="51"/>
        <v>39773</v>
      </c>
      <c r="E3321">
        <v>278.77999999999997</v>
      </c>
      <c r="F3321">
        <v>112.03</v>
      </c>
      <c r="G3321">
        <v>8.4939999999999998</v>
      </c>
      <c r="H3321">
        <v>5.5460000000000003</v>
      </c>
      <c r="I3321">
        <v>7.1840000000000002</v>
      </c>
      <c r="J3321">
        <v>4.46</v>
      </c>
      <c r="K3321">
        <v>4.306</v>
      </c>
      <c r="L3321">
        <v>24.042999999999999</v>
      </c>
    </row>
    <row r="3322" spans="1:12">
      <c r="A3322" s="15">
        <v>2008</v>
      </c>
      <c r="B3322">
        <v>11</v>
      </c>
      <c r="C3322">
        <v>24</v>
      </c>
      <c r="D3322" s="30">
        <f t="shared" si="51"/>
        <v>39776</v>
      </c>
      <c r="E3322">
        <v>278.02</v>
      </c>
      <c r="F3322">
        <v>111.65</v>
      </c>
      <c r="G3322">
        <v>8.4939999999999998</v>
      </c>
      <c r="H3322">
        <v>5.5369999999999999</v>
      </c>
      <c r="I3322">
        <v>7.2409999999999997</v>
      </c>
      <c r="J3322">
        <v>4.4569999999999999</v>
      </c>
      <c r="K3322">
        <v>4.3010000000000002</v>
      </c>
      <c r="L3322">
        <v>23.988</v>
      </c>
    </row>
    <row r="3323" spans="1:12">
      <c r="A3323" s="15">
        <v>2008</v>
      </c>
      <c r="B3323">
        <v>11</v>
      </c>
      <c r="C3323">
        <v>25</v>
      </c>
      <c r="D3323" s="30">
        <f t="shared" si="51"/>
        <v>39777</v>
      </c>
      <c r="E3323">
        <v>276.20999999999998</v>
      </c>
      <c r="F3323">
        <v>110.89</v>
      </c>
      <c r="G3323">
        <v>8.3770000000000007</v>
      </c>
      <c r="H3323">
        <v>5.6210000000000004</v>
      </c>
      <c r="I3323">
        <v>7.4130000000000003</v>
      </c>
      <c r="J3323">
        <v>4.5149999999999997</v>
      </c>
      <c r="K3323">
        <v>4.3529999999999998</v>
      </c>
      <c r="L3323">
        <v>24.492000000000001</v>
      </c>
    </row>
    <row r="3324" spans="1:12">
      <c r="A3324" s="15">
        <v>2008</v>
      </c>
      <c r="B3324">
        <v>11</v>
      </c>
      <c r="C3324">
        <v>26</v>
      </c>
      <c r="D3324" s="30">
        <f t="shared" si="51"/>
        <v>39778</v>
      </c>
      <c r="E3324">
        <v>279.29000000000002</v>
      </c>
      <c r="F3324">
        <v>112.12</v>
      </c>
      <c r="G3324">
        <v>8.3770000000000007</v>
      </c>
      <c r="H3324">
        <v>5.6180000000000003</v>
      </c>
      <c r="I3324">
        <v>7.1639999999999997</v>
      </c>
      <c r="J3324">
        <v>4.5220000000000002</v>
      </c>
      <c r="K3324">
        <v>4.3650000000000002</v>
      </c>
      <c r="L3324">
        <v>24.548999999999999</v>
      </c>
    </row>
    <row r="3325" spans="1:12">
      <c r="A3325" s="15">
        <v>2008</v>
      </c>
      <c r="B3325">
        <v>11</v>
      </c>
      <c r="C3325">
        <v>28</v>
      </c>
      <c r="D3325" s="30">
        <f t="shared" si="51"/>
        <v>39780</v>
      </c>
      <c r="E3325">
        <v>275.20999999999998</v>
      </c>
      <c r="F3325">
        <v>110.41</v>
      </c>
      <c r="G3325">
        <v>8.3770000000000007</v>
      </c>
      <c r="H3325">
        <v>5.6130000000000004</v>
      </c>
      <c r="I3325">
        <v>7.5270000000000001</v>
      </c>
      <c r="J3325">
        <v>4.5019999999999998</v>
      </c>
      <c r="K3325">
        <v>4.3390000000000004</v>
      </c>
      <c r="L3325">
        <v>24.38</v>
      </c>
    </row>
    <row r="3326" spans="1:12">
      <c r="A3326" s="15">
        <v>2008</v>
      </c>
      <c r="B3326">
        <v>12</v>
      </c>
      <c r="C3326">
        <v>1</v>
      </c>
      <c r="D3326" s="30">
        <f t="shared" si="51"/>
        <v>39783</v>
      </c>
      <c r="E3326">
        <v>279.12</v>
      </c>
      <c r="F3326">
        <v>112.08</v>
      </c>
      <c r="G3326">
        <v>8.3770000000000007</v>
      </c>
      <c r="H3326">
        <v>5.6040000000000001</v>
      </c>
      <c r="I3326">
        <v>7.165</v>
      </c>
      <c r="J3326">
        <v>4.5140000000000002</v>
      </c>
      <c r="K3326">
        <v>4.3579999999999997</v>
      </c>
      <c r="L3326">
        <v>24.456</v>
      </c>
    </row>
    <row r="3327" spans="1:12">
      <c r="A3327" s="15">
        <v>2008</v>
      </c>
      <c r="B3327">
        <v>12</v>
      </c>
      <c r="C3327">
        <v>2</v>
      </c>
      <c r="D3327" s="30">
        <f t="shared" si="51"/>
        <v>39784</v>
      </c>
      <c r="E3327">
        <v>280.81</v>
      </c>
      <c r="F3327">
        <v>112.75</v>
      </c>
      <c r="G3327">
        <v>8.3770000000000007</v>
      </c>
      <c r="H3327">
        <v>5.6020000000000003</v>
      </c>
      <c r="I3327">
        <v>7.0330000000000004</v>
      </c>
      <c r="J3327">
        <v>4.516</v>
      </c>
      <c r="K3327">
        <v>4.3630000000000004</v>
      </c>
      <c r="L3327">
        <v>24.472999999999999</v>
      </c>
    </row>
    <row r="3328" spans="1:12">
      <c r="A3328" s="15">
        <v>2008</v>
      </c>
      <c r="B3328">
        <v>12</v>
      </c>
      <c r="C3328">
        <v>3</v>
      </c>
      <c r="D3328" s="30">
        <f t="shared" si="51"/>
        <v>39785</v>
      </c>
      <c r="E3328">
        <v>280.76</v>
      </c>
      <c r="F3328">
        <v>112.71</v>
      </c>
      <c r="G3328">
        <v>8.3770000000000007</v>
      </c>
      <c r="H3328">
        <v>5.5990000000000002</v>
      </c>
      <c r="I3328">
        <v>7.0460000000000003</v>
      </c>
      <c r="J3328">
        <v>4.5129999999999999</v>
      </c>
      <c r="K3328">
        <v>4.359</v>
      </c>
      <c r="L3328">
        <v>24.443999999999999</v>
      </c>
    </row>
    <row r="3329" spans="1:12">
      <c r="A3329" s="15">
        <v>2008</v>
      </c>
      <c r="B3329">
        <v>12</v>
      </c>
      <c r="C3329">
        <v>4</v>
      </c>
      <c r="D3329" s="30">
        <f t="shared" si="51"/>
        <v>39786</v>
      </c>
      <c r="E3329">
        <v>280.49</v>
      </c>
      <c r="F3329">
        <v>112.58</v>
      </c>
      <c r="G3329">
        <v>8.3770000000000007</v>
      </c>
      <c r="H3329">
        <v>5.5960000000000001</v>
      </c>
      <c r="I3329">
        <v>7.0679999999999996</v>
      </c>
      <c r="J3329">
        <v>4.5110000000000001</v>
      </c>
      <c r="K3329">
        <v>4.3570000000000002</v>
      </c>
      <c r="L3329">
        <v>24.422000000000001</v>
      </c>
    </row>
    <row r="3330" spans="1:12">
      <c r="A3330" s="15">
        <v>2008</v>
      </c>
      <c r="B3330">
        <v>12</v>
      </c>
      <c r="C3330">
        <v>5</v>
      </c>
      <c r="D3330" s="30">
        <f t="shared" ref="D3330:D3393" si="52">DATE(A3330,B3330,C3330)</f>
        <v>39787</v>
      </c>
      <c r="E3330">
        <v>282.20999999999998</v>
      </c>
      <c r="F3330">
        <v>113.26</v>
      </c>
      <c r="G3330">
        <v>8.3770000000000007</v>
      </c>
      <c r="H3330">
        <v>5.593</v>
      </c>
      <c r="I3330">
        <v>6.9349999999999996</v>
      </c>
      <c r="J3330">
        <v>4.5140000000000002</v>
      </c>
      <c r="K3330">
        <v>4.3620000000000001</v>
      </c>
      <c r="L3330">
        <v>24.44</v>
      </c>
    </row>
    <row r="3331" spans="1:12">
      <c r="A3331" s="15">
        <v>2008</v>
      </c>
      <c r="B3331">
        <v>12</v>
      </c>
      <c r="C3331">
        <v>8</v>
      </c>
      <c r="D3331" s="30">
        <f t="shared" si="52"/>
        <v>39790</v>
      </c>
      <c r="E3331">
        <v>283.49</v>
      </c>
      <c r="F3331">
        <v>113.71</v>
      </c>
      <c r="G3331">
        <v>8.3770000000000007</v>
      </c>
      <c r="H3331">
        <v>5.585</v>
      </c>
      <c r="I3331">
        <v>6.8579999999999997</v>
      </c>
      <c r="J3331">
        <v>4.508</v>
      </c>
      <c r="K3331">
        <v>4.359</v>
      </c>
      <c r="L3331">
        <v>24.39</v>
      </c>
    </row>
    <row r="3332" spans="1:12">
      <c r="A3332" s="15">
        <v>2008</v>
      </c>
      <c r="B3332">
        <v>12</v>
      </c>
      <c r="C3332">
        <v>10</v>
      </c>
      <c r="D3332" s="30">
        <f t="shared" si="52"/>
        <v>39792</v>
      </c>
      <c r="E3332">
        <v>278.24</v>
      </c>
      <c r="F3332">
        <v>111.52</v>
      </c>
      <c r="G3332">
        <v>8.3770000000000007</v>
      </c>
      <c r="H3332">
        <v>5.5789999999999997</v>
      </c>
      <c r="I3332">
        <v>7.3140000000000001</v>
      </c>
      <c r="J3332">
        <v>4.4850000000000003</v>
      </c>
      <c r="K3332">
        <v>4.327</v>
      </c>
      <c r="L3332">
        <v>24.192</v>
      </c>
    </row>
    <row r="3333" spans="1:12">
      <c r="A3333" s="15">
        <v>2008</v>
      </c>
      <c r="B3333">
        <v>12</v>
      </c>
      <c r="C3333">
        <v>11</v>
      </c>
      <c r="D3333" s="30">
        <f t="shared" si="52"/>
        <v>39793</v>
      </c>
      <c r="E3333">
        <v>286.27</v>
      </c>
      <c r="F3333">
        <v>114.77</v>
      </c>
      <c r="G3333">
        <v>8.3770000000000007</v>
      </c>
      <c r="H3333">
        <v>5.577</v>
      </c>
      <c r="I3333">
        <v>6.6580000000000004</v>
      </c>
      <c r="J3333">
        <v>4.508</v>
      </c>
      <c r="K3333">
        <v>4.3630000000000004</v>
      </c>
      <c r="L3333">
        <v>24.38</v>
      </c>
    </row>
    <row r="3334" spans="1:12">
      <c r="A3334" s="15">
        <v>2008</v>
      </c>
      <c r="B3334">
        <v>12</v>
      </c>
      <c r="C3334">
        <v>12</v>
      </c>
      <c r="D3334" s="30">
        <f t="shared" si="52"/>
        <v>39794</v>
      </c>
      <c r="E3334">
        <v>286.10000000000002</v>
      </c>
      <c r="F3334">
        <v>114.68</v>
      </c>
      <c r="G3334">
        <v>8.3770000000000007</v>
      </c>
      <c r="H3334">
        <v>5.5739999999999998</v>
      </c>
      <c r="I3334">
        <v>6.68</v>
      </c>
      <c r="J3334">
        <v>4.5039999999999996</v>
      </c>
      <c r="K3334">
        <v>4.359</v>
      </c>
      <c r="L3334">
        <v>24.347000000000001</v>
      </c>
    </row>
    <row r="3335" spans="1:12">
      <c r="A3335" s="15">
        <v>2008</v>
      </c>
      <c r="B3335">
        <v>12</v>
      </c>
      <c r="C3335">
        <v>15</v>
      </c>
      <c r="D3335" s="30">
        <f t="shared" si="52"/>
        <v>39797</v>
      </c>
      <c r="E3335">
        <v>287.5</v>
      </c>
      <c r="F3335">
        <v>115.18</v>
      </c>
      <c r="G3335">
        <v>8.3770000000000007</v>
      </c>
      <c r="H3335">
        <v>5.5650000000000004</v>
      </c>
      <c r="I3335">
        <v>6.5940000000000003</v>
      </c>
      <c r="J3335">
        <v>4.4989999999999997</v>
      </c>
      <c r="K3335">
        <v>4.3559999999999999</v>
      </c>
      <c r="L3335">
        <v>24.3</v>
      </c>
    </row>
    <row r="3336" spans="1:12">
      <c r="A3336" s="15">
        <v>2008</v>
      </c>
      <c r="B3336">
        <v>12</v>
      </c>
      <c r="C3336">
        <v>16</v>
      </c>
      <c r="D3336" s="30">
        <f t="shared" si="52"/>
        <v>39798</v>
      </c>
      <c r="E3336">
        <v>285.38</v>
      </c>
      <c r="F3336">
        <v>114.29</v>
      </c>
      <c r="G3336">
        <v>8.3770000000000007</v>
      </c>
      <c r="H3336">
        <v>5.5629999999999997</v>
      </c>
      <c r="I3336">
        <v>6.7759999999999998</v>
      </c>
      <c r="J3336">
        <v>4.4889999999999999</v>
      </c>
      <c r="K3336">
        <v>4.3419999999999996</v>
      </c>
      <c r="L3336">
        <v>24.216999999999999</v>
      </c>
    </row>
    <row r="3337" spans="1:12">
      <c r="A3337" s="15">
        <v>2008</v>
      </c>
      <c r="B3337">
        <v>12</v>
      </c>
      <c r="C3337">
        <v>17</v>
      </c>
      <c r="D3337" s="30">
        <f t="shared" si="52"/>
        <v>39799</v>
      </c>
      <c r="E3337">
        <v>292.36</v>
      </c>
      <c r="F3337">
        <v>117.11</v>
      </c>
      <c r="G3337">
        <v>8.343</v>
      </c>
      <c r="H3337">
        <v>5.5339999999999998</v>
      </c>
      <c r="I3337">
        <v>6.2190000000000003</v>
      </c>
      <c r="J3337">
        <v>4.4939999999999998</v>
      </c>
      <c r="K3337">
        <v>4.3579999999999997</v>
      </c>
      <c r="L3337">
        <v>24.181999999999999</v>
      </c>
    </row>
    <row r="3338" spans="1:12">
      <c r="A3338" s="15">
        <v>2008</v>
      </c>
      <c r="B3338">
        <v>12</v>
      </c>
      <c r="C3338">
        <v>18</v>
      </c>
      <c r="D3338" s="30">
        <f t="shared" si="52"/>
        <v>39800</v>
      </c>
      <c r="E3338">
        <v>295.33</v>
      </c>
      <c r="F3338">
        <v>118.29</v>
      </c>
      <c r="G3338">
        <v>8.343</v>
      </c>
      <c r="H3338">
        <v>5.5309999999999997</v>
      </c>
      <c r="I3338">
        <v>5.992</v>
      </c>
      <c r="J3338">
        <v>4.5</v>
      </c>
      <c r="K3338">
        <v>4.3689999999999998</v>
      </c>
      <c r="L3338">
        <v>24.228999999999999</v>
      </c>
    </row>
    <row r="3339" spans="1:12">
      <c r="A3339" s="15">
        <v>2008</v>
      </c>
      <c r="B3339">
        <v>12</v>
      </c>
      <c r="C3339">
        <v>19</v>
      </c>
      <c r="D3339" s="30">
        <f t="shared" si="52"/>
        <v>39801</v>
      </c>
      <c r="E3339">
        <v>290.36</v>
      </c>
      <c r="F3339">
        <v>116.24</v>
      </c>
      <c r="G3339">
        <v>8.343</v>
      </c>
      <c r="H3339">
        <v>5.5279999999999996</v>
      </c>
      <c r="I3339">
        <v>6.3979999999999997</v>
      </c>
      <c r="J3339">
        <v>4.4809999999999999</v>
      </c>
      <c r="K3339">
        <v>4.343</v>
      </c>
      <c r="L3339">
        <v>24.074999999999999</v>
      </c>
    </row>
    <row r="3340" spans="1:12">
      <c r="A3340" s="15">
        <v>2008</v>
      </c>
      <c r="B3340">
        <v>12</v>
      </c>
      <c r="C3340">
        <v>22</v>
      </c>
      <c r="D3340" s="30">
        <f t="shared" si="52"/>
        <v>39804</v>
      </c>
      <c r="E3340">
        <v>294.97000000000003</v>
      </c>
      <c r="F3340">
        <v>118.05</v>
      </c>
      <c r="G3340">
        <v>8.343</v>
      </c>
      <c r="H3340">
        <v>5.52</v>
      </c>
      <c r="I3340">
        <v>6.0549999999999997</v>
      </c>
      <c r="J3340">
        <v>4.4859999999999998</v>
      </c>
      <c r="K3340">
        <v>4.3550000000000004</v>
      </c>
      <c r="L3340">
        <v>24.109000000000002</v>
      </c>
    </row>
    <row r="3341" spans="1:12">
      <c r="A3341" s="15">
        <v>2008</v>
      </c>
      <c r="B3341">
        <v>12</v>
      </c>
      <c r="C3341">
        <v>23</v>
      </c>
      <c r="D3341" s="30">
        <f t="shared" si="52"/>
        <v>39805</v>
      </c>
      <c r="E3341">
        <v>296.94</v>
      </c>
      <c r="F3341">
        <v>118.83</v>
      </c>
      <c r="G3341">
        <v>8.343</v>
      </c>
      <c r="H3341">
        <v>5.5170000000000003</v>
      </c>
      <c r="I3341">
        <v>5.9080000000000004</v>
      </c>
      <c r="J3341">
        <v>4.4889999999999999</v>
      </c>
      <c r="K3341">
        <v>4.3600000000000003</v>
      </c>
      <c r="L3341">
        <v>24.13</v>
      </c>
    </row>
    <row r="3342" spans="1:12">
      <c r="A3342" s="15">
        <v>2008</v>
      </c>
      <c r="B3342">
        <v>12</v>
      </c>
      <c r="C3342">
        <v>24</v>
      </c>
      <c r="D3342" s="30">
        <f t="shared" si="52"/>
        <v>39806</v>
      </c>
      <c r="E3342">
        <v>298.51</v>
      </c>
      <c r="F3342">
        <v>119.44</v>
      </c>
      <c r="G3342">
        <v>8.343</v>
      </c>
      <c r="H3342">
        <v>5.5140000000000002</v>
      </c>
      <c r="I3342">
        <v>5.7939999999999996</v>
      </c>
      <c r="J3342">
        <v>4.4909999999999997</v>
      </c>
      <c r="K3342">
        <v>4.3639999999999999</v>
      </c>
      <c r="L3342">
        <v>24.141999999999999</v>
      </c>
    </row>
    <row r="3343" spans="1:12">
      <c r="A3343" s="15">
        <v>2008</v>
      </c>
      <c r="B3343">
        <v>12</v>
      </c>
      <c r="C3343">
        <v>26</v>
      </c>
      <c r="D3343" s="30">
        <f t="shared" si="52"/>
        <v>39808</v>
      </c>
      <c r="E3343">
        <v>298.33</v>
      </c>
      <c r="F3343">
        <v>119.32</v>
      </c>
      <c r="G3343">
        <v>8.343</v>
      </c>
      <c r="H3343">
        <v>5.5090000000000003</v>
      </c>
      <c r="I3343">
        <v>5.8239999999999998</v>
      </c>
      <c r="J3343">
        <v>4.484</v>
      </c>
      <c r="K3343">
        <v>4.3570000000000002</v>
      </c>
      <c r="L3343">
        <v>24.082000000000001</v>
      </c>
    </row>
    <row r="3344" spans="1:12">
      <c r="A3344" s="15">
        <v>2008</v>
      </c>
      <c r="B3344">
        <v>12</v>
      </c>
      <c r="C3344">
        <v>29</v>
      </c>
      <c r="D3344" s="30">
        <f t="shared" si="52"/>
        <v>39811</v>
      </c>
      <c r="E3344">
        <v>298.48</v>
      </c>
      <c r="F3344">
        <v>119.31</v>
      </c>
      <c r="G3344">
        <v>8.343</v>
      </c>
      <c r="H3344">
        <v>5.5</v>
      </c>
      <c r="I3344">
        <v>5.8369999999999997</v>
      </c>
      <c r="J3344">
        <v>4.4749999999999996</v>
      </c>
      <c r="K3344">
        <v>4.3479999999999999</v>
      </c>
      <c r="L3344">
        <v>24.003</v>
      </c>
    </row>
    <row r="3345" spans="1:12">
      <c r="A3345" s="15">
        <v>2008</v>
      </c>
      <c r="B3345">
        <v>12</v>
      </c>
      <c r="C3345">
        <v>30</v>
      </c>
      <c r="D3345" s="30">
        <f t="shared" si="52"/>
        <v>39812</v>
      </c>
      <c r="E3345">
        <v>299.13</v>
      </c>
      <c r="F3345">
        <v>119.55</v>
      </c>
      <c r="G3345">
        <v>8.343</v>
      </c>
      <c r="H3345">
        <v>5.4980000000000002</v>
      </c>
      <c r="I3345">
        <v>5.7939999999999996</v>
      </c>
      <c r="J3345">
        <v>4.4740000000000002</v>
      </c>
      <c r="K3345">
        <v>4.3479999999999999</v>
      </c>
      <c r="L3345">
        <v>23.992000000000001</v>
      </c>
    </row>
    <row r="3346" spans="1:12">
      <c r="A3346" s="15">
        <v>2008</v>
      </c>
      <c r="B3346">
        <v>12</v>
      </c>
      <c r="C3346">
        <v>31</v>
      </c>
      <c r="D3346" s="30">
        <f t="shared" si="52"/>
        <v>39813</v>
      </c>
      <c r="E3346">
        <v>302.54000000000002</v>
      </c>
      <c r="F3346">
        <v>120.92</v>
      </c>
      <c r="G3346">
        <v>8.343</v>
      </c>
      <c r="H3346">
        <v>5.4950000000000001</v>
      </c>
      <c r="I3346">
        <v>5.5369999999999999</v>
      </c>
      <c r="J3346">
        <v>4.4809999999999999</v>
      </c>
      <c r="K3346">
        <v>4.3609999999999998</v>
      </c>
      <c r="L3346">
        <v>24.047999999999998</v>
      </c>
    </row>
    <row r="3347" spans="1:12">
      <c r="A3347" s="15">
        <v>2009</v>
      </c>
      <c r="B3347">
        <v>1</v>
      </c>
      <c r="C3347">
        <v>1</v>
      </c>
      <c r="D3347" s="30">
        <f t="shared" si="52"/>
        <v>39814</v>
      </c>
      <c r="E3347">
        <v>304.04000000000002</v>
      </c>
      <c r="F3347">
        <v>121.53</v>
      </c>
      <c r="G3347">
        <v>8.343</v>
      </c>
      <c r="H3347">
        <v>5.4950000000000001</v>
      </c>
      <c r="I3347">
        <v>5.4210000000000003</v>
      </c>
      <c r="J3347">
        <v>4.4859999999999998</v>
      </c>
      <c r="K3347">
        <v>4.367</v>
      </c>
      <c r="L3347">
        <v>24.085000000000001</v>
      </c>
    </row>
    <row r="3348" spans="1:12">
      <c r="A3348" s="15">
        <v>2009</v>
      </c>
      <c r="B3348">
        <v>1</v>
      </c>
      <c r="C3348">
        <v>2</v>
      </c>
      <c r="D3348" s="30">
        <f t="shared" si="52"/>
        <v>39815</v>
      </c>
      <c r="E3348">
        <v>299.01</v>
      </c>
      <c r="F3348">
        <v>119.45</v>
      </c>
      <c r="G3348">
        <v>8.343</v>
      </c>
      <c r="H3348">
        <v>5.492</v>
      </c>
      <c r="I3348">
        <v>5.7789999999999999</v>
      </c>
      <c r="J3348">
        <v>4.4770000000000003</v>
      </c>
      <c r="K3348">
        <v>4.3520000000000003</v>
      </c>
      <c r="L3348">
        <v>23.99</v>
      </c>
    </row>
    <row r="3349" spans="1:12">
      <c r="A3349" s="15">
        <v>2009</v>
      </c>
      <c r="B3349">
        <v>1</v>
      </c>
      <c r="C3349">
        <v>5</v>
      </c>
      <c r="D3349" s="30">
        <f t="shared" si="52"/>
        <v>39818</v>
      </c>
      <c r="E3349">
        <v>304.81</v>
      </c>
      <c r="F3349">
        <v>121.74</v>
      </c>
      <c r="G3349">
        <v>8.343</v>
      </c>
      <c r="H3349">
        <v>5.484</v>
      </c>
      <c r="I3349">
        <v>5.3540000000000001</v>
      </c>
      <c r="J3349">
        <v>4.4850000000000003</v>
      </c>
      <c r="K3349">
        <v>4.3680000000000003</v>
      </c>
      <c r="L3349">
        <v>24.048999999999999</v>
      </c>
    </row>
    <row r="3350" spans="1:12">
      <c r="A3350" s="15">
        <v>2009</v>
      </c>
      <c r="B3350">
        <v>1</v>
      </c>
      <c r="C3350">
        <v>6</v>
      </c>
      <c r="D3350" s="30">
        <f t="shared" si="52"/>
        <v>39819</v>
      </c>
      <c r="E3350">
        <v>305.95</v>
      </c>
      <c r="F3350">
        <v>122.18</v>
      </c>
      <c r="G3350">
        <v>8.343</v>
      </c>
      <c r="H3350">
        <v>5.4809999999999999</v>
      </c>
      <c r="I3350">
        <v>5.2750000000000004</v>
      </c>
      <c r="J3350">
        <v>4.4859999999999998</v>
      </c>
      <c r="K3350">
        <v>4.37</v>
      </c>
      <c r="L3350">
        <v>24.048999999999999</v>
      </c>
    </row>
    <row r="3351" spans="1:12">
      <c r="A3351" s="15">
        <v>2009</v>
      </c>
      <c r="B3351">
        <v>1</v>
      </c>
      <c r="C3351">
        <v>7</v>
      </c>
      <c r="D3351" s="30">
        <f t="shared" si="52"/>
        <v>39820</v>
      </c>
      <c r="E3351">
        <v>288.48</v>
      </c>
      <c r="F3351">
        <v>115.05</v>
      </c>
      <c r="G3351">
        <v>8.343</v>
      </c>
      <c r="H3351">
        <v>5.4779999999999998</v>
      </c>
      <c r="I3351">
        <v>6.6689999999999996</v>
      </c>
      <c r="J3351">
        <v>4.4290000000000003</v>
      </c>
      <c r="K3351">
        <v>4.2859999999999996</v>
      </c>
      <c r="L3351">
        <v>23.588999999999999</v>
      </c>
    </row>
    <row r="3352" spans="1:12">
      <c r="A3352" s="15">
        <v>2009</v>
      </c>
      <c r="B3352">
        <v>1</v>
      </c>
      <c r="C3352">
        <v>9</v>
      </c>
      <c r="D3352" s="30">
        <f t="shared" si="52"/>
        <v>39822</v>
      </c>
      <c r="E3352">
        <v>295.23</v>
      </c>
      <c r="F3352">
        <v>117.75</v>
      </c>
      <c r="G3352">
        <v>8.343</v>
      </c>
      <c r="H3352">
        <v>5.4729999999999999</v>
      </c>
      <c r="I3352">
        <v>6.1379999999999999</v>
      </c>
      <c r="J3352">
        <v>4.444</v>
      </c>
      <c r="K3352">
        <v>4.3120000000000003</v>
      </c>
      <c r="L3352">
        <v>23.704999999999998</v>
      </c>
    </row>
    <row r="3353" spans="1:12">
      <c r="A3353" s="15">
        <v>2009</v>
      </c>
      <c r="B3353">
        <v>1</v>
      </c>
      <c r="C3353">
        <v>12</v>
      </c>
      <c r="D3353" s="30">
        <f t="shared" si="52"/>
        <v>39825</v>
      </c>
      <c r="E3353">
        <v>292.43</v>
      </c>
      <c r="F3353">
        <v>116.54</v>
      </c>
      <c r="G3353">
        <v>8.343</v>
      </c>
      <c r="H3353">
        <v>5.4640000000000004</v>
      </c>
      <c r="I3353">
        <v>6.39</v>
      </c>
      <c r="J3353">
        <v>4.4260000000000002</v>
      </c>
      <c r="K3353">
        <v>4.2889999999999997</v>
      </c>
      <c r="L3353">
        <v>23.553000000000001</v>
      </c>
    </row>
    <row r="3354" spans="1:12">
      <c r="A3354" s="15">
        <v>2009</v>
      </c>
      <c r="B3354">
        <v>1</v>
      </c>
      <c r="C3354">
        <v>13</v>
      </c>
      <c r="D3354" s="30">
        <f t="shared" si="52"/>
        <v>39826</v>
      </c>
      <c r="E3354">
        <v>296.69</v>
      </c>
      <c r="F3354">
        <v>118.25</v>
      </c>
      <c r="G3354">
        <v>8.343</v>
      </c>
      <c r="H3354">
        <v>5.4619999999999997</v>
      </c>
      <c r="I3354">
        <v>6.0549999999999997</v>
      </c>
      <c r="J3354">
        <v>4.4359999999999999</v>
      </c>
      <c r="K3354">
        <v>4.306</v>
      </c>
      <c r="L3354">
        <v>23.632000000000001</v>
      </c>
    </row>
    <row r="3355" spans="1:12">
      <c r="A3355" s="15">
        <v>2009</v>
      </c>
      <c r="B3355">
        <v>1</v>
      </c>
      <c r="C3355">
        <v>14</v>
      </c>
      <c r="D3355" s="30">
        <f t="shared" si="52"/>
        <v>39827</v>
      </c>
      <c r="E3355">
        <v>302.32</v>
      </c>
      <c r="F3355">
        <v>120.52</v>
      </c>
      <c r="G3355">
        <v>8.32</v>
      </c>
      <c r="H3355">
        <v>5.5149999999999997</v>
      </c>
      <c r="I3355">
        <v>5.6269999999999998</v>
      </c>
      <c r="J3355">
        <v>4.4889999999999999</v>
      </c>
      <c r="K3355">
        <v>4.3659999999999997</v>
      </c>
      <c r="L3355">
        <v>24.175999999999998</v>
      </c>
    </row>
    <row r="3356" spans="1:12">
      <c r="A3356" s="15">
        <v>2009</v>
      </c>
      <c r="B3356">
        <v>1</v>
      </c>
      <c r="C3356">
        <v>15</v>
      </c>
      <c r="D3356" s="30">
        <f t="shared" si="52"/>
        <v>39828</v>
      </c>
      <c r="E3356">
        <v>300.17</v>
      </c>
      <c r="F3356">
        <v>119.62</v>
      </c>
      <c r="G3356">
        <v>8.32</v>
      </c>
      <c r="H3356">
        <v>5.5119999999999996</v>
      </c>
      <c r="I3356">
        <v>5.8029999999999999</v>
      </c>
      <c r="J3356">
        <v>4.4790000000000001</v>
      </c>
      <c r="K3356">
        <v>4.3529999999999998</v>
      </c>
      <c r="L3356">
        <v>24.094999999999999</v>
      </c>
    </row>
    <row r="3357" spans="1:12">
      <c r="A3357" s="15">
        <v>2009</v>
      </c>
      <c r="B3357">
        <v>1</v>
      </c>
      <c r="C3357">
        <v>16</v>
      </c>
      <c r="D3357" s="30">
        <f t="shared" si="52"/>
        <v>39829</v>
      </c>
      <c r="E3357">
        <v>296.52</v>
      </c>
      <c r="F3357">
        <v>118.11</v>
      </c>
      <c r="G3357">
        <v>8.2929999999999993</v>
      </c>
      <c r="H3357">
        <v>5.7789999999999999</v>
      </c>
      <c r="I3357">
        <v>6.0679999999999996</v>
      </c>
      <c r="J3357">
        <v>4.6500000000000004</v>
      </c>
      <c r="K3357">
        <v>4.5129999999999999</v>
      </c>
      <c r="L3357">
        <v>26.204000000000001</v>
      </c>
    </row>
    <row r="3358" spans="1:12">
      <c r="A3358" s="15">
        <v>2009</v>
      </c>
      <c r="B3358">
        <v>1</v>
      </c>
      <c r="C3358">
        <v>19</v>
      </c>
      <c r="D3358" s="30">
        <f t="shared" si="52"/>
        <v>39832</v>
      </c>
      <c r="E3358">
        <v>299.66000000000003</v>
      </c>
      <c r="F3358">
        <v>119.48</v>
      </c>
      <c r="G3358">
        <v>8.2799999999999994</v>
      </c>
      <c r="H3358">
        <v>5.7709999999999999</v>
      </c>
      <c r="I3358">
        <v>5.7889999999999997</v>
      </c>
      <c r="J3358">
        <v>4.6630000000000003</v>
      </c>
      <c r="K3358">
        <v>4.5309999999999997</v>
      </c>
      <c r="L3358">
        <v>26.262</v>
      </c>
    </row>
    <row r="3359" spans="1:12">
      <c r="A3359" s="15">
        <v>2009</v>
      </c>
      <c r="B3359">
        <v>1</v>
      </c>
      <c r="C3359">
        <v>20</v>
      </c>
      <c r="D3359" s="30">
        <f t="shared" si="52"/>
        <v>39833</v>
      </c>
      <c r="E3359">
        <v>289.10000000000002</v>
      </c>
      <c r="F3359">
        <v>115.17</v>
      </c>
      <c r="G3359">
        <v>8.2799999999999994</v>
      </c>
      <c r="H3359">
        <v>5.7679999999999998</v>
      </c>
      <c r="I3359">
        <v>6.609</v>
      </c>
      <c r="J3359">
        <v>4.6239999999999997</v>
      </c>
      <c r="K3359">
        <v>4.476</v>
      </c>
      <c r="L3359">
        <v>25.925999999999998</v>
      </c>
    </row>
    <row r="3360" spans="1:12">
      <c r="A3360" s="15">
        <v>2009</v>
      </c>
      <c r="B3360">
        <v>1</v>
      </c>
      <c r="C3360">
        <v>21</v>
      </c>
      <c r="D3360" s="30">
        <f t="shared" si="52"/>
        <v>39834</v>
      </c>
      <c r="E3360">
        <v>291.83</v>
      </c>
      <c r="F3360">
        <v>116.25</v>
      </c>
      <c r="G3360">
        <v>8.2799999999999994</v>
      </c>
      <c r="H3360">
        <v>5.7649999999999997</v>
      </c>
      <c r="I3360">
        <v>6.4029999999999996</v>
      </c>
      <c r="J3360">
        <v>4.63</v>
      </c>
      <c r="K3360">
        <v>4.4859999999999998</v>
      </c>
      <c r="L3360">
        <v>25.978000000000002</v>
      </c>
    </row>
    <row r="3361" spans="1:12">
      <c r="A3361" s="15">
        <v>2009</v>
      </c>
      <c r="B3361">
        <v>1</v>
      </c>
      <c r="C3361">
        <v>22</v>
      </c>
      <c r="D3361" s="30">
        <f t="shared" si="52"/>
        <v>39835</v>
      </c>
      <c r="E3361">
        <v>297.97000000000003</v>
      </c>
      <c r="F3361">
        <v>118.72</v>
      </c>
      <c r="G3361">
        <v>8.2799999999999994</v>
      </c>
      <c r="H3361">
        <v>5.7619999999999996</v>
      </c>
      <c r="I3361">
        <v>5.94</v>
      </c>
      <c r="J3361">
        <v>4.6479999999999997</v>
      </c>
      <c r="K3361">
        <v>4.5140000000000002</v>
      </c>
      <c r="L3361">
        <v>26.128</v>
      </c>
    </row>
    <row r="3362" spans="1:12">
      <c r="A3362" s="15">
        <v>2009</v>
      </c>
      <c r="B3362">
        <v>1</v>
      </c>
      <c r="C3362">
        <v>23</v>
      </c>
      <c r="D3362" s="30">
        <f t="shared" si="52"/>
        <v>39836</v>
      </c>
      <c r="E3362">
        <v>292.17</v>
      </c>
      <c r="F3362">
        <v>116.34</v>
      </c>
      <c r="G3362">
        <v>8.2799999999999994</v>
      </c>
      <c r="H3362">
        <v>5.76</v>
      </c>
      <c r="I3362">
        <v>6.3940000000000001</v>
      </c>
      <c r="J3362">
        <v>4.625</v>
      </c>
      <c r="K3362">
        <v>4.4820000000000002</v>
      </c>
      <c r="L3362">
        <v>25.93</v>
      </c>
    </row>
    <row r="3363" spans="1:12">
      <c r="A3363" s="15">
        <v>2009</v>
      </c>
      <c r="B3363">
        <v>1</v>
      </c>
      <c r="C3363">
        <v>27</v>
      </c>
      <c r="D3363" s="30">
        <f t="shared" si="52"/>
        <v>39840</v>
      </c>
      <c r="E3363">
        <v>302.27999999999997</v>
      </c>
      <c r="F3363">
        <v>120.35</v>
      </c>
      <c r="G3363">
        <v>8.2799999999999994</v>
      </c>
      <c r="H3363">
        <v>5.7480000000000002</v>
      </c>
      <c r="I3363">
        <v>5.6559999999999997</v>
      </c>
      <c r="J3363">
        <v>4.6459999999999999</v>
      </c>
      <c r="K3363">
        <v>4.5179999999999998</v>
      </c>
      <c r="L3363">
        <v>26.106000000000002</v>
      </c>
    </row>
    <row r="3364" spans="1:12">
      <c r="A3364" s="15">
        <v>2009</v>
      </c>
      <c r="B3364">
        <v>1</v>
      </c>
      <c r="C3364">
        <v>28</v>
      </c>
      <c r="D3364" s="30">
        <f t="shared" si="52"/>
        <v>39841</v>
      </c>
      <c r="E3364">
        <v>299</v>
      </c>
      <c r="F3364">
        <v>118.99</v>
      </c>
      <c r="G3364">
        <v>8.2799999999999994</v>
      </c>
      <c r="H3364">
        <v>5.7460000000000004</v>
      </c>
      <c r="I3364">
        <v>5.91</v>
      </c>
      <c r="J3364">
        <v>4.6319999999999997</v>
      </c>
      <c r="K3364">
        <v>4.4989999999999997</v>
      </c>
      <c r="L3364">
        <v>25.984000000000002</v>
      </c>
    </row>
    <row r="3365" spans="1:12">
      <c r="A3365" s="15">
        <v>2009</v>
      </c>
      <c r="B3365">
        <v>1</v>
      </c>
      <c r="C3365">
        <v>29</v>
      </c>
      <c r="D3365" s="30">
        <f t="shared" si="52"/>
        <v>39842</v>
      </c>
      <c r="E3365">
        <v>291.06</v>
      </c>
      <c r="F3365">
        <v>115.74</v>
      </c>
      <c r="G3365">
        <v>8.2799999999999994</v>
      </c>
      <c r="H3365">
        <v>5.7430000000000003</v>
      </c>
      <c r="I3365">
        <v>6.532</v>
      </c>
      <c r="J3365">
        <v>4.6020000000000003</v>
      </c>
      <c r="K3365">
        <v>4.4569999999999999</v>
      </c>
      <c r="L3365">
        <v>25.724</v>
      </c>
    </row>
    <row r="3366" spans="1:12">
      <c r="A3366" s="15">
        <v>2009</v>
      </c>
      <c r="B3366">
        <v>1</v>
      </c>
      <c r="C3366">
        <v>30</v>
      </c>
      <c r="D3366" s="30">
        <f t="shared" si="52"/>
        <v>39843</v>
      </c>
      <c r="E3366">
        <v>298.19</v>
      </c>
      <c r="F3366">
        <v>118.61</v>
      </c>
      <c r="G3366">
        <v>8.2799999999999994</v>
      </c>
      <c r="H3366">
        <v>5.74</v>
      </c>
      <c r="I3366">
        <v>5.9880000000000004</v>
      </c>
      <c r="J3366">
        <v>4.6230000000000002</v>
      </c>
      <c r="K3366">
        <v>4.4889999999999999</v>
      </c>
      <c r="L3366">
        <v>25.902999999999999</v>
      </c>
    </row>
    <row r="3367" spans="1:12">
      <c r="A3367" s="15">
        <v>2009</v>
      </c>
      <c r="B3367">
        <v>2</v>
      </c>
      <c r="C3367">
        <v>2</v>
      </c>
      <c r="D3367" s="30">
        <f t="shared" si="52"/>
        <v>39846</v>
      </c>
      <c r="E3367">
        <v>296.60000000000002</v>
      </c>
      <c r="F3367">
        <v>117.92</v>
      </c>
      <c r="G3367">
        <v>8.2710000000000008</v>
      </c>
      <c r="H3367">
        <v>5.7350000000000003</v>
      </c>
      <c r="I3367">
        <v>6.1239999999999997</v>
      </c>
      <c r="J3367">
        <v>4.6130000000000004</v>
      </c>
      <c r="K3367">
        <v>4.476</v>
      </c>
      <c r="L3367">
        <v>25.795000000000002</v>
      </c>
    </row>
    <row r="3368" spans="1:12">
      <c r="A3368" s="15">
        <v>2009</v>
      </c>
      <c r="B3368">
        <v>2</v>
      </c>
      <c r="C3368">
        <v>3</v>
      </c>
      <c r="D3368" s="30">
        <f t="shared" si="52"/>
        <v>39847</v>
      </c>
      <c r="E3368">
        <v>298.64999999999998</v>
      </c>
      <c r="F3368">
        <v>118.73</v>
      </c>
      <c r="G3368">
        <v>8.2710000000000008</v>
      </c>
      <c r="H3368">
        <v>5.7320000000000002</v>
      </c>
      <c r="I3368">
        <v>5.9749999999999996</v>
      </c>
      <c r="J3368">
        <v>4.617</v>
      </c>
      <c r="K3368">
        <v>4.4829999999999997</v>
      </c>
      <c r="L3368">
        <v>25.824999999999999</v>
      </c>
    </row>
    <row r="3369" spans="1:12">
      <c r="A3369" s="15">
        <v>2009</v>
      </c>
      <c r="B3369">
        <v>2</v>
      </c>
      <c r="C3369">
        <v>4</v>
      </c>
      <c r="D3369" s="30">
        <f t="shared" si="52"/>
        <v>39848</v>
      </c>
      <c r="E3369">
        <v>300.74</v>
      </c>
      <c r="F3369">
        <v>119.56</v>
      </c>
      <c r="G3369">
        <v>8.2710000000000008</v>
      </c>
      <c r="H3369">
        <v>5.7290000000000001</v>
      </c>
      <c r="I3369">
        <v>5.8239999999999998</v>
      </c>
      <c r="J3369">
        <v>4.6210000000000004</v>
      </c>
      <c r="K3369">
        <v>4.49</v>
      </c>
      <c r="L3369">
        <v>25.856000000000002</v>
      </c>
    </row>
    <row r="3370" spans="1:12">
      <c r="A3370" s="15">
        <v>2009</v>
      </c>
      <c r="B3370">
        <v>2</v>
      </c>
      <c r="C3370">
        <v>5</v>
      </c>
      <c r="D3370" s="30">
        <f t="shared" si="52"/>
        <v>39849</v>
      </c>
      <c r="E3370">
        <v>297.02</v>
      </c>
      <c r="F3370">
        <v>118.03</v>
      </c>
      <c r="G3370">
        <v>8.2710000000000008</v>
      </c>
      <c r="H3370">
        <v>5.726</v>
      </c>
      <c r="I3370">
        <v>6.1159999999999997</v>
      </c>
      <c r="J3370">
        <v>4.6050000000000004</v>
      </c>
      <c r="K3370">
        <v>4.4690000000000003</v>
      </c>
      <c r="L3370">
        <v>25.721</v>
      </c>
    </row>
    <row r="3371" spans="1:12">
      <c r="A3371" s="15">
        <v>2009</v>
      </c>
      <c r="B3371">
        <v>2</v>
      </c>
      <c r="C3371">
        <v>6</v>
      </c>
      <c r="D3371" s="30">
        <f t="shared" si="52"/>
        <v>39850</v>
      </c>
      <c r="E3371">
        <v>294.33</v>
      </c>
      <c r="F3371">
        <v>116.92</v>
      </c>
      <c r="G3371">
        <v>8.2710000000000008</v>
      </c>
      <c r="H3371">
        <v>5.7240000000000002</v>
      </c>
      <c r="I3371">
        <v>6.3319999999999999</v>
      </c>
      <c r="J3371">
        <v>4.593</v>
      </c>
      <c r="K3371">
        <v>4.452</v>
      </c>
      <c r="L3371">
        <v>25.614999999999998</v>
      </c>
    </row>
    <row r="3372" spans="1:12">
      <c r="A3372" s="15">
        <v>2009</v>
      </c>
      <c r="B3372">
        <v>2</v>
      </c>
      <c r="C3372">
        <v>9</v>
      </c>
      <c r="D3372" s="30">
        <f t="shared" si="52"/>
        <v>39853</v>
      </c>
      <c r="E3372">
        <v>292.52999999999997</v>
      </c>
      <c r="F3372">
        <v>116.27</v>
      </c>
      <c r="G3372">
        <v>8.2710000000000008</v>
      </c>
      <c r="H3372">
        <v>5.7149999999999999</v>
      </c>
      <c r="I3372">
        <v>6.44</v>
      </c>
      <c r="J3372">
        <v>4.5860000000000003</v>
      </c>
      <c r="K3372">
        <v>4.4429999999999996</v>
      </c>
      <c r="L3372">
        <v>25.533000000000001</v>
      </c>
    </row>
    <row r="3373" spans="1:12">
      <c r="A3373" s="15">
        <v>2009</v>
      </c>
      <c r="B3373">
        <v>2</v>
      </c>
      <c r="C3373">
        <v>10</v>
      </c>
      <c r="D3373" s="30">
        <f t="shared" si="52"/>
        <v>39854</v>
      </c>
      <c r="E3373">
        <v>295.33</v>
      </c>
      <c r="F3373">
        <v>117.38</v>
      </c>
      <c r="G3373">
        <v>8.2710000000000008</v>
      </c>
      <c r="H3373">
        <v>5.7130000000000001</v>
      </c>
      <c r="I3373">
        <v>6.2290000000000001</v>
      </c>
      <c r="J3373">
        <v>4.5919999999999996</v>
      </c>
      <c r="K3373">
        <v>4.4539999999999997</v>
      </c>
      <c r="L3373">
        <v>25.585000000000001</v>
      </c>
    </row>
    <row r="3374" spans="1:12">
      <c r="A3374" s="15">
        <v>2009</v>
      </c>
      <c r="B3374">
        <v>2</v>
      </c>
      <c r="C3374">
        <v>11</v>
      </c>
      <c r="D3374" s="30">
        <f t="shared" si="52"/>
        <v>39855</v>
      </c>
      <c r="E3374">
        <v>292.77999999999997</v>
      </c>
      <c r="F3374">
        <v>116.32</v>
      </c>
      <c r="G3374">
        <v>8.2710000000000008</v>
      </c>
      <c r="H3374">
        <v>5.71</v>
      </c>
      <c r="I3374">
        <v>6.4370000000000003</v>
      </c>
      <c r="J3374">
        <v>4.58</v>
      </c>
      <c r="K3374">
        <v>4.4379999999999997</v>
      </c>
      <c r="L3374">
        <v>25.483000000000001</v>
      </c>
    </row>
    <row r="3375" spans="1:12">
      <c r="A3375" s="15">
        <v>2009</v>
      </c>
      <c r="B3375">
        <v>2</v>
      </c>
      <c r="C3375">
        <v>12</v>
      </c>
      <c r="D3375" s="30">
        <f t="shared" si="52"/>
        <v>39856</v>
      </c>
      <c r="E3375">
        <v>285.45999999999998</v>
      </c>
      <c r="F3375">
        <v>113.32</v>
      </c>
      <c r="G3375">
        <v>8.2710000000000008</v>
      </c>
      <c r="H3375">
        <v>5.7069999999999999</v>
      </c>
      <c r="I3375">
        <v>7.0170000000000003</v>
      </c>
      <c r="J3375">
        <v>4.5549999999999997</v>
      </c>
      <c r="K3375">
        <v>4.4009999999999998</v>
      </c>
      <c r="L3375">
        <v>25.26</v>
      </c>
    </row>
    <row r="3376" spans="1:12">
      <c r="A3376" s="15">
        <v>2009</v>
      </c>
      <c r="B3376">
        <v>2</v>
      </c>
      <c r="C3376">
        <v>13</v>
      </c>
      <c r="D3376" s="30">
        <f t="shared" si="52"/>
        <v>39857</v>
      </c>
      <c r="E3376">
        <v>298.24</v>
      </c>
      <c r="F3376">
        <v>118.48</v>
      </c>
      <c r="G3376">
        <v>8.2710000000000008</v>
      </c>
      <c r="H3376">
        <v>5.7039999999999997</v>
      </c>
      <c r="I3376">
        <v>6.0170000000000003</v>
      </c>
      <c r="J3376">
        <v>4.5960000000000001</v>
      </c>
      <c r="K3376">
        <v>4.4619999999999997</v>
      </c>
      <c r="L3376">
        <v>25.603999999999999</v>
      </c>
    </row>
    <row r="3377" spans="1:12">
      <c r="A3377" s="15">
        <v>2009</v>
      </c>
      <c r="B3377">
        <v>2</v>
      </c>
      <c r="C3377">
        <v>16</v>
      </c>
      <c r="D3377" s="30">
        <f t="shared" si="52"/>
        <v>39860</v>
      </c>
      <c r="E3377">
        <v>294.14</v>
      </c>
      <c r="F3377">
        <v>116.74</v>
      </c>
      <c r="G3377">
        <v>8.2710000000000008</v>
      </c>
      <c r="H3377">
        <v>5.6959999999999997</v>
      </c>
      <c r="I3377">
        <v>6.3540000000000001</v>
      </c>
      <c r="J3377">
        <v>4.5739999999999998</v>
      </c>
      <c r="K3377">
        <v>4.4329999999999998</v>
      </c>
      <c r="L3377">
        <v>25.408999999999999</v>
      </c>
    </row>
    <row r="3378" spans="1:12">
      <c r="A3378" s="15">
        <v>2009</v>
      </c>
      <c r="B3378">
        <v>2</v>
      </c>
      <c r="C3378">
        <v>17</v>
      </c>
      <c r="D3378" s="30">
        <f t="shared" si="52"/>
        <v>39861</v>
      </c>
      <c r="E3378">
        <v>291.83999999999997</v>
      </c>
      <c r="F3378">
        <v>115.78</v>
      </c>
      <c r="G3378">
        <v>8.2710000000000008</v>
      </c>
      <c r="H3378">
        <v>5.6929999999999996</v>
      </c>
      <c r="I3378">
        <v>6.5439999999999996</v>
      </c>
      <c r="J3378">
        <v>4.5629999999999997</v>
      </c>
      <c r="K3378">
        <v>4.4189999999999996</v>
      </c>
      <c r="L3378">
        <v>25.314</v>
      </c>
    </row>
    <row r="3379" spans="1:12">
      <c r="A3379" s="15">
        <v>2009</v>
      </c>
      <c r="B3379">
        <v>2</v>
      </c>
      <c r="C3379">
        <v>18</v>
      </c>
      <c r="D3379" s="30">
        <f t="shared" si="52"/>
        <v>39862</v>
      </c>
      <c r="E3379">
        <v>291.58999999999997</v>
      </c>
      <c r="F3379">
        <v>115.65</v>
      </c>
      <c r="G3379">
        <v>8.2710000000000008</v>
      </c>
      <c r="H3379">
        <v>5.69</v>
      </c>
      <c r="I3379">
        <v>6.5730000000000004</v>
      </c>
      <c r="J3379">
        <v>4.5590000000000002</v>
      </c>
      <c r="K3379">
        <v>4.4139999999999997</v>
      </c>
      <c r="L3379">
        <v>25.277999999999999</v>
      </c>
    </row>
    <row r="3380" spans="1:12">
      <c r="A3380" s="15">
        <v>2009</v>
      </c>
      <c r="B3380">
        <v>2</v>
      </c>
      <c r="C3380">
        <v>19</v>
      </c>
      <c r="D3380" s="30">
        <f t="shared" si="52"/>
        <v>39863</v>
      </c>
      <c r="E3380">
        <v>291.19</v>
      </c>
      <c r="F3380">
        <v>115.46</v>
      </c>
      <c r="G3380">
        <v>8.2710000000000008</v>
      </c>
      <c r="H3380">
        <v>5.6879999999999997</v>
      </c>
      <c r="I3380">
        <v>6.6139999999999999</v>
      </c>
      <c r="J3380">
        <v>4.5549999999999997</v>
      </c>
      <c r="K3380">
        <v>4.4089999999999998</v>
      </c>
      <c r="L3380">
        <v>25.238</v>
      </c>
    </row>
    <row r="3381" spans="1:12">
      <c r="A3381" s="15">
        <v>2009</v>
      </c>
      <c r="B3381">
        <v>2</v>
      </c>
      <c r="C3381">
        <v>24</v>
      </c>
      <c r="D3381" s="30">
        <f t="shared" si="52"/>
        <v>39868</v>
      </c>
      <c r="E3381">
        <v>298.98</v>
      </c>
      <c r="F3381">
        <v>118.67</v>
      </c>
      <c r="G3381">
        <v>8.2710000000000008</v>
      </c>
      <c r="H3381">
        <v>5.6740000000000004</v>
      </c>
      <c r="I3381">
        <v>5.9660000000000002</v>
      </c>
      <c r="J3381">
        <v>4.5789999999999997</v>
      </c>
      <c r="K3381">
        <v>4.4459999999999997</v>
      </c>
      <c r="L3381">
        <v>25.402999999999999</v>
      </c>
    </row>
    <row r="3382" spans="1:12">
      <c r="A3382" s="15">
        <v>2009</v>
      </c>
      <c r="B3382">
        <v>2</v>
      </c>
      <c r="C3382">
        <v>25</v>
      </c>
      <c r="D3382" s="30">
        <f t="shared" si="52"/>
        <v>39869</v>
      </c>
      <c r="E3382">
        <v>289.64</v>
      </c>
      <c r="F3382">
        <v>114.86</v>
      </c>
      <c r="G3382">
        <v>8.2710000000000008</v>
      </c>
      <c r="H3382">
        <v>5.6710000000000003</v>
      </c>
      <c r="I3382">
        <v>6.7069999999999999</v>
      </c>
      <c r="J3382">
        <v>4.5439999999999996</v>
      </c>
      <c r="K3382">
        <v>4.3970000000000002</v>
      </c>
      <c r="L3382">
        <v>25.106999999999999</v>
      </c>
    </row>
    <row r="3383" spans="1:12">
      <c r="A3383" s="15">
        <v>2009</v>
      </c>
      <c r="B3383">
        <v>2</v>
      </c>
      <c r="C3383">
        <v>26</v>
      </c>
      <c r="D3383" s="30">
        <f t="shared" si="52"/>
        <v>39870</v>
      </c>
      <c r="E3383">
        <v>289.77</v>
      </c>
      <c r="F3383">
        <v>114.89</v>
      </c>
      <c r="G3383">
        <v>8.2710000000000008</v>
      </c>
      <c r="H3383">
        <v>5.6680000000000001</v>
      </c>
      <c r="I3383">
        <v>6.7060000000000004</v>
      </c>
      <c r="J3383">
        <v>4.5410000000000004</v>
      </c>
      <c r="K3383">
        <v>4.3940000000000001</v>
      </c>
      <c r="L3383">
        <v>25.082000000000001</v>
      </c>
    </row>
    <row r="3384" spans="1:12">
      <c r="A3384" s="15">
        <v>2009</v>
      </c>
      <c r="B3384">
        <v>2</v>
      </c>
      <c r="C3384">
        <v>27</v>
      </c>
      <c r="D3384" s="30">
        <f t="shared" si="52"/>
        <v>39871</v>
      </c>
      <c r="E3384">
        <v>294.39999999999998</v>
      </c>
      <c r="F3384">
        <v>116.74</v>
      </c>
      <c r="G3384">
        <v>8.2710000000000008</v>
      </c>
      <c r="H3384">
        <v>5.665</v>
      </c>
      <c r="I3384">
        <v>6.3460000000000001</v>
      </c>
      <c r="J3384">
        <v>4.5540000000000003</v>
      </c>
      <c r="K3384">
        <v>4.4139999999999997</v>
      </c>
      <c r="L3384">
        <v>25.187999999999999</v>
      </c>
    </row>
    <row r="3385" spans="1:12">
      <c r="A3385" s="15">
        <v>2009</v>
      </c>
      <c r="B3385">
        <v>3</v>
      </c>
      <c r="C3385">
        <v>2</v>
      </c>
      <c r="D3385" s="30">
        <f t="shared" si="52"/>
        <v>39874</v>
      </c>
      <c r="E3385">
        <v>296.05</v>
      </c>
      <c r="F3385">
        <v>117.29</v>
      </c>
      <c r="G3385">
        <v>8.2710000000000008</v>
      </c>
      <c r="H3385">
        <v>5.6509999999999998</v>
      </c>
      <c r="I3385">
        <v>6.2590000000000003</v>
      </c>
      <c r="J3385">
        <v>4.5439999999999996</v>
      </c>
      <c r="K3385">
        <v>4.4059999999999997</v>
      </c>
      <c r="L3385">
        <v>25.093</v>
      </c>
    </row>
    <row r="3386" spans="1:12">
      <c r="A3386" s="15">
        <v>2009</v>
      </c>
      <c r="B3386">
        <v>3</v>
      </c>
      <c r="C3386">
        <v>3</v>
      </c>
      <c r="D3386" s="30">
        <f t="shared" si="52"/>
        <v>39875</v>
      </c>
      <c r="E3386">
        <v>291.83</v>
      </c>
      <c r="F3386">
        <v>115.56</v>
      </c>
      <c r="G3386">
        <v>8.2710000000000008</v>
      </c>
      <c r="H3386">
        <v>5.649</v>
      </c>
      <c r="I3386">
        <v>6.4450000000000003</v>
      </c>
      <c r="J3386">
        <v>4.5640000000000001</v>
      </c>
      <c r="K3386">
        <v>4.4219999999999997</v>
      </c>
      <c r="L3386">
        <v>25.172999999999998</v>
      </c>
    </row>
    <row r="3387" spans="1:12">
      <c r="A3387" s="15">
        <v>2009</v>
      </c>
      <c r="B3387">
        <v>3</v>
      </c>
      <c r="C3387">
        <v>4</v>
      </c>
      <c r="D3387" s="30">
        <f t="shared" si="52"/>
        <v>39876</v>
      </c>
      <c r="E3387">
        <v>293.04000000000002</v>
      </c>
      <c r="F3387">
        <v>116.02</v>
      </c>
      <c r="G3387">
        <v>8.2710000000000008</v>
      </c>
      <c r="H3387">
        <v>5.6459999999999999</v>
      </c>
      <c r="I3387">
        <v>6.3579999999999997</v>
      </c>
      <c r="J3387">
        <v>4.5650000000000004</v>
      </c>
      <c r="K3387">
        <v>4.4249999999999998</v>
      </c>
      <c r="L3387">
        <v>25.178999999999998</v>
      </c>
    </row>
    <row r="3388" spans="1:12">
      <c r="A3388" s="15">
        <v>2009</v>
      </c>
      <c r="B3388">
        <v>3</v>
      </c>
      <c r="C3388">
        <v>5</v>
      </c>
      <c r="D3388" s="30">
        <f t="shared" si="52"/>
        <v>39877</v>
      </c>
      <c r="E3388">
        <v>295.23</v>
      </c>
      <c r="F3388">
        <v>116.88</v>
      </c>
      <c r="G3388">
        <v>8.2710000000000008</v>
      </c>
      <c r="H3388">
        <v>5.6429999999999998</v>
      </c>
      <c r="I3388">
        <v>6.1959999999999997</v>
      </c>
      <c r="J3388">
        <v>4.569</v>
      </c>
      <c r="K3388">
        <v>4.4320000000000004</v>
      </c>
      <c r="L3388">
        <v>25.210999999999999</v>
      </c>
    </row>
    <row r="3389" spans="1:12">
      <c r="A3389" s="15">
        <v>2009</v>
      </c>
      <c r="B3389">
        <v>3</v>
      </c>
      <c r="C3389">
        <v>6</v>
      </c>
      <c r="D3389" s="30">
        <f t="shared" si="52"/>
        <v>39878</v>
      </c>
      <c r="E3389">
        <v>294.45999999999998</v>
      </c>
      <c r="F3389">
        <v>116.55</v>
      </c>
      <c r="G3389">
        <v>8.2710000000000008</v>
      </c>
      <c r="H3389">
        <v>5.64</v>
      </c>
      <c r="I3389">
        <v>6.2649999999999997</v>
      </c>
      <c r="J3389">
        <v>4.5640000000000001</v>
      </c>
      <c r="K3389">
        <v>4.4249999999999998</v>
      </c>
      <c r="L3389">
        <v>25.161000000000001</v>
      </c>
    </row>
    <row r="3390" spans="1:12">
      <c r="A3390" s="15">
        <v>2009</v>
      </c>
      <c r="B3390">
        <v>3</v>
      </c>
      <c r="C3390">
        <v>9</v>
      </c>
      <c r="D3390" s="30">
        <f t="shared" si="52"/>
        <v>39881</v>
      </c>
      <c r="E3390">
        <v>290.08999999999997</v>
      </c>
      <c r="F3390">
        <v>114.74</v>
      </c>
      <c r="G3390">
        <v>8.2739999999999991</v>
      </c>
      <c r="H3390">
        <v>5.6429999999999998</v>
      </c>
      <c r="I3390">
        <v>6.6189999999999998</v>
      </c>
      <c r="J3390">
        <v>4.5510000000000002</v>
      </c>
      <c r="K3390">
        <v>4.4050000000000002</v>
      </c>
      <c r="L3390">
        <v>25.045000000000002</v>
      </c>
    </row>
    <row r="3391" spans="1:12">
      <c r="A3391" s="15">
        <v>2009</v>
      </c>
      <c r="B3391">
        <v>3</v>
      </c>
      <c r="C3391">
        <v>12</v>
      </c>
      <c r="D3391" s="30">
        <f t="shared" si="52"/>
        <v>39884</v>
      </c>
      <c r="E3391">
        <v>286.83999999999997</v>
      </c>
      <c r="F3391">
        <v>113.48</v>
      </c>
      <c r="G3391">
        <v>8.2739999999999991</v>
      </c>
      <c r="H3391">
        <v>5.6349999999999998</v>
      </c>
      <c r="I3391">
        <v>6.8609999999999998</v>
      </c>
      <c r="J3391">
        <v>4.5369999999999999</v>
      </c>
      <c r="K3391">
        <v>4.3860000000000001</v>
      </c>
      <c r="L3391">
        <v>24.908999999999999</v>
      </c>
    </row>
    <row r="3392" spans="1:12">
      <c r="A3392" s="15">
        <v>2009</v>
      </c>
      <c r="B3392">
        <v>3</v>
      </c>
      <c r="C3392">
        <v>13</v>
      </c>
      <c r="D3392" s="30">
        <f t="shared" si="52"/>
        <v>39885</v>
      </c>
      <c r="E3392">
        <v>281.10000000000002</v>
      </c>
      <c r="F3392">
        <v>111.15</v>
      </c>
      <c r="G3392">
        <v>8.2739999999999991</v>
      </c>
      <c r="H3392">
        <v>5.6319999999999997</v>
      </c>
      <c r="I3392">
        <v>7.3410000000000002</v>
      </c>
      <c r="J3392">
        <v>4.5140000000000002</v>
      </c>
      <c r="K3392">
        <v>4.3540000000000001</v>
      </c>
      <c r="L3392">
        <v>24.715</v>
      </c>
    </row>
    <row r="3393" spans="1:12">
      <c r="A3393" s="15">
        <v>2009</v>
      </c>
      <c r="B3393">
        <v>3</v>
      </c>
      <c r="C3393">
        <v>16</v>
      </c>
      <c r="D3393" s="30">
        <f t="shared" si="52"/>
        <v>39888</v>
      </c>
      <c r="E3393">
        <v>291.02999999999997</v>
      </c>
      <c r="F3393">
        <v>115.07</v>
      </c>
      <c r="G3393">
        <v>8.2739999999999991</v>
      </c>
      <c r="H3393">
        <v>5.6239999999999997</v>
      </c>
      <c r="I3393">
        <v>6.56</v>
      </c>
      <c r="J3393">
        <v>4.5380000000000003</v>
      </c>
      <c r="K3393">
        <v>4.3940000000000001</v>
      </c>
      <c r="L3393">
        <v>24.914000000000001</v>
      </c>
    </row>
    <row r="3394" spans="1:12">
      <c r="A3394" s="15">
        <v>2009</v>
      </c>
      <c r="B3394">
        <v>3</v>
      </c>
      <c r="C3394">
        <v>17</v>
      </c>
      <c r="D3394" s="30">
        <f t="shared" ref="D3394:D3457" si="53">DATE(A3394,B3394,C3394)</f>
        <v>39889</v>
      </c>
      <c r="E3394">
        <v>288.39</v>
      </c>
      <c r="F3394">
        <v>113.99</v>
      </c>
      <c r="G3394">
        <v>8.2739999999999991</v>
      </c>
      <c r="H3394">
        <v>5.6210000000000004</v>
      </c>
      <c r="I3394">
        <v>6.7809999999999997</v>
      </c>
      <c r="J3394">
        <v>4.5259999999999998</v>
      </c>
      <c r="K3394">
        <v>4.3780000000000001</v>
      </c>
      <c r="L3394">
        <v>24.811</v>
      </c>
    </row>
    <row r="3395" spans="1:12">
      <c r="A3395" s="15">
        <v>2009</v>
      </c>
      <c r="B3395">
        <v>3</v>
      </c>
      <c r="C3395">
        <v>18</v>
      </c>
      <c r="D3395" s="30">
        <f t="shared" si="53"/>
        <v>39890</v>
      </c>
      <c r="E3395">
        <v>291.85000000000002</v>
      </c>
      <c r="F3395">
        <v>115.36</v>
      </c>
      <c r="G3395">
        <v>8.2739999999999991</v>
      </c>
      <c r="H3395">
        <v>5.6180000000000003</v>
      </c>
      <c r="I3395">
        <v>6.5129999999999999</v>
      </c>
      <c r="J3395">
        <v>4.5350000000000001</v>
      </c>
      <c r="K3395">
        <v>4.3920000000000003</v>
      </c>
      <c r="L3395">
        <v>24.88</v>
      </c>
    </row>
    <row r="3396" spans="1:12">
      <c r="A3396" s="15">
        <v>2009</v>
      </c>
      <c r="B3396">
        <v>3</v>
      </c>
      <c r="C3396">
        <v>19</v>
      </c>
      <c r="D3396" s="30">
        <f t="shared" si="53"/>
        <v>39891</v>
      </c>
      <c r="E3396">
        <v>286.23</v>
      </c>
      <c r="F3396">
        <v>113.07</v>
      </c>
      <c r="G3396">
        <v>8.2739999999999991</v>
      </c>
      <c r="H3396">
        <v>5.6159999999999997</v>
      </c>
      <c r="I3396">
        <v>6.9749999999999996</v>
      </c>
      <c r="J3396">
        <v>4.5129999999999999</v>
      </c>
      <c r="K3396">
        <v>4.3609999999999998</v>
      </c>
      <c r="L3396">
        <v>24.693000000000001</v>
      </c>
    </row>
    <row r="3397" spans="1:12">
      <c r="A3397" s="15">
        <v>2009</v>
      </c>
      <c r="B3397">
        <v>3</v>
      </c>
      <c r="C3397">
        <v>20</v>
      </c>
      <c r="D3397" s="30">
        <f t="shared" si="53"/>
        <v>39892</v>
      </c>
      <c r="E3397">
        <v>285.55</v>
      </c>
      <c r="F3397">
        <v>112.77</v>
      </c>
      <c r="G3397">
        <v>8.2739999999999991</v>
      </c>
      <c r="H3397">
        <v>5.6130000000000004</v>
      </c>
      <c r="I3397">
        <v>7.04</v>
      </c>
      <c r="J3397">
        <v>4.5069999999999997</v>
      </c>
      <c r="K3397">
        <v>4.3540000000000001</v>
      </c>
      <c r="L3397">
        <v>24.645</v>
      </c>
    </row>
    <row r="3398" spans="1:12">
      <c r="A3398" s="15">
        <v>2009</v>
      </c>
      <c r="B3398">
        <v>3</v>
      </c>
      <c r="C3398">
        <v>23</v>
      </c>
      <c r="D3398" s="30">
        <f t="shared" si="53"/>
        <v>39895</v>
      </c>
      <c r="E3398">
        <v>284.24</v>
      </c>
      <c r="F3398">
        <v>112.17</v>
      </c>
      <c r="G3398">
        <v>8.2739999999999991</v>
      </c>
      <c r="H3398">
        <v>5.6050000000000004</v>
      </c>
      <c r="I3398">
        <v>7.1689999999999996</v>
      </c>
      <c r="J3398">
        <v>4.4950000000000001</v>
      </c>
      <c r="K3398">
        <v>4.3390000000000004</v>
      </c>
      <c r="L3398">
        <v>24.530999999999999</v>
      </c>
    </row>
    <row r="3399" spans="1:12">
      <c r="A3399" s="15">
        <v>2009</v>
      </c>
      <c r="B3399">
        <v>3</v>
      </c>
      <c r="C3399">
        <v>24</v>
      </c>
      <c r="D3399" s="30">
        <f t="shared" si="53"/>
        <v>39896</v>
      </c>
      <c r="E3399">
        <v>287.31</v>
      </c>
      <c r="F3399">
        <v>113.38</v>
      </c>
      <c r="G3399">
        <v>8.2780000000000005</v>
      </c>
      <c r="H3399">
        <v>5.6130000000000004</v>
      </c>
      <c r="I3399">
        <v>6.9279999999999999</v>
      </c>
      <c r="J3399">
        <v>4.5090000000000003</v>
      </c>
      <c r="K3399">
        <v>4.3579999999999997</v>
      </c>
      <c r="L3399">
        <v>24.658000000000001</v>
      </c>
    </row>
    <row r="3400" spans="1:12">
      <c r="A3400" s="15">
        <v>2009</v>
      </c>
      <c r="B3400">
        <v>3</v>
      </c>
      <c r="C3400">
        <v>25</v>
      </c>
      <c r="D3400" s="30">
        <f t="shared" si="53"/>
        <v>39897</v>
      </c>
      <c r="E3400">
        <v>291.41000000000003</v>
      </c>
      <c r="F3400">
        <v>115</v>
      </c>
      <c r="G3400">
        <v>8.2509999999999994</v>
      </c>
      <c r="H3400">
        <v>5.5979999999999999</v>
      </c>
      <c r="I3400">
        <v>6.5990000000000002</v>
      </c>
      <c r="J3400">
        <v>4.516</v>
      </c>
      <c r="K3400">
        <v>4.3719999999999999</v>
      </c>
      <c r="L3400">
        <v>24.67</v>
      </c>
    </row>
    <row r="3401" spans="1:12">
      <c r="A3401" s="15">
        <v>2009</v>
      </c>
      <c r="B3401">
        <v>3</v>
      </c>
      <c r="C3401">
        <v>26</v>
      </c>
      <c r="D3401" s="30">
        <f t="shared" si="53"/>
        <v>39898</v>
      </c>
      <c r="E3401">
        <v>280.32</v>
      </c>
      <c r="F3401">
        <v>110.51</v>
      </c>
      <c r="G3401">
        <v>8.2509999999999994</v>
      </c>
      <c r="H3401">
        <v>5.5960000000000001</v>
      </c>
      <c r="I3401">
        <v>7.52</v>
      </c>
      <c r="J3401">
        <v>4.4749999999999996</v>
      </c>
      <c r="K3401">
        <v>4.3129999999999997</v>
      </c>
      <c r="L3401">
        <v>24.326000000000001</v>
      </c>
    </row>
    <row r="3402" spans="1:12">
      <c r="A3402" s="15">
        <v>2009</v>
      </c>
      <c r="B3402">
        <v>3</v>
      </c>
      <c r="C3402">
        <v>30</v>
      </c>
      <c r="D3402" s="30">
        <f t="shared" si="53"/>
        <v>39902</v>
      </c>
      <c r="E3402">
        <v>282.63</v>
      </c>
      <c r="F3402">
        <v>111.34</v>
      </c>
      <c r="G3402">
        <v>8.2509999999999994</v>
      </c>
      <c r="H3402">
        <v>5.585</v>
      </c>
      <c r="I3402">
        <v>7.3639999999999999</v>
      </c>
      <c r="J3402">
        <v>4.47</v>
      </c>
      <c r="K3402">
        <v>4.3109999999999999</v>
      </c>
      <c r="L3402">
        <v>24.280999999999999</v>
      </c>
    </row>
    <row r="3403" spans="1:12">
      <c r="A3403" s="15">
        <v>2009</v>
      </c>
      <c r="B3403">
        <v>3</v>
      </c>
      <c r="C3403">
        <v>31</v>
      </c>
      <c r="D3403" s="30">
        <f t="shared" si="53"/>
        <v>39903</v>
      </c>
      <c r="E3403">
        <v>283.26</v>
      </c>
      <c r="F3403">
        <v>111.57</v>
      </c>
      <c r="G3403">
        <v>8.2509999999999994</v>
      </c>
      <c r="H3403">
        <v>5.5819999999999999</v>
      </c>
      <c r="I3403">
        <v>7.3209999999999997</v>
      </c>
      <c r="J3403">
        <v>4.4690000000000003</v>
      </c>
      <c r="K3403">
        <v>4.3109999999999999</v>
      </c>
      <c r="L3403">
        <v>24.271000000000001</v>
      </c>
    </row>
    <row r="3404" spans="1:12">
      <c r="A3404" s="15">
        <v>2009</v>
      </c>
      <c r="B3404">
        <v>4</v>
      </c>
      <c r="C3404">
        <v>2</v>
      </c>
      <c r="D3404" s="30">
        <f t="shared" si="53"/>
        <v>39905</v>
      </c>
      <c r="E3404">
        <v>289.41000000000003</v>
      </c>
      <c r="F3404">
        <v>114.02</v>
      </c>
      <c r="G3404">
        <v>8.2509999999999994</v>
      </c>
      <c r="H3404">
        <v>5.5789999999999997</v>
      </c>
      <c r="I3404">
        <v>6.8230000000000004</v>
      </c>
      <c r="J3404">
        <v>4.4870000000000001</v>
      </c>
      <c r="K3404">
        <v>4.3390000000000004</v>
      </c>
      <c r="L3404">
        <v>24.417000000000002</v>
      </c>
    </row>
    <row r="3405" spans="1:12">
      <c r="A3405" s="15">
        <v>2009</v>
      </c>
      <c r="B3405">
        <v>4</v>
      </c>
      <c r="C3405">
        <v>6</v>
      </c>
      <c r="D3405" s="30">
        <f t="shared" si="53"/>
        <v>39909</v>
      </c>
      <c r="E3405">
        <v>288.5</v>
      </c>
      <c r="F3405">
        <v>113.56</v>
      </c>
      <c r="G3405">
        <v>8.2530000000000001</v>
      </c>
      <c r="H3405">
        <v>5.625</v>
      </c>
      <c r="I3405">
        <v>6.9279999999999999</v>
      </c>
      <c r="J3405">
        <v>4.5149999999999997</v>
      </c>
      <c r="K3405">
        <v>4.3639999999999999</v>
      </c>
      <c r="L3405">
        <v>24.596</v>
      </c>
    </row>
    <row r="3406" spans="1:12">
      <c r="A3406" s="15">
        <v>2009</v>
      </c>
      <c r="B3406">
        <v>4</v>
      </c>
      <c r="C3406">
        <v>8</v>
      </c>
      <c r="D3406" s="30">
        <f t="shared" si="53"/>
        <v>39911</v>
      </c>
      <c r="E3406">
        <v>288.08</v>
      </c>
      <c r="F3406">
        <v>113.34</v>
      </c>
      <c r="G3406">
        <v>8.2530000000000001</v>
      </c>
      <c r="H3406">
        <v>5.62</v>
      </c>
      <c r="I3406">
        <v>6.98</v>
      </c>
      <c r="J3406">
        <v>4.5069999999999997</v>
      </c>
      <c r="K3406">
        <v>4.3550000000000004</v>
      </c>
      <c r="L3406">
        <v>24.529</v>
      </c>
    </row>
    <row r="3407" spans="1:12">
      <c r="A3407" s="15">
        <v>2009</v>
      </c>
      <c r="B3407">
        <v>4</v>
      </c>
      <c r="C3407">
        <v>9</v>
      </c>
      <c r="D3407" s="30">
        <f t="shared" si="53"/>
        <v>39912</v>
      </c>
      <c r="E3407">
        <v>294.33</v>
      </c>
      <c r="F3407">
        <v>115.83</v>
      </c>
      <c r="G3407">
        <v>8.2530000000000001</v>
      </c>
      <c r="H3407">
        <v>5.617</v>
      </c>
      <c r="I3407">
        <v>6.4870000000000001</v>
      </c>
      <c r="J3407">
        <v>4.5250000000000004</v>
      </c>
      <c r="K3407">
        <v>4.383</v>
      </c>
      <c r="L3407">
        <v>24.669</v>
      </c>
    </row>
    <row r="3408" spans="1:12">
      <c r="A3408" s="15">
        <v>2009</v>
      </c>
      <c r="B3408">
        <v>4</v>
      </c>
      <c r="C3408">
        <v>13</v>
      </c>
      <c r="D3408" s="30">
        <f t="shared" si="53"/>
        <v>39916</v>
      </c>
      <c r="E3408">
        <v>288.47000000000003</v>
      </c>
      <c r="F3408">
        <v>113.79</v>
      </c>
      <c r="G3408">
        <v>8.2530000000000001</v>
      </c>
      <c r="H3408">
        <v>5.6059999999999999</v>
      </c>
      <c r="I3408">
        <v>6.8280000000000003</v>
      </c>
      <c r="J3408">
        <v>4.516</v>
      </c>
      <c r="K3408">
        <v>4.367</v>
      </c>
      <c r="L3408">
        <v>24.542999999999999</v>
      </c>
    </row>
    <row r="3409" spans="1:12">
      <c r="A3409" s="15">
        <v>2009</v>
      </c>
      <c r="B3409">
        <v>4</v>
      </c>
      <c r="C3409">
        <v>15</v>
      </c>
      <c r="D3409" s="30">
        <f t="shared" si="53"/>
        <v>39918</v>
      </c>
      <c r="E3409">
        <v>294.20999999999998</v>
      </c>
      <c r="F3409">
        <v>116.05</v>
      </c>
      <c r="G3409">
        <v>8.2530000000000001</v>
      </c>
      <c r="H3409">
        <v>5.6</v>
      </c>
      <c r="I3409">
        <v>6.3879999999999999</v>
      </c>
      <c r="J3409">
        <v>4.5279999999999996</v>
      </c>
      <c r="K3409">
        <v>4.3879999999999999</v>
      </c>
      <c r="L3409">
        <v>24.638999999999999</v>
      </c>
    </row>
    <row r="3410" spans="1:12">
      <c r="A3410" s="15">
        <v>2009</v>
      </c>
      <c r="B3410">
        <v>4</v>
      </c>
      <c r="C3410">
        <v>16</v>
      </c>
      <c r="D3410" s="30">
        <f t="shared" si="53"/>
        <v>39919</v>
      </c>
      <c r="E3410">
        <v>291.14999999999998</v>
      </c>
      <c r="F3410">
        <v>114.79</v>
      </c>
      <c r="G3410">
        <v>8.2530000000000001</v>
      </c>
      <c r="H3410">
        <v>5.5979999999999999</v>
      </c>
      <c r="I3410">
        <v>6.5519999999999996</v>
      </c>
      <c r="J3410">
        <v>4.5359999999999996</v>
      </c>
      <c r="K3410">
        <v>4.3920000000000003</v>
      </c>
      <c r="L3410">
        <v>24.654</v>
      </c>
    </row>
    <row r="3411" spans="1:12">
      <c r="A3411" s="15">
        <v>2009</v>
      </c>
      <c r="B3411">
        <v>4</v>
      </c>
      <c r="C3411">
        <v>17</v>
      </c>
      <c r="D3411" s="30">
        <f t="shared" si="53"/>
        <v>39920</v>
      </c>
      <c r="E3411">
        <v>290.94</v>
      </c>
      <c r="F3411">
        <v>114.68</v>
      </c>
      <c r="G3411">
        <v>8.1890000000000001</v>
      </c>
      <c r="H3411">
        <v>5.7939999999999996</v>
      </c>
      <c r="I3411">
        <v>6.5750000000000002</v>
      </c>
      <c r="J3411">
        <v>4.6680000000000001</v>
      </c>
      <c r="K3411">
        <v>4.5190000000000001</v>
      </c>
      <c r="L3411">
        <v>26.259</v>
      </c>
    </row>
    <row r="3412" spans="1:12">
      <c r="A3412" s="15">
        <v>2009</v>
      </c>
      <c r="B3412">
        <v>4</v>
      </c>
      <c r="C3412">
        <v>20</v>
      </c>
      <c r="D3412" s="30">
        <f t="shared" si="53"/>
        <v>39923</v>
      </c>
      <c r="E3412">
        <v>292.94</v>
      </c>
      <c r="F3412">
        <v>115.5</v>
      </c>
      <c r="G3412">
        <v>8.1709999999999994</v>
      </c>
      <c r="H3412">
        <v>5.7789999999999999</v>
      </c>
      <c r="I3412">
        <v>6.42</v>
      </c>
      <c r="J3412">
        <v>4.665</v>
      </c>
      <c r="K3412">
        <v>4.5199999999999996</v>
      </c>
      <c r="L3412">
        <v>26.173999999999999</v>
      </c>
    </row>
    <row r="3413" spans="1:12">
      <c r="A3413" s="15">
        <v>2009</v>
      </c>
      <c r="B3413">
        <v>4</v>
      </c>
      <c r="C3413">
        <v>21</v>
      </c>
      <c r="D3413" s="30">
        <f t="shared" si="53"/>
        <v>39924</v>
      </c>
      <c r="E3413">
        <v>291.62</v>
      </c>
      <c r="F3413">
        <v>114.95</v>
      </c>
      <c r="G3413">
        <v>8.1709999999999994</v>
      </c>
      <c r="H3413">
        <v>5.7759999999999998</v>
      </c>
      <c r="I3413">
        <v>6.53</v>
      </c>
      <c r="J3413">
        <v>4.6580000000000004</v>
      </c>
      <c r="K3413">
        <v>4.51</v>
      </c>
      <c r="L3413">
        <v>26.108000000000001</v>
      </c>
    </row>
    <row r="3414" spans="1:12">
      <c r="A3414" s="15">
        <v>2009</v>
      </c>
      <c r="B3414">
        <v>4</v>
      </c>
      <c r="C3414">
        <v>22</v>
      </c>
      <c r="D3414" s="30">
        <f t="shared" si="53"/>
        <v>39925</v>
      </c>
      <c r="E3414">
        <v>293.51</v>
      </c>
      <c r="F3414">
        <v>115.68</v>
      </c>
      <c r="G3414">
        <v>8.1709999999999994</v>
      </c>
      <c r="H3414">
        <v>5.7729999999999997</v>
      </c>
      <c r="I3414">
        <v>6.3929999999999998</v>
      </c>
      <c r="J3414">
        <v>4.6609999999999996</v>
      </c>
      <c r="K3414">
        <v>4.516</v>
      </c>
      <c r="L3414">
        <v>26.132999999999999</v>
      </c>
    </row>
    <row r="3415" spans="1:12">
      <c r="A3415" s="15">
        <v>2009</v>
      </c>
      <c r="B3415">
        <v>4</v>
      </c>
      <c r="C3415">
        <v>23</v>
      </c>
      <c r="D3415" s="30">
        <f t="shared" si="53"/>
        <v>39926</v>
      </c>
      <c r="E3415">
        <v>297.16000000000003</v>
      </c>
      <c r="F3415">
        <v>117.11</v>
      </c>
      <c r="G3415">
        <v>8.1709999999999994</v>
      </c>
      <c r="H3415">
        <v>5.77</v>
      </c>
      <c r="I3415">
        <v>6.1239999999999997</v>
      </c>
      <c r="J3415">
        <v>4.6689999999999996</v>
      </c>
      <c r="K3415">
        <v>4.5309999999999997</v>
      </c>
      <c r="L3415">
        <v>26.206</v>
      </c>
    </row>
    <row r="3416" spans="1:12">
      <c r="A3416" s="15">
        <v>2009</v>
      </c>
      <c r="B3416">
        <v>4</v>
      </c>
      <c r="C3416">
        <v>24</v>
      </c>
      <c r="D3416" s="30">
        <f t="shared" si="53"/>
        <v>39927</v>
      </c>
      <c r="E3416">
        <v>291.33</v>
      </c>
      <c r="F3416">
        <v>114.75</v>
      </c>
      <c r="G3416">
        <v>8.1709999999999994</v>
      </c>
      <c r="H3416">
        <v>5.7670000000000003</v>
      </c>
      <c r="I3416">
        <v>6.5789999999999997</v>
      </c>
      <c r="J3416">
        <v>4.6470000000000002</v>
      </c>
      <c r="K3416">
        <v>4.4989999999999997</v>
      </c>
      <c r="L3416">
        <v>26.012</v>
      </c>
    </row>
    <row r="3417" spans="1:12">
      <c r="A3417" s="15">
        <v>2009</v>
      </c>
      <c r="B3417">
        <v>4</v>
      </c>
      <c r="C3417">
        <v>27</v>
      </c>
      <c r="D3417" s="30">
        <f t="shared" si="53"/>
        <v>39930</v>
      </c>
      <c r="E3417">
        <v>293.81</v>
      </c>
      <c r="F3417">
        <v>115.67</v>
      </c>
      <c r="G3417">
        <v>8.1709999999999994</v>
      </c>
      <c r="H3417">
        <v>5.7590000000000003</v>
      </c>
      <c r="I3417">
        <v>6.4130000000000003</v>
      </c>
      <c r="J3417">
        <v>4.6459999999999999</v>
      </c>
      <c r="K3417">
        <v>4.5019999999999998</v>
      </c>
      <c r="L3417">
        <v>25.995999999999999</v>
      </c>
    </row>
    <row r="3418" spans="1:12">
      <c r="A3418" s="15">
        <v>2009</v>
      </c>
      <c r="B3418">
        <v>4</v>
      </c>
      <c r="C3418">
        <v>28</v>
      </c>
      <c r="D3418" s="30">
        <f t="shared" si="53"/>
        <v>39931</v>
      </c>
      <c r="E3418">
        <v>293.63</v>
      </c>
      <c r="F3418">
        <v>115.57</v>
      </c>
      <c r="G3418">
        <v>8.1709999999999994</v>
      </c>
      <c r="H3418">
        <v>5.7560000000000002</v>
      </c>
      <c r="I3418">
        <v>6.4349999999999996</v>
      </c>
      <c r="J3418">
        <v>4.6420000000000003</v>
      </c>
      <c r="K3418">
        <v>4.4969999999999999</v>
      </c>
      <c r="L3418">
        <v>25.962</v>
      </c>
    </row>
    <row r="3419" spans="1:12">
      <c r="A3419" s="15">
        <v>2009</v>
      </c>
      <c r="B3419">
        <v>4</v>
      </c>
      <c r="C3419">
        <v>29</v>
      </c>
      <c r="D3419" s="30">
        <f t="shared" si="53"/>
        <v>39932</v>
      </c>
      <c r="E3419">
        <v>296.01</v>
      </c>
      <c r="F3419">
        <v>116.5</v>
      </c>
      <c r="G3419">
        <v>8.1709999999999994</v>
      </c>
      <c r="H3419">
        <v>5.7539999999999996</v>
      </c>
      <c r="I3419">
        <v>6.2610000000000001</v>
      </c>
      <c r="J3419">
        <v>4.6470000000000002</v>
      </c>
      <c r="K3419">
        <v>4.5060000000000002</v>
      </c>
      <c r="L3419">
        <v>26</v>
      </c>
    </row>
    <row r="3420" spans="1:12">
      <c r="A3420" s="15">
        <v>2009</v>
      </c>
      <c r="B3420">
        <v>5</v>
      </c>
      <c r="C3420">
        <v>4</v>
      </c>
      <c r="D3420" s="30">
        <f t="shared" si="53"/>
        <v>39937</v>
      </c>
      <c r="E3420">
        <v>289.77</v>
      </c>
      <c r="F3420">
        <v>114.43</v>
      </c>
      <c r="G3420">
        <v>8.2129999999999992</v>
      </c>
      <c r="H3420">
        <v>5.89</v>
      </c>
      <c r="I3420">
        <v>6.5620000000000003</v>
      </c>
      <c r="J3420">
        <v>4.7469999999999999</v>
      </c>
      <c r="K3420">
        <v>4.5960000000000001</v>
      </c>
      <c r="L3420">
        <v>26.844000000000001</v>
      </c>
    </row>
    <row r="3421" spans="1:12">
      <c r="A3421" s="15">
        <v>2009</v>
      </c>
      <c r="B3421">
        <v>5</v>
      </c>
      <c r="C3421">
        <v>5</v>
      </c>
      <c r="D3421" s="30">
        <f t="shared" si="53"/>
        <v>39938</v>
      </c>
      <c r="E3421">
        <v>291.41000000000003</v>
      </c>
      <c r="F3421">
        <v>115.06</v>
      </c>
      <c r="G3421">
        <v>8.2129999999999992</v>
      </c>
      <c r="H3421">
        <v>5.8869999999999996</v>
      </c>
      <c r="I3421">
        <v>6.4459999999999997</v>
      </c>
      <c r="J3421">
        <v>4.7489999999999997</v>
      </c>
      <c r="K3421">
        <v>4.5999999999999996</v>
      </c>
      <c r="L3421">
        <v>26.859000000000002</v>
      </c>
    </row>
    <row r="3422" spans="1:12">
      <c r="A3422" s="15">
        <v>2009</v>
      </c>
      <c r="B3422">
        <v>5</v>
      </c>
      <c r="C3422">
        <v>6</v>
      </c>
      <c r="D3422" s="30">
        <f t="shared" si="53"/>
        <v>39939</v>
      </c>
      <c r="E3422">
        <v>290.62</v>
      </c>
      <c r="F3422">
        <v>114.72</v>
      </c>
      <c r="G3422">
        <v>8.2129999999999992</v>
      </c>
      <c r="H3422">
        <v>5.8840000000000003</v>
      </c>
      <c r="I3422">
        <v>6.5140000000000002</v>
      </c>
      <c r="J3422">
        <v>4.7430000000000003</v>
      </c>
      <c r="K3422">
        <v>4.593</v>
      </c>
      <c r="L3422">
        <v>26.808</v>
      </c>
    </row>
    <row r="3423" spans="1:12">
      <c r="A3423" s="15">
        <v>2009</v>
      </c>
      <c r="B3423">
        <v>5</v>
      </c>
      <c r="C3423">
        <v>7</v>
      </c>
      <c r="D3423" s="30">
        <f t="shared" si="53"/>
        <v>39940</v>
      </c>
      <c r="E3423">
        <v>296.86</v>
      </c>
      <c r="F3423">
        <v>117.19</v>
      </c>
      <c r="G3423">
        <v>8.2129999999999992</v>
      </c>
      <c r="H3423">
        <v>5.8810000000000002</v>
      </c>
      <c r="I3423">
        <v>6.0549999999999997</v>
      </c>
      <c r="J3423">
        <v>4.7590000000000003</v>
      </c>
      <c r="K3423">
        <v>4.6189999999999998</v>
      </c>
      <c r="L3423">
        <v>26.946999999999999</v>
      </c>
    </row>
    <row r="3424" spans="1:12">
      <c r="A3424" s="15">
        <v>2009</v>
      </c>
      <c r="B3424">
        <v>5</v>
      </c>
      <c r="C3424">
        <v>8</v>
      </c>
      <c r="D3424" s="30">
        <f t="shared" si="53"/>
        <v>39941</v>
      </c>
      <c r="E3424">
        <v>299.02999999999997</v>
      </c>
      <c r="F3424">
        <v>118.03</v>
      </c>
      <c r="G3424">
        <v>8.2129999999999992</v>
      </c>
      <c r="H3424">
        <v>5.8780000000000001</v>
      </c>
      <c r="I3424">
        <v>5.9039999999999999</v>
      </c>
      <c r="J3424">
        <v>4.7629999999999999</v>
      </c>
      <c r="K3424">
        <v>4.6260000000000003</v>
      </c>
      <c r="L3424">
        <v>26.975000000000001</v>
      </c>
    </row>
    <row r="3425" spans="1:12">
      <c r="A3425" s="15">
        <v>2009</v>
      </c>
      <c r="B3425">
        <v>5</v>
      </c>
      <c r="C3425">
        <v>11</v>
      </c>
      <c r="D3425" s="30">
        <f t="shared" si="53"/>
        <v>39944</v>
      </c>
      <c r="E3425">
        <v>294.61</v>
      </c>
      <c r="F3425">
        <v>116.19</v>
      </c>
      <c r="G3425">
        <v>8.2129999999999992</v>
      </c>
      <c r="H3425">
        <v>5.87</v>
      </c>
      <c r="I3425">
        <v>6.2549999999999999</v>
      </c>
      <c r="J3425">
        <v>4.74</v>
      </c>
      <c r="K3425">
        <v>4.5960000000000001</v>
      </c>
      <c r="L3425">
        <v>26.77</v>
      </c>
    </row>
    <row r="3426" spans="1:12">
      <c r="A3426" s="15">
        <v>2009</v>
      </c>
      <c r="B3426">
        <v>5</v>
      </c>
      <c r="C3426">
        <v>12</v>
      </c>
      <c r="D3426" s="30">
        <f t="shared" si="53"/>
        <v>39945</v>
      </c>
      <c r="E3426">
        <v>297.5</v>
      </c>
      <c r="F3426">
        <v>117.32</v>
      </c>
      <c r="G3426">
        <v>8.2129999999999992</v>
      </c>
      <c r="H3426">
        <v>5.867</v>
      </c>
      <c r="I3426">
        <v>6.0220000000000002</v>
      </c>
      <c r="J3426">
        <v>4.7519999999999998</v>
      </c>
      <c r="K3426">
        <v>4.6139999999999999</v>
      </c>
      <c r="L3426">
        <v>26.859000000000002</v>
      </c>
    </row>
    <row r="3427" spans="1:12">
      <c r="A3427" s="15">
        <v>2009</v>
      </c>
      <c r="B3427">
        <v>5</v>
      </c>
      <c r="C3427">
        <v>13</v>
      </c>
      <c r="D3427" s="30">
        <f t="shared" si="53"/>
        <v>39946</v>
      </c>
      <c r="E3427">
        <v>295.58</v>
      </c>
      <c r="F3427">
        <v>116.53</v>
      </c>
      <c r="G3427">
        <v>8.2129999999999992</v>
      </c>
      <c r="H3427">
        <v>5.8650000000000002</v>
      </c>
      <c r="I3427">
        <v>6.1719999999999997</v>
      </c>
      <c r="J3427">
        <v>4.7430000000000003</v>
      </c>
      <c r="K3427">
        <v>4.601</v>
      </c>
      <c r="L3427">
        <v>26.779</v>
      </c>
    </row>
    <row r="3428" spans="1:12">
      <c r="A3428" s="15">
        <v>2009</v>
      </c>
      <c r="B3428">
        <v>5</v>
      </c>
      <c r="C3428">
        <v>14</v>
      </c>
      <c r="D3428" s="30">
        <f t="shared" si="53"/>
        <v>39947</v>
      </c>
      <c r="E3428">
        <v>298.58999999999997</v>
      </c>
      <c r="F3428">
        <v>117.71</v>
      </c>
      <c r="G3428">
        <v>8.2129999999999992</v>
      </c>
      <c r="H3428">
        <v>5.8620000000000001</v>
      </c>
      <c r="I3428">
        <v>5.9580000000000002</v>
      </c>
      <c r="J3428">
        <v>4.75</v>
      </c>
      <c r="K3428">
        <v>4.6120000000000001</v>
      </c>
      <c r="L3428">
        <v>26.829000000000001</v>
      </c>
    </row>
    <row r="3429" spans="1:12">
      <c r="A3429" s="15">
        <v>2009</v>
      </c>
      <c r="B3429">
        <v>5</v>
      </c>
      <c r="C3429">
        <v>15</v>
      </c>
      <c r="D3429" s="30">
        <f t="shared" si="53"/>
        <v>39948</v>
      </c>
      <c r="E3429">
        <v>287.61</v>
      </c>
      <c r="F3429">
        <v>113.3</v>
      </c>
      <c r="G3429">
        <v>8.2129999999999992</v>
      </c>
      <c r="H3429">
        <v>5.859</v>
      </c>
      <c r="I3429">
        <v>6.7939999999999996</v>
      </c>
      <c r="J3429">
        <v>4.7119999999999997</v>
      </c>
      <c r="K3429">
        <v>4.5570000000000004</v>
      </c>
      <c r="L3429">
        <v>26.504999999999999</v>
      </c>
    </row>
    <row r="3430" spans="1:12">
      <c r="A3430" s="15">
        <v>2009</v>
      </c>
      <c r="B3430">
        <v>5</v>
      </c>
      <c r="C3430">
        <v>18</v>
      </c>
      <c r="D3430" s="30">
        <f t="shared" si="53"/>
        <v>39951</v>
      </c>
      <c r="E3430">
        <v>296.31</v>
      </c>
      <c r="F3430">
        <v>116.7</v>
      </c>
      <c r="G3430">
        <v>8.2129999999999992</v>
      </c>
      <c r="H3430">
        <v>5.851</v>
      </c>
      <c r="I3430">
        <v>6.1580000000000004</v>
      </c>
      <c r="J3430">
        <v>4.7300000000000004</v>
      </c>
      <c r="K3430">
        <v>4.5890000000000004</v>
      </c>
      <c r="L3430">
        <v>26.652000000000001</v>
      </c>
    </row>
    <row r="3431" spans="1:12">
      <c r="A3431" s="15">
        <v>2009</v>
      </c>
      <c r="B3431">
        <v>5</v>
      </c>
      <c r="C3431">
        <v>19</v>
      </c>
      <c r="D3431" s="30">
        <f t="shared" si="53"/>
        <v>39952</v>
      </c>
      <c r="E3431">
        <v>293.83999999999997</v>
      </c>
      <c r="F3431">
        <v>115.69</v>
      </c>
      <c r="G3431">
        <v>8.18</v>
      </c>
      <c r="H3431">
        <v>5.835</v>
      </c>
      <c r="I3431">
        <v>6.34</v>
      </c>
      <c r="J3431">
        <v>4.7160000000000002</v>
      </c>
      <c r="K3431">
        <v>4.5709999999999997</v>
      </c>
      <c r="L3431">
        <v>26.486999999999998</v>
      </c>
    </row>
    <row r="3432" spans="1:12">
      <c r="A3432" s="15">
        <v>2009</v>
      </c>
      <c r="B3432">
        <v>5</v>
      </c>
      <c r="C3432">
        <v>20</v>
      </c>
      <c r="D3432" s="30">
        <f t="shared" si="53"/>
        <v>39953</v>
      </c>
      <c r="E3432">
        <v>295.27999999999997</v>
      </c>
      <c r="F3432">
        <v>116.24</v>
      </c>
      <c r="G3432">
        <v>8.18</v>
      </c>
      <c r="H3432">
        <v>5.8319999999999999</v>
      </c>
      <c r="I3432">
        <v>6.24</v>
      </c>
      <c r="J3432">
        <v>4.718</v>
      </c>
      <c r="K3432">
        <v>4.5750000000000002</v>
      </c>
      <c r="L3432">
        <v>26.495999999999999</v>
      </c>
    </row>
    <row r="3433" spans="1:12">
      <c r="A3433" s="15">
        <v>2009</v>
      </c>
      <c r="B3433">
        <v>5</v>
      </c>
      <c r="C3433">
        <v>21</v>
      </c>
      <c r="D3433" s="30">
        <f t="shared" si="53"/>
        <v>39954</v>
      </c>
      <c r="E3433">
        <v>297.66000000000003</v>
      </c>
      <c r="F3433">
        <v>117.17</v>
      </c>
      <c r="G3433">
        <v>8.18</v>
      </c>
      <c r="H3433">
        <v>5.8289999999999997</v>
      </c>
      <c r="I3433">
        <v>6.07</v>
      </c>
      <c r="J3433">
        <v>4.7220000000000004</v>
      </c>
      <c r="K3433">
        <v>4.5830000000000002</v>
      </c>
      <c r="L3433">
        <v>26.53</v>
      </c>
    </row>
    <row r="3434" spans="1:12">
      <c r="A3434" s="15">
        <v>2009</v>
      </c>
      <c r="B3434">
        <v>5</v>
      </c>
      <c r="C3434">
        <v>22</v>
      </c>
      <c r="D3434" s="30">
        <f t="shared" si="53"/>
        <v>39955</v>
      </c>
      <c r="E3434">
        <v>290.58</v>
      </c>
      <c r="F3434">
        <v>114.32</v>
      </c>
      <c r="G3434">
        <v>8.18</v>
      </c>
      <c r="H3434">
        <v>5.8259999999999996</v>
      </c>
      <c r="I3434">
        <v>6.6139999999999999</v>
      </c>
      <c r="J3434">
        <v>4.6970000000000001</v>
      </c>
      <c r="K3434">
        <v>4.5460000000000003</v>
      </c>
      <c r="L3434">
        <v>26.312999999999999</v>
      </c>
    </row>
    <row r="3435" spans="1:12">
      <c r="A3435" s="15">
        <v>2009</v>
      </c>
      <c r="B3435">
        <v>5</v>
      </c>
      <c r="C3435">
        <v>25</v>
      </c>
      <c r="D3435" s="30">
        <f t="shared" si="53"/>
        <v>39958</v>
      </c>
      <c r="E3435">
        <v>294.85000000000002</v>
      </c>
      <c r="F3435">
        <v>115.95</v>
      </c>
      <c r="G3435">
        <v>8.18</v>
      </c>
      <c r="H3435">
        <v>5.8179999999999996</v>
      </c>
      <c r="I3435">
        <v>6.3140000000000001</v>
      </c>
      <c r="J3435">
        <v>4.7009999999999996</v>
      </c>
      <c r="K3435">
        <v>4.5570000000000004</v>
      </c>
      <c r="L3435">
        <v>26.34</v>
      </c>
    </row>
    <row r="3436" spans="1:12">
      <c r="A3436" s="15">
        <v>2009</v>
      </c>
      <c r="B3436">
        <v>5</v>
      </c>
      <c r="C3436">
        <v>26</v>
      </c>
      <c r="D3436" s="30">
        <f t="shared" si="53"/>
        <v>39959</v>
      </c>
      <c r="E3436">
        <v>287.74</v>
      </c>
      <c r="F3436">
        <v>113.09</v>
      </c>
      <c r="G3436">
        <v>8.1560000000000006</v>
      </c>
      <c r="H3436">
        <v>5.806</v>
      </c>
      <c r="I3436">
        <v>6.8639999999999999</v>
      </c>
      <c r="J3436">
        <v>4.6719999999999997</v>
      </c>
      <c r="K3436">
        <v>4.5170000000000003</v>
      </c>
      <c r="L3436">
        <v>26.062999999999999</v>
      </c>
    </row>
    <row r="3437" spans="1:12">
      <c r="A3437" s="15">
        <v>2009</v>
      </c>
      <c r="B3437">
        <v>5</v>
      </c>
      <c r="C3437">
        <v>27</v>
      </c>
      <c r="D3437" s="30">
        <f t="shared" si="53"/>
        <v>39960</v>
      </c>
      <c r="E3437">
        <v>293.66000000000003</v>
      </c>
      <c r="F3437">
        <v>115.43</v>
      </c>
      <c r="G3437">
        <v>8.1560000000000006</v>
      </c>
      <c r="H3437">
        <v>5.8029999999999999</v>
      </c>
      <c r="I3437">
        <v>6.415</v>
      </c>
      <c r="J3437">
        <v>4.6870000000000003</v>
      </c>
      <c r="K3437">
        <v>4.5419999999999998</v>
      </c>
      <c r="L3437">
        <v>26.193000000000001</v>
      </c>
    </row>
    <row r="3438" spans="1:12">
      <c r="A3438" s="15">
        <v>2009</v>
      </c>
      <c r="B3438">
        <v>5</v>
      </c>
      <c r="C3438">
        <v>28</v>
      </c>
      <c r="D3438" s="30">
        <f t="shared" si="53"/>
        <v>39961</v>
      </c>
      <c r="E3438">
        <v>290.75</v>
      </c>
      <c r="F3438">
        <v>114.25</v>
      </c>
      <c r="G3438">
        <v>8.1560000000000006</v>
      </c>
      <c r="H3438">
        <v>5.8</v>
      </c>
      <c r="I3438">
        <v>6.6470000000000002</v>
      </c>
      <c r="J3438">
        <v>4.6749999999999998</v>
      </c>
      <c r="K3438">
        <v>4.5250000000000004</v>
      </c>
      <c r="L3438">
        <v>26.087</v>
      </c>
    </row>
    <row r="3439" spans="1:12">
      <c r="A3439" s="15">
        <v>2009</v>
      </c>
      <c r="B3439">
        <v>5</v>
      </c>
      <c r="C3439">
        <v>29</v>
      </c>
      <c r="D3439" s="30">
        <f t="shared" si="53"/>
        <v>39962</v>
      </c>
      <c r="E3439">
        <v>290.97000000000003</v>
      </c>
      <c r="F3439">
        <v>114.31</v>
      </c>
      <c r="G3439">
        <v>8.1560000000000006</v>
      </c>
      <c r="H3439">
        <v>5.7969999999999997</v>
      </c>
      <c r="I3439">
        <v>6.6379999999999999</v>
      </c>
      <c r="J3439">
        <v>4.673</v>
      </c>
      <c r="K3439">
        <v>4.5229999999999997</v>
      </c>
      <c r="L3439">
        <v>26.064</v>
      </c>
    </row>
    <row r="3440" spans="1:12">
      <c r="A3440" s="15">
        <v>2009</v>
      </c>
      <c r="B3440">
        <v>6</v>
      </c>
      <c r="C3440">
        <v>1</v>
      </c>
      <c r="D3440" s="30">
        <f t="shared" si="53"/>
        <v>39965</v>
      </c>
      <c r="E3440">
        <v>290.2</v>
      </c>
      <c r="F3440">
        <v>114.06</v>
      </c>
      <c r="G3440">
        <v>8.1560000000000006</v>
      </c>
      <c r="H3440">
        <v>5.7919999999999998</v>
      </c>
      <c r="I3440">
        <v>6.673</v>
      </c>
      <c r="J3440">
        <v>4.67</v>
      </c>
      <c r="K3440">
        <v>4.5190000000000001</v>
      </c>
      <c r="L3440">
        <v>26.024000000000001</v>
      </c>
    </row>
    <row r="3441" spans="1:12">
      <c r="A3441" s="15">
        <v>2009</v>
      </c>
      <c r="B3441">
        <v>6</v>
      </c>
      <c r="C3441">
        <v>2</v>
      </c>
      <c r="D3441" s="30">
        <f t="shared" si="53"/>
        <v>39966</v>
      </c>
      <c r="E3441">
        <v>293.2</v>
      </c>
      <c r="F3441">
        <v>115.23</v>
      </c>
      <c r="G3441">
        <v>8.1560000000000006</v>
      </c>
      <c r="H3441">
        <v>5.7889999999999997</v>
      </c>
      <c r="I3441">
        <v>6.4509999999999996</v>
      </c>
      <c r="J3441">
        <v>4.6760000000000002</v>
      </c>
      <c r="K3441">
        <v>4.53</v>
      </c>
      <c r="L3441">
        <v>26.074999999999999</v>
      </c>
    </row>
    <row r="3442" spans="1:12">
      <c r="A3442" s="15">
        <v>2009</v>
      </c>
      <c r="B3442">
        <v>6</v>
      </c>
      <c r="C3442">
        <v>3</v>
      </c>
      <c r="D3442" s="30">
        <f t="shared" si="53"/>
        <v>39967</v>
      </c>
      <c r="E3442">
        <v>292.55</v>
      </c>
      <c r="F3442">
        <v>114.94</v>
      </c>
      <c r="G3442">
        <v>8.1560000000000006</v>
      </c>
      <c r="H3442">
        <v>5.7859999999999996</v>
      </c>
      <c r="I3442">
        <v>6.51</v>
      </c>
      <c r="J3442">
        <v>4.6710000000000003</v>
      </c>
      <c r="K3442">
        <v>4.524</v>
      </c>
      <c r="L3442">
        <v>26.029</v>
      </c>
    </row>
    <row r="3443" spans="1:12">
      <c r="A3443" s="15">
        <v>2009</v>
      </c>
      <c r="B3443">
        <v>6</v>
      </c>
      <c r="C3443">
        <v>4</v>
      </c>
      <c r="D3443" s="30">
        <f t="shared" si="53"/>
        <v>39968</v>
      </c>
      <c r="E3443">
        <v>293.41000000000003</v>
      </c>
      <c r="F3443">
        <v>115.26</v>
      </c>
      <c r="G3443">
        <v>8.1430000000000007</v>
      </c>
      <c r="H3443">
        <v>5.8070000000000004</v>
      </c>
      <c r="I3443">
        <v>6.4480000000000004</v>
      </c>
      <c r="J3443">
        <v>4.6900000000000004</v>
      </c>
      <c r="K3443">
        <v>4.5430000000000001</v>
      </c>
      <c r="L3443">
        <v>26.213999999999999</v>
      </c>
    </row>
    <row r="3444" spans="1:12">
      <c r="A3444" s="15">
        <v>2009</v>
      </c>
      <c r="B3444">
        <v>6</v>
      </c>
      <c r="C3444">
        <v>5</v>
      </c>
      <c r="D3444" s="30">
        <f t="shared" si="53"/>
        <v>39969</v>
      </c>
      <c r="E3444">
        <v>293.12</v>
      </c>
      <c r="F3444">
        <v>115.12</v>
      </c>
      <c r="G3444">
        <v>8.1430000000000007</v>
      </c>
      <c r="H3444">
        <v>5.8040000000000003</v>
      </c>
      <c r="I3444">
        <v>6.4790000000000001</v>
      </c>
      <c r="J3444">
        <v>4.6859999999999999</v>
      </c>
      <c r="K3444">
        <v>4.5389999999999997</v>
      </c>
      <c r="L3444">
        <v>26.178000000000001</v>
      </c>
    </row>
    <row r="3445" spans="1:12">
      <c r="A3445" s="15">
        <v>2009</v>
      </c>
      <c r="B3445">
        <v>6</v>
      </c>
      <c r="C3445">
        <v>8</v>
      </c>
      <c r="D3445" s="30">
        <f t="shared" si="53"/>
        <v>39972</v>
      </c>
      <c r="E3445">
        <v>294.08999999999997</v>
      </c>
      <c r="F3445">
        <v>115.44</v>
      </c>
      <c r="G3445">
        <v>8.1430000000000007</v>
      </c>
      <c r="H3445">
        <v>5.7960000000000003</v>
      </c>
      <c r="I3445">
        <v>6.43</v>
      </c>
      <c r="J3445">
        <v>4.6790000000000003</v>
      </c>
      <c r="K3445">
        <v>4.5330000000000004</v>
      </c>
      <c r="L3445">
        <v>26.117000000000001</v>
      </c>
    </row>
    <row r="3446" spans="1:12">
      <c r="A3446" s="15">
        <v>2009</v>
      </c>
      <c r="B3446">
        <v>6</v>
      </c>
      <c r="C3446">
        <v>9</v>
      </c>
      <c r="D3446" s="30">
        <f t="shared" si="53"/>
        <v>39973</v>
      </c>
      <c r="E3446">
        <v>291.83999999999997</v>
      </c>
      <c r="F3446">
        <v>114.52</v>
      </c>
      <c r="G3446">
        <v>8.0950000000000006</v>
      </c>
      <c r="H3446">
        <v>5.7990000000000004</v>
      </c>
      <c r="I3446">
        <v>6.601</v>
      </c>
      <c r="J3446">
        <v>4.68</v>
      </c>
      <c r="K3446">
        <v>4.53</v>
      </c>
      <c r="L3446">
        <v>26.094000000000001</v>
      </c>
    </row>
    <row r="3447" spans="1:12">
      <c r="A3447" s="15">
        <v>2009</v>
      </c>
      <c r="B3447">
        <v>6</v>
      </c>
      <c r="C3447">
        <v>10</v>
      </c>
      <c r="D3447" s="30">
        <f t="shared" si="53"/>
        <v>39974</v>
      </c>
      <c r="E3447">
        <v>290.35000000000002</v>
      </c>
      <c r="F3447">
        <v>113.9</v>
      </c>
      <c r="G3447">
        <v>8.0950000000000006</v>
      </c>
      <c r="H3447">
        <v>5.7960000000000003</v>
      </c>
      <c r="I3447">
        <v>6.7249999999999996</v>
      </c>
      <c r="J3447">
        <v>4.6719999999999997</v>
      </c>
      <c r="K3447">
        <v>4.5199999999999996</v>
      </c>
      <c r="L3447">
        <v>26.026</v>
      </c>
    </row>
    <row r="3448" spans="1:12">
      <c r="A3448" s="15">
        <v>2009</v>
      </c>
      <c r="B3448">
        <v>6</v>
      </c>
      <c r="C3448">
        <v>11</v>
      </c>
      <c r="D3448" s="30">
        <f t="shared" si="53"/>
        <v>39975</v>
      </c>
      <c r="E3448">
        <v>288.12</v>
      </c>
      <c r="F3448">
        <v>112.99</v>
      </c>
      <c r="G3448">
        <v>8.0950000000000006</v>
      </c>
      <c r="H3448">
        <v>5.7939999999999996</v>
      </c>
      <c r="I3448">
        <v>6.907</v>
      </c>
      <c r="J3448">
        <v>4.6619999999999999</v>
      </c>
      <c r="K3448">
        <v>4.5060000000000002</v>
      </c>
      <c r="L3448">
        <v>25.937000000000001</v>
      </c>
    </row>
    <row r="3449" spans="1:12">
      <c r="A3449" s="15">
        <v>2009</v>
      </c>
      <c r="B3449">
        <v>6</v>
      </c>
      <c r="C3449">
        <v>12</v>
      </c>
      <c r="D3449" s="30">
        <f t="shared" si="53"/>
        <v>39976</v>
      </c>
      <c r="E3449">
        <v>285.60000000000002</v>
      </c>
      <c r="F3449">
        <v>111.96</v>
      </c>
      <c r="G3449">
        <v>8.0950000000000006</v>
      </c>
      <c r="H3449">
        <v>5.7910000000000004</v>
      </c>
      <c r="I3449">
        <v>7.1150000000000002</v>
      </c>
      <c r="J3449">
        <v>4.6509999999999998</v>
      </c>
      <c r="K3449">
        <v>4.4909999999999997</v>
      </c>
      <c r="L3449">
        <v>25.841000000000001</v>
      </c>
    </row>
    <row r="3450" spans="1:12">
      <c r="A3450" s="15">
        <v>2009</v>
      </c>
      <c r="B3450">
        <v>6</v>
      </c>
      <c r="C3450">
        <v>15</v>
      </c>
      <c r="D3450" s="30">
        <f t="shared" si="53"/>
        <v>39979</v>
      </c>
      <c r="E3450">
        <v>291.63</v>
      </c>
      <c r="F3450">
        <v>114.29</v>
      </c>
      <c r="G3450">
        <v>8.0950000000000006</v>
      </c>
      <c r="H3450">
        <v>5.7830000000000004</v>
      </c>
      <c r="I3450">
        <v>6.67</v>
      </c>
      <c r="J3450">
        <v>4.66</v>
      </c>
      <c r="K3450">
        <v>4.51</v>
      </c>
      <c r="L3450">
        <v>25.914999999999999</v>
      </c>
    </row>
    <row r="3451" spans="1:12">
      <c r="A3451" s="15">
        <v>2009</v>
      </c>
      <c r="B3451">
        <v>6</v>
      </c>
      <c r="C3451">
        <v>16</v>
      </c>
      <c r="D3451" s="30">
        <f t="shared" si="53"/>
        <v>39980</v>
      </c>
      <c r="E3451">
        <v>291.83</v>
      </c>
      <c r="F3451">
        <v>114.34</v>
      </c>
      <c r="G3451">
        <v>8.0950000000000006</v>
      </c>
      <c r="H3451">
        <v>5.78</v>
      </c>
      <c r="I3451">
        <v>6.6630000000000003</v>
      </c>
      <c r="J3451">
        <v>4.6580000000000004</v>
      </c>
      <c r="K3451">
        <v>4.508</v>
      </c>
      <c r="L3451">
        <v>25.891999999999999</v>
      </c>
    </row>
    <row r="3452" spans="1:12">
      <c r="A3452" s="15">
        <v>2009</v>
      </c>
      <c r="B3452">
        <v>6</v>
      </c>
      <c r="C3452">
        <v>17</v>
      </c>
      <c r="D3452" s="30">
        <f t="shared" si="53"/>
        <v>39981</v>
      </c>
      <c r="E3452">
        <v>294.97000000000003</v>
      </c>
      <c r="F3452">
        <v>115.57</v>
      </c>
      <c r="G3452">
        <v>8.0670000000000002</v>
      </c>
      <c r="H3452">
        <v>5.7649999999999997</v>
      </c>
      <c r="I3452">
        <v>6.4240000000000004</v>
      </c>
      <c r="J3452">
        <v>4.66</v>
      </c>
      <c r="K3452">
        <v>4.5149999999999997</v>
      </c>
      <c r="L3452">
        <v>25.870999999999999</v>
      </c>
    </row>
    <row r="3453" spans="1:12">
      <c r="A3453" s="15">
        <v>2009</v>
      </c>
      <c r="B3453">
        <v>6</v>
      </c>
      <c r="C3453">
        <v>18</v>
      </c>
      <c r="D3453" s="30">
        <f t="shared" si="53"/>
        <v>39982</v>
      </c>
      <c r="E3453">
        <v>292.36</v>
      </c>
      <c r="F3453">
        <v>114.5</v>
      </c>
      <c r="G3453">
        <v>8.0670000000000002</v>
      </c>
      <c r="H3453">
        <v>5.7619999999999996</v>
      </c>
      <c r="I3453">
        <v>6.6340000000000003</v>
      </c>
      <c r="J3453">
        <v>4.649</v>
      </c>
      <c r="K3453">
        <v>4.4989999999999997</v>
      </c>
      <c r="L3453">
        <v>25.774000000000001</v>
      </c>
    </row>
    <row r="3454" spans="1:12">
      <c r="A3454" s="15">
        <v>2009</v>
      </c>
      <c r="B3454">
        <v>6</v>
      </c>
      <c r="C3454">
        <v>19</v>
      </c>
      <c r="D3454" s="30">
        <f t="shared" si="53"/>
        <v>39983</v>
      </c>
      <c r="E3454">
        <v>290.39999999999998</v>
      </c>
      <c r="F3454">
        <v>113.69</v>
      </c>
      <c r="G3454">
        <v>8.0670000000000002</v>
      </c>
      <c r="H3454">
        <v>5.7590000000000003</v>
      </c>
      <c r="I3454">
        <v>6.7949999999999999</v>
      </c>
      <c r="J3454">
        <v>4.6390000000000002</v>
      </c>
      <c r="K3454">
        <v>4.4870000000000001</v>
      </c>
      <c r="L3454">
        <v>25.693999999999999</v>
      </c>
    </row>
    <row r="3455" spans="1:12">
      <c r="A3455" s="15">
        <v>2009</v>
      </c>
      <c r="B3455">
        <v>6</v>
      </c>
      <c r="C3455">
        <v>22</v>
      </c>
      <c r="D3455" s="30">
        <f t="shared" si="53"/>
        <v>39986</v>
      </c>
      <c r="E3455">
        <v>291.64</v>
      </c>
      <c r="F3455">
        <v>114.11</v>
      </c>
      <c r="G3455">
        <v>8.0670000000000002</v>
      </c>
      <c r="H3455">
        <v>5.7510000000000003</v>
      </c>
      <c r="I3455">
        <v>6.7249999999999996</v>
      </c>
      <c r="J3455">
        <v>4.6340000000000003</v>
      </c>
      <c r="K3455">
        <v>4.4829999999999997</v>
      </c>
      <c r="L3455">
        <v>25.640999999999998</v>
      </c>
    </row>
    <row r="3456" spans="1:12">
      <c r="A3456" s="15">
        <v>2009</v>
      </c>
      <c r="B3456">
        <v>6</v>
      </c>
      <c r="C3456">
        <v>23</v>
      </c>
      <c r="D3456" s="30">
        <f t="shared" si="53"/>
        <v>39987</v>
      </c>
      <c r="E3456">
        <v>287.92</v>
      </c>
      <c r="F3456">
        <v>112.6</v>
      </c>
      <c r="G3456">
        <v>8.0530000000000008</v>
      </c>
      <c r="H3456">
        <v>5.75</v>
      </c>
      <c r="I3456">
        <v>7.0229999999999997</v>
      </c>
      <c r="J3456">
        <v>4.6219999999999999</v>
      </c>
      <c r="K3456">
        <v>4.4649999999999999</v>
      </c>
      <c r="L3456">
        <v>25.533999999999999</v>
      </c>
    </row>
    <row r="3457" spans="1:12">
      <c r="A3457" s="15">
        <v>2009</v>
      </c>
      <c r="B3457">
        <v>6</v>
      </c>
      <c r="C3457">
        <v>24</v>
      </c>
      <c r="D3457" s="30">
        <f t="shared" si="53"/>
        <v>39988</v>
      </c>
      <c r="E3457">
        <v>291.72000000000003</v>
      </c>
      <c r="F3457">
        <v>114.09</v>
      </c>
      <c r="G3457">
        <v>8.0530000000000008</v>
      </c>
      <c r="H3457">
        <v>5.7469999999999999</v>
      </c>
      <c r="I3457">
        <v>6.7329999999999997</v>
      </c>
      <c r="J3457">
        <v>4.6310000000000002</v>
      </c>
      <c r="K3457">
        <v>4.4800000000000004</v>
      </c>
      <c r="L3457">
        <v>25.606000000000002</v>
      </c>
    </row>
    <row r="3458" spans="1:12">
      <c r="A3458" s="15">
        <v>2009</v>
      </c>
      <c r="B3458">
        <v>6</v>
      </c>
      <c r="C3458">
        <v>25</v>
      </c>
      <c r="D3458" s="30">
        <f t="shared" ref="D3458:D3521" si="54">DATE(A3458,B3458,C3458)</f>
        <v>39989</v>
      </c>
      <c r="E3458">
        <v>290.37</v>
      </c>
      <c r="F3458">
        <v>113.53</v>
      </c>
      <c r="G3458">
        <v>8.0530000000000008</v>
      </c>
      <c r="H3458">
        <v>5.7439999999999998</v>
      </c>
      <c r="I3458">
        <v>6.8470000000000004</v>
      </c>
      <c r="J3458">
        <v>4.6239999999999997</v>
      </c>
      <c r="K3458">
        <v>4.4710000000000001</v>
      </c>
      <c r="L3458">
        <v>25.542000000000002</v>
      </c>
    </row>
    <row r="3459" spans="1:12">
      <c r="A3459" s="15">
        <v>2009</v>
      </c>
      <c r="B3459">
        <v>6</v>
      </c>
      <c r="C3459">
        <v>26</v>
      </c>
      <c r="D3459" s="30">
        <f t="shared" si="54"/>
        <v>39990</v>
      </c>
      <c r="E3459">
        <v>291.83</v>
      </c>
      <c r="F3459">
        <v>114.09</v>
      </c>
      <c r="G3459">
        <v>8.0530000000000008</v>
      </c>
      <c r="H3459">
        <v>5.742</v>
      </c>
      <c r="I3459">
        <v>6.742</v>
      </c>
      <c r="J3459">
        <v>4.625</v>
      </c>
      <c r="K3459">
        <v>4.4740000000000002</v>
      </c>
      <c r="L3459">
        <v>25.550999999999998</v>
      </c>
    </row>
    <row r="3460" spans="1:12">
      <c r="A3460" s="15">
        <v>2009</v>
      </c>
      <c r="B3460">
        <v>6</v>
      </c>
      <c r="C3460">
        <v>29</v>
      </c>
      <c r="D3460" s="30">
        <f t="shared" si="54"/>
        <v>39993</v>
      </c>
      <c r="E3460">
        <v>293.27</v>
      </c>
      <c r="F3460">
        <v>114.59</v>
      </c>
      <c r="G3460">
        <v>8.032</v>
      </c>
      <c r="H3460">
        <v>5.7240000000000002</v>
      </c>
      <c r="I3460">
        <v>6.6520000000000001</v>
      </c>
      <c r="J3460">
        <v>4.617</v>
      </c>
      <c r="K3460">
        <v>4.468</v>
      </c>
      <c r="L3460">
        <v>25.45</v>
      </c>
    </row>
    <row r="3461" spans="1:12">
      <c r="A3461" s="15">
        <v>2009</v>
      </c>
      <c r="B3461">
        <v>6</v>
      </c>
      <c r="C3461">
        <v>30</v>
      </c>
      <c r="D3461" s="30">
        <f t="shared" si="54"/>
        <v>39994</v>
      </c>
      <c r="E3461">
        <v>288.52</v>
      </c>
      <c r="F3461">
        <v>112.67</v>
      </c>
      <c r="G3461">
        <v>8.032</v>
      </c>
      <c r="H3461">
        <v>5.7210000000000001</v>
      </c>
      <c r="I3461">
        <v>7.0339999999999998</v>
      </c>
      <c r="J3461">
        <v>4.5990000000000002</v>
      </c>
      <c r="K3461">
        <v>4.4429999999999996</v>
      </c>
      <c r="L3461">
        <v>25.297000000000001</v>
      </c>
    </row>
    <row r="3462" spans="1:12">
      <c r="A3462" s="15">
        <v>2009</v>
      </c>
      <c r="B3462">
        <v>7</v>
      </c>
      <c r="C3462">
        <v>1</v>
      </c>
      <c r="D3462" s="30">
        <f t="shared" si="54"/>
        <v>39995</v>
      </c>
      <c r="E3462">
        <v>290.75</v>
      </c>
      <c r="F3462">
        <v>113.53</v>
      </c>
      <c r="G3462">
        <v>8.032</v>
      </c>
      <c r="H3462">
        <v>5.7190000000000003</v>
      </c>
      <c r="I3462">
        <v>6.867</v>
      </c>
      <c r="J3462">
        <v>4.6029999999999998</v>
      </c>
      <c r="K3462">
        <v>4.45</v>
      </c>
      <c r="L3462">
        <v>25.327000000000002</v>
      </c>
    </row>
    <row r="3463" spans="1:12">
      <c r="A3463" s="15">
        <v>2009</v>
      </c>
      <c r="B3463">
        <v>7</v>
      </c>
      <c r="C3463">
        <v>2</v>
      </c>
      <c r="D3463" s="30">
        <f t="shared" si="54"/>
        <v>39996</v>
      </c>
      <c r="E3463">
        <v>289.31</v>
      </c>
      <c r="F3463">
        <v>112.93</v>
      </c>
      <c r="G3463">
        <v>8.032</v>
      </c>
      <c r="H3463">
        <v>5.7160000000000002</v>
      </c>
      <c r="I3463">
        <v>6.9610000000000003</v>
      </c>
      <c r="J3463">
        <v>4.6020000000000003</v>
      </c>
      <c r="K3463">
        <v>4.4480000000000004</v>
      </c>
      <c r="L3463">
        <v>25.303999999999998</v>
      </c>
    </row>
    <row r="3464" spans="1:12">
      <c r="A3464" s="15">
        <v>2009</v>
      </c>
      <c r="B3464">
        <v>7</v>
      </c>
      <c r="C3464">
        <v>3</v>
      </c>
      <c r="D3464" s="30">
        <f t="shared" si="54"/>
        <v>39997</v>
      </c>
      <c r="E3464">
        <v>291.27</v>
      </c>
      <c r="F3464">
        <v>113.69</v>
      </c>
      <c r="G3464">
        <v>8.032</v>
      </c>
      <c r="H3464">
        <v>5.7130000000000001</v>
      </c>
      <c r="I3464">
        <v>6.8150000000000004</v>
      </c>
      <c r="J3464">
        <v>4.6050000000000004</v>
      </c>
      <c r="K3464">
        <v>4.4539999999999997</v>
      </c>
      <c r="L3464">
        <v>25.326000000000001</v>
      </c>
    </row>
    <row r="3465" spans="1:12">
      <c r="A3465" s="15">
        <v>2009</v>
      </c>
      <c r="B3465">
        <v>7</v>
      </c>
      <c r="C3465">
        <v>6</v>
      </c>
      <c r="D3465" s="30">
        <f t="shared" si="54"/>
        <v>40000</v>
      </c>
      <c r="E3465">
        <v>291.13</v>
      </c>
      <c r="F3465">
        <v>113.56</v>
      </c>
      <c r="G3465">
        <v>8.032</v>
      </c>
      <c r="H3465">
        <v>5.7050000000000001</v>
      </c>
      <c r="I3465">
        <v>6.8520000000000003</v>
      </c>
      <c r="J3465">
        <v>4.5960000000000001</v>
      </c>
      <c r="K3465">
        <v>4.4429999999999996</v>
      </c>
      <c r="L3465">
        <v>25.236999999999998</v>
      </c>
    </row>
    <row r="3466" spans="1:12">
      <c r="A3466" s="15">
        <v>2009</v>
      </c>
      <c r="B3466">
        <v>7</v>
      </c>
      <c r="C3466">
        <v>7</v>
      </c>
      <c r="D3466" s="30">
        <f t="shared" si="54"/>
        <v>40001</v>
      </c>
      <c r="E3466">
        <v>288.67</v>
      </c>
      <c r="F3466">
        <v>112.56</v>
      </c>
      <c r="G3466">
        <v>8.032</v>
      </c>
      <c r="H3466">
        <v>5.702</v>
      </c>
      <c r="I3466">
        <v>7.056</v>
      </c>
      <c r="J3466">
        <v>4.585</v>
      </c>
      <c r="K3466">
        <v>4.4279999999999999</v>
      </c>
      <c r="L3466">
        <v>25.145</v>
      </c>
    </row>
    <row r="3467" spans="1:12">
      <c r="A3467" s="15">
        <v>2009</v>
      </c>
      <c r="B3467">
        <v>7</v>
      </c>
      <c r="C3467">
        <v>8</v>
      </c>
      <c r="D3467" s="30">
        <f t="shared" si="54"/>
        <v>40002</v>
      </c>
      <c r="E3467">
        <v>290.45999999999998</v>
      </c>
      <c r="F3467">
        <v>113.25</v>
      </c>
      <c r="G3467">
        <v>8.032</v>
      </c>
      <c r="H3467">
        <v>5.6989999999999998</v>
      </c>
      <c r="I3467">
        <v>6.923</v>
      </c>
      <c r="J3467">
        <v>4.5869999999999997</v>
      </c>
      <c r="K3467">
        <v>4.4340000000000002</v>
      </c>
      <c r="L3467">
        <v>25.163</v>
      </c>
    </row>
    <row r="3468" spans="1:12">
      <c r="A3468" s="15">
        <v>2009</v>
      </c>
      <c r="B3468">
        <v>7</v>
      </c>
      <c r="C3468">
        <v>9</v>
      </c>
      <c r="D3468" s="30">
        <f t="shared" si="54"/>
        <v>40003</v>
      </c>
      <c r="E3468">
        <v>291.29000000000002</v>
      </c>
      <c r="F3468">
        <v>113.56</v>
      </c>
      <c r="G3468">
        <v>8.032</v>
      </c>
      <c r="H3468">
        <v>5.6959999999999997</v>
      </c>
      <c r="I3468">
        <v>6.8659999999999997</v>
      </c>
      <c r="J3468">
        <v>4.5869999999999997</v>
      </c>
      <c r="K3468">
        <v>4.4340000000000002</v>
      </c>
      <c r="L3468">
        <v>25.155999999999999</v>
      </c>
    </row>
    <row r="3469" spans="1:12">
      <c r="A3469" s="15">
        <v>2009</v>
      </c>
      <c r="B3469">
        <v>7</v>
      </c>
      <c r="C3469">
        <v>10</v>
      </c>
      <c r="D3469" s="30">
        <f t="shared" si="54"/>
        <v>40004</v>
      </c>
      <c r="E3469">
        <v>288.08</v>
      </c>
      <c r="F3469">
        <v>112.26</v>
      </c>
      <c r="G3469">
        <v>8.0299999999999994</v>
      </c>
      <c r="H3469">
        <v>5.7939999999999996</v>
      </c>
      <c r="I3469">
        <v>7.1239999999999997</v>
      </c>
      <c r="J3469">
        <v>4.6399999999999997</v>
      </c>
      <c r="K3469">
        <v>4.4800000000000004</v>
      </c>
      <c r="L3469">
        <v>25.86</v>
      </c>
    </row>
    <row r="3470" spans="1:12">
      <c r="A3470" s="15">
        <v>2009</v>
      </c>
      <c r="B3470">
        <v>7</v>
      </c>
      <c r="C3470">
        <v>13</v>
      </c>
      <c r="D3470" s="30">
        <f t="shared" si="54"/>
        <v>40007</v>
      </c>
      <c r="E3470">
        <v>291.13</v>
      </c>
      <c r="F3470">
        <v>113.4</v>
      </c>
      <c r="G3470">
        <v>8.0169999999999995</v>
      </c>
      <c r="H3470">
        <v>5.7859999999999996</v>
      </c>
      <c r="I3470">
        <v>6.9089999999999998</v>
      </c>
      <c r="J3470">
        <v>4.6429999999999998</v>
      </c>
      <c r="K3470">
        <v>4.4880000000000004</v>
      </c>
      <c r="L3470">
        <v>25.87</v>
      </c>
    </row>
    <row r="3471" spans="1:12">
      <c r="A3471" s="15">
        <v>2009</v>
      </c>
      <c r="B3471">
        <v>7</v>
      </c>
      <c r="C3471">
        <v>14</v>
      </c>
      <c r="D3471" s="30">
        <f t="shared" si="54"/>
        <v>40008</v>
      </c>
      <c r="E3471">
        <v>294.07</v>
      </c>
      <c r="F3471">
        <v>114.55</v>
      </c>
      <c r="G3471">
        <v>8.0169999999999995</v>
      </c>
      <c r="H3471">
        <v>5.7830000000000004</v>
      </c>
      <c r="I3471">
        <v>6.69</v>
      </c>
      <c r="J3471">
        <v>4.649</v>
      </c>
      <c r="K3471">
        <v>4.4989999999999997</v>
      </c>
      <c r="L3471">
        <v>25.920999999999999</v>
      </c>
    </row>
    <row r="3472" spans="1:12">
      <c r="A3472" s="15">
        <v>2009</v>
      </c>
      <c r="B3472">
        <v>7</v>
      </c>
      <c r="C3472">
        <v>15</v>
      </c>
      <c r="D3472" s="30">
        <f t="shared" si="54"/>
        <v>40009</v>
      </c>
      <c r="E3472">
        <v>291.95</v>
      </c>
      <c r="F3472">
        <v>113.68</v>
      </c>
      <c r="G3472">
        <v>8.0169999999999995</v>
      </c>
      <c r="H3472">
        <v>5.7809999999999997</v>
      </c>
      <c r="I3472">
        <v>6.7949999999999999</v>
      </c>
      <c r="J3472">
        <v>4.6559999999999997</v>
      </c>
      <c r="K3472">
        <v>4.5030000000000001</v>
      </c>
      <c r="L3472">
        <v>25.937000000000001</v>
      </c>
    </row>
    <row r="3473" spans="1:12">
      <c r="A3473" s="15">
        <v>2009</v>
      </c>
      <c r="B3473">
        <v>7</v>
      </c>
      <c r="C3473">
        <v>16</v>
      </c>
      <c r="D3473" s="30">
        <f t="shared" si="54"/>
        <v>40010</v>
      </c>
      <c r="E3473">
        <v>295.77</v>
      </c>
      <c r="F3473">
        <v>115.17</v>
      </c>
      <c r="G3473">
        <v>8.0169999999999995</v>
      </c>
      <c r="H3473">
        <v>5.7779999999999996</v>
      </c>
      <c r="I3473">
        <v>6.51</v>
      </c>
      <c r="J3473">
        <v>4.665</v>
      </c>
      <c r="K3473">
        <v>4.5179999999999998</v>
      </c>
      <c r="L3473">
        <v>26.01</v>
      </c>
    </row>
    <row r="3474" spans="1:12">
      <c r="A3474" s="15">
        <v>2009</v>
      </c>
      <c r="B3474">
        <v>7</v>
      </c>
      <c r="C3474">
        <v>17</v>
      </c>
      <c r="D3474" s="30">
        <f t="shared" si="54"/>
        <v>40011</v>
      </c>
      <c r="E3474">
        <v>291.20999999999998</v>
      </c>
      <c r="F3474">
        <v>113.34</v>
      </c>
      <c r="G3474">
        <v>8.0169999999999995</v>
      </c>
      <c r="H3474">
        <v>5.7750000000000004</v>
      </c>
      <c r="I3474">
        <v>6.87</v>
      </c>
      <c r="J3474">
        <v>4.6479999999999997</v>
      </c>
      <c r="K3474">
        <v>4.4930000000000003</v>
      </c>
      <c r="L3474">
        <v>25.859000000000002</v>
      </c>
    </row>
    <row r="3475" spans="1:12">
      <c r="A3475" s="15">
        <v>2009</v>
      </c>
      <c r="B3475">
        <v>7</v>
      </c>
      <c r="C3475">
        <v>20</v>
      </c>
      <c r="D3475" s="30">
        <f t="shared" si="54"/>
        <v>40014</v>
      </c>
      <c r="E3475">
        <v>295.08</v>
      </c>
      <c r="F3475">
        <v>114.8</v>
      </c>
      <c r="G3475">
        <v>7.93</v>
      </c>
      <c r="H3475">
        <v>5.82</v>
      </c>
      <c r="I3475">
        <v>6.5869999999999997</v>
      </c>
      <c r="J3475">
        <v>4.6989999999999998</v>
      </c>
      <c r="K3475">
        <v>4.5490000000000004</v>
      </c>
      <c r="L3475">
        <v>26.277000000000001</v>
      </c>
    </row>
    <row r="3476" spans="1:12">
      <c r="A3476" s="15">
        <v>2009</v>
      </c>
      <c r="B3476">
        <v>7</v>
      </c>
      <c r="C3476">
        <v>21</v>
      </c>
      <c r="D3476" s="30">
        <f t="shared" si="54"/>
        <v>40015</v>
      </c>
      <c r="E3476">
        <v>292.18</v>
      </c>
      <c r="F3476">
        <v>113.63</v>
      </c>
      <c r="G3476">
        <v>7.93</v>
      </c>
      <c r="H3476">
        <v>5.8170000000000002</v>
      </c>
      <c r="I3476">
        <v>6.8170000000000002</v>
      </c>
      <c r="J3476">
        <v>4.6870000000000003</v>
      </c>
      <c r="K3476">
        <v>4.532</v>
      </c>
      <c r="L3476">
        <v>26.172000000000001</v>
      </c>
    </row>
    <row r="3477" spans="1:12">
      <c r="A3477" s="15">
        <v>2009</v>
      </c>
      <c r="B3477">
        <v>7</v>
      </c>
      <c r="C3477">
        <v>22</v>
      </c>
      <c r="D3477" s="30">
        <f t="shared" si="54"/>
        <v>40016</v>
      </c>
      <c r="E3477">
        <v>290.38</v>
      </c>
      <c r="F3477">
        <v>112.89</v>
      </c>
      <c r="G3477">
        <v>7.93</v>
      </c>
      <c r="H3477">
        <v>5.8140000000000001</v>
      </c>
      <c r="I3477">
        <v>6.9649999999999999</v>
      </c>
      <c r="J3477">
        <v>4.6779999999999999</v>
      </c>
      <c r="K3477">
        <v>4.5199999999999996</v>
      </c>
      <c r="L3477">
        <v>26.096</v>
      </c>
    </row>
    <row r="3478" spans="1:12">
      <c r="A3478" s="15">
        <v>2009</v>
      </c>
      <c r="B3478">
        <v>7</v>
      </c>
      <c r="C3478">
        <v>23</v>
      </c>
      <c r="D3478" s="30">
        <f t="shared" si="54"/>
        <v>40017</v>
      </c>
      <c r="E3478">
        <v>292.58</v>
      </c>
      <c r="F3478">
        <v>113.74</v>
      </c>
      <c r="G3478">
        <v>7.93</v>
      </c>
      <c r="H3478">
        <v>5.8120000000000003</v>
      </c>
      <c r="I3478">
        <v>6.8029999999999999</v>
      </c>
      <c r="J3478">
        <v>4.6820000000000004</v>
      </c>
      <c r="K3478">
        <v>4.5279999999999996</v>
      </c>
      <c r="L3478">
        <v>26.125</v>
      </c>
    </row>
    <row r="3479" spans="1:12">
      <c r="A3479" s="15">
        <v>2009</v>
      </c>
      <c r="B3479">
        <v>7</v>
      </c>
      <c r="C3479">
        <v>24</v>
      </c>
      <c r="D3479" s="30">
        <f t="shared" si="54"/>
        <v>40018</v>
      </c>
      <c r="E3479">
        <v>291.64999999999998</v>
      </c>
      <c r="F3479">
        <v>113.35</v>
      </c>
      <c r="G3479">
        <v>7.93</v>
      </c>
      <c r="H3479">
        <v>5.8090000000000002</v>
      </c>
      <c r="I3479">
        <v>6.8840000000000003</v>
      </c>
      <c r="J3479">
        <v>4.6760000000000002</v>
      </c>
      <c r="K3479">
        <v>4.5199999999999996</v>
      </c>
      <c r="L3479">
        <v>26.071999999999999</v>
      </c>
    </row>
    <row r="3480" spans="1:12">
      <c r="A3480" s="15">
        <v>2009</v>
      </c>
      <c r="B3480">
        <v>7</v>
      </c>
      <c r="C3480">
        <v>27</v>
      </c>
      <c r="D3480" s="30">
        <f t="shared" si="54"/>
        <v>40021</v>
      </c>
      <c r="E3480">
        <v>292.81</v>
      </c>
      <c r="F3480">
        <v>113.74</v>
      </c>
      <c r="G3480">
        <v>7.915</v>
      </c>
      <c r="H3480">
        <v>5.8010000000000002</v>
      </c>
      <c r="I3480">
        <v>6.8179999999999996</v>
      </c>
      <c r="J3480">
        <v>4.6719999999999997</v>
      </c>
      <c r="K3480">
        <v>4.5179999999999998</v>
      </c>
      <c r="L3480">
        <v>26.024999999999999</v>
      </c>
    </row>
    <row r="3481" spans="1:12">
      <c r="A3481" s="15">
        <v>2009</v>
      </c>
      <c r="B3481">
        <v>7</v>
      </c>
      <c r="C3481">
        <v>28</v>
      </c>
      <c r="D3481" s="30">
        <f t="shared" si="54"/>
        <v>40022</v>
      </c>
      <c r="E3481">
        <v>293.67</v>
      </c>
      <c r="F3481">
        <v>114.06</v>
      </c>
      <c r="G3481">
        <v>7.915</v>
      </c>
      <c r="H3481">
        <v>5.798</v>
      </c>
      <c r="I3481">
        <v>6.7610000000000001</v>
      </c>
      <c r="J3481">
        <v>4.6719999999999997</v>
      </c>
      <c r="K3481">
        <v>4.5190000000000001</v>
      </c>
      <c r="L3481">
        <v>26.018999999999998</v>
      </c>
    </row>
    <row r="3482" spans="1:12">
      <c r="A3482" s="15">
        <v>2009</v>
      </c>
      <c r="B3482">
        <v>7</v>
      </c>
      <c r="C3482">
        <v>29</v>
      </c>
      <c r="D3482" s="30">
        <f t="shared" si="54"/>
        <v>40023</v>
      </c>
      <c r="E3482">
        <v>291.33999999999997</v>
      </c>
      <c r="F3482">
        <v>113.12</v>
      </c>
      <c r="G3482">
        <v>7.915</v>
      </c>
      <c r="H3482">
        <v>5.7960000000000003</v>
      </c>
      <c r="I3482">
        <v>6.9489999999999998</v>
      </c>
      <c r="J3482">
        <v>4.6609999999999996</v>
      </c>
      <c r="K3482">
        <v>4.5049999999999999</v>
      </c>
      <c r="L3482">
        <v>25.928999999999998</v>
      </c>
    </row>
    <row r="3483" spans="1:12">
      <c r="A3483" s="15">
        <v>2009</v>
      </c>
      <c r="B3483">
        <v>7</v>
      </c>
      <c r="C3483">
        <v>30</v>
      </c>
      <c r="D3483" s="30">
        <f t="shared" si="54"/>
        <v>40024</v>
      </c>
      <c r="E3483">
        <v>288.26</v>
      </c>
      <c r="F3483">
        <v>111.88</v>
      </c>
      <c r="G3483">
        <v>7.915</v>
      </c>
      <c r="H3483">
        <v>5.7930000000000001</v>
      </c>
      <c r="I3483">
        <v>7.1989999999999998</v>
      </c>
      <c r="J3483">
        <v>4.6479999999999997</v>
      </c>
      <c r="K3483">
        <v>4.4870000000000001</v>
      </c>
      <c r="L3483">
        <v>25.818000000000001</v>
      </c>
    </row>
    <row r="3484" spans="1:12">
      <c r="A3484" s="15">
        <v>2009</v>
      </c>
      <c r="B3484">
        <v>7</v>
      </c>
      <c r="C3484">
        <v>31</v>
      </c>
      <c r="D3484" s="30">
        <f t="shared" si="54"/>
        <v>40025</v>
      </c>
      <c r="E3484">
        <v>290.2</v>
      </c>
      <c r="F3484">
        <v>112.62</v>
      </c>
      <c r="G3484">
        <v>7.915</v>
      </c>
      <c r="H3484">
        <v>5.79</v>
      </c>
      <c r="I3484">
        <v>7.056</v>
      </c>
      <c r="J3484">
        <v>4.6520000000000001</v>
      </c>
      <c r="K3484">
        <v>4.4930000000000003</v>
      </c>
      <c r="L3484">
        <v>25.841000000000001</v>
      </c>
    </row>
    <row r="3485" spans="1:12">
      <c r="A3485" s="15">
        <v>2009</v>
      </c>
      <c r="B3485">
        <v>8</v>
      </c>
      <c r="C3485">
        <v>3</v>
      </c>
      <c r="D3485" s="30">
        <f t="shared" si="54"/>
        <v>40028</v>
      </c>
      <c r="E3485">
        <v>291.01</v>
      </c>
      <c r="F3485">
        <v>112.9</v>
      </c>
      <c r="G3485">
        <v>7.915</v>
      </c>
      <c r="H3485">
        <v>5.7850000000000001</v>
      </c>
      <c r="I3485">
        <v>7.01</v>
      </c>
      <c r="J3485">
        <v>4.6479999999999997</v>
      </c>
      <c r="K3485">
        <v>4.49</v>
      </c>
      <c r="L3485">
        <v>25.805</v>
      </c>
    </row>
    <row r="3486" spans="1:12">
      <c r="A3486" s="15">
        <v>2009</v>
      </c>
      <c r="B3486">
        <v>8</v>
      </c>
      <c r="C3486">
        <v>4</v>
      </c>
      <c r="D3486" s="30">
        <f t="shared" si="54"/>
        <v>40029</v>
      </c>
      <c r="E3486">
        <v>289.10000000000002</v>
      </c>
      <c r="F3486">
        <v>112.12</v>
      </c>
      <c r="G3486">
        <v>7.915</v>
      </c>
      <c r="H3486">
        <v>5.782</v>
      </c>
      <c r="I3486">
        <v>7.1689999999999996</v>
      </c>
      <c r="J3486">
        <v>4.6390000000000002</v>
      </c>
      <c r="K3486">
        <v>4.4779999999999998</v>
      </c>
      <c r="L3486">
        <v>25.725000000000001</v>
      </c>
    </row>
    <row r="3487" spans="1:12">
      <c r="A3487" s="15">
        <v>2009</v>
      </c>
      <c r="B3487">
        <v>8</v>
      </c>
      <c r="C3487">
        <v>5</v>
      </c>
      <c r="D3487" s="30">
        <f t="shared" si="54"/>
        <v>40030</v>
      </c>
      <c r="E3487">
        <v>285.57</v>
      </c>
      <c r="F3487">
        <v>110.7</v>
      </c>
      <c r="G3487">
        <v>8.0190000000000001</v>
      </c>
      <c r="H3487">
        <v>5.8570000000000002</v>
      </c>
      <c r="I3487">
        <v>7.4560000000000004</v>
      </c>
      <c r="J3487">
        <v>4.6619999999999999</v>
      </c>
      <c r="K3487">
        <v>4.4939999999999998</v>
      </c>
      <c r="L3487">
        <v>26.202000000000002</v>
      </c>
    </row>
    <row r="3488" spans="1:12">
      <c r="A3488" s="15">
        <v>2009</v>
      </c>
      <c r="B3488">
        <v>8</v>
      </c>
      <c r="C3488">
        <v>6</v>
      </c>
      <c r="D3488" s="30">
        <f t="shared" si="54"/>
        <v>40031</v>
      </c>
      <c r="E3488">
        <v>284.14999999999998</v>
      </c>
      <c r="F3488">
        <v>110.11</v>
      </c>
      <c r="G3488">
        <v>8.0190000000000001</v>
      </c>
      <c r="H3488">
        <v>5.8550000000000004</v>
      </c>
      <c r="I3488">
        <v>7.5789999999999997</v>
      </c>
      <c r="J3488">
        <v>4.6539999999999999</v>
      </c>
      <c r="K3488">
        <v>4.484</v>
      </c>
      <c r="L3488">
        <v>26.131</v>
      </c>
    </row>
    <row r="3489" spans="1:12">
      <c r="A3489" s="15">
        <v>2009</v>
      </c>
      <c r="B3489">
        <v>8</v>
      </c>
      <c r="C3489">
        <v>7</v>
      </c>
      <c r="D3489" s="30">
        <f t="shared" si="54"/>
        <v>40032</v>
      </c>
      <c r="E3489">
        <v>285.79000000000002</v>
      </c>
      <c r="F3489">
        <v>110.73</v>
      </c>
      <c r="G3489">
        <v>8.0190000000000001</v>
      </c>
      <c r="H3489">
        <v>5.8520000000000003</v>
      </c>
      <c r="I3489">
        <v>7.43</v>
      </c>
      <c r="J3489">
        <v>4.6630000000000003</v>
      </c>
      <c r="K3489">
        <v>4.4960000000000004</v>
      </c>
      <c r="L3489">
        <v>26.192</v>
      </c>
    </row>
    <row r="3490" spans="1:12">
      <c r="A3490" s="15">
        <v>2009</v>
      </c>
      <c r="B3490">
        <v>8</v>
      </c>
      <c r="C3490">
        <v>10</v>
      </c>
      <c r="D3490" s="30">
        <f t="shared" si="54"/>
        <v>40035</v>
      </c>
      <c r="E3490">
        <v>286.60000000000002</v>
      </c>
      <c r="F3490">
        <v>110.98</v>
      </c>
      <c r="G3490">
        <v>8.0190000000000001</v>
      </c>
      <c r="H3490">
        <v>5.8440000000000003</v>
      </c>
      <c r="I3490">
        <v>7.3940000000000001</v>
      </c>
      <c r="J3490">
        <v>4.6559999999999997</v>
      </c>
      <c r="K3490">
        <v>4.49</v>
      </c>
      <c r="L3490">
        <v>26.128</v>
      </c>
    </row>
    <row r="3491" spans="1:12">
      <c r="A3491" s="15">
        <v>2009</v>
      </c>
      <c r="B3491">
        <v>8</v>
      </c>
      <c r="C3491">
        <v>11</v>
      </c>
      <c r="D3491" s="30">
        <f t="shared" si="54"/>
        <v>40036</v>
      </c>
      <c r="E3491">
        <v>288.72000000000003</v>
      </c>
      <c r="F3491">
        <v>111.79</v>
      </c>
      <c r="G3491">
        <v>8.0190000000000001</v>
      </c>
      <c r="H3491">
        <v>5.8410000000000002</v>
      </c>
      <c r="I3491">
        <v>7.2359999999999998</v>
      </c>
      <c r="J3491">
        <v>4.66</v>
      </c>
      <c r="K3491">
        <v>4.4969999999999999</v>
      </c>
      <c r="L3491">
        <v>26.158999999999999</v>
      </c>
    </row>
    <row r="3492" spans="1:12">
      <c r="A3492" s="15">
        <v>2009</v>
      </c>
      <c r="B3492">
        <v>8</v>
      </c>
      <c r="C3492">
        <v>12</v>
      </c>
      <c r="D3492" s="30">
        <f t="shared" si="54"/>
        <v>40037</v>
      </c>
      <c r="E3492">
        <v>290.17</v>
      </c>
      <c r="F3492">
        <v>112.34</v>
      </c>
      <c r="G3492">
        <v>8.0190000000000001</v>
      </c>
      <c r="H3492">
        <v>5.8380000000000001</v>
      </c>
      <c r="I3492">
        <v>7.117</v>
      </c>
      <c r="J3492">
        <v>4.665</v>
      </c>
      <c r="K3492">
        <v>4.5049999999999999</v>
      </c>
      <c r="L3492">
        <v>26.192</v>
      </c>
    </row>
    <row r="3493" spans="1:12">
      <c r="A3493" s="15">
        <v>2009</v>
      </c>
      <c r="B3493">
        <v>8</v>
      </c>
      <c r="C3493">
        <v>13</v>
      </c>
      <c r="D3493" s="30">
        <f t="shared" si="54"/>
        <v>40038</v>
      </c>
      <c r="E3493">
        <v>290.33999999999997</v>
      </c>
      <c r="F3493">
        <v>112.38</v>
      </c>
      <c r="G3493">
        <v>8.0190000000000001</v>
      </c>
      <c r="H3493">
        <v>5.835</v>
      </c>
      <c r="I3493">
        <v>7.1130000000000004</v>
      </c>
      <c r="J3493">
        <v>4.6630000000000003</v>
      </c>
      <c r="K3493">
        <v>4.5030000000000001</v>
      </c>
      <c r="L3493">
        <v>26.167000000000002</v>
      </c>
    </row>
    <row r="3494" spans="1:12">
      <c r="A3494" s="15">
        <v>2009</v>
      </c>
      <c r="B3494">
        <v>8</v>
      </c>
      <c r="C3494">
        <v>14</v>
      </c>
      <c r="D3494" s="30">
        <f t="shared" si="54"/>
        <v>40039</v>
      </c>
      <c r="E3494">
        <v>288.02</v>
      </c>
      <c r="F3494">
        <v>111.44</v>
      </c>
      <c r="G3494">
        <v>8.0190000000000001</v>
      </c>
      <c r="H3494">
        <v>5.8319999999999999</v>
      </c>
      <c r="I3494">
        <v>7.3049999999999997</v>
      </c>
      <c r="J3494">
        <v>4.6520000000000001</v>
      </c>
      <c r="K3494">
        <v>4.4880000000000004</v>
      </c>
      <c r="L3494">
        <v>26.071999999999999</v>
      </c>
    </row>
    <row r="3495" spans="1:12">
      <c r="A3495" s="15">
        <v>2009</v>
      </c>
      <c r="B3495">
        <v>8</v>
      </c>
      <c r="C3495">
        <v>17</v>
      </c>
      <c r="D3495" s="30">
        <f t="shared" si="54"/>
        <v>40042</v>
      </c>
      <c r="E3495">
        <v>286.26</v>
      </c>
      <c r="F3495">
        <v>110.7</v>
      </c>
      <c r="G3495">
        <v>8.0190000000000001</v>
      </c>
      <c r="H3495">
        <v>5.8239999999999998</v>
      </c>
      <c r="I3495">
        <v>7.4619999999999997</v>
      </c>
      <c r="J3495">
        <v>4.6379999999999999</v>
      </c>
      <c r="K3495">
        <v>4.4710000000000001</v>
      </c>
      <c r="L3495">
        <v>25.943999999999999</v>
      </c>
    </row>
    <row r="3496" spans="1:12">
      <c r="A3496" s="15">
        <v>2009</v>
      </c>
      <c r="B3496">
        <v>8</v>
      </c>
      <c r="C3496">
        <v>18</v>
      </c>
      <c r="D3496" s="30">
        <f t="shared" si="54"/>
        <v>40043</v>
      </c>
      <c r="E3496">
        <v>290.97000000000003</v>
      </c>
      <c r="F3496">
        <v>112.54</v>
      </c>
      <c r="G3496">
        <v>8.0079999999999991</v>
      </c>
      <c r="H3496">
        <v>5.8339999999999996</v>
      </c>
      <c r="I3496">
        <v>7.0970000000000004</v>
      </c>
      <c r="J3496">
        <v>4.6609999999999996</v>
      </c>
      <c r="K3496">
        <v>4.5010000000000003</v>
      </c>
      <c r="L3496">
        <v>26.157</v>
      </c>
    </row>
    <row r="3497" spans="1:12">
      <c r="A3497" s="15">
        <v>2009</v>
      </c>
      <c r="B3497">
        <v>8</v>
      </c>
      <c r="C3497">
        <v>20</v>
      </c>
      <c r="D3497" s="30">
        <f t="shared" si="54"/>
        <v>40045</v>
      </c>
      <c r="E3497">
        <v>285.95999999999998</v>
      </c>
      <c r="F3497">
        <v>110.51</v>
      </c>
      <c r="G3497">
        <v>8.0079999999999991</v>
      </c>
      <c r="H3497">
        <v>5.8289999999999997</v>
      </c>
      <c r="I3497">
        <v>7.4809999999999999</v>
      </c>
      <c r="J3497">
        <v>4.6449999999999996</v>
      </c>
      <c r="K3497">
        <v>4.4770000000000003</v>
      </c>
      <c r="L3497">
        <v>26</v>
      </c>
    </row>
    <row r="3498" spans="1:12">
      <c r="A3498" s="15">
        <v>2009</v>
      </c>
      <c r="B3498">
        <v>8</v>
      </c>
      <c r="C3498">
        <v>21</v>
      </c>
      <c r="D3498" s="30">
        <f t="shared" si="54"/>
        <v>40046</v>
      </c>
      <c r="E3498">
        <v>286.14999999999998</v>
      </c>
      <c r="F3498">
        <v>110.56</v>
      </c>
      <c r="G3498">
        <v>7.9569999999999999</v>
      </c>
      <c r="H3498">
        <v>5.8140000000000001</v>
      </c>
      <c r="I3498">
        <v>7.47</v>
      </c>
      <c r="J3498">
        <v>4.641</v>
      </c>
      <c r="K3498">
        <v>4.4740000000000002</v>
      </c>
      <c r="L3498">
        <v>25.908999999999999</v>
      </c>
    </row>
    <row r="3499" spans="1:12">
      <c r="A3499" s="15">
        <v>2009</v>
      </c>
      <c r="B3499">
        <v>8</v>
      </c>
      <c r="C3499">
        <v>24</v>
      </c>
      <c r="D3499" s="30">
        <f t="shared" si="54"/>
        <v>40049</v>
      </c>
      <c r="E3499">
        <v>284.79000000000002</v>
      </c>
      <c r="F3499">
        <v>109.95</v>
      </c>
      <c r="G3499">
        <v>7.944</v>
      </c>
      <c r="H3499">
        <v>5.8049999999999997</v>
      </c>
      <c r="I3499">
        <v>7.585</v>
      </c>
      <c r="J3499">
        <v>4.633</v>
      </c>
      <c r="K3499">
        <v>4.4640000000000004</v>
      </c>
      <c r="L3499">
        <v>25.817</v>
      </c>
    </row>
    <row r="3500" spans="1:12">
      <c r="A3500" s="15">
        <v>2009</v>
      </c>
      <c r="B3500">
        <v>8</v>
      </c>
      <c r="C3500">
        <v>25</v>
      </c>
      <c r="D3500" s="30">
        <f t="shared" si="54"/>
        <v>40050</v>
      </c>
      <c r="E3500">
        <v>287.99</v>
      </c>
      <c r="F3500">
        <v>111.19</v>
      </c>
      <c r="G3500">
        <v>7.944</v>
      </c>
      <c r="H3500">
        <v>5.8019999999999996</v>
      </c>
      <c r="I3500">
        <v>7.3390000000000004</v>
      </c>
      <c r="J3500">
        <v>4.641</v>
      </c>
      <c r="K3500">
        <v>4.476</v>
      </c>
      <c r="L3500">
        <v>25.876999999999999</v>
      </c>
    </row>
    <row r="3501" spans="1:12">
      <c r="A3501" s="15">
        <v>2009</v>
      </c>
      <c r="B3501">
        <v>8</v>
      </c>
      <c r="C3501">
        <v>26</v>
      </c>
      <c r="D3501" s="30">
        <f t="shared" si="54"/>
        <v>40051</v>
      </c>
      <c r="E3501">
        <v>288.48</v>
      </c>
      <c r="F3501">
        <v>111.36</v>
      </c>
      <c r="G3501">
        <v>7.944</v>
      </c>
      <c r="H3501">
        <v>5.8</v>
      </c>
      <c r="I3501">
        <v>7.31</v>
      </c>
      <c r="J3501">
        <v>4.6390000000000002</v>
      </c>
      <c r="K3501">
        <v>4.476</v>
      </c>
      <c r="L3501">
        <v>25.861999999999998</v>
      </c>
    </row>
    <row r="3502" spans="1:12">
      <c r="A3502" s="15">
        <v>2009</v>
      </c>
      <c r="B3502">
        <v>8</v>
      </c>
      <c r="C3502">
        <v>27</v>
      </c>
      <c r="D3502" s="30">
        <f t="shared" si="54"/>
        <v>40052</v>
      </c>
      <c r="E3502">
        <v>285.91000000000003</v>
      </c>
      <c r="F3502">
        <v>110.33</v>
      </c>
      <c r="G3502">
        <v>7.944</v>
      </c>
      <c r="H3502">
        <v>5.7969999999999997</v>
      </c>
      <c r="I3502">
        <v>7.5229999999999997</v>
      </c>
      <c r="J3502">
        <v>4.6280000000000001</v>
      </c>
      <c r="K3502">
        <v>4.46</v>
      </c>
      <c r="L3502">
        <v>25.760999999999999</v>
      </c>
    </row>
    <row r="3503" spans="1:12">
      <c r="A3503" s="15">
        <v>2009</v>
      </c>
      <c r="B3503">
        <v>8</v>
      </c>
      <c r="C3503">
        <v>28</v>
      </c>
      <c r="D3503" s="30">
        <f t="shared" si="54"/>
        <v>40053</v>
      </c>
      <c r="E3503">
        <v>286.89999999999998</v>
      </c>
      <c r="F3503">
        <v>110.7</v>
      </c>
      <c r="G3503">
        <v>7.944</v>
      </c>
      <c r="H3503">
        <v>5.7939999999999996</v>
      </c>
      <c r="I3503">
        <v>7.4539999999999997</v>
      </c>
      <c r="J3503">
        <v>4.6280000000000001</v>
      </c>
      <c r="K3503">
        <v>4.4610000000000003</v>
      </c>
      <c r="L3503">
        <v>25.76</v>
      </c>
    </row>
    <row r="3504" spans="1:12">
      <c r="A3504" s="15">
        <v>2009</v>
      </c>
      <c r="B3504">
        <v>8</v>
      </c>
      <c r="C3504">
        <v>31</v>
      </c>
      <c r="D3504" s="30">
        <f t="shared" si="54"/>
        <v>40056</v>
      </c>
      <c r="E3504">
        <v>285.16000000000003</v>
      </c>
      <c r="F3504">
        <v>109.94</v>
      </c>
      <c r="G3504">
        <v>7.9139999999999997</v>
      </c>
      <c r="H3504">
        <v>5.9219999999999997</v>
      </c>
      <c r="I3504">
        <v>7.61</v>
      </c>
      <c r="J3504">
        <v>4.7030000000000003</v>
      </c>
      <c r="K3504">
        <v>4.5309999999999997</v>
      </c>
      <c r="L3504">
        <v>26.734000000000002</v>
      </c>
    </row>
    <row r="3505" spans="1:12">
      <c r="A3505" s="15">
        <v>2009</v>
      </c>
      <c r="B3505">
        <v>9</v>
      </c>
      <c r="C3505">
        <v>1</v>
      </c>
      <c r="D3505" s="30">
        <f t="shared" si="54"/>
        <v>40057</v>
      </c>
      <c r="E3505">
        <v>287.5</v>
      </c>
      <c r="F3505">
        <v>110.86</v>
      </c>
      <c r="G3505">
        <v>7.9139999999999997</v>
      </c>
      <c r="H3505">
        <v>5.9219999999999997</v>
      </c>
      <c r="I3505">
        <v>7.4260000000000002</v>
      </c>
      <c r="J3505">
        <v>4.7119999999999997</v>
      </c>
      <c r="K3505">
        <v>4.5430000000000001</v>
      </c>
      <c r="L3505">
        <v>26.803999999999998</v>
      </c>
    </row>
    <row r="3506" spans="1:12">
      <c r="A3506" s="15">
        <v>2009</v>
      </c>
      <c r="B3506">
        <v>9</v>
      </c>
      <c r="C3506">
        <v>2</v>
      </c>
      <c r="D3506" s="30">
        <f t="shared" si="54"/>
        <v>40058</v>
      </c>
      <c r="E3506">
        <v>287.94</v>
      </c>
      <c r="F3506">
        <v>111.01</v>
      </c>
      <c r="G3506">
        <v>7.9139999999999997</v>
      </c>
      <c r="H3506">
        <v>5.9189999999999996</v>
      </c>
      <c r="I3506">
        <v>7.4009999999999998</v>
      </c>
      <c r="J3506">
        <v>4.71</v>
      </c>
      <c r="K3506">
        <v>4.5419999999999998</v>
      </c>
      <c r="L3506">
        <v>26.786999999999999</v>
      </c>
    </row>
    <row r="3507" spans="1:12">
      <c r="A3507" s="15">
        <v>2009</v>
      </c>
      <c r="B3507">
        <v>9</v>
      </c>
      <c r="C3507">
        <v>3</v>
      </c>
      <c r="D3507" s="30">
        <f t="shared" si="54"/>
        <v>40059</v>
      </c>
      <c r="E3507">
        <v>287.18</v>
      </c>
      <c r="F3507">
        <v>110.69</v>
      </c>
      <c r="G3507">
        <v>7.9139999999999997</v>
      </c>
      <c r="H3507">
        <v>5.9160000000000004</v>
      </c>
      <c r="I3507">
        <v>7.3559999999999999</v>
      </c>
      <c r="J3507">
        <v>4.7329999999999997</v>
      </c>
      <c r="K3507">
        <v>4.5659999999999998</v>
      </c>
      <c r="L3507">
        <v>26.917000000000002</v>
      </c>
    </row>
    <row r="3508" spans="1:12">
      <c r="A3508" s="15">
        <v>2009</v>
      </c>
      <c r="B3508">
        <v>9</v>
      </c>
      <c r="C3508">
        <v>4</v>
      </c>
      <c r="D3508" s="30">
        <f t="shared" si="54"/>
        <v>40060</v>
      </c>
      <c r="E3508">
        <v>284.56</v>
      </c>
      <c r="F3508">
        <v>109.64</v>
      </c>
      <c r="G3508">
        <v>7.9139999999999997</v>
      </c>
      <c r="H3508">
        <v>5.9130000000000003</v>
      </c>
      <c r="I3508">
        <v>7.57</v>
      </c>
      <c r="J3508">
        <v>4.7210000000000001</v>
      </c>
      <c r="K3508">
        <v>4.5490000000000004</v>
      </c>
      <c r="L3508">
        <v>26.81</v>
      </c>
    </row>
    <row r="3509" spans="1:12">
      <c r="A3509" s="15">
        <v>2009</v>
      </c>
      <c r="B3509">
        <v>9</v>
      </c>
      <c r="C3509">
        <v>7</v>
      </c>
      <c r="D3509" s="30">
        <f t="shared" si="54"/>
        <v>40063</v>
      </c>
      <c r="E3509">
        <v>286.58999999999997</v>
      </c>
      <c r="F3509">
        <v>110.36</v>
      </c>
      <c r="G3509">
        <v>7.9139999999999997</v>
      </c>
      <c r="H3509">
        <v>5.9050000000000002</v>
      </c>
      <c r="I3509">
        <v>7.4359999999999999</v>
      </c>
      <c r="J3509">
        <v>4.7190000000000003</v>
      </c>
      <c r="K3509">
        <v>4.55</v>
      </c>
      <c r="L3509">
        <v>26.783999999999999</v>
      </c>
    </row>
    <row r="3510" spans="1:12">
      <c r="A3510" s="15">
        <v>2009</v>
      </c>
      <c r="B3510">
        <v>9</v>
      </c>
      <c r="C3510">
        <v>8</v>
      </c>
      <c r="D3510" s="30">
        <f t="shared" si="54"/>
        <v>40064</v>
      </c>
      <c r="E3510">
        <v>288.04000000000002</v>
      </c>
      <c r="F3510">
        <v>110.91</v>
      </c>
      <c r="G3510">
        <v>7.9139999999999997</v>
      </c>
      <c r="H3510">
        <v>5.9020000000000001</v>
      </c>
      <c r="I3510">
        <v>7.3319999999999999</v>
      </c>
      <c r="J3510">
        <v>4.7210000000000001</v>
      </c>
      <c r="K3510">
        <v>4.5540000000000003</v>
      </c>
      <c r="L3510">
        <v>26.797000000000001</v>
      </c>
    </row>
    <row r="3511" spans="1:12">
      <c r="A3511" s="15">
        <v>2009</v>
      </c>
      <c r="B3511">
        <v>9</v>
      </c>
      <c r="C3511">
        <v>9</v>
      </c>
      <c r="D3511" s="30">
        <f t="shared" si="54"/>
        <v>40065</v>
      </c>
      <c r="E3511">
        <v>286.93</v>
      </c>
      <c r="F3511">
        <v>110.45</v>
      </c>
      <c r="G3511">
        <v>7.9020000000000001</v>
      </c>
      <c r="H3511">
        <v>5.8979999999999997</v>
      </c>
      <c r="I3511">
        <v>7.42</v>
      </c>
      <c r="J3511">
        <v>4.7169999999999996</v>
      </c>
      <c r="K3511">
        <v>4.548</v>
      </c>
      <c r="L3511">
        <v>26.739000000000001</v>
      </c>
    </row>
    <row r="3512" spans="1:12">
      <c r="A3512" s="15">
        <v>2009</v>
      </c>
      <c r="B3512">
        <v>9</v>
      </c>
      <c r="C3512">
        <v>10</v>
      </c>
      <c r="D3512" s="30">
        <f t="shared" si="54"/>
        <v>40066</v>
      </c>
      <c r="E3512">
        <v>285.56</v>
      </c>
      <c r="F3512">
        <v>109.89</v>
      </c>
      <c r="G3512">
        <v>7.9109999999999996</v>
      </c>
      <c r="H3512">
        <v>5.9240000000000004</v>
      </c>
      <c r="I3512">
        <v>7.5430000000000001</v>
      </c>
      <c r="J3512">
        <v>4.726</v>
      </c>
      <c r="K3512">
        <v>4.5549999999999997</v>
      </c>
      <c r="L3512">
        <v>26.838999999999999</v>
      </c>
    </row>
    <row r="3513" spans="1:12">
      <c r="A3513" s="15">
        <v>2009</v>
      </c>
      <c r="B3513">
        <v>9</v>
      </c>
      <c r="C3513">
        <v>11</v>
      </c>
      <c r="D3513" s="30">
        <f t="shared" si="54"/>
        <v>40067</v>
      </c>
      <c r="E3513">
        <v>285.24</v>
      </c>
      <c r="F3513">
        <v>109.74</v>
      </c>
      <c r="G3513">
        <v>7.9109999999999996</v>
      </c>
      <c r="H3513">
        <v>5.9210000000000003</v>
      </c>
      <c r="I3513">
        <v>7.5590000000000002</v>
      </c>
      <c r="J3513">
        <v>4.7270000000000003</v>
      </c>
      <c r="K3513">
        <v>4.5549999999999997</v>
      </c>
      <c r="L3513">
        <v>26.829000000000001</v>
      </c>
    </row>
    <row r="3514" spans="1:12">
      <c r="A3514" s="15">
        <v>2009</v>
      </c>
      <c r="B3514">
        <v>9</v>
      </c>
      <c r="C3514">
        <v>14</v>
      </c>
      <c r="D3514" s="30">
        <f t="shared" si="54"/>
        <v>40070</v>
      </c>
      <c r="E3514">
        <v>289.06</v>
      </c>
      <c r="F3514">
        <v>111.16</v>
      </c>
      <c r="G3514">
        <v>7.883</v>
      </c>
      <c r="H3514">
        <v>5.9669999999999996</v>
      </c>
      <c r="I3514">
        <v>7.3029999999999999</v>
      </c>
      <c r="J3514">
        <v>4.7679999999999998</v>
      </c>
      <c r="K3514">
        <v>4.5999999999999996</v>
      </c>
      <c r="L3514">
        <v>27.209</v>
      </c>
    </row>
    <row r="3515" spans="1:12">
      <c r="A3515" s="15">
        <v>2009</v>
      </c>
      <c r="B3515">
        <v>9</v>
      </c>
      <c r="C3515">
        <v>15</v>
      </c>
      <c r="D3515" s="30">
        <f t="shared" si="54"/>
        <v>40071</v>
      </c>
      <c r="E3515">
        <v>289.27</v>
      </c>
      <c r="F3515">
        <v>111.22</v>
      </c>
      <c r="G3515">
        <v>7.883</v>
      </c>
      <c r="H3515">
        <v>5.9640000000000004</v>
      </c>
      <c r="I3515">
        <v>7.2949999999999999</v>
      </c>
      <c r="J3515">
        <v>4.766</v>
      </c>
      <c r="K3515">
        <v>4.5979999999999999</v>
      </c>
      <c r="L3515">
        <v>27.184999999999999</v>
      </c>
    </row>
    <row r="3516" spans="1:12">
      <c r="A3516" s="15">
        <v>2009</v>
      </c>
      <c r="B3516">
        <v>9</v>
      </c>
      <c r="C3516">
        <v>16</v>
      </c>
      <c r="D3516" s="30">
        <f t="shared" si="54"/>
        <v>40072</v>
      </c>
      <c r="E3516">
        <v>286.43</v>
      </c>
      <c r="F3516">
        <v>110.08</v>
      </c>
      <c r="G3516">
        <v>7.883</v>
      </c>
      <c r="H3516">
        <v>5.9619999999999997</v>
      </c>
      <c r="I3516">
        <v>7.524</v>
      </c>
      <c r="J3516">
        <v>4.7530000000000001</v>
      </c>
      <c r="K3516">
        <v>4.5810000000000004</v>
      </c>
      <c r="L3516">
        <v>27.074000000000002</v>
      </c>
    </row>
    <row r="3517" spans="1:12">
      <c r="A3517" s="15">
        <v>2009</v>
      </c>
      <c r="B3517">
        <v>9</v>
      </c>
      <c r="C3517">
        <v>17</v>
      </c>
      <c r="D3517" s="30">
        <f t="shared" si="54"/>
        <v>40073</v>
      </c>
      <c r="E3517">
        <v>286.85000000000002</v>
      </c>
      <c r="F3517">
        <v>110.22</v>
      </c>
      <c r="G3517">
        <v>7.883</v>
      </c>
      <c r="H3517">
        <v>5.9589999999999996</v>
      </c>
      <c r="I3517">
        <v>7.5</v>
      </c>
      <c r="J3517">
        <v>4.7519999999999998</v>
      </c>
      <c r="K3517">
        <v>4.58</v>
      </c>
      <c r="L3517">
        <v>27.056000000000001</v>
      </c>
    </row>
    <row r="3518" spans="1:12">
      <c r="A3518" s="15">
        <v>2009</v>
      </c>
      <c r="B3518">
        <v>9</v>
      </c>
      <c r="C3518">
        <v>18</v>
      </c>
      <c r="D3518" s="30">
        <f t="shared" si="54"/>
        <v>40074</v>
      </c>
      <c r="E3518">
        <v>289.47000000000003</v>
      </c>
      <c r="F3518">
        <v>111.22</v>
      </c>
      <c r="G3518">
        <v>7.883</v>
      </c>
      <c r="H3518">
        <v>5.9560000000000004</v>
      </c>
      <c r="I3518">
        <v>7.3070000000000004</v>
      </c>
      <c r="J3518">
        <v>4.7569999999999997</v>
      </c>
      <c r="K3518">
        <v>4.5890000000000004</v>
      </c>
      <c r="L3518">
        <v>27.100999999999999</v>
      </c>
    </row>
    <row r="3519" spans="1:12">
      <c r="A3519" s="15">
        <v>2009</v>
      </c>
      <c r="B3519">
        <v>9</v>
      </c>
      <c r="C3519">
        <v>22</v>
      </c>
      <c r="D3519" s="30">
        <f t="shared" si="54"/>
        <v>40078</v>
      </c>
      <c r="E3519">
        <v>288.38</v>
      </c>
      <c r="F3519">
        <v>110.7</v>
      </c>
      <c r="G3519">
        <v>7.883</v>
      </c>
      <c r="H3519">
        <v>5.9450000000000003</v>
      </c>
      <c r="I3519">
        <v>7.4269999999999996</v>
      </c>
      <c r="J3519">
        <v>4.7409999999999997</v>
      </c>
      <c r="K3519">
        <v>4.5709999999999997</v>
      </c>
      <c r="L3519">
        <v>26.951000000000001</v>
      </c>
    </row>
    <row r="3520" spans="1:12">
      <c r="A3520" s="15">
        <v>2009</v>
      </c>
      <c r="B3520">
        <v>9</v>
      </c>
      <c r="C3520">
        <v>23</v>
      </c>
      <c r="D3520" s="30">
        <f t="shared" si="54"/>
        <v>40079</v>
      </c>
      <c r="E3520">
        <v>287.98</v>
      </c>
      <c r="F3520">
        <v>110.52</v>
      </c>
      <c r="G3520">
        <v>7.8760000000000003</v>
      </c>
      <c r="H3520">
        <v>5.95</v>
      </c>
      <c r="I3520">
        <v>7.4630000000000001</v>
      </c>
      <c r="J3520">
        <v>4.7430000000000003</v>
      </c>
      <c r="K3520">
        <v>4.5730000000000004</v>
      </c>
      <c r="L3520">
        <v>26.98</v>
      </c>
    </row>
    <row r="3521" spans="1:12">
      <c r="A3521" s="15">
        <v>2009</v>
      </c>
      <c r="B3521">
        <v>9</v>
      </c>
      <c r="C3521">
        <v>24</v>
      </c>
      <c r="D3521" s="30">
        <f t="shared" si="54"/>
        <v>40080</v>
      </c>
      <c r="E3521">
        <v>289.35000000000002</v>
      </c>
      <c r="F3521">
        <v>111.03</v>
      </c>
      <c r="G3521">
        <v>7.8760000000000003</v>
      </c>
      <c r="H3521">
        <v>5.9470000000000001</v>
      </c>
      <c r="I3521">
        <v>7.3659999999999997</v>
      </c>
      <c r="J3521">
        <v>4.7450000000000001</v>
      </c>
      <c r="K3521">
        <v>4.5759999999999996</v>
      </c>
      <c r="L3521">
        <v>26.989000000000001</v>
      </c>
    </row>
    <row r="3522" spans="1:12">
      <c r="A3522" s="15">
        <v>2009</v>
      </c>
      <c r="B3522">
        <v>9</v>
      </c>
      <c r="C3522">
        <v>25</v>
      </c>
      <c r="D3522" s="30">
        <f t="shared" ref="D3522:D3585" si="55">DATE(A3522,B3522,C3522)</f>
        <v>40081</v>
      </c>
      <c r="E3522">
        <v>288.36</v>
      </c>
      <c r="F3522">
        <v>110.62</v>
      </c>
      <c r="G3522">
        <v>7.8760000000000003</v>
      </c>
      <c r="H3522">
        <v>5.9450000000000003</v>
      </c>
      <c r="I3522">
        <v>7.452</v>
      </c>
      <c r="J3522">
        <v>4.7380000000000004</v>
      </c>
      <c r="K3522">
        <v>4.5679999999999996</v>
      </c>
      <c r="L3522">
        <v>26.931000000000001</v>
      </c>
    </row>
    <row r="3523" spans="1:12">
      <c r="A3523" s="15">
        <v>2009</v>
      </c>
      <c r="B3523">
        <v>9</v>
      </c>
      <c r="C3523">
        <v>29</v>
      </c>
      <c r="D3523" s="30">
        <f t="shared" si="55"/>
        <v>40085</v>
      </c>
      <c r="E3523">
        <v>288.12</v>
      </c>
      <c r="F3523">
        <v>110.43</v>
      </c>
      <c r="G3523">
        <v>7.8760000000000003</v>
      </c>
      <c r="H3523">
        <v>5.9340000000000002</v>
      </c>
      <c r="I3523">
        <v>7.5069999999999997</v>
      </c>
      <c r="J3523">
        <v>4.7249999999999996</v>
      </c>
      <c r="K3523">
        <v>4.5540000000000003</v>
      </c>
      <c r="L3523">
        <v>26.806000000000001</v>
      </c>
    </row>
    <row r="3524" spans="1:12">
      <c r="A3524" s="15">
        <v>2009</v>
      </c>
      <c r="B3524">
        <v>10</v>
      </c>
      <c r="C3524">
        <v>1</v>
      </c>
      <c r="D3524" s="30">
        <f t="shared" si="55"/>
        <v>40087</v>
      </c>
      <c r="E3524">
        <v>290.55</v>
      </c>
      <c r="F3524">
        <v>111.34</v>
      </c>
      <c r="G3524">
        <v>7.8620000000000001</v>
      </c>
      <c r="H3524">
        <v>5.9260000000000002</v>
      </c>
      <c r="I3524">
        <v>7.3360000000000003</v>
      </c>
      <c r="J3524">
        <v>4.7270000000000003</v>
      </c>
      <c r="K3524">
        <v>4.5590000000000002</v>
      </c>
      <c r="L3524">
        <v>26.800999999999998</v>
      </c>
    </row>
    <row r="3525" spans="1:12">
      <c r="A3525" s="15">
        <v>2009</v>
      </c>
      <c r="B3525">
        <v>10</v>
      </c>
      <c r="C3525">
        <v>5</v>
      </c>
      <c r="D3525" s="30">
        <f t="shared" si="55"/>
        <v>40091</v>
      </c>
      <c r="E3525">
        <v>289.36</v>
      </c>
      <c r="F3525">
        <v>110.78</v>
      </c>
      <c r="G3525">
        <v>7.8620000000000001</v>
      </c>
      <c r="H3525">
        <v>5.915</v>
      </c>
      <c r="I3525">
        <v>7.4640000000000004</v>
      </c>
      <c r="J3525">
        <v>4.71</v>
      </c>
      <c r="K3525">
        <v>4.54</v>
      </c>
      <c r="L3525">
        <v>26.65</v>
      </c>
    </row>
    <row r="3526" spans="1:12">
      <c r="A3526" s="15">
        <v>2009</v>
      </c>
      <c r="B3526">
        <v>10</v>
      </c>
      <c r="C3526">
        <v>6</v>
      </c>
      <c r="D3526" s="30">
        <f t="shared" si="55"/>
        <v>40092</v>
      </c>
      <c r="E3526">
        <v>288.47000000000003</v>
      </c>
      <c r="F3526">
        <v>110.41</v>
      </c>
      <c r="G3526">
        <v>7.8620000000000001</v>
      </c>
      <c r="H3526">
        <v>5.9119999999999999</v>
      </c>
      <c r="I3526">
        <v>7.5430000000000001</v>
      </c>
      <c r="J3526">
        <v>4.7039999999999997</v>
      </c>
      <c r="K3526">
        <v>4.5330000000000004</v>
      </c>
      <c r="L3526">
        <v>26.594999999999999</v>
      </c>
    </row>
    <row r="3527" spans="1:12">
      <c r="A3527" s="15">
        <v>2009</v>
      </c>
      <c r="B3527">
        <v>10</v>
      </c>
      <c r="C3527">
        <v>7</v>
      </c>
      <c r="D3527" s="30">
        <f t="shared" si="55"/>
        <v>40093</v>
      </c>
      <c r="E3527">
        <v>290.3</v>
      </c>
      <c r="F3527">
        <v>111.1</v>
      </c>
      <c r="G3527">
        <v>7.8620000000000001</v>
      </c>
      <c r="H3527">
        <v>5.9089999999999998</v>
      </c>
      <c r="I3527">
        <v>7.4089999999999998</v>
      </c>
      <c r="J3527">
        <v>4.7069999999999999</v>
      </c>
      <c r="K3527">
        <v>4.5389999999999997</v>
      </c>
      <c r="L3527">
        <v>26.617999999999999</v>
      </c>
    </row>
    <row r="3528" spans="1:12">
      <c r="A3528" s="15">
        <v>2009</v>
      </c>
      <c r="B3528">
        <v>10</v>
      </c>
      <c r="C3528">
        <v>8</v>
      </c>
      <c r="D3528" s="30">
        <f t="shared" si="55"/>
        <v>40094</v>
      </c>
      <c r="E3528">
        <v>289.52999999999997</v>
      </c>
      <c r="F3528">
        <v>110.77</v>
      </c>
      <c r="G3528">
        <v>7.8620000000000001</v>
      </c>
      <c r="H3528">
        <v>5.9059999999999997</v>
      </c>
      <c r="I3528">
        <v>7.4779999999999998</v>
      </c>
      <c r="J3528">
        <v>4.7009999999999996</v>
      </c>
      <c r="K3528">
        <v>4.532</v>
      </c>
      <c r="L3528">
        <v>26.565999999999999</v>
      </c>
    </row>
    <row r="3529" spans="1:12">
      <c r="A3529" s="15">
        <v>2009</v>
      </c>
      <c r="B3529">
        <v>10</v>
      </c>
      <c r="C3529">
        <v>9</v>
      </c>
      <c r="D3529" s="30">
        <f t="shared" si="55"/>
        <v>40095</v>
      </c>
      <c r="E3529">
        <v>288.07</v>
      </c>
      <c r="F3529">
        <v>110.17</v>
      </c>
      <c r="G3529">
        <v>7.8620000000000001</v>
      </c>
      <c r="H3529">
        <v>5.9029999999999996</v>
      </c>
      <c r="I3529">
        <v>7.6020000000000003</v>
      </c>
      <c r="J3529">
        <v>4.6929999999999996</v>
      </c>
      <c r="K3529">
        <v>4.5209999999999999</v>
      </c>
      <c r="L3529">
        <v>26.495000000000001</v>
      </c>
    </row>
    <row r="3530" spans="1:12">
      <c r="A3530" s="15">
        <v>2009</v>
      </c>
      <c r="B3530">
        <v>10</v>
      </c>
      <c r="C3530">
        <v>12</v>
      </c>
      <c r="D3530" s="30">
        <f t="shared" si="55"/>
        <v>40098</v>
      </c>
      <c r="E3530">
        <v>290</v>
      </c>
      <c r="F3530">
        <v>110.86</v>
      </c>
      <c r="G3530">
        <v>7.8620000000000001</v>
      </c>
      <c r="H3530">
        <v>5.8949999999999996</v>
      </c>
      <c r="I3530">
        <v>7.4109999999999996</v>
      </c>
      <c r="J3530">
        <v>4.7069999999999999</v>
      </c>
      <c r="K3530">
        <v>4.5389999999999997</v>
      </c>
      <c r="L3530">
        <v>26.567</v>
      </c>
    </row>
    <row r="3531" spans="1:12">
      <c r="A3531" s="15">
        <v>2009</v>
      </c>
      <c r="B3531">
        <v>10</v>
      </c>
      <c r="C3531">
        <v>14</v>
      </c>
      <c r="D3531" s="30">
        <f t="shared" si="55"/>
        <v>40100</v>
      </c>
      <c r="E3531">
        <v>290.76</v>
      </c>
      <c r="F3531">
        <v>111.11</v>
      </c>
      <c r="G3531">
        <v>7.8620000000000001</v>
      </c>
      <c r="H3531">
        <v>5.89</v>
      </c>
      <c r="I3531">
        <v>7.37</v>
      </c>
      <c r="J3531">
        <v>4.7030000000000003</v>
      </c>
      <c r="K3531">
        <v>4.5359999999999996</v>
      </c>
      <c r="L3531">
        <v>26.529</v>
      </c>
    </row>
    <row r="3532" spans="1:12">
      <c r="A3532" s="15">
        <v>2009</v>
      </c>
      <c r="B3532">
        <v>10</v>
      </c>
      <c r="C3532">
        <v>15</v>
      </c>
      <c r="D3532" s="30">
        <f t="shared" si="55"/>
        <v>40101</v>
      </c>
      <c r="E3532">
        <v>287.77</v>
      </c>
      <c r="F3532">
        <v>109.92</v>
      </c>
      <c r="G3532">
        <v>7.8620000000000001</v>
      </c>
      <c r="H3532">
        <v>5.8869999999999996</v>
      </c>
      <c r="I3532">
        <v>7.6120000000000001</v>
      </c>
      <c r="J3532">
        <v>4.6900000000000004</v>
      </c>
      <c r="K3532">
        <v>4.5179999999999998</v>
      </c>
      <c r="L3532">
        <v>26.416</v>
      </c>
    </row>
    <row r="3533" spans="1:12">
      <c r="A3533" s="15">
        <v>2009</v>
      </c>
      <c r="B3533">
        <v>10</v>
      </c>
      <c r="C3533">
        <v>16</v>
      </c>
      <c r="D3533" s="30">
        <f t="shared" si="55"/>
        <v>40102</v>
      </c>
      <c r="E3533">
        <v>287.01</v>
      </c>
      <c r="F3533">
        <v>109.6</v>
      </c>
      <c r="G3533">
        <v>7.8620000000000001</v>
      </c>
      <c r="H3533">
        <v>5.8840000000000003</v>
      </c>
      <c r="I3533">
        <v>7.5439999999999996</v>
      </c>
      <c r="J3533">
        <v>4.72</v>
      </c>
      <c r="K3533">
        <v>4.548</v>
      </c>
      <c r="L3533">
        <v>26.579000000000001</v>
      </c>
    </row>
    <row r="3534" spans="1:12">
      <c r="A3534" s="15">
        <v>2009</v>
      </c>
      <c r="B3534">
        <v>10</v>
      </c>
      <c r="C3534">
        <v>20</v>
      </c>
      <c r="D3534" s="30">
        <f t="shared" si="55"/>
        <v>40106</v>
      </c>
      <c r="E3534">
        <v>288.12</v>
      </c>
      <c r="F3534">
        <v>110.02</v>
      </c>
      <c r="G3534">
        <v>7.8620000000000001</v>
      </c>
      <c r="H3534">
        <v>5.8730000000000002</v>
      </c>
      <c r="I3534">
        <v>7.4589999999999996</v>
      </c>
      <c r="J3534">
        <v>4.7160000000000002</v>
      </c>
      <c r="K3534">
        <v>4.5460000000000003</v>
      </c>
      <c r="L3534">
        <v>26.524999999999999</v>
      </c>
    </row>
    <row r="3535" spans="1:12">
      <c r="A3535" s="15">
        <v>2009</v>
      </c>
      <c r="B3535">
        <v>10</v>
      </c>
      <c r="C3535">
        <v>21</v>
      </c>
      <c r="D3535" s="30">
        <f t="shared" si="55"/>
        <v>40107</v>
      </c>
      <c r="E3535">
        <v>291.31</v>
      </c>
      <c r="F3535">
        <v>111.23</v>
      </c>
      <c r="G3535">
        <v>7.8550000000000004</v>
      </c>
      <c r="H3535">
        <v>5.87</v>
      </c>
      <c r="I3535">
        <v>7.2210000000000001</v>
      </c>
      <c r="J3535">
        <v>4.7240000000000002</v>
      </c>
      <c r="K3535">
        <v>4.5590000000000002</v>
      </c>
      <c r="L3535">
        <v>26.588999999999999</v>
      </c>
    </row>
    <row r="3536" spans="1:12">
      <c r="A3536" s="15">
        <v>2009</v>
      </c>
      <c r="B3536">
        <v>10</v>
      </c>
      <c r="C3536">
        <v>22</v>
      </c>
      <c r="D3536" s="30">
        <f t="shared" si="55"/>
        <v>40108</v>
      </c>
      <c r="E3536">
        <v>288.52</v>
      </c>
      <c r="F3536">
        <v>110.13</v>
      </c>
      <c r="G3536">
        <v>7.8550000000000004</v>
      </c>
      <c r="H3536">
        <v>5.8680000000000003</v>
      </c>
      <c r="I3536">
        <v>7.4450000000000003</v>
      </c>
      <c r="J3536">
        <v>4.7119999999999997</v>
      </c>
      <c r="K3536">
        <v>4.5430000000000001</v>
      </c>
      <c r="L3536">
        <v>26.484000000000002</v>
      </c>
    </row>
    <row r="3537" spans="1:12">
      <c r="A3537" s="15">
        <v>2009</v>
      </c>
      <c r="B3537">
        <v>10</v>
      </c>
      <c r="C3537">
        <v>23</v>
      </c>
      <c r="D3537" s="30">
        <f t="shared" si="55"/>
        <v>40109</v>
      </c>
      <c r="E3537">
        <v>287.14</v>
      </c>
      <c r="F3537">
        <v>109.57</v>
      </c>
      <c r="G3537">
        <v>7.8550000000000004</v>
      </c>
      <c r="H3537">
        <v>5.8650000000000002</v>
      </c>
      <c r="I3537">
        <v>7.5609999999999999</v>
      </c>
      <c r="J3537">
        <v>4.7039999999999997</v>
      </c>
      <c r="K3537">
        <v>4.5330000000000004</v>
      </c>
      <c r="L3537">
        <v>26.417000000000002</v>
      </c>
    </row>
    <row r="3538" spans="1:12">
      <c r="A3538" s="15">
        <v>2009</v>
      </c>
      <c r="B3538">
        <v>10</v>
      </c>
      <c r="C3538">
        <v>26</v>
      </c>
      <c r="D3538" s="30">
        <f t="shared" si="55"/>
        <v>40112</v>
      </c>
      <c r="E3538">
        <v>286.17</v>
      </c>
      <c r="F3538">
        <v>109.12</v>
      </c>
      <c r="G3538">
        <v>7.8550000000000004</v>
      </c>
      <c r="H3538">
        <v>5.8570000000000002</v>
      </c>
      <c r="I3538">
        <v>7.665</v>
      </c>
      <c r="J3538">
        <v>4.6920000000000002</v>
      </c>
      <c r="K3538">
        <v>4.5190000000000001</v>
      </c>
      <c r="L3538">
        <v>26.302</v>
      </c>
    </row>
    <row r="3539" spans="1:12">
      <c r="A3539" s="15">
        <v>2009</v>
      </c>
      <c r="B3539">
        <v>10</v>
      </c>
      <c r="C3539">
        <v>27</v>
      </c>
      <c r="D3539" s="30">
        <f t="shared" si="55"/>
        <v>40113</v>
      </c>
      <c r="E3539">
        <v>286.33999999999997</v>
      </c>
      <c r="F3539">
        <v>109.16</v>
      </c>
      <c r="G3539">
        <v>7.8550000000000004</v>
      </c>
      <c r="H3539">
        <v>5.8540000000000001</v>
      </c>
      <c r="I3539">
        <v>7.6609999999999996</v>
      </c>
      <c r="J3539">
        <v>4.6890000000000001</v>
      </c>
      <c r="K3539">
        <v>4.516</v>
      </c>
      <c r="L3539">
        <v>26.277000000000001</v>
      </c>
    </row>
    <row r="3540" spans="1:12">
      <c r="A3540" s="15">
        <v>2009</v>
      </c>
      <c r="B3540">
        <v>10</v>
      </c>
      <c r="C3540">
        <v>28</v>
      </c>
      <c r="D3540" s="30">
        <f t="shared" si="55"/>
        <v>40114</v>
      </c>
      <c r="E3540">
        <v>286.58</v>
      </c>
      <c r="F3540">
        <v>109.23</v>
      </c>
      <c r="G3540">
        <v>7.8550000000000004</v>
      </c>
      <c r="H3540">
        <v>5.851</v>
      </c>
      <c r="I3540">
        <v>7.6520000000000001</v>
      </c>
      <c r="J3540">
        <v>4.6870000000000003</v>
      </c>
      <c r="K3540">
        <v>4.5140000000000002</v>
      </c>
      <c r="L3540">
        <v>26.254999999999999</v>
      </c>
    </row>
    <row r="3541" spans="1:12">
      <c r="A3541" s="15">
        <v>2009</v>
      </c>
      <c r="B3541">
        <v>10</v>
      </c>
      <c r="C3541">
        <v>29</v>
      </c>
      <c r="D3541" s="30">
        <f t="shared" si="55"/>
        <v>40115</v>
      </c>
      <c r="E3541">
        <v>290.27</v>
      </c>
      <c r="F3541">
        <v>110.64</v>
      </c>
      <c r="G3541">
        <v>7.8550000000000004</v>
      </c>
      <c r="H3541">
        <v>5.8479999999999999</v>
      </c>
      <c r="I3541">
        <v>7.3730000000000002</v>
      </c>
      <c r="J3541">
        <v>4.6959999999999997</v>
      </c>
      <c r="K3541">
        <v>4.5289999999999999</v>
      </c>
      <c r="L3541">
        <v>26.326000000000001</v>
      </c>
    </row>
    <row r="3542" spans="1:12">
      <c r="A3542" s="15">
        <v>2009</v>
      </c>
      <c r="B3542">
        <v>10</v>
      </c>
      <c r="C3542">
        <v>30</v>
      </c>
      <c r="D3542" s="30">
        <f t="shared" si="55"/>
        <v>40116</v>
      </c>
      <c r="E3542">
        <v>289.91000000000003</v>
      </c>
      <c r="F3542">
        <v>110.48</v>
      </c>
      <c r="G3542">
        <v>7.851</v>
      </c>
      <c r="H3542">
        <v>5.85</v>
      </c>
      <c r="I3542">
        <v>7.4109999999999996</v>
      </c>
      <c r="J3542">
        <v>4.6950000000000003</v>
      </c>
      <c r="K3542">
        <v>4.5270000000000001</v>
      </c>
      <c r="L3542">
        <v>26.323</v>
      </c>
    </row>
    <row r="3543" spans="1:12">
      <c r="A3543" s="15">
        <v>2009</v>
      </c>
      <c r="B3543">
        <v>11</v>
      </c>
      <c r="C3543">
        <v>3</v>
      </c>
      <c r="D3543" s="30">
        <f t="shared" si="55"/>
        <v>40120</v>
      </c>
      <c r="E3543">
        <v>292.56</v>
      </c>
      <c r="F3543">
        <v>111.44</v>
      </c>
      <c r="G3543">
        <v>7.851</v>
      </c>
      <c r="H3543">
        <v>5.8419999999999996</v>
      </c>
      <c r="I3543">
        <v>7.1790000000000003</v>
      </c>
      <c r="J3543">
        <v>4.7069999999999999</v>
      </c>
      <c r="K3543">
        <v>4.5439999999999996</v>
      </c>
      <c r="L3543">
        <v>26.39</v>
      </c>
    </row>
    <row r="3544" spans="1:12">
      <c r="A3544" s="15">
        <v>2009</v>
      </c>
      <c r="B3544">
        <v>11</v>
      </c>
      <c r="C3544">
        <v>4</v>
      </c>
      <c r="D3544" s="30">
        <f t="shared" si="55"/>
        <v>40121</v>
      </c>
      <c r="E3544">
        <v>292.69</v>
      </c>
      <c r="F3544">
        <v>111.47</v>
      </c>
      <c r="G3544">
        <v>7.851</v>
      </c>
      <c r="H3544">
        <v>5.8390000000000004</v>
      </c>
      <c r="I3544">
        <v>7.1779999999999999</v>
      </c>
      <c r="J3544">
        <v>4.7050000000000001</v>
      </c>
      <c r="K3544">
        <v>4.5419999999999998</v>
      </c>
      <c r="L3544">
        <v>26.364999999999998</v>
      </c>
    </row>
    <row r="3545" spans="1:12">
      <c r="A3545" s="15">
        <v>2009</v>
      </c>
      <c r="B3545">
        <v>11</v>
      </c>
      <c r="C3545">
        <v>5</v>
      </c>
      <c r="D3545" s="30">
        <f t="shared" si="55"/>
        <v>40122</v>
      </c>
      <c r="E3545">
        <v>290.72000000000003</v>
      </c>
      <c r="F3545">
        <v>110.68</v>
      </c>
      <c r="G3545">
        <v>7.851</v>
      </c>
      <c r="H3545">
        <v>5.8360000000000003</v>
      </c>
      <c r="I3545">
        <v>7.3390000000000004</v>
      </c>
      <c r="J3545">
        <v>4.6950000000000003</v>
      </c>
      <c r="K3545">
        <v>4.5289999999999999</v>
      </c>
      <c r="L3545">
        <v>26.283000000000001</v>
      </c>
    </row>
    <row r="3546" spans="1:12">
      <c r="A3546" s="15">
        <v>2009</v>
      </c>
      <c r="B3546">
        <v>11</v>
      </c>
      <c r="C3546">
        <v>6</v>
      </c>
      <c r="D3546" s="30">
        <f t="shared" si="55"/>
        <v>40123</v>
      </c>
      <c r="E3546">
        <v>292.31</v>
      </c>
      <c r="F3546">
        <v>111.27</v>
      </c>
      <c r="G3546">
        <v>7.851</v>
      </c>
      <c r="H3546">
        <v>5.8339999999999996</v>
      </c>
      <c r="I3546">
        <v>7.226</v>
      </c>
      <c r="J3546">
        <v>4.6970000000000001</v>
      </c>
      <c r="K3546">
        <v>4.5330000000000004</v>
      </c>
      <c r="L3546">
        <v>26.295999999999999</v>
      </c>
    </row>
    <row r="3547" spans="1:12">
      <c r="A3547" s="15">
        <v>2009</v>
      </c>
      <c r="B3547">
        <v>11</v>
      </c>
      <c r="C3547">
        <v>9</v>
      </c>
      <c r="D3547" s="30">
        <f t="shared" si="55"/>
        <v>40126</v>
      </c>
      <c r="E3547">
        <v>287.19</v>
      </c>
      <c r="F3547">
        <v>109.22</v>
      </c>
      <c r="G3547">
        <v>7.8479999999999999</v>
      </c>
      <c r="H3547">
        <v>5.8209999999999997</v>
      </c>
      <c r="I3547">
        <v>7.649</v>
      </c>
      <c r="J3547">
        <v>4.6689999999999996</v>
      </c>
      <c r="K3547">
        <v>4.4969999999999999</v>
      </c>
      <c r="L3547">
        <v>26.041</v>
      </c>
    </row>
    <row r="3548" spans="1:12">
      <c r="A3548" s="15">
        <v>2009</v>
      </c>
      <c r="B3548">
        <v>11</v>
      </c>
      <c r="C3548">
        <v>10</v>
      </c>
      <c r="D3548" s="30">
        <f t="shared" si="55"/>
        <v>40127</v>
      </c>
      <c r="E3548">
        <v>289.36</v>
      </c>
      <c r="F3548">
        <v>110.04</v>
      </c>
      <c r="G3548">
        <v>7.8479999999999999</v>
      </c>
      <c r="H3548">
        <v>5.8179999999999996</v>
      </c>
      <c r="I3548">
        <v>7.4880000000000004</v>
      </c>
      <c r="J3548">
        <v>4.673</v>
      </c>
      <c r="K3548">
        <v>4.5049999999999999</v>
      </c>
      <c r="L3548">
        <v>26.07</v>
      </c>
    </row>
    <row r="3549" spans="1:12">
      <c r="A3549" s="15">
        <v>2009</v>
      </c>
      <c r="B3549">
        <v>11</v>
      </c>
      <c r="C3549">
        <v>11</v>
      </c>
      <c r="D3549" s="30">
        <f t="shared" si="55"/>
        <v>40128</v>
      </c>
      <c r="E3549">
        <v>290.94</v>
      </c>
      <c r="F3549">
        <v>110.63</v>
      </c>
      <c r="G3549">
        <v>7.8479999999999999</v>
      </c>
      <c r="H3549">
        <v>5.8150000000000004</v>
      </c>
      <c r="I3549">
        <v>7.375</v>
      </c>
      <c r="J3549">
        <v>4.6749999999999998</v>
      </c>
      <c r="K3549">
        <v>4.5090000000000003</v>
      </c>
      <c r="L3549">
        <v>26.082999999999998</v>
      </c>
    </row>
    <row r="3550" spans="1:12">
      <c r="A3550" s="15">
        <v>2009</v>
      </c>
      <c r="B3550">
        <v>11</v>
      </c>
      <c r="C3550">
        <v>12</v>
      </c>
      <c r="D3550" s="30">
        <f t="shared" si="55"/>
        <v>40129</v>
      </c>
      <c r="E3550">
        <v>287.42</v>
      </c>
      <c r="F3550">
        <v>109.25</v>
      </c>
      <c r="G3550">
        <v>7.8479999999999999</v>
      </c>
      <c r="H3550">
        <v>5.8129999999999997</v>
      </c>
      <c r="I3550">
        <v>7.6349999999999998</v>
      </c>
      <c r="J3550">
        <v>4.6669999999999998</v>
      </c>
      <c r="K3550">
        <v>4.4950000000000001</v>
      </c>
      <c r="L3550">
        <v>25.995999999999999</v>
      </c>
    </row>
    <row r="3551" spans="1:12">
      <c r="A3551" s="15">
        <v>2009</v>
      </c>
      <c r="B3551">
        <v>11</v>
      </c>
      <c r="C3551">
        <v>13</v>
      </c>
      <c r="D3551" s="30">
        <f t="shared" si="55"/>
        <v>40130</v>
      </c>
      <c r="E3551">
        <v>291.86</v>
      </c>
      <c r="F3551">
        <v>110.94</v>
      </c>
      <c r="G3551">
        <v>7.8479999999999999</v>
      </c>
      <c r="H3551">
        <v>5.81</v>
      </c>
      <c r="I3551">
        <v>7.298</v>
      </c>
      <c r="J3551">
        <v>4.6779999999999999</v>
      </c>
      <c r="K3551">
        <v>4.5129999999999999</v>
      </c>
      <c r="L3551">
        <v>26.085999999999999</v>
      </c>
    </row>
    <row r="3552" spans="1:12">
      <c r="A3552" s="15">
        <v>2009</v>
      </c>
      <c r="B3552">
        <v>11</v>
      </c>
      <c r="C3552">
        <v>16</v>
      </c>
      <c r="D3552" s="30">
        <f t="shared" si="55"/>
        <v>40133</v>
      </c>
      <c r="E3552">
        <v>291.12</v>
      </c>
      <c r="F3552">
        <v>110.8</v>
      </c>
      <c r="G3552">
        <v>7.8479999999999999</v>
      </c>
      <c r="H3552">
        <v>5.8010000000000002</v>
      </c>
      <c r="I3552">
        <v>7.2969999999999997</v>
      </c>
      <c r="J3552">
        <v>4.6779999999999999</v>
      </c>
      <c r="K3552">
        <v>4.5140000000000002</v>
      </c>
      <c r="L3552">
        <v>26.058</v>
      </c>
    </row>
    <row r="3553" spans="1:12">
      <c r="A3553" s="15">
        <v>2009</v>
      </c>
      <c r="B3553">
        <v>11</v>
      </c>
      <c r="C3553">
        <v>17</v>
      </c>
      <c r="D3553" s="30">
        <f t="shared" si="55"/>
        <v>40134</v>
      </c>
      <c r="E3553">
        <v>292.60000000000002</v>
      </c>
      <c r="F3553">
        <v>111.35</v>
      </c>
      <c r="G3553">
        <v>7.8479999999999999</v>
      </c>
      <c r="H3553">
        <v>5.7990000000000004</v>
      </c>
      <c r="I3553">
        <v>7.1920000000000002</v>
      </c>
      <c r="J3553">
        <v>4.68</v>
      </c>
      <c r="K3553">
        <v>4.5170000000000003</v>
      </c>
      <c r="L3553">
        <v>26.067</v>
      </c>
    </row>
    <row r="3554" spans="1:12">
      <c r="A3554" s="15">
        <v>2009</v>
      </c>
      <c r="B3554">
        <v>11</v>
      </c>
      <c r="C3554">
        <v>18</v>
      </c>
      <c r="D3554" s="30">
        <f t="shared" si="55"/>
        <v>40135</v>
      </c>
      <c r="E3554">
        <v>291.8</v>
      </c>
      <c r="F3554">
        <v>111.02</v>
      </c>
      <c r="G3554">
        <v>7.8479999999999999</v>
      </c>
      <c r="H3554">
        <v>5.7960000000000003</v>
      </c>
      <c r="I3554">
        <v>7.2629999999999999</v>
      </c>
      <c r="J3554">
        <v>4.6740000000000004</v>
      </c>
      <c r="K3554">
        <v>4.51</v>
      </c>
      <c r="L3554">
        <v>26.016999999999999</v>
      </c>
    </row>
    <row r="3555" spans="1:12">
      <c r="A3555" s="15">
        <v>2009</v>
      </c>
      <c r="B3555">
        <v>11</v>
      </c>
      <c r="C3555">
        <v>19</v>
      </c>
      <c r="D3555" s="30">
        <f t="shared" si="55"/>
        <v>40136</v>
      </c>
      <c r="E3555">
        <v>289.75</v>
      </c>
      <c r="F3555">
        <v>110.21</v>
      </c>
      <c r="G3555">
        <v>7.8479999999999999</v>
      </c>
      <c r="H3555">
        <v>5.7930000000000001</v>
      </c>
      <c r="I3555">
        <v>7.4260000000000002</v>
      </c>
      <c r="J3555">
        <v>4.6660000000000004</v>
      </c>
      <c r="K3555">
        <v>4.4989999999999997</v>
      </c>
      <c r="L3555">
        <v>25.942</v>
      </c>
    </row>
    <row r="3556" spans="1:12">
      <c r="A3556" s="15">
        <v>2009</v>
      </c>
      <c r="B3556">
        <v>11</v>
      </c>
      <c r="C3556">
        <v>20</v>
      </c>
      <c r="D3556" s="30">
        <f t="shared" si="55"/>
        <v>40137</v>
      </c>
      <c r="E3556">
        <v>295.39999999999998</v>
      </c>
      <c r="F3556">
        <v>112.37</v>
      </c>
      <c r="G3556">
        <v>7.8479999999999999</v>
      </c>
      <c r="H3556">
        <v>5.79</v>
      </c>
      <c r="I3556">
        <v>7</v>
      </c>
      <c r="J3556">
        <v>4.68</v>
      </c>
      <c r="K3556">
        <v>4.5220000000000002</v>
      </c>
      <c r="L3556">
        <v>26.061</v>
      </c>
    </row>
    <row r="3557" spans="1:12">
      <c r="A3557" s="15">
        <v>2009</v>
      </c>
      <c r="B3557">
        <v>11</v>
      </c>
      <c r="C3557">
        <v>23</v>
      </c>
      <c r="D3557" s="30">
        <f t="shared" si="55"/>
        <v>40140</v>
      </c>
      <c r="E3557">
        <v>293.39</v>
      </c>
      <c r="F3557">
        <v>111.53</v>
      </c>
      <c r="G3557">
        <v>7.8479999999999999</v>
      </c>
      <c r="H3557">
        <v>5.782</v>
      </c>
      <c r="I3557">
        <v>7.18</v>
      </c>
      <c r="J3557">
        <v>4.665</v>
      </c>
      <c r="K3557">
        <v>4.5030000000000001</v>
      </c>
      <c r="L3557">
        <v>25.922000000000001</v>
      </c>
    </row>
    <row r="3558" spans="1:12">
      <c r="A3558" s="15">
        <v>2009</v>
      </c>
      <c r="B3558">
        <v>11</v>
      </c>
      <c r="C3558">
        <v>24</v>
      </c>
      <c r="D3558" s="30">
        <f t="shared" si="55"/>
        <v>40141</v>
      </c>
      <c r="E3558">
        <v>289.64999999999998</v>
      </c>
      <c r="F3558">
        <v>110.06</v>
      </c>
      <c r="G3558">
        <v>7.8479999999999999</v>
      </c>
      <c r="H3558">
        <v>5.7789999999999999</v>
      </c>
      <c r="I3558">
        <v>7.48</v>
      </c>
      <c r="J3558">
        <v>4.6500000000000004</v>
      </c>
      <c r="K3558">
        <v>4.4820000000000002</v>
      </c>
      <c r="L3558">
        <v>25.794</v>
      </c>
    </row>
    <row r="3559" spans="1:12">
      <c r="A3559" s="15">
        <v>2009</v>
      </c>
      <c r="B3559">
        <v>11</v>
      </c>
      <c r="C3559">
        <v>25</v>
      </c>
      <c r="D3559" s="30">
        <f t="shared" si="55"/>
        <v>40142</v>
      </c>
      <c r="E3559">
        <v>296.02999999999997</v>
      </c>
      <c r="F3559">
        <v>112.5</v>
      </c>
      <c r="G3559">
        <v>7.8479999999999999</v>
      </c>
      <c r="H3559">
        <v>5.7759999999999998</v>
      </c>
      <c r="I3559">
        <v>6.9960000000000004</v>
      </c>
      <c r="J3559">
        <v>4.6660000000000004</v>
      </c>
      <c r="K3559">
        <v>4.5090000000000003</v>
      </c>
      <c r="L3559">
        <v>25.931999999999999</v>
      </c>
    </row>
    <row r="3560" spans="1:12">
      <c r="A3560" s="15">
        <v>2009</v>
      </c>
      <c r="B3560">
        <v>11</v>
      </c>
      <c r="C3560">
        <v>26</v>
      </c>
      <c r="D3560" s="30">
        <f t="shared" si="55"/>
        <v>40143</v>
      </c>
      <c r="E3560">
        <v>293.18</v>
      </c>
      <c r="F3560">
        <v>111.38</v>
      </c>
      <c r="G3560">
        <v>7.8479999999999999</v>
      </c>
      <c r="H3560">
        <v>5.774</v>
      </c>
      <c r="I3560">
        <v>7.2229999999999999</v>
      </c>
      <c r="J3560">
        <v>4.6539999999999999</v>
      </c>
      <c r="K3560">
        <v>4.492</v>
      </c>
      <c r="L3560">
        <v>25.829000000000001</v>
      </c>
    </row>
    <row r="3561" spans="1:12">
      <c r="A3561" s="15">
        <v>2009</v>
      </c>
      <c r="B3561">
        <v>11</v>
      </c>
      <c r="C3561">
        <v>27</v>
      </c>
      <c r="D3561" s="30">
        <f t="shared" si="55"/>
        <v>40144</v>
      </c>
      <c r="E3561">
        <v>295.77</v>
      </c>
      <c r="F3561">
        <v>112.36</v>
      </c>
      <c r="G3561">
        <v>7.8479999999999999</v>
      </c>
      <c r="H3561">
        <v>5.7709999999999999</v>
      </c>
      <c r="I3561">
        <v>7.0339999999999998</v>
      </c>
      <c r="J3561">
        <v>4.6589999999999998</v>
      </c>
      <c r="K3561">
        <v>4.5010000000000003</v>
      </c>
      <c r="L3561">
        <v>25.867999999999999</v>
      </c>
    </row>
    <row r="3562" spans="1:12">
      <c r="A3562" s="15">
        <v>2009</v>
      </c>
      <c r="B3562">
        <v>11</v>
      </c>
      <c r="C3562">
        <v>30</v>
      </c>
      <c r="D3562" s="30">
        <f t="shared" si="55"/>
        <v>40147</v>
      </c>
      <c r="E3562">
        <v>292.64999999999998</v>
      </c>
      <c r="F3562">
        <v>111.08</v>
      </c>
      <c r="G3562">
        <v>7.8479999999999999</v>
      </c>
      <c r="H3562">
        <v>5.7629999999999999</v>
      </c>
      <c r="I3562">
        <v>7.282</v>
      </c>
      <c r="J3562">
        <v>4.6449999999999996</v>
      </c>
      <c r="K3562">
        <v>4.4820000000000002</v>
      </c>
      <c r="L3562">
        <v>25.728000000000002</v>
      </c>
    </row>
    <row r="3563" spans="1:12">
      <c r="A3563" s="15">
        <v>2009</v>
      </c>
      <c r="B3563">
        <v>12</v>
      </c>
      <c r="C3563">
        <v>1</v>
      </c>
      <c r="D3563" s="30">
        <f t="shared" si="55"/>
        <v>40148</v>
      </c>
      <c r="E3563">
        <v>291.72000000000003</v>
      </c>
      <c r="F3563">
        <v>110.7</v>
      </c>
      <c r="G3563">
        <v>7.8479999999999999</v>
      </c>
      <c r="H3563">
        <v>5.76</v>
      </c>
      <c r="I3563">
        <v>7.3630000000000004</v>
      </c>
      <c r="J3563">
        <v>4.6390000000000002</v>
      </c>
      <c r="K3563">
        <v>4.4740000000000002</v>
      </c>
      <c r="L3563">
        <v>25.675000000000001</v>
      </c>
    </row>
    <row r="3564" spans="1:12">
      <c r="A3564" s="15">
        <v>2009</v>
      </c>
      <c r="B3564">
        <v>12</v>
      </c>
      <c r="C3564">
        <v>2</v>
      </c>
      <c r="D3564" s="30">
        <f t="shared" si="55"/>
        <v>40149</v>
      </c>
      <c r="E3564">
        <v>293.01</v>
      </c>
      <c r="F3564">
        <v>111.18</v>
      </c>
      <c r="G3564">
        <v>7.8479999999999999</v>
      </c>
      <c r="H3564">
        <v>5.7569999999999997</v>
      </c>
      <c r="I3564">
        <v>7.2720000000000002</v>
      </c>
      <c r="J3564">
        <v>4.6399999999999997</v>
      </c>
      <c r="K3564">
        <v>4.4770000000000003</v>
      </c>
      <c r="L3564">
        <v>25.68</v>
      </c>
    </row>
    <row r="3565" spans="1:12">
      <c r="A3565" s="15">
        <v>2009</v>
      </c>
      <c r="B3565">
        <v>12</v>
      </c>
      <c r="C3565">
        <v>3</v>
      </c>
      <c r="D3565" s="30">
        <f t="shared" si="55"/>
        <v>40150</v>
      </c>
      <c r="E3565">
        <v>290.85000000000002</v>
      </c>
      <c r="F3565">
        <v>110.32</v>
      </c>
      <c r="G3565">
        <v>7.8479999999999999</v>
      </c>
      <c r="H3565">
        <v>5.7539999999999996</v>
      </c>
      <c r="I3565">
        <v>7.4489999999999998</v>
      </c>
      <c r="J3565">
        <v>4.63</v>
      </c>
      <c r="K3565">
        <v>4.4640000000000004</v>
      </c>
      <c r="L3565">
        <v>25.594999999999999</v>
      </c>
    </row>
    <row r="3566" spans="1:12">
      <c r="A3566" s="15">
        <v>2009</v>
      </c>
      <c r="B3566">
        <v>12</v>
      </c>
      <c r="C3566">
        <v>4</v>
      </c>
      <c r="D3566" s="30">
        <f t="shared" si="55"/>
        <v>40151</v>
      </c>
      <c r="E3566">
        <v>292.73</v>
      </c>
      <c r="F3566">
        <v>111.02</v>
      </c>
      <c r="G3566">
        <v>7.8479999999999999</v>
      </c>
      <c r="H3566">
        <v>5.7510000000000003</v>
      </c>
      <c r="I3566">
        <v>7.306</v>
      </c>
      <c r="J3566">
        <v>4.6340000000000003</v>
      </c>
      <c r="K3566">
        <v>4.4710000000000001</v>
      </c>
      <c r="L3566">
        <v>25.623999999999999</v>
      </c>
    </row>
    <row r="3567" spans="1:12">
      <c r="A3567" s="15">
        <v>2009</v>
      </c>
      <c r="B3567">
        <v>12</v>
      </c>
      <c r="C3567">
        <v>7</v>
      </c>
      <c r="D3567" s="30">
        <f t="shared" si="55"/>
        <v>40154</v>
      </c>
      <c r="E3567">
        <v>286.67</v>
      </c>
      <c r="F3567">
        <v>108.61</v>
      </c>
      <c r="G3567">
        <v>7.8440000000000003</v>
      </c>
      <c r="H3567">
        <v>5.7480000000000002</v>
      </c>
      <c r="I3567">
        <v>7.8120000000000003</v>
      </c>
      <c r="J3567">
        <v>4.609</v>
      </c>
      <c r="K3567">
        <v>4.4359999999999999</v>
      </c>
      <c r="L3567">
        <v>25.411999999999999</v>
      </c>
    </row>
    <row r="3568" spans="1:12">
      <c r="A3568" s="15">
        <v>2009</v>
      </c>
      <c r="B3568">
        <v>12</v>
      </c>
      <c r="C3568">
        <v>8</v>
      </c>
      <c r="D3568" s="30">
        <f t="shared" si="55"/>
        <v>40155</v>
      </c>
      <c r="E3568">
        <v>291.86</v>
      </c>
      <c r="F3568">
        <v>110.59</v>
      </c>
      <c r="G3568">
        <v>7.8440000000000003</v>
      </c>
      <c r="H3568">
        <v>5.7450000000000001</v>
      </c>
      <c r="I3568">
        <v>7.3650000000000002</v>
      </c>
      <c r="J3568">
        <v>4.633</v>
      </c>
      <c r="K3568">
        <v>4.4690000000000003</v>
      </c>
      <c r="L3568">
        <v>25.588000000000001</v>
      </c>
    </row>
    <row r="3569" spans="1:12">
      <c r="A3569" s="15">
        <v>2009</v>
      </c>
      <c r="B3569">
        <v>12</v>
      </c>
      <c r="C3569">
        <v>9</v>
      </c>
      <c r="D3569" s="30">
        <f t="shared" si="55"/>
        <v>40156</v>
      </c>
      <c r="E3569">
        <v>290.95</v>
      </c>
      <c r="F3569">
        <v>110.22</v>
      </c>
      <c r="G3569">
        <v>7.8440000000000003</v>
      </c>
      <c r="H3569">
        <v>5.742</v>
      </c>
      <c r="I3569">
        <v>7.4450000000000003</v>
      </c>
      <c r="J3569">
        <v>4.6269999999999998</v>
      </c>
      <c r="K3569">
        <v>4.4610000000000003</v>
      </c>
      <c r="L3569">
        <v>25.536000000000001</v>
      </c>
    </row>
    <row r="3570" spans="1:12">
      <c r="A3570" s="15">
        <v>2009</v>
      </c>
      <c r="B3570">
        <v>12</v>
      </c>
      <c r="C3570">
        <v>10</v>
      </c>
      <c r="D3570" s="30">
        <f t="shared" si="55"/>
        <v>40157</v>
      </c>
      <c r="E3570">
        <v>287.16000000000003</v>
      </c>
      <c r="F3570">
        <v>108.74</v>
      </c>
      <c r="G3570">
        <v>7.8440000000000003</v>
      </c>
      <c r="H3570">
        <v>5.7389999999999999</v>
      </c>
      <c r="I3570">
        <v>7.7539999999999996</v>
      </c>
      <c r="J3570">
        <v>4.6120000000000001</v>
      </c>
      <c r="K3570">
        <v>4.4400000000000004</v>
      </c>
      <c r="L3570">
        <v>25.407</v>
      </c>
    </row>
    <row r="3571" spans="1:12">
      <c r="A3571" s="15">
        <v>2009</v>
      </c>
      <c r="B3571">
        <v>12</v>
      </c>
      <c r="C3571">
        <v>11</v>
      </c>
      <c r="D3571" s="30">
        <f t="shared" si="55"/>
        <v>40158</v>
      </c>
      <c r="E3571">
        <v>288.55</v>
      </c>
      <c r="F3571">
        <v>109.25</v>
      </c>
      <c r="G3571">
        <v>7.8440000000000003</v>
      </c>
      <c r="H3571">
        <v>5.7370000000000001</v>
      </c>
      <c r="I3571">
        <v>7.6529999999999996</v>
      </c>
      <c r="J3571">
        <v>4.6139999999999999</v>
      </c>
      <c r="K3571">
        <v>4.444</v>
      </c>
      <c r="L3571">
        <v>25.414999999999999</v>
      </c>
    </row>
    <row r="3572" spans="1:12">
      <c r="A3572" s="15">
        <v>2009</v>
      </c>
      <c r="B3572">
        <v>12</v>
      </c>
      <c r="C3572">
        <v>14</v>
      </c>
      <c r="D3572" s="30">
        <f t="shared" si="55"/>
        <v>40161</v>
      </c>
      <c r="E3572">
        <v>290.17</v>
      </c>
      <c r="F3572">
        <v>109.8</v>
      </c>
      <c r="G3572">
        <v>7.8440000000000003</v>
      </c>
      <c r="H3572">
        <v>5.7279999999999998</v>
      </c>
      <c r="I3572">
        <v>7.5529999999999999</v>
      </c>
      <c r="J3572">
        <v>4.609</v>
      </c>
      <c r="K3572">
        <v>4.4409999999999998</v>
      </c>
      <c r="L3572">
        <v>25.370999999999999</v>
      </c>
    </row>
    <row r="3573" spans="1:12">
      <c r="A3573" s="15">
        <v>2009</v>
      </c>
      <c r="B3573">
        <v>12</v>
      </c>
      <c r="C3573">
        <v>15</v>
      </c>
      <c r="D3573" s="30">
        <f t="shared" si="55"/>
        <v>40162</v>
      </c>
      <c r="E3573">
        <v>285.68</v>
      </c>
      <c r="F3573">
        <v>108.05</v>
      </c>
      <c r="G3573">
        <v>7.8440000000000003</v>
      </c>
      <c r="H3573">
        <v>5.726</v>
      </c>
      <c r="I3573">
        <v>7.9210000000000003</v>
      </c>
      <c r="J3573">
        <v>4.5919999999999996</v>
      </c>
      <c r="K3573">
        <v>4.4169999999999998</v>
      </c>
      <c r="L3573">
        <v>25.224</v>
      </c>
    </row>
    <row r="3574" spans="1:12">
      <c r="A3574" s="15">
        <v>2009</v>
      </c>
      <c r="B3574">
        <v>12</v>
      </c>
      <c r="C3574">
        <v>16</v>
      </c>
      <c r="D3574" s="30">
        <f t="shared" si="55"/>
        <v>40163</v>
      </c>
      <c r="E3574">
        <v>291.69</v>
      </c>
      <c r="F3574">
        <v>110.34</v>
      </c>
      <c r="G3574">
        <v>7.8440000000000003</v>
      </c>
      <c r="H3574">
        <v>5.7229999999999999</v>
      </c>
      <c r="I3574">
        <v>7.4509999999999996</v>
      </c>
      <c r="J3574">
        <v>4.6079999999999997</v>
      </c>
      <c r="K3574">
        <v>4.4420000000000002</v>
      </c>
      <c r="L3574">
        <v>25.353999999999999</v>
      </c>
    </row>
    <row r="3575" spans="1:12">
      <c r="A3575" s="15">
        <v>2009</v>
      </c>
      <c r="B3575">
        <v>12</v>
      </c>
      <c r="C3575">
        <v>17</v>
      </c>
      <c r="D3575" s="30">
        <f t="shared" si="55"/>
        <v>40164</v>
      </c>
      <c r="E3575">
        <v>286.85000000000002</v>
      </c>
      <c r="F3575">
        <v>108.45</v>
      </c>
      <c r="G3575">
        <v>7.8440000000000003</v>
      </c>
      <c r="H3575">
        <v>5.72</v>
      </c>
      <c r="I3575">
        <v>7.8460000000000001</v>
      </c>
      <c r="J3575">
        <v>4.5890000000000004</v>
      </c>
      <c r="K3575">
        <v>4.4160000000000004</v>
      </c>
      <c r="L3575">
        <v>25.198</v>
      </c>
    </row>
    <row r="3576" spans="1:12">
      <c r="A3576" s="15">
        <v>2009</v>
      </c>
      <c r="B3576">
        <v>12</v>
      </c>
      <c r="C3576">
        <v>18</v>
      </c>
      <c r="D3576" s="30">
        <f t="shared" si="55"/>
        <v>40165</v>
      </c>
      <c r="E3576">
        <v>291.74</v>
      </c>
      <c r="F3576">
        <v>110.31</v>
      </c>
      <c r="G3576">
        <v>7.8440000000000003</v>
      </c>
      <c r="H3576">
        <v>5.7169999999999996</v>
      </c>
      <c r="I3576">
        <v>7.4660000000000002</v>
      </c>
      <c r="J3576">
        <v>4.6020000000000003</v>
      </c>
      <c r="K3576">
        <v>4.4359999999999999</v>
      </c>
      <c r="L3576">
        <v>25.297999999999998</v>
      </c>
    </row>
    <row r="3577" spans="1:12">
      <c r="A3577" s="15">
        <v>2009</v>
      </c>
      <c r="B3577">
        <v>12</v>
      </c>
      <c r="C3577">
        <v>21</v>
      </c>
      <c r="D3577" s="30">
        <f t="shared" si="55"/>
        <v>40168</v>
      </c>
      <c r="E3577">
        <v>287.14</v>
      </c>
      <c r="F3577">
        <v>108.47</v>
      </c>
      <c r="G3577">
        <v>7.8390000000000004</v>
      </c>
      <c r="H3577">
        <v>5.7149999999999999</v>
      </c>
      <c r="I3577">
        <v>7.8630000000000004</v>
      </c>
      <c r="J3577">
        <v>4.5819999999999999</v>
      </c>
      <c r="K3577">
        <v>4.4080000000000004</v>
      </c>
      <c r="L3577">
        <v>25.135000000000002</v>
      </c>
    </row>
    <row r="3578" spans="1:12">
      <c r="A3578" s="15">
        <v>2009</v>
      </c>
      <c r="B3578">
        <v>12</v>
      </c>
      <c r="C3578">
        <v>22</v>
      </c>
      <c r="D3578" s="30">
        <f t="shared" si="55"/>
        <v>40169</v>
      </c>
      <c r="E3578">
        <v>286.27999999999997</v>
      </c>
      <c r="F3578">
        <v>108.11</v>
      </c>
      <c r="G3578">
        <v>7.8390000000000004</v>
      </c>
      <c r="H3578">
        <v>5.7119999999999997</v>
      </c>
      <c r="I3578">
        <v>7.9420000000000002</v>
      </c>
      <c r="J3578">
        <v>4.5759999999999996</v>
      </c>
      <c r="K3578">
        <v>4.4009999999999998</v>
      </c>
      <c r="L3578">
        <v>25.084</v>
      </c>
    </row>
    <row r="3579" spans="1:12">
      <c r="A3579" s="15">
        <v>2009</v>
      </c>
      <c r="B3579">
        <v>12</v>
      </c>
      <c r="C3579">
        <v>23</v>
      </c>
      <c r="D3579" s="30">
        <f t="shared" si="55"/>
        <v>40170</v>
      </c>
      <c r="E3579">
        <v>291.23</v>
      </c>
      <c r="F3579">
        <v>109.99</v>
      </c>
      <c r="G3579">
        <v>7.8390000000000004</v>
      </c>
      <c r="H3579">
        <v>5.7089999999999996</v>
      </c>
      <c r="I3579">
        <v>7.5549999999999997</v>
      </c>
      <c r="J3579">
        <v>4.5880000000000001</v>
      </c>
      <c r="K3579">
        <v>4.4210000000000003</v>
      </c>
      <c r="L3579">
        <v>25.186</v>
      </c>
    </row>
    <row r="3580" spans="1:12">
      <c r="A3580" s="15">
        <v>2009</v>
      </c>
      <c r="B3580">
        <v>12</v>
      </c>
      <c r="C3580">
        <v>24</v>
      </c>
      <c r="D3580" s="30">
        <f t="shared" si="55"/>
        <v>40171</v>
      </c>
      <c r="E3580">
        <v>293.13</v>
      </c>
      <c r="F3580">
        <v>110.7</v>
      </c>
      <c r="G3580">
        <v>7.8390000000000004</v>
      </c>
      <c r="H3580">
        <v>5.7069999999999999</v>
      </c>
      <c r="I3580">
        <v>7.415</v>
      </c>
      <c r="J3580">
        <v>4.5910000000000002</v>
      </c>
      <c r="K3580">
        <v>4.4269999999999996</v>
      </c>
      <c r="L3580">
        <v>25.207000000000001</v>
      </c>
    </row>
    <row r="3581" spans="1:12">
      <c r="A3581" s="15">
        <v>2009</v>
      </c>
      <c r="B3581">
        <v>12</v>
      </c>
      <c r="C3581">
        <v>29</v>
      </c>
      <c r="D3581" s="30">
        <f t="shared" si="55"/>
        <v>40176</v>
      </c>
      <c r="E3581">
        <v>291.06</v>
      </c>
      <c r="F3581">
        <v>109.79</v>
      </c>
      <c r="G3581">
        <v>7.8390000000000004</v>
      </c>
      <c r="H3581">
        <v>5.6929999999999996</v>
      </c>
      <c r="I3581">
        <v>7.6260000000000003</v>
      </c>
      <c r="J3581">
        <v>4.569</v>
      </c>
      <c r="K3581">
        <v>4.4009999999999998</v>
      </c>
      <c r="L3581">
        <v>25.01</v>
      </c>
    </row>
    <row r="3582" spans="1:12">
      <c r="A3582" s="15">
        <v>2009</v>
      </c>
      <c r="B3582">
        <v>12</v>
      </c>
      <c r="C3582">
        <v>30</v>
      </c>
      <c r="D3582" s="30">
        <f t="shared" si="55"/>
        <v>40177</v>
      </c>
      <c r="E3582">
        <v>292.14999999999998</v>
      </c>
      <c r="F3582">
        <v>110.19</v>
      </c>
      <c r="G3582">
        <v>7.8390000000000004</v>
      </c>
      <c r="H3582">
        <v>5.69</v>
      </c>
      <c r="I3582">
        <v>7.5490000000000004</v>
      </c>
      <c r="J3582">
        <v>4.569</v>
      </c>
      <c r="K3582">
        <v>4.4029999999999996</v>
      </c>
      <c r="L3582">
        <v>25.01</v>
      </c>
    </row>
    <row r="3583" spans="1:12">
      <c r="A3583" s="15">
        <v>2009</v>
      </c>
      <c r="B3583">
        <v>12</v>
      </c>
      <c r="C3583">
        <v>31</v>
      </c>
      <c r="D3583" s="30">
        <f t="shared" si="55"/>
        <v>40178</v>
      </c>
      <c r="E3583">
        <v>288.04000000000002</v>
      </c>
      <c r="F3583">
        <v>108.59</v>
      </c>
      <c r="G3583">
        <v>7.8390000000000004</v>
      </c>
      <c r="H3583">
        <v>5.6870000000000003</v>
      </c>
      <c r="I3583">
        <v>7.8869999999999996</v>
      </c>
      <c r="J3583">
        <v>4.5529999999999999</v>
      </c>
      <c r="K3583">
        <v>4.38</v>
      </c>
      <c r="L3583">
        <v>24.873000000000001</v>
      </c>
    </row>
    <row r="3584" spans="1:12">
      <c r="A3584" s="15">
        <v>2010</v>
      </c>
      <c r="B3584">
        <v>1</v>
      </c>
      <c r="C3584">
        <v>1</v>
      </c>
      <c r="D3584" s="30">
        <f t="shared" si="55"/>
        <v>40179</v>
      </c>
      <c r="E3584">
        <v>299.52999999999997</v>
      </c>
      <c r="F3584">
        <v>113.01</v>
      </c>
      <c r="G3584">
        <v>7.8390000000000004</v>
      </c>
      <c r="H3584">
        <v>5.6870000000000003</v>
      </c>
      <c r="I3584">
        <v>6.9809999999999999</v>
      </c>
      <c r="J3584">
        <v>4.5890000000000004</v>
      </c>
      <c r="K3584">
        <v>4.4340000000000002</v>
      </c>
      <c r="L3584">
        <v>25.172000000000001</v>
      </c>
    </row>
    <row r="3585" spans="1:12">
      <c r="A3585" s="15">
        <v>2010</v>
      </c>
      <c r="B3585">
        <v>1</v>
      </c>
      <c r="C3585">
        <v>4</v>
      </c>
      <c r="D3585" s="30">
        <f t="shared" si="55"/>
        <v>40182</v>
      </c>
      <c r="E3585">
        <v>289.41000000000003</v>
      </c>
      <c r="F3585">
        <v>109.27</v>
      </c>
      <c r="G3585">
        <v>7.7960000000000003</v>
      </c>
      <c r="H3585">
        <v>5.7409999999999997</v>
      </c>
      <c r="I3585">
        <v>7.7270000000000003</v>
      </c>
      <c r="J3585">
        <v>4.5990000000000002</v>
      </c>
      <c r="K3585">
        <v>4.4279999999999999</v>
      </c>
      <c r="L3585">
        <v>25.39</v>
      </c>
    </row>
    <row r="3586" spans="1:12">
      <c r="A3586" s="15">
        <v>2010</v>
      </c>
      <c r="B3586">
        <v>1</v>
      </c>
      <c r="C3586">
        <v>5</v>
      </c>
      <c r="D3586" s="30">
        <f t="shared" ref="D3586:D3649" si="56">DATE(A3586,B3586,C3586)</f>
        <v>40183</v>
      </c>
      <c r="E3586">
        <v>287.83</v>
      </c>
      <c r="F3586">
        <v>108.64</v>
      </c>
      <c r="G3586">
        <v>7.7960000000000003</v>
      </c>
      <c r="H3586">
        <v>5.7380000000000004</v>
      </c>
      <c r="I3586">
        <v>7.8630000000000004</v>
      </c>
      <c r="J3586">
        <v>4.5910000000000002</v>
      </c>
      <c r="K3586">
        <v>4.4169999999999998</v>
      </c>
      <c r="L3586">
        <v>25.318000000000001</v>
      </c>
    </row>
    <row r="3587" spans="1:12">
      <c r="A3587" s="15">
        <v>2010</v>
      </c>
      <c r="B3587">
        <v>1</v>
      </c>
      <c r="C3587">
        <v>6</v>
      </c>
      <c r="D3587" s="30">
        <f t="shared" si="56"/>
        <v>40184</v>
      </c>
      <c r="E3587">
        <v>288.82</v>
      </c>
      <c r="F3587">
        <v>109</v>
      </c>
      <c r="G3587">
        <v>7.7960000000000003</v>
      </c>
      <c r="H3587">
        <v>5.7350000000000003</v>
      </c>
      <c r="I3587">
        <v>7.7930000000000001</v>
      </c>
      <c r="J3587">
        <v>4.5910000000000002</v>
      </c>
      <c r="K3587">
        <v>4.4180000000000001</v>
      </c>
      <c r="L3587">
        <v>25.315999999999999</v>
      </c>
    </row>
    <row r="3588" spans="1:12">
      <c r="A3588" s="15">
        <v>2010</v>
      </c>
      <c r="B3588">
        <v>1</v>
      </c>
      <c r="C3588">
        <v>7</v>
      </c>
      <c r="D3588" s="30">
        <f t="shared" si="56"/>
        <v>40185</v>
      </c>
      <c r="E3588">
        <v>288.82</v>
      </c>
      <c r="F3588">
        <v>108.98</v>
      </c>
      <c r="G3588">
        <v>7.7960000000000003</v>
      </c>
      <c r="H3588">
        <v>5.7320000000000002</v>
      </c>
      <c r="I3588">
        <v>7.8029999999999999</v>
      </c>
      <c r="J3588">
        <v>4.5869999999999997</v>
      </c>
      <c r="K3588">
        <v>4.415</v>
      </c>
      <c r="L3588">
        <v>25.286999999999999</v>
      </c>
    </row>
    <row r="3589" spans="1:12">
      <c r="A3589" s="15">
        <v>2010</v>
      </c>
      <c r="B3589">
        <v>1</v>
      </c>
      <c r="C3589">
        <v>8</v>
      </c>
      <c r="D3589" s="30">
        <f t="shared" si="56"/>
        <v>40186</v>
      </c>
      <c r="E3589">
        <v>289.25</v>
      </c>
      <c r="F3589">
        <v>109.12</v>
      </c>
      <c r="G3589">
        <v>7.7960000000000003</v>
      </c>
      <c r="H3589">
        <v>5.73</v>
      </c>
      <c r="I3589">
        <v>7.7779999999999996</v>
      </c>
      <c r="J3589">
        <v>4.5860000000000003</v>
      </c>
      <c r="K3589">
        <v>4.4139999999999997</v>
      </c>
      <c r="L3589">
        <v>25.27</v>
      </c>
    </row>
    <row r="3590" spans="1:12">
      <c r="A3590" s="15">
        <v>2010</v>
      </c>
      <c r="B3590">
        <v>1</v>
      </c>
      <c r="C3590">
        <v>11</v>
      </c>
      <c r="D3590" s="30">
        <f t="shared" si="56"/>
        <v>40189</v>
      </c>
      <c r="E3590">
        <v>288.3</v>
      </c>
      <c r="F3590">
        <v>108.92</v>
      </c>
      <c r="G3590">
        <v>7.7960000000000003</v>
      </c>
      <c r="H3590">
        <v>5.7210000000000001</v>
      </c>
      <c r="I3590">
        <v>7.7869999999999999</v>
      </c>
      <c r="J3590">
        <v>4.5869999999999997</v>
      </c>
      <c r="K3590">
        <v>4.415</v>
      </c>
      <c r="L3590">
        <v>25.244</v>
      </c>
    </row>
    <row r="3591" spans="1:12">
      <c r="A3591" s="15">
        <v>2010</v>
      </c>
      <c r="B3591">
        <v>1</v>
      </c>
      <c r="C3591">
        <v>12</v>
      </c>
      <c r="D3591" s="30">
        <f t="shared" si="56"/>
        <v>40190</v>
      </c>
      <c r="E3591">
        <v>288.2</v>
      </c>
      <c r="F3591">
        <v>108.86</v>
      </c>
      <c r="G3591">
        <v>7.7960000000000003</v>
      </c>
      <c r="H3591">
        <v>5.718</v>
      </c>
      <c r="I3591">
        <v>7.8049999999999997</v>
      </c>
      <c r="J3591">
        <v>4.5830000000000002</v>
      </c>
      <c r="K3591">
        <v>4.4109999999999996</v>
      </c>
      <c r="L3591">
        <v>25.212</v>
      </c>
    </row>
    <row r="3592" spans="1:12">
      <c r="A3592" s="15">
        <v>2010</v>
      </c>
      <c r="B3592">
        <v>1</v>
      </c>
      <c r="C3592">
        <v>13</v>
      </c>
      <c r="D3592" s="30">
        <f t="shared" si="56"/>
        <v>40191</v>
      </c>
      <c r="E3592">
        <v>288.99</v>
      </c>
      <c r="F3592">
        <v>109.14</v>
      </c>
      <c r="G3592">
        <v>7.7960000000000003</v>
      </c>
      <c r="H3592">
        <v>5.7160000000000002</v>
      </c>
      <c r="I3592">
        <v>7.7510000000000003</v>
      </c>
      <c r="J3592">
        <v>4.5830000000000002</v>
      </c>
      <c r="K3592">
        <v>4.4119999999999999</v>
      </c>
      <c r="L3592">
        <v>25.204999999999998</v>
      </c>
    </row>
    <row r="3593" spans="1:12">
      <c r="A3593" s="15">
        <v>2010</v>
      </c>
      <c r="B3593">
        <v>1</v>
      </c>
      <c r="C3593">
        <v>14</v>
      </c>
      <c r="D3593" s="30">
        <f t="shared" si="56"/>
        <v>40192</v>
      </c>
      <c r="E3593">
        <v>288.43</v>
      </c>
      <c r="F3593">
        <v>108.9</v>
      </c>
      <c r="G3593">
        <v>7.7960000000000003</v>
      </c>
      <c r="H3593">
        <v>5.7130000000000001</v>
      </c>
      <c r="I3593">
        <v>7.8049999999999997</v>
      </c>
      <c r="J3593">
        <v>4.5780000000000003</v>
      </c>
      <c r="K3593">
        <v>4.4059999999999997</v>
      </c>
      <c r="L3593">
        <v>25.161000000000001</v>
      </c>
    </row>
    <row r="3594" spans="1:12">
      <c r="A3594" s="15">
        <v>2010</v>
      </c>
      <c r="B3594">
        <v>1</v>
      </c>
      <c r="C3594">
        <v>15</v>
      </c>
      <c r="D3594" s="30">
        <f t="shared" si="56"/>
        <v>40193</v>
      </c>
      <c r="E3594">
        <v>290.39999999999998</v>
      </c>
      <c r="F3594">
        <v>109.64</v>
      </c>
      <c r="G3594">
        <v>7.7960000000000003</v>
      </c>
      <c r="H3594">
        <v>5.71</v>
      </c>
      <c r="I3594">
        <v>7.5880000000000001</v>
      </c>
      <c r="J3594">
        <v>4.5979999999999999</v>
      </c>
      <c r="K3594">
        <v>4.4290000000000003</v>
      </c>
      <c r="L3594">
        <v>25.286000000000001</v>
      </c>
    </row>
    <row r="3595" spans="1:12">
      <c r="A3595" s="15">
        <v>2010</v>
      </c>
      <c r="B3595">
        <v>1</v>
      </c>
      <c r="C3595">
        <v>18</v>
      </c>
      <c r="D3595" s="30">
        <f t="shared" si="56"/>
        <v>40196</v>
      </c>
      <c r="E3595">
        <v>292.14999999999998</v>
      </c>
      <c r="F3595">
        <v>110.24</v>
      </c>
      <c r="G3595">
        <v>7.7930000000000001</v>
      </c>
      <c r="H3595">
        <v>5.7060000000000004</v>
      </c>
      <c r="I3595">
        <v>7.48</v>
      </c>
      <c r="J3595">
        <v>4.5960000000000001</v>
      </c>
      <c r="K3595">
        <v>4.431</v>
      </c>
      <c r="L3595">
        <v>25.274999999999999</v>
      </c>
    </row>
    <row r="3596" spans="1:12">
      <c r="A3596" s="15">
        <v>2010</v>
      </c>
      <c r="B3596">
        <v>1</v>
      </c>
      <c r="C3596">
        <v>19</v>
      </c>
      <c r="D3596" s="30">
        <f t="shared" si="56"/>
        <v>40197</v>
      </c>
      <c r="E3596">
        <v>289.31</v>
      </c>
      <c r="F3596">
        <v>109.13</v>
      </c>
      <c r="G3596">
        <v>7.7930000000000001</v>
      </c>
      <c r="H3596">
        <v>5.7030000000000003</v>
      </c>
      <c r="I3596">
        <v>7.7140000000000004</v>
      </c>
      <c r="J3596">
        <v>4.5839999999999996</v>
      </c>
      <c r="K3596">
        <v>4.4139999999999997</v>
      </c>
      <c r="L3596">
        <v>25.170999999999999</v>
      </c>
    </row>
    <row r="3597" spans="1:12">
      <c r="A3597" s="15">
        <v>2010</v>
      </c>
      <c r="B3597">
        <v>1</v>
      </c>
      <c r="C3597">
        <v>20</v>
      </c>
      <c r="D3597" s="30">
        <f t="shared" si="56"/>
        <v>40198</v>
      </c>
      <c r="E3597">
        <v>288.76</v>
      </c>
      <c r="F3597">
        <v>108.9</v>
      </c>
      <c r="G3597">
        <v>7.7930000000000001</v>
      </c>
      <c r="H3597">
        <v>5.7</v>
      </c>
      <c r="I3597">
        <v>7.7679999999999998</v>
      </c>
      <c r="J3597">
        <v>4.5789999999999997</v>
      </c>
      <c r="K3597">
        <v>4.4080000000000004</v>
      </c>
      <c r="L3597">
        <v>25.128</v>
      </c>
    </row>
    <row r="3598" spans="1:12">
      <c r="A3598" s="15">
        <v>2010</v>
      </c>
      <c r="B3598">
        <v>1</v>
      </c>
      <c r="C3598">
        <v>21</v>
      </c>
      <c r="D3598" s="30">
        <f t="shared" si="56"/>
        <v>40199</v>
      </c>
      <c r="E3598">
        <v>289.51</v>
      </c>
      <c r="F3598">
        <v>109.16</v>
      </c>
      <c r="G3598">
        <v>7.7930000000000001</v>
      </c>
      <c r="H3598">
        <v>5.6980000000000004</v>
      </c>
      <c r="I3598">
        <v>7.718</v>
      </c>
      <c r="J3598">
        <v>4.5789999999999997</v>
      </c>
      <c r="K3598">
        <v>4.4080000000000004</v>
      </c>
      <c r="L3598">
        <v>25.119</v>
      </c>
    </row>
    <row r="3599" spans="1:12">
      <c r="A3599" s="15">
        <v>2010</v>
      </c>
      <c r="B3599">
        <v>1</v>
      </c>
      <c r="C3599">
        <v>22</v>
      </c>
      <c r="D3599" s="30">
        <f t="shared" si="56"/>
        <v>40200</v>
      </c>
      <c r="E3599">
        <v>291.99</v>
      </c>
      <c r="F3599">
        <v>110.09</v>
      </c>
      <c r="G3599">
        <v>7.7930000000000001</v>
      </c>
      <c r="H3599">
        <v>5.6950000000000003</v>
      </c>
      <c r="I3599">
        <v>7.53</v>
      </c>
      <c r="J3599">
        <v>4.5830000000000002</v>
      </c>
      <c r="K3599">
        <v>4.4169999999999998</v>
      </c>
      <c r="L3599">
        <v>25.155999999999999</v>
      </c>
    </row>
    <row r="3600" spans="1:12">
      <c r="A3600" s="15">
        <v>2010</v>
      </c>
      <c r="B3600">
        <v>1</v>
      </c>
      <c r="C3600">
        <v>25</v>
      </c>
      <c r="D3600" s="30">
        <f t="shared" si="56"/>
        <v>40203</v>
      </c>
      <c r="E3600">
        <v>287.93</v>
      </c>
      <c r="F3600">
        <v>108.46</v>
      </c>
      <c r="G3600">
        <v>7.7910000000000004</v>
      </c>
      <c r="H3600">
        <v>5.6829999999999998</v>
      </c>
      <c r="I3600">
        <v>7.883</v>
      </c>
      <c r="J3600">
        <v>4.5590000000000002</v>
      </c>
      <c r="K3600">
        <v>4.3860000000000001</v>
      </c>
      <c r="L3600">
        <v>24.940999999999999</v>
      </c>
    </row>
    <row r="3601" spans="1:12">
      <c r="A3601" s="15">
        <v>2010</v>
      </c>
      <c r="B3601">
        <v>1</v>
      </c>
      <c r="C3601">
        <v>27</v>
      </c>
      <c r="D3601" s="30">
        <f t="shared" si="56"/>
        <v>40205</v>
      </c>
      <c r="E3601">
        <v>288.55</v>
      </c>
      <c r="F3601">
        <v>108.65</v>
      </c>
      <c r="G3601">
        <v>7.7910000000000004</v>
      </c>
      <c r="H3601">
        <v>5.6779999999999999</v>
      </c>
      <c r="I3601">
        <v>7.8520000000000003</v>
      </c>
      <c r="J3601">
        <v>4.5549999999999997</v>
      </c>
      <c r="K3601">
        <v>4.383</v>
      </c>
      <c r="L3601">
        <v>24.9</v>
      </c>
    </row>
    <row r="3602" spans="1:12">
      <c r="A3602" s="15">
        <v>2010</v>
      </c>
      <c r="B3602">
        <v>1</v>
      </c>
      <c r="C3602">
        <v>28</v>
      </c>
      <c r="D3602" s="30">
        <f t="shared" si="56"/>
        <v>40206</v>
      </c>
      <c r="E3602">
        <v>293.52999999999997</v>
      </c>
      <c r="F3602">
        <v>110.54</v>
      </c>
      <c r="G3602">
        <v>7.7910000000000004</v>
      </c>
      <c r="H3602">
        <v>5.6749999999999998</v>
      </c>
      <c r="I3602">
        <v>7.57</v>
      </c>
      <c r="J3602">
        <v>4.5629999999999997</v>
      </c>
      <c r="K3602">
        <v>4.3970000000000002</v>
      </c>
      <c r="L3602">
        <v>24.969000000000001</v>
      </c>
    </row>
    <row r="3603" spans="1:12">
      <c r="A3603" s="15">
        <v>2010</v>
      </c>
      <c r="B3603">
        <v>1</v>
      </c>
      <c r="C3603">
        <v>29</v>
      </c>
      <c r="D3603" s="30">
        <f t="shared" si="56"/>
        <v>40207</v>
      </c>
      <c r="E3603">
        <v>291.29000000000002</v>
      </c>
      <c r="F3603">
        <v>109.66</v>
      </c>
      <c r="G3603">
        <v>7.7910000000000004</v>
      </c>
      <c r="H3603">
        <v>5.6719999999999997</v>
      </c>
      <c r="I3603">
        <v>7.758</v>
      </c>
      <c r="J3603">
        <v>4.5529999999999999</v>
      </c>
      <c r="K3603">
        <v>4.383</v>
      </c>
      <c r="L3603">
        <v>24.881</v>
      </c>
    </row>
    <row r="3604" spans="1:12">
      <c r="A3604" s="15">
        <v>2010</v>
      </c>
      <c r="B3604">
        <v>2</v>
      </c>
      <c r="C3604">
        <v>1</v>
      </c>
      <c r="D3604" s="30">
        <f t="shared" si="56"/>
        <v>40210</v>
      </c>
      <c r="E3604">
        <v>292.99</v>
      </c>
      <c r="F3604">
        <v>110.27</v>
      </c>
      <c r="G3604">
        <v>7.7910000000000004</v>
      </c>
      <c r="H3604">
        <v>5.6669999999999998</v>
      </c>
      <c r="I3604">
        <v>7.641</v>
      </c>
      <c r="J3604">
        <v>4.5519999999999996</v>
      </c>
      <c r="K3604">
        <v>4.3849999999999998</v>
      </c>
      <c r="L3604">
        <v>24.869</v>
      </c>
    </row>
    <row r="3605" spans="1:12">
      <c r="A3605" s="15">
        <v>2010</v>
      </c>
      <c r="B3605">
        <v>2</v>
      </c>
      <c r="C3605">
        <v>2</v>
      </c>
      <c r="D3605" s="30">
        <f t="shared" si="56"/>
        <v>40211</v>
      </c>
      <c r="E3605">
        <v>290.35000000000002</v>
      </c>
      <c r="F3605">
        <v>109.23</v>
      </c>
      <c r="G3605">
        <v>7.7910000000000004</v>
      </c>
      <c r="H3605">
        <v>5.6639999999999997</v>
      </c>
      <c r="I3605">
        <v>7.8620000000000001</v>
      </c>
      <c r="J3605">
        <v>4.54</v>
      </c>
      <c r="K3605">
        <v>4.3689999999999998</v>
      </c>
      <c r="L3605">
        <v>24.771000000000001</v>
      </c>
    </row>
    <row r="3606" spans="1:12">
      <c r="A3606" s="15">
        <v>2010</v>
      </c>
      <c r="B3606">
        <v>2</v>
      </c>
      <c r="C3606">
        <v>3</v>
      </c>
      <c r="D3606" s="30">
        <f t="shared" si="56"/>
        <v>40212</v>
      </c>
      <c r="E3606">
        <v>290.36</v>
      </c>
      <c r="F3606">
        <v>109.21</v>
      </c>
      <c r="G3606">
        <v>7.7910000000000004</v>
      </c>
      <c r="H3606">
        <v>5.6609999999999996</v>
      </c>
      <c r="I3606">
        <v>7.8710000000000004</v>
      </c>
      <c r="J3606">
        <v>4.5369999999999999</v>
      </c>
      <c r="K3606">
        <v>4.3650000000000002</v>
      </c>
      <c r="L3606">
        <v>24.742000000000001</v>
      </c>
    </row>
    <row r="3607" spans="1:12">
      <c r="A3607" s="15">
        <v>2010</v>
      </c>
      <c r="B3607">
        <v>2</v>
      </c>
      <c r="C3607">
        <v>4</v>
      </c>
      <c r="D3607" s="30">
        <f t="shared" si="56"/>
        <v>40213</v>
      </c>
      <c r="E3607">
        <v>292.39</v>
      </c>
      <c r="F3607">
        <v>109.97</v>
      </c>
      <c r="G3607">
        <v>7.7910000000000004</v>
      </c>
      <c r="H3607">
        <v>5.6580000000000004</v>
      </c>
      <c r="I3607">
        <v>7.718</v>
      </c>
      <c r="J3607">
        <v>4.5410000000000004</v>
      </c>
      <c r="K3607">
        <v>4.3719999999999999</v>
      </c>
      <c r="L3607">
        <v>24.768000000000001</v>
      </c>
    </row>
    <row r="3608" spans="1:12">
      <c r="A3608" s="15">
        <v>2010</v>
      </c>
      <c r="B3608">
        <v>2</v>
      </c>
      <c r="C3608">
        <v>5</v>
      </c>
      <c r="D3608" s="30">
        <f t="shared" si="56"/>
        <v>40214</v>
      </c>
      <c r="E3608">
        <v>291.63</v>
      </c>
      <c r="F3608">
        <v>109.65</v>
      </c>
      <c r="G3608">
        <v>7.7910000000000004</v>
      </c>
      <c r="H3608">
        <v>5.6559999999999997</v>
      </c>
      <c r="I3608">
        <v>7.7889999999999997</v>
      </c>
      <c r="J3608">
        <v>4.5350000000000001</v>
      </c>
      <c r="K3608">
        <v>4.3650000000000002</v>
      </c>
      <c r="L3608">
        <v>24.719000000000001</v>
      </c>
    </row>
    <row r="3609" spans="1:12">
      <c r="A3609" s="15">
        <v>2010</v>
      </c>
      <c r="B3609">
        <v>2</v>
      </c>
      <c r="C3609">
        <v>8</v>
      </c>
      <c r="D3609" s="30">
        <f t="shared" si="56"/>
        <v>40217</v>
      </c>
      <c r="E3609">
        <v>292.17</v>
      </c>
      <c r="F3609">
        <v>109.9</v>
      </c>
      <c r="G3609">
        <v>7.7910000000000004</v>
      </c>
      <c r="H3609">
        <v>5.6470000000000002</v>
      </c>
      <c r="I3609">
        <v>7.726</v>
      </c>
      <c r="J3609">
        <v>4.5339999999999998</v>
      </c>
      <c r="K3609">
        <v>4.3650000000000002</v>
      </c>
      <c r="L3609">
        <v>24.69</v>
      </c>
    </row>
    <row r="3610" spans="1:12">
      <c r="A3610" s="15">
        <v>2010</v>
      </c>
      <c r="B3610">
        <v>2</v>
      </c>
      <c r="C3610">
        <v>9</v>
      </c>
      <c r="D3610" s="30">
        <f t="shared" si="56"/>
        <v>40218</v>
      </c>
      <c r="E3610">
        <v>289.27</v>
      </c>
      <c r="F3610">
        <v>108.76</v>
      </c>
      <c r="G3610">
        <v>7.7910000000000004</v>
      </c>
      <c r="H3610">
        <v>5.6449999999999996</v>
      </c>
      <c r="I3610">
        <v>7.97</v>
      </c>
      <c r="J3610">
        <v>4.5209999999999999</v>
      </c>
      <c r="K3610">
        <v>4.3479999999999999</v>
      </c>
      <c r="L3610">
        <v>24.585000000000001</v>
      </c>
    </row>
    <row r="3611" spans="1:12">
      <c r="A3611" s="15">
        <v>2010</v>
      </c>
      <c r="B3611">
        <v>2</v>
      </c>
      <c r="C3611">
        <v>10</v>
      </c>
      <c r="D3611" s="30">
        <f t="shared" si="56"/>
        <v>40219</v>
      </c>
      <c r="E3611">
        <v>289.24</v>
      </c>
      <c r="F3611">
        <v>108.73</v>
      </c>
      <c r="G3611">
        <v>7.7910000000000004</v>
      </c>
      <c r="H3611">
        <v>5.6420000000000003</v>
      </c>
      <c r="I3611">
        <v>7.9820000000000002</v>
      </c>
      <c r="J3611">
        <v>4.5179999999999998</v>
      </c>
      <c r="K3611">
        <v>4.3449999999999998</v>
      </c>
      <c r="L3611">
        <v>24.556000000000001</v>
      </c>
    </row>
    <row r="3612" spans="1:12">
      <c r="A3612" s="15">
        <v>2010</v>
      </c>
      <c r="B3612">
        <v>2</v>
      </c>
      <c r="C3612">
        <v>11</v>
      </c>
      <c r="D3612" s="30">
        <f t="shared" si="56"/>
        <v>40220</v>
      </c>
      <c r="E3612">
        <v>289.04000000000002</v>
      </c>
      <c r="F3612">
        <v>108.63</v>
      </c>
      <c r="G3612">
        <v>7.7910000000000004</v>
      </c>
      <c r="H3612">
        <v>5.6390000000000002</v>
      </c>
      <c r="I3612">
        <v>8.0079999999999991</v>
      </c>
      <c r="J3612">
        <v>4.5140000000000002</v>
      </c>
      <c r="K3612">
        <v>4.3410000000000002</v>
      </c>
      <c r="L3612">
        <v>24.521999999999998</v>
      </c>
    </row>
    <row r="3613" spans="1:12">
      <c r="A3613" s="15">
        <v>2010</v>
      </c>
      <c r="B3613">
        <v>2</v>
      </c>
      <c r="C3613">
        <v>15</v>
      </c>
      <c r="D3613" s="30">
        <f t="shared" si="56"/>
        <v>40224</v>
      </c>
      <c r="E3613">
        <v>288.67</v>
      </c>
      <c r="F3613">
        <v>108.45</v>
      </c>
      <c r="G3613">
        <v>7.7910000000000004</v>
      </c>
      <c r="H3613">
        <v>5.6280000000000001</v>
      </c>
      <c r="I3613">
        <v>8.0540000000000003</v>
      </c>
      <c r="J3613">
        <v>4.5039999999999996</v>
      </c>
      <c r="K3613">
        <v>4.3289999999999997</v>
      </c>
      <c r="L3613">
        <v>24.42</v>
      </c>
    </row>
    <row r="3614" spans="1:12">
      <c r="A3614" s="15">
        <v>2010</v>
      </c>
      <c r="B3614">
        <v>2</v>
      </c>
      <c r="C3614">
        <v>16</v>
      </c>
      <c r="D3614" s="30">
        <f t="shared" si="56"/>
        <v>40225</v>
      </c>
      <c r="E3614">
        <v>292.51</v>
      </c>
      <c r="F3614">
        <v>109.9</v>
      </c>
      <c r="G3614">
        <v>7.7910000000000004</v>
      </c>
      <c r="H3614">
        <v>5.625</v>
      </c>
      <c r="I3614">
        <v>7.7480000000000002</v>
      </c>
      <c r="J3614">
        <v>4.5140000000000002</v>
      </c>
      <c r="K3614">
        <v>4.3460000000000001</v>
      </c>
      <c r="L3614">
        <v>24.5</v>
      </c>
    </row>
    <row r="3615" spans="1:12">
      <c r="A3615" s="15">
        <v>2010</v>
      </c>
      <c r="B3615">
        <v>2</v>
      </c>
      <c r="C3615">
        <v>17</v>
      </c>
      <c r="D3615" s="30">
        <f t="shared" si="56"/>
        <v>40226</v>
      </c>
      <c r="E3615">
        <v>291.04000000000002</v>
      </c>
      <c r="F3615">
        <v>109.31</v>
      </c>
      <c r="G3615">
        <v>7.7910000000000004</v>
      </c>
      <c r="H3615">
        <v>5.6219999999999999</v>
      </c>
      <c r="I3615">
        <v>7.843</v>
      </c>
      <c r="J3615">
        <v>4.5140000000000002</v>
      </c>
      <c r="K3615">
        <v>4.3440000000000003</v>
      </c>
      <c r="L3615">
        <v>24.478999999999999</v>
      </c>
    </row>
    <row r="3616" spans="1:12">
      <c r="A3616" s="15">
        <v>2010</v>
      </c>
      <c r="B3616">
        <v>2</v>
      </c>
      <c r="C3616">
        <v>18</v>
      </c>
      <c r="D3616" s="30">
        <f t="shared" si="56"/>
        <v>40227</v>
      </c>
      <c r="E3616">
        <v>289.77</v>
      </c>
      <c r="F3616">
        <v>108.8</v>
      </c>
      <c r="G3616">
        <v>7.7910000000000004</v>
      </c>
      <c r="H3616">
        <v>5.62</v>
      </c>
      <c r="I3616">
        <v>7.9560000000000004</v>
      </c>
      <c r="J3616">
        <v>4.5069999999999997</v>
      </c>
      <c r="K3616">
        <v>4.3339999999999996</v>
      </c>
      <c r="L3616">
        <v>24.417000000000002</v>
      </c>
    </row>
    <row r="3617" spans="1:12">
      <c r="A3617" s="15">
        <v>2010</v>
      </c>
      <c r="B3617">
        <v>2</v>
      </c>
      <c r="C3617">
        <v>19</v>
      </c>
      <c r="D3617" s="30">
        <f t="shared" si="56"/>
        <v>40228</v>
      </c>
      <c r="E3617">
        <v>290.56</v>
      </c>
      <c r="F3617">
        <v>109.08</v>
      </c>
      <c r="G3617">
        <v>7.7910000000000004</v>
      </c>
      <c r="H3617">
        <v>5.617</v>
      </c>
      <c r="I3617">
        <v>7.9020000000000001</v>
      </c>
      <c r="J3617">
        <v>4.5060000000000002</v>
      </c>
      <c r="K3617">
        <v>4.335</v>
      </c>
      <c r="L3617">
        <v>24.41</v>
      </c>
    </row>
    <row r="3618" spans="1:12">
      <c r="A3618" s="15">
        <v>2010</v>
      </c>
      <c r="B3618">
        <v>2</v>
      </c>
      <c r="C3618">
        <v>22</v>
      </c>
      <c r="D3618" s="30">
        <f t="shared" si="56"/>
        <v>40231</v>
      </c>
      <c r="E3618">
        <v>292.44</v>
      </c>
      <c r="F3618">
        <v>109.86</v>
      </c>
      <c r="G3618">
        <v>7.7910000000000004</v>
      </c>
      <c r="H3618">
        <v>5.6079999999999997</v>
      </c>
      <c r="I3618">
        <v>7.7270000000000003</v>
      </c>
      <c r="J3618">
        <v>4.51</v>
      </c>
      <c r="K3618">
        <v>4.3419999999999996</v>
      </c>
      <c r="L3618">
        <v>24.419</v>
      </c>
    </row>
    <row r="3619" spans="1:12">
      <c r="A3619" s="15">
        <v>2010</v>
      </c>
      <c r="B3619">
        <v>2</v>
      </c>
      <c r="C3619">
        <v>23</v>
      </c>
      <c r="D3619" s="30">
        <f t="shared" si="56"/>
        <v>40232</v>
      </c>
      <c r="E3619">
        <v>289.69</v>
      </c>
      <c r="F3619">
        <v>108.78</v>
      </c>
      <c r="G3619">
        <v>7.7910000000000004</v>
      </c>
      <c r="H3619">
        <v>5.6059999999999999</v>
      </c>
      <c r="I3619">
        <v>7.9589999999999996</v>
      </c>
      <c r="J3619">
        <v>4.4980000000000002</v>
      </c>
      <c r="K3619">
        <v>4.3259999999999996</v>
      </c>
      <c r="L3619">
        <v>24.318999999999999</v>
      </c>
    </row>
    <row r="3620" spans="1:12">
      <c r="A3620" s="15">
        <v>2010</v>
      </c>
      <c r="B3620">
        <v>2</v>
      </c>
      <c r="C3620">
        <v>24</v>
      </c>
      <c r="D3620" s="30">
        <f t="shared" si="56"/>
        <v>40233</v>
      </c>
      <c r="E3620">
        <v>290.69</v>
      </c>
      <c r="F3620">
        <v>109.14</v>
      </c>
      <c r="G3620">
        <v>7.7910000000000004</v>
      </c>
      <c r="H3620">
        <v>5.6029999999999998</v>
      </c>
      <c r="I3620">
        <v>7.8689999999999998</v>
      </c>
      <c r="J3620">
        <v>4.5019999999999998</v>
      </c>
      <c r="K3620">
        <v>4.3319999999999999</v>
      </c>
      <c r="L3620">
        <v>24.343</v>
      </c>
    </row>
    <row r="3621" spans="1:12">
      <c r="A3621" s="15">
        <v>2010</v>
      </c>
      <c r="B3621">
        <v>2</v>
      </c>
      <c r="C3621">
        <v>25</v>
      </c>
      <c r="D3621" s="30">
        <f t="shared" si="56"/>
        <v>40234</v>
      </c>
      <c r="E3621">
        <v>290.41000000000003</v>
      </c>
      <c r="F3621">
        <v>109.01</v>
      </c>
      <c r="G3621">
        <v>7.7910000000000004</v>
      </c>
      <c r="H3621">
        <v>5.6</v>
      </c>
      <c r="I3621">
        <v>7.9020000000000001</v>
      </c>
      <c r="J3621">
        <v>4.4980000000000002</v>
      </c>
      <c r="K3621">
        <v>4.327</v>
      </c>
      <c r="L3621">
        <v>24.306999999999999</v>
      </c>
    </row>
    <row r="3622" spans="1:12">
      <c r="A3622" s="15">
        <v>2010</v>
      </c>
      <c r="B3622">
        <v>2</v>
      </c>
      <c r="C3622">
        <v>26</v>
      </c>
      <c r="D3622" s="30">
        <f t="shared" si="56"/>
        <v>40235</v>
      </c>
      <c r="E3622">
        <v>289.56</v>
      </c>
      <c r="F3622">
        <v>108.66</v>
      </c>
      <c r="G3622">
        <v>7.7910000000000004</v>
      </c>
      <c r="H3622">
        <v>5.5970000000000004</v>
      </c>
      <c r="I3622">
        <v>7.9809999999999999</v>
      </c>
      <c r="J3622">
        <v>4.492</v>
      </c>
      <c r="K3622">
        <v>4.32</v>
      </c>
      <c r="L3622">
        <v>24.257000000000001</v>
      </c>
    </row>
    <row r="3623" spans="1:12">
      <c r="A3623" s="15">
        <v>2010</v>
      </c>
      <c r="B3623">
        <v>3</v>
      </c>
      <c r="C3623">
        <v>2</v>
      </c>
      <c r="D3623" s="30">
        <f t="shared" si="56"/>
        <v>40239</v>
      </c>
      <c r="E3623">
        <v>289.60000000000002</v>
      </c>
      <c r="F3623">
        <v>108.77</v>
      </c>
      <c r="G3623">
        <v>7.7910000000000004</v>
      </c>
      <c r="H3623">
        <v>5.5810000000000004</v>
      </c>
      <c r="I3623">
        <v>7.9390000000000001</v>
      </c>
      <c r="J3623">
        <v>4.4870000000000001</v>
      </c>
      <c r="K3623">
        <v>4.3159999999999998</v>
      </c>
      <c r="L3623">
        <v>24.172000000000001</v>
      </c>
    </row>
    <row r="3624" spans="1:12">
      <c r="A3624" s="15">
        <v>2010</v>
      </c>
      <c r="B3624">
        <v>3</v>
      </c>
      <c r="C3624">
        <v>3</v>
      </c>
      <c r="D3624" s="30">
        <f t="shared" si="56"/>
        <v>40240</v>
      </c>
      <c r="E3624">
        <v>289.35000000000002</v>
      </c>
      <c r="F3624">
        <v>108.65</v>
      </c>
      <c r="G3624">
        <v>7.7910000000000004</v>
      </c>
      <c r="H3624">
        <v>5.5780000000000003</v>
      </c>
      <c r="I3624">
        <v>7.8540000000000001</v>
      </c>
      <c r="J3624">
        <v>4.51</v>
      </c>
      <c r="K3624">
        <v>4.3390000000000004</v>
      </c>
      <c r="L3624">
        <v>24.295000000000002</v>
      </c>
    </row>
    <row r="3625" spans="1:12">
      <c r="A3625" s="15">
        <v>2010</v>
      </c>
      <c r="B3625">
        <v>3</v>
      </c>
      <c r="C3625">
        <v>4</v>
      </c>
      <c r="D3625" s="30">
        <f t="shared" si="56"/>
        <v>40241</v>
      </c>
      <c r="E3625">
        <v>290.02</v>
      </c>
      <c r="F3625">
        <v>108.88</v>
      </c>
      <c r="G3625">
        <v>7.7910000000000004</v>
      </c>
      <c r="H3625">
        <v>5.5750000000000002</v>
      </c>
      <c r="I3625">
        <v>7.81</v>
      </c>
      <c r="J3625">
        <v>4.5090000000000003</v>
      </c>
      <c r="K3625">
        <v>4.3390000000000004</v>
      </c>
      <c r="L3625">
        <v>24.283000000000001</v>
      </c>
    </row>
    <row r="3626" spans="1:12">
      <c r="A3626" s="15">
        <v>2010</v>
      </c>
      <c r="B3626">
        <v>3</v>
      </c>
      <c r="C3626">
        <v>5</v>
      </c>
      <c r="D3626" s="30">
        <f t="shared" si="56"/>
        <v>40242</v>
      </c>
      <c r="E3626">
        <v>286.43</v>
      </c>
      <c r="F3626">
        <v>107.49</v>
      </c>
      <c r="G3626">
        <v>7.7910000000000004</v>
      </c>
      <c r="H3626">
        <v>5.5720000000000001</v>
      </c>
      <c r="I3626">
        <v>8.1129999999999995</v>
      </c>
      <c r="J3626">
        <v>4.4939999999999998</v>
      </c>
      <c r="K3626">
        <v>4.319</v>
      </c>
      <c r="L3626">
        <v>24.163</v>
      </c>
    </row>
    <row r="3627" spans="1:12">
      <c r="A3627" s="15">
        <v>2010</v>
      </c>
      <c r="B3627">
        <v>3</v>
      </c>
      <c r="C3627">
        <v>8</v>
      </c>
      <c r="D3627" s="30">
        <f t="shared" si="56"/>
        <v>40245</v>
      </c>
      <c r="E3627">
        <v>289.70999999999998</v>
      </c>
      <c r="F3627">
        <v>108.68</v>
      </c>
      <c r="G3627">
        <v>7.7910000000000004</v>
      </c>
      <c r="H3627">
        <v>5.5640000000000001</v>
      </c>
      <c r="I3627">
        <v>7.87</v>
      </c>
      <c r="J3627">
        <v>4.4960000000000004</v>
      </c>
      <c r="K3627">
        <v>4.3259999999999996</v>
      </c>
      <c r="L3627">
        <v>24.167000000000002</v>
      </c>
    </row>
    <row r="3628" spans="1:12">
      <c r="A3628" s="15">
        <v>2010</v>
      </c>
      <c r="B3628">
        <v>3</v>
      </c>
      <c r="C3628">
        <v>9</v>
      </c>
      <c r="D3628" s="30">
        <f t="shared" si="56"/>
        <v>40246</v>
      </c>
      <c r="E3628">
        <v>288.75</v>
      </c>
      <c r="F3628">
        <v>108.29</v>
      </c>
      <c r="G3628">
        <v>7.7910000000000004</v>
      </c>
      <c r="H3628">
        <v>5.5609999999999999</v>
      </c>
      <c r="I3628">
        <v>7.9580000000000002</v>
      </c>
      <c r="J3628">
        <v>4.49</v>
      </c>
      <c r="K3628">
        <v>4.3179999999999996</v>
      </c>
      <c r="L3628">
        <v>24.114000000000001</v>
      </c>
    </row>
    <row r="3629" spans="1:12">
      <c r="A3629" s="15">
        <v>2010</v>
      </c>
      <c r="B3629">
        <v>3</v>
      </c>
      <c r="C3629">
        <v>10</v>
      </c>
      <c r="D3629" s="30">
        <f t="shared" si="56"/>
        <v>40247</v>
      </c>
      <c r="E3629">
        <v>288.20999999999998</v>
      </c>
      <c r="F3629">
        <v>108.06</v>
      </c>
      <c r="G3629">
        <v>7.7910000000000004</v>
      </c>
      <c r="H3629">
        <v>5.5579999999999998</v>
      </c>
      <c r="I3629">
        <v>8.0120000000000005</v>
      </c>
      <c r="J3629">
        <v>4.4850000000000003</v>
      </c>
      <c r="K3629">
        <v>4.3120000000000003</v>
      </c>
      <c r="L3629">
        <v>24.071999999999999</v>
      </c>
    </row>
    <row r="3630" spans="1:12">
      <c r="A3630" s="15">
        <v>2010</v>
      </c>
      <c r="B3630">
        <v>3</v>
      </c>
      <c r="C3630">
        <v>11</v>
      </c>
      <c r="D3630" s="30">
        <f t="shared" si="56"/>
        <v>40248</v>
      </c>
      <c r="E3630">
        <v>289.22000000000003</v>
      </c>
      <c r="F3630">
        <v>108.42</v>
      </c>
      <c r="G3630">
        <v>7.7910000000000004</v>
      </c>
      <c r="H3630">
        <v>5.556</v>
      </c>
      <c r="I3630">
        <v>7.94</v>
      </c>
      <c r="J3630">
        <v>4.4850000000000003</v>
      </c>
      <c r="K3630">
        <v>4.3140000000000001</v>
      </c>
      <c r="L3630">
        <v>24.07</v>
      </c>
    </row>
    <row r="3631" spans="1:12">
      <c r="A3631" s="15">
        <v>2010</v>
      </c>
      <c r="B3631">
        <v>3</v>
      </c>
      <c r="C3631">
        <v>12</v>
      </c>
      <c r="D3631" s="30">
        <f t="shared" si="56"/>
        <v>40249</v>
      </c>
      <c r="E3631">
        <v>290.99</v>
      </c>
      <c r="F3631">
        <v>109.07</v>
      </c>
      <c r="G3631">
        <v>7.7910000000000004</v>
      </c>
      <c r="H3631">
        <v>5.5529999999999999</v>
      </c>
      <c r="I3631">
        <v>7.806</v>
      </c>
      <c r="J3631">
        <v>4.4870000000000001</v>
      </c>
      <c r="K3631">
        <v>4.319</v>
      </c>
      <c r="L3631">
        <v>24.087</v>
      </c>
    </row>
    <row r="3632" spans="1:12">
      <c r="A3632" s="15">
        <v>2010</v>
      </c>
      <c r="B3632">
        <v>3</v>
      </c>
      <c r="C3632">
        <v>15</v>
      </c>
      <c r="D3632" s="30">
        <f t="shared" si="56"/>
        <v>40252</v>
      </c>
      <c r="E3632">
        <v>288.68</v>
      </c>
      <c r="F3632">
        <v>108.12</v>
      </c>
      <c r="G3632">
        <v>7.7910000000000004</v>
      </c>
      <c r="H3632">
        <v>5.5449999999999999</v>
      </c>
      <c r="I3632">
        <v>8.0239999999999991</v>
      </c>
      <c r="J3632">
        <v>4.4710000000000001</v>
      </c>
      <c r="K3632">
        <v>4.298</v>
      </c>
      <c r="L3632">
        <v>23.943999999999999</v>
      </c>
    </row>
    <row r="3633" spans="1:12">
      <c r="A3633" s="15">
        <v>2010</v>
      </c>
      <c r="B3633">
        <v>3</v>
      </c>
      <c r="C3633">
        <v>17</v>
      </c>
      <c r="D3633" s="30">
        <f t="shared" si="56"/>
        <v>40254</v>
      </c>
      <c r="E3633">
        <v>291.08</v>
      </c>
      <c r="F3633">
        <v>108.99</v>
      </c>
      <c r="G3633">
        <v>7.7910000000000004</v>
      </c>
      <c r="H3633">
        <v>5.5389999999999997</v>
      </c>
      <c r="I3633">
        <v>7.8479999999999999</v>
      </c>
      <c r="J3633">
        <v>4.4720000000000004</v>
      </c>
      <c r="K3633">
        <v>4.3029999999999999</v>
      </c>
      <c r="L3633">
        <v>23.95</v>
      </c>
    </row>
    <row r="3634" spans="1:12">
      <c r="A3634" s="15">
        <v>2010</v>
      </c>
      <c r="B3634">
        <v>3</v>
      </c>
      <c r="C3634">
        <v>18</v>
      </c>
      <c r="D3634" s="30">
        <f t="shared" si="56"/>
        <v>40255</v>
      </c>
      <c r="E3634">
        <v>292.18</v>
      </c>
      <c r="F3634">
        <v>109.39</v>
      </c>
      <c r="G3634">
        <v>7.7910000000000004</v>
      </c>
      <c r="H3634">
        <v>5.5359999999999996</v>
      </c>
      <c r="I3634">
        <v>7.7690000000000001</v>
      </c>
      <c r="J3634">
        <v>4.4720000000000004</v>
      </c>
      <c r="K3634">
        <v>4.3049999999999997</v>
      </c>
      <c r="L3634">
        <v>23.949000000000002</v>
      </c>
    </row>
    <row r="3635" spans="1:12">
      <c r="A3635" s="15">
        <v>2010</v>
      </c>
      <c r="B3635">
        <v>3</v>
      </c>
      <c r="C3635">
        <v>19</v>
      </c>
      <c r="D3635" s="30">
        <f t="shared" si="56"/>
        <v>40256</v>
      </c>
      <c r="E3635">
        <v>289.17</v>
      </c>
      <c r="F3635">
        <v>108.22</v>
      </c>
      <c r="G3635">
        <v>7.7910000000000004</v>
      </c>
      <c r="H3635">
        <v>5.5330000000000004</v>
      </c>
      <c r="I3635">
        <v>8.0250000000000004</v>
      </c>
      <c r="J3635">
        <v>4.4589999999999996</v>
      </c>
      <c r="K3635">
        <v>4.2869999999999999</v>
      </c>
      <c r="L3635">
        <v>23.844999999999999</v>
      </c>
    </row>
    <row r="3636" spans="1:12">
      <c r="A3636" s="15">
        <v>2010</v>
      </c>
      <c r="B3636">
        <v>3</v>
      </c>
      <c r="C3636">
        <v>22</v>
      </c>
      <c r="D3636" s="30">
        <f t="shared" si="56"/>
        <v>40259</v>
      </c>
      <c r="E3636">
        <v>294.20999999999998</v>
      </c>
      <c r="F3636">
        <v>110.07</v>
      </c>
      <c r="G3636">
        <v>7.7910000000000004</v>
      </c>
      <c r="H3636">
        <v>5.5250000000000004</v>
      </c>
      <c r="I3636">
        <v>7.6440000000000001</v>
      </c>
      <c r="J3636">
        <v>4.4660000000000002</v>
      </c>
      <c r="K3636">
        <v>4.3010000000000002</v>
      </c>
      <c r="L3636">
        <v>23.888999999999999</v>
      </c>
    </row>
    <row r="3637" spans="1:12">
      <c r="A3637" s="15">
        <v>2010</v>
      </c>
      <c r="B3637">
        <v>3</v>
      </c>
      <c r="C3637">
        <v>23</v>
      </c>
      <c r="D3637" s="30">
        <f t="shared" si="56"/>
        <v>40260</v>
      </c>
      <c r="E3637">
        <v>292.62</v>
      </c>
      <c r="F3637">
        <v>109.44</v>
      </c>
      <c r="G3637">
        <v>7.7910000000000004</v>
      </c>
      <c r="H3637">
        <v>5.5220000000000002</v>
      </c>
      <c r="I3637">
        <v>7.78</v>
      </c>
      <c r="J3637">
        <v>4.4580000000000002</v>
      </c>
      <c r="K3637">
        <v>4.2910000000000004</v>
      </c>
      <c r="L3637">
        <v>23.824000000000002</v>
      </c>
    </row>
    <row r="3638" spans="1:12">
      <c r="A3638" s="15">
        <v>2010</v>
      </c>
      <c r="B3638">
        <v>3</v>
      </c>
      <c r="C3638">
        <v>25</v>
      </c>
      <c r="D3638" s="30">
        <f t="shared" si="56"/>
        <v>40262</v>
      </c>
      <c r="E3638">
        <v>293.64</v>
      </c>
      <c r="F3638">
        <v>109.78</v>
      </c>
      <c r="G3638">
        <v>7.7910000000000004</v>
      </c>
      <c r="H3638">
        <v>5.5170000000000003</v>
      </c>
      <c r="I3638">
        <v>7.7169999999999996</v>
      </c>
      <c r="J3638">
        <v>4.4550000000000001</v>
      </c>
      <c r="K3638">
        <v>4.2889999999999997</v>
      </c>
      <c r="L3638">
        <v>23.794</v>
      </c>
    </row>
    <row r="3639" spans="1:12">
      <c r="A3639" s="15">
        <v>2010</v>
      </c>
      <c r="B3639">
        <v>3</v>
      </c>
      <c r="C3639">
        <v>26</v>
      </c>
      <c r="D3639" s="30">
        <f t="shared" si="56"/>
        <v>40263</v>
      </c>
      <c r="E3639">
        <v>292.87</v>
      </c>
      <c r="F3639">
        <v>109.46</v>
      </c>
      <c r="G3639">
        <v>7.7910000000000004</v>
      </c>
      <c r="H3639">
        <v>5.5140000000000002</v>
      </c>
      <c r="I3639">
        <v>7.79</v>
      </c>
      <c r="J3639">
        <v>4.4489999999999998</v>
      </c>
      <c r="K3639">
        <v>4.2830000000000004</v>
      </c>
      <c r="L3639">
        <v>23.747</v>
      </c>
    </row>
    <row r="3640" spans="1:12">
      <c r="A3640" s="15">
        <v>2010</v>
      </c>
      <c r="B3640">
        <v>3</v>
      </c>
      <c r="C3640">
        <v>29</v>
      </c>
      <c r="D3640" s="30">
        <f t="shared" si="56"/>
        <v>40266</v>
      </c>
      <c r="E3640">
        <v>292.74</v>
      </c>
      <c r="F3640">
        <v>109.34</v>
      </c>
      <c r="G3640">
        <v>7.7910000000000004</v>
      </c>
      <c r="H3640">
        <v>5.5060000000000002</v>
      </c>
      <c r="I3640">
        <v>7.8310000000000004</v>
      </c>
      <c r="J3640">
        <v>4.4390000000000001</v>
      </c>
      <c r="K3640">
        <v>4.2720000000000002</v>
      </c>
      <c r="L3640">
        <v>23.66</v>
      </c>
    </row>
    <row r="3641" spans="1:12">
      <c r="A3641" s="15">
        <v>2010</v>
      </c>
      <c r="B3641">
        <v>3</v>
      </c>
      <c r="C3641">
        <v>30</v>
      </c>
      <c r="D3641" s="30">
        <f t="shared" si="56"/>
        <v>40267</v>
      </c>
      <c r="E3641">
        <v>293.25</v>
      </c>
      <c r="F3641">
        <v>109.51</v>
      </c>
      <c r="G3641">
        <v>7.7910000000000004</v>
      </c>
      <c r="H3641">
        <v>5.5030000000000001</v>
      </c>
      <c r="I3641">
        <v>7.7990000000000004</v>
      </c>
      <c r="J3641">
        <v>4.4379999999999997</v>
      </c>
      <c r="K3641">
        <v>4.2709999999999999</v>
      </c>
      <c r="L3641">
        <v>23.646000000000001</v>
      </c>
    </row>
    <row r="3642" spans="1:12">
      <c r="A3642" s="15">
        <v>2010</v>
      </c>
      <c r="B3642">
        <v>3</v>
      </c>
      <c r="C3642">
        <v>31</v>
      </c>
      <c r="D3642" s="30">
        <f t="shared" si="56"/>
        <v>40268</v>
      </c>
      <c r="E3642">
        <v>291.33999999999997</v>
      </c>
      <c r="F3642">
        <v>108.76</v>
      </c>
      <c r="G3642">
        <v>7.7910000000000004</v>
      </c>
      <c r="H3642">
        <v>5.5</v>
      </c>
      <c r="I3642">
        <v>7.9660000000000002</v>
      </c>
      <c r="J3642">
        <v>4.4290000000000003</v>
      </c>
      <c r="K3642">
        <v>4.2590000000000003</v>
      </c>
      <c r="L3642">
        <v>23.568999999999999</v>
      </c>
    </row>
    <row r="3643" spans="1:12">
      <c r="A3643" s="15">
        <v>2010</v>
      </c>
      <c r="B3643">
        <v>4</v>
      </c>
      <c r="C3643">
        <v>5</v>
      </c>
      <c r="D3643" s="30">
        <f t="shared" si="56"/>
        <v>40273</v>
      </c>
      <c r="E3643">
        <v>291.2</v>
      </c>
      <c r="F3643">
        <v>108.61</v>
      </c>
      <c r="G3643">
        <v>7.7910000000000004</v>
      </c>
      <c r="H3643">
        <v>5.4889999999999999</v>
      </c>
      <c r="I3643">
        <v>8.0180000000000007</v>
      </c>
      <c r="J3643">
        <v>4.4160000000000004</v>
      </c>
      <c r="K3643">
        <v>4.2450000000000001</v>
      </c>
      <c r="L3643">
        <v>23.454999999999998</v>
      </c>
    </row>
    <row r="3644" spans="1:12">
      <c r="A3644" s="15">
        <v>2010</v>
      </c>
      <c r="B3644">
        <v>4</v>
      </c>
      <c r="C3644">
        <v>6</v>
      </c>
      <c r="D3644" s="30">
        <f t="shared" si="56"/>
        <v>40274</v>
      </c>
      <c r="E3644">
        <v>291.01</v>
      </c>
      <c r="F3644">
        <v>108.51</v>
      </c>
      <c r="G3644">
        <v>7.7910000000000004</v>
      </c>
      <c r="H3644">
        <v>5.4859999999999998</v>
      </c>
      <c r="I3644">
        <v>8.0440000000000005</v>
      </c>
      <c r="J3644">
        <v>4.4119999999999999</v>
      </c>
      <c r="K3644">
        <v>4.2409999999999997</v>
      </c>
      <c r="L3644">
        <v>23.422000000000001</v>
      </c>
    </row>
    <row r="3645" spans="1:12">
      <c r="A3645" s="15">
        <v>2010</v>
      </c>
      <c r="B3645">
        <v>4</v>
      </c>
      <c r="C3645">
        <v>7</v>
      </c>
      <c r="D3645" s="30">
        <f t="shared" si="56"/>
        <v>40275</v>
      </c>
      <c r="E3645">
        <v>291.86</v>
      </c>
      <c r="F3645">
        <v>108.81</v>
      </c>
      <c r="G3645">
        <v>7.7910000000000004</v>
      </c>
      <c r="H3645">
        <v>5.4829999999999997</v>
      </c>
      <c r="I3645">
        <v>7.984</v>
      </c>
      <c r="J3645">
        <v>4.4109999999999996</v>
      </c>
      <c r="K3645">
        <v>4.242</v>
      </c>
      <c r="L3645">
        <v>23.417000000000002</v>
      </c>
    </row>
    <row r="3646" spans="1:12">
      <c r="A3646" s="15">
        <v>2010</v>
      </c>
      <c r="B3646">
        <v>4</v>
      </c>
      <c r="C3646">
        <v>8</v>
      </c>
      <c r="D3646" s="30">
        <f t="shared" si="56"/>
        <v>40276</v>
      </c>
      <c r="E3646">
        <v>291.95999999999998</v>
      </c>
      <c r="F3646">
        <v>108.82</v>
      </c>
      <c r="G3646">
        <v>7.7910000000000004</v>
      </c>
      <c r="H3646">
        <v>5.4809999999999999</v>
      </c>
      <c r="I3646">
        <v>7.9859999999999998</v>
      </c>
      <c r="J3646">
        <v>4.4089999999999998</v>
      </c>
      <c r="K3646">
        <v>4.2389999999999999</v>
      </c>
      <c r="L3646">
        <v>23.390999999999998</v>
      </c>
    </row>
    <row r="3647" spans="1:12">
      <c r="A3647" s="15">
        <v>2010</v>
      </c>
      <c r="B3647">
        <v>4</v>
      </c>
      <c r="C3647">
        <v>9</v>
      </c>
      <c r="D3647" s="30">
        <f t="shared" si="56"/>
        <v>40277</v>
      </c>
      <c r="E3647">
        <v>291.76</v>
      </c>
      <c r="F3647">
        <v>108.72</v>
      </c>
      <c r="G3647">
        <v>7.7910000000000004</v>
      </c>
      <c r="H3647">
        <v>5.4779999999999998</v>
      </c>
      <c r="I3647">
        <v>8.0129999999999999</v>
      </c>
      <c r="J3647">
        <v>4.4050000000000002</v>
      </c>
      <c r="K3647">
        <v>4.2350000000000003</v>
      </c>
      <c r="L3647">
        <v>23.359000000000002</v>
      </c>
    </row>
    <row r="3648" spans="1:12">
      <c r="A3648" s="15">
        <v>2010</v>
      </c>
      <c r="B3648">
        <v>4</v>
      </c>
      <c r="C3648">
        <v>12</v>
      </c>
      <c r="D3648" s="30">
        <f t="shared" si="56"/>
        <v>40280</v>
      </c>
      <c r="E3648">
        <v>290.64</v>
      </c>
      <c r="F3648">
        <v>108.22</v>
      </c>
      <c r="G3648">
        <v>7.7910000000000004</v>
      </c>
      <c r="H3648">
        <v>5.47</v>
      </c>
      <c r="I3648">
        <v>8.0670000000000002</v>
      </c>
      <c r="J3648">
        <v>4.407</v>
      </c>
      <c r="K3648">
        <v>4.2359999999999998</v>
      </c>
      <c r="L3648">
        <v>23.337</v>
      </c>
    </row>
    <row r="3649" spans="1:12">
      <c r="A3649" s="15">
        <v>2010</v>
      </c>
      <c r="B3649">
        <v>4</v>
      </c>
      <c r="C3649">
        <v>13</v>
      </c>
      <c r="D3649" s="30">
        <f t="shared" si="56"/>
        <v>40281</v>
      </c>
      <c r="E3649">
        <v>291.3</v>
      </c>
      <c r="F3649">
        <v>108.45</v>
      </c>
      <c r="G3649">
        <v>7.7910000000000004</v>
      </c>
      <c r="H3649">
        <v>5.4669999999999996</v>
      </c>
      <c r="I3649">
        <v>8.0220000000000002</v>
      </c>
      <c r="J3649">
        <v>4.4059999999999997</v>
      </c>
      <c r="K3649">
        <v>4.2359999999999998</v>
      </c>
      <c r="L3649">
        <v>23.326000000000001</v>
      </c>
    </row>
    <row r="3650" spans="1:12">
      <c r="A3650" s="15">
        <v>2010</v>
      </c>
      <c r="B3650">
        <v>4</v>
      </c>
      <c r="C3650">
        <v>15</v>
      </c>
      <c r="D3650" s="30">
        <f t="shared" ref="D3650:D3713" si="57">DATE(A3650,B3650,C3650)</f>
        <v>40283</v>
      </c>
      <c r="E3650">
        <v>289.49</v>
      </c>
      <c r="F3650">
        <v>107.72</v>
      </c>
      <c r="G3650">
        <v>7.7910000000000004</v>
      </c>
      <c r="H3650">
        <v>5.4610000000000003</v>
      </c>
      <c r="I3650">
        <v>8.1929999999999996</v>
      </c>
      <c r="J3650">
        <v>4.3940000000000001</v>
      </c>
      <c r="K3650">
        <v>4.2210000000000001</v>
      </c>
      <c r="L3650">
        <v>23.225000000000001</v>
      </c>
    </row>
    <row r="3651" spans="1:12">
      <c r="A3651" s="15">
        <v>2010</v>
      </c>
      <c r="B3651">
        <v>4</v>
      </c>
      <c r="C3651">
        <v>16</v>
      </c>
      <c r="D3651" s="30">
        <f t="shared" si="57"/>
        <v>40284</v>
      </c>
      <c r="E3651">
        <v>291.14999999999998</v>
      </c>
      <c r="F3651">
        <v>108.33</v>
      </c>
      <c r="G3651">
        <v>7.7910000000000004</v>
      </c>
      <c r="H3651">
        <v>5.4580000000000002</v>
      </c>
      <c r="I3651">
        <v>7.9249999999999998</v>
      </c>
      <c r="J3651">
        <v>4.4279999999999999</v>
      </c>
      <c r="K3651">
        <v>4.2590000000000003</v>
      </c>
      <c r="L3651">
        <v>23.420999999999999</v>
      </c>
    </row>
    <row r="3652" spans="1:12">
      <c r="A3652" s="15">
        <v>2010</v>
      </c>
      <c r="B3652">
        <v>4</v>
      </c>
      <c r="C3652">
        <v>19</v>
      </c>
      <c r="D3652" s="30">
        <f t="shared" si="57"/>
        <v>40287</v>
      </c>
      <c r="E3652">
        <v>290.92</v>
      </c>
      <c r="F3652">
        <v>108.17</v>
      </c>
      <c r="G3652">
        <v>7.7910000000000004</v>
      </c>
      <c r="H3652">
        <v>5.45</v>
      </c>
      <c r="I3652">
        <v>7.9569999999999999</v>
      </c>
      <c r="J3652">
        <v>4.4219999999999997</v>
      </c>
      <c r="K3652">
        <v>4.2519999999999998</v>
      </c>
      <c r="L3652">
        <v>23.355</v>
      </c>
    </row>
    <row r="3653" spans="1:12">
      <c r="A3653" s="15">
        <v>2010</v>
      </c>
      <c r="B3653">
        <v>4</v>
      </c>
      <c r="C3653">
        <v>20</v>
      </c>
      <c r="D3653" s="30">
        <f t="shared" si="57"/>
        <v>40288</v>
      </c>
      <c r="E3653">
        <v>291.16000000000003</v>
      </c>
      <c r="F3653">
        <v>108.24</v>
      </c>
      <c r="G3653">
        <v>7.7910000000000004</v>
      </c>
      <c r="H3653">
        <v>5.4470000000000001</v>
      </c>
      <c r="I3653">
        <v>7.9370000000000003</v>
      </c>
      <c r="J3653">
        <v>4.4219999999999997</v>
      </c>
      <c r="K3653">
        <v>4.2530000000000001</v>
      </c>
      <c r="L3653">
        <v>23.347000000000001</v>
      </c>
    </row>
    <row r="3654" spans="1:12">
      <c r="A3654" s="15">
        <v>2010</v>
      </c>
      <c r="B3654">
        <v>4</v>
      </c>
      <c r="C3654">
        <v>21</v>
      </c>
      <c r="D3654" s="30">
        <f t="shared" si="57"/>
        <v>40289</v>
      </c>
      <c r="E3654">
        <v>291.88</v>
      </c>
      <c r="F3654">
        <v>108.49</v>
      </c>
      <c r="G3654">
        <v>7.7910000000000004</v>
      </c>
      <c r="H3654">
        <v>5.4450000000000003</v>
      </c>
      <c r="I3654">
        <v>7.8879999999999999</v>
      </c>
      <c r="J3654">
        <v>4.4210000000000003</v>
      </c>
      <c r="K3654">
        <v>4.2530000000000001</v>
      </c>
      <c r="L3654">
        <v>23.337</v>
      </c>
    </row>
    <row r="3655" spans="1:12">
      <c r="A3655" s="15">
        <v>2010</v>
      </c>
      <c r="B3655">
        <v>4</v>
      </c>
      <c r="C3655">
        <v>22</v>
      </c>
      <c r="D3655" s="30">
        <f t="shared" si="57"/>
        <v>40290</v>
      </c>
      <c r="E3655">
        <v>292.12</v>
      </c>
      <c r="F3655">
        <v>108.56</v>
      </c>
      <c r="G3655">
        <v>7.7910000000000004</v>
      </c>
      <c r="H3655">
        <v>5.4420000000000002</v>
      </c>
      <c r="I3655">
        <v>7.8789999999999996</v>
      </c>
      <c r="J3655">
        <v>4.4180000000000001</v>
      </c>
      <c r="K3655">
        <v>4.2510000000000003</v>
      </c>
      <c r="L3655">
        <v>23.315999999999999</v>
      </c>
    </row>
    <row r="3656" spans="1:12">
      <c r="A3656" s="15">
        <v>2010</v>
      </c>
      <c r="B3656">
        <v>4</v>
      </c>
      <c r="C3656">
        <v>23</v>
      </c>
      <c r="D3656" s="30">
        <f t="shared" si="57"/>
        <v>40291</v>
      </c>
      <c r="E3656">
        <v>292.33</v>
      </c>
      <c r="F3656">
        <v>108.62</v>
      </c>
      <c r="G3656">
        <v>7.8239999999999998</v>
      </c>
      <c r="H3656">
        <v>5.625</v>
      </c>
      <c r="I3656">
        <v>7.8789999999999996</v>
      </c>
      <c r="J3656">
        <v>4.5339999999999998</v>
      </c>
      <c r="K3656">
        <v>4.3620000000000001</v>
      </c>
      <c r="L3656">
        <v>24.748000000000001</v>
      </c>
    </row>
    <row r="3657" spans="1:12">
      <c r="A3657" s="15">
        <v>2010</v>
      </c>
      <c r="B3657">
        <v>4</v>
      </c>
      <c r="C3657">
        <v>26</v>
      </c>
      <c r="D3657" s="30">
        <f t="shared" si="57"/>
        <v>40294</v>
      </c>
      <c r="E3657">
        <v>292.10000000000002</v>
      </c>
      <c r="F3657">
        <v>108.47</v>
      </c>
      <c r="G3657">
        <v>7.8170000000000002</v>
      </c>
      <c r="H3657">
        <v>5.6219999999999999</v>
      </c>
      <c r="I3657">
        <v>7.9269999999999996</v>
      </c>
      <c r="J3657">
        <v>4.5279999999999996</v>
      </c>
      <c r="K3657">
        <v>4.3559999999999999</v>
      </c>
      <c r="L3657">
        <v>24.699000000000002</v>
      </c>
    </row>
    <row r="3658" spans="1:12">
      <c r="A3658" s="15">
        <v>2010</v>
      </c>
      <c r="B3658">
        <v>4</v>
      </c>
      <c r="C3658">
        <v>27</v>
      </c>
      <c r="D3658" s="30">
        <f t="shared" si="57"/>
        <v>40295</v>
      </c>
      <c r="E3658">
        <v>291.26</v>
      </c>
      <c r="F3658">
        <v>108.13</v>
      </c>
      <c r="G3658">
        <v>7.8170000000000002</v>
      </c>
      <c r="H3658">
        <v>5.62</v>
      </c>
      <c r="I3658">
        <v>8.0039999999999996</v>
      </c>
      <c r="J3658">
        <v>4.5229999999999997</v>
      </c>
      <c r="K3658">
        <v>4.3490000000000002</v>
      </c>
      <c r="L3658">
        <v>24.646999999999998</v>
      </c>
    </row>
    <row r="3659" spans="1:12">
      <c r="A3659" s="15">
        <v>2010</v>
      </c>
      <c r="B3659">
        <v>4</v>
      </c>
      <c r="C3659">
        <v>28</v>
      </c>
      <c r="D3659" s="30">
        <f t="shared" si="57"/>
        <v>40296</v>
      </c>
      <c r="E3659">
        <v>293.83</v>
      </c>
      <c r="F3659">
        <v>109.07</v>
      </c>
      <c r="G3659">
        <v>7.8170000000000002</v>
      </c>
      <c r="H3659">
        <v>5.617</v>
      </c>
      <c r="I3659">
        <v>7.8090000000000002</v>
      </c>
      <c r="J3659">
        <v>4.5279999999999996</v>
      </c>
      <c r="K3659">
        <v>4.3570000000000002</v>
      </c>
      <c r="L3659">
        <v>24.689</v>
      </c>
    </row>
    <row r="3660" spans="1:12">
      <c r="A3660" s="15">
        <v>2010</v>
      </c>
      <c r="B3660">
        <v>4</v>
      </c>
      <c r="C3660">
        <v>29</v>
      </c>
      <c r="D3660" s="30">
        <f t="shared" si="57"/>
        <v>40297</v>
      </c>
      <c r="E3660">
        <v>294.01</v>
      </c>
      <c r="F3660">
        <v>109.12</v>
      </c>
      <c r="G3660">
        <v>7.8170000000000002</v>
      </c>
      <c r="H3660">
        <v>5.6139999999999999</v>
      </c>
      <c r="I3660">
        <v>7.8040000000000003</v>
      </c>
      <c r="J3660">
        <v>4.5250000000000004</v>
      </c>
      <c r="K3660">
        <v>4.3550000000000004</v>
      </c>
      <c r="L3660">
        <v>24.664999999999999</v>
      </c>
    </row>
    <row r="3661" spans="1:12">
      <c r="A3661" s="15">
        <v>2010</v>
      </c>
      <c r="B3661">
        <v>4</v>
      </c>
      <c r="C3661">
        <v>30</v>
      </c>
      <c r="D3661" s="30">
        <f t="shared" si="57"/>
        <v>40298</v>
      </c>
      <c r="E3661">
        <v>295.33</v>
      </c>
      <c r="F3661">
        <v>109.59</v>
      </c>
      <c r="G3661">
        <v>7.8170000000000002</v>
      </c>
      <c r="H3661">
        <v>5.6109999999999998</v>
      </c>
      <c r="I3661">
        <v>7.71</v>
      </c>
      <c r="J3661">
        <v>4.5259999999999998</v>
      </c>
      <c r="K3661">
        <v>4.3579999999999997</v>
      </c>
      <c r="L3661">
        <v>24.672000000000001</v>
      </c>
    </row>
    <row r="3662" spans="1:12">
      <c r="A3662" s="15">
        <v>2010</v>
      </c>
      <c r="B3662">
        <v>5</v>
      </c>
      <c r="C3662">
        <v>3</v>
      </c>
      <c r="D3662" s="30">
        <f t="shared" si="57"/>
        <v>40301</v>
      </c>
      <c r="E3662">
        <v>295.44</v>
      </c>
      <c r="F3662">
        <v>109.56</v>
      </c>
      <c r="G3662">
        <v>7.8310000000000004</v>
      </c>
      <c r="H3662">
        <v>5.6159999999999997</v>
      </c>
      <c r="I3662">
        <v>7.681</v>
      </c>
      <c r="J3662">
        <v>4.5359999999999996</v>
      </c>
      <c r="K3662">
        <v>4.3689999999999998</v>
      </c>
      <c r="L3662">
        <v>24.757000000000001</v>
      </c>
    </row>
    <row r="3663" spans="1:12">
      <c r="A3663" s="15">
        <v>2010</v>
      </c>
      <c r="B3663">
        <v>5</v>
      </c>
      <c r="C3663">
        <v>4</v>
      </c>
      <c r="D3663" s="30">
        <f t="shared" si="57"/>
        <v>40302</v>
      </c>
      <c r="E3663">
        <v>295.64</v>
      </c>
      <c r="F3663">
        <v>109.61</v>
      </c>
      <c r="G3663">
        <v>7.8310000000000004</v>
      </c>
      <c r="H3663">
        <v>5.6130000000000004</v>
      </c>
      <c r="I3663">
        <v>7.6749999999999998</v>
      </c>
      <c r="J3663">
        <v>4.5339999999999998</v>
      </c>
      <c r="K3663">
        <v>4.3659999999999997</v>
      </c>
      <c r="L3663">
        <v>24.734000000000002</v>
      </c>
    </row>
    <row r="3664" spans="1:12">
      <c r="A3664" s="15">
        <v>2010</v>
      </c>
      <c r="B3664">
        <v>5</v>
      </c>
      <c r="C3664">
        <v>5</v>
      </c>
      <c r="D3664" s="30">
        <f t="shared" si="57"/>
        <v>40303</v>
      </c>
      <c r="E3664">
        <v>296.39999999999998</v>
      </c>
      <c r="F3664">
        <v>109.87</v>
      </c>
      <c r="G3664">
        <v>7.8310000000000004</v>
      </c>
      <c r="H3664">
        <v>5.61</v>
      </c>
      <c r="I3664">
        <v>7.625</v>
      </c>
      <c r="J3664">
        <v>4.5330000000000004</v>
      </c>
      <c r="K3664">
        <v>4.367</v>
      </c>
      <c r="L3664">
        <v>24.725999999999999</v>
      </c>
    </row>
    <row r="3665" spans="1:12">
      <c r="A3665" s="15">
        <v>2010</v>
      </c>
      <c r="B3665">
        <v>5</v>
      </c>
      <c r="C3665">
        <v>6</v>
      </c>
      <c r="D3665" s="30">
        <f t="shared" si="57"/>
        <v>40304</v>
      </c>
      <c r="E3665">
        <v>295.20999999999998</v>
      </c>
      <c r="F3665">
        <v>109.4</v>
      </c>
      <c r="G3665">
        <v>7.8310000000000004</v>
      </c>
      <c r="H3665">
        <v>5.6070000000000002</v>
      </c>
      <c r="I3665">
        <v>7.7279999999999998</v>
      </c>
      <c r="J3665">
        <v>4.5259999999999998</v>
      </c>
      <c r="K3665">
        <v>4.3579999999999997</v>
      </c>
      <c r="L3665">
        <v>24.666</v>
      </c>
    </row>
    <row r="3666" spans="1:12">
      <c r="A3666" s="15">
        <v>2010</v>
      </c>
      <c r="B3666">
        <v>5</v>
      </c>
      <c r="C3666">
        <v>7</v>
      </c>
      <c r="D3666" s="30">
        <f t="shared" si="57"/>
        <v>40305</v>
      </c>
      <c r="E3666">
        <v>296.89</v>
      </c>
      <c r="F3666">
        <v>110.01</v>
      </c>
      <c r="G3666">
        <v>7.8310000000000004</v>
      </c>
      <c r="H3666">
        <v>5.6050000000000004</v>
      </c>
      <c r="I3666">
        <v>7.6059999999999999</v>
      </c>
      <c r="J3666">
        <v>4.5279999999999996</v>
      </c>
      <c r="K3666">
        <v>4.3620000000000001</v>
      </c>
      <c r="L3666">
        <v>24.681999999999999</v>
      </c>
    </row>
    <row r="3667" spans="1:12">
      <c r="A3667" s="15">
        <v>2010</v>
      </c>
      <c r="B3667">
        <v>5</v>
      </c>
      <c r="C3667">
        <v>10</v>
      </c>
      <c r="D3667" s="30">
        <f t="shared" si="57"/>
        <v>40308</v>
      </c>
      <c r="E3667">
        <v>295.99</v>
      </c>
      <c r="F3667">
        <v>109.6</v>
      </c>
      <c r="G3667">
        <v>7.8310000000000004</v>
      </c>
      <c r="H3667">
        <v>5.5960000000000001</v>
      </c>
      <c r="I3667">
        <v>7.7060000000000004</v>
      </c>
      <c r="J3667">
        <v>4.516</v>
      </c>
      <c r="K3667">
        <v>4.3479999999999999</v>
      </c>
      <c r="L3667">
        <v>24.573</v>
      </c>
    </row>
    <row r="3668" spans="1:12">
      <c r="A3668" s="15">
        <v>2010</v>
      </c>
      <c r="B3668">
        <v>5</v>
      </c>
      <c r="C3668">
        <v>11</v>
      </c>
      <c r="D3668" s="30">
        <f t="shared" si="57"/>
        <v>40309</v>
      </c>
      <c r="E3668">
        <v>297.54000000000002</v>
      </c>
      <c r="F3668">
        <v>110.16</v>
      </c>
      <c r="G3668">
        <v>7.8310000000000004</v>
      </c>
      <c r="H3668">
        <v>5.5940000000000003</v>
      </c>
      <c r="I3668">
        <v>7.593</v>
      </c>
      <c r="J3668">
        <v>4.5179999999999998</v>
      </c>
      <c r="K3668">
        <v>4.3520000000000003</v>
      </c>
      <c r="L3668">
        <v>24.585999999999999</v>
      </c>
    </row>
    <row r="3669" spans="1:12">
      <c r="A3669" s="15">
        <v>2010</v>
      </c>
      <c r="B3669">
        <v>5</v>
      </c>
      <c r="C3669">
        <v>12</v>
      </c>
      <c r="D3669" s="30">
        <f t="shared" si="57"/>
        <v>40310</v>
      </c>
      <c r="E3669">
        <v>298.10000000000002</v>
      </c>
      <c r="F3669">
        <v>110.35</v>
      </c>
      <c r="G3669">
        <v>7.8310000000000004</v>
      </c>
      <c r="H3669">
        <v>5.5910000000000002</v>
      </c>
      <c r="I3669">
        <v>7.5369999999999999</v>
      </c>
      <c r="J3669">
        <v>4.5209999999999999</v>
      </c>
      <c r="K3669">
        <v>4.3570000000000002</v>
      </c>
      <c r="L3669">
        <v>24.603000000000002</v>
      </c>
    </row>
    <row r="3670" spans="1:12">
      <c r="A3670" s="15">
        <v>2010</v>
      </c>
      <c r="B3670">
        <v>5</v>
      </c>
      <c r="C3670">
        <v>13</v>
      </c>
      <c r="D3670" s="30">
        <f t="shared" si="57"/>
        <v>40311</v>
      </c>
      <c r="E3670">
        <v>296.87</v>
      </c>
      <c r="F3670">
        <v>109.86</v>
      </c>
      <c r="G3670">
        <v>7.8310000000000004</v>
      </c>
      <c r="H3670">
        <v>5.5880000000000001</v>
      </c>
      <c r="I3670">
        <v>7.6429999999999998</v>
      </c>
      <c r="J3670">
        <v>4.5140000000000002</v>
      </c>
      <c r="K3670">
        <v>4.3479999999999999</v>
      </c>
      <c r="L3670">
        <v>24.542000000000002</v>
      </c>
    </row>
    <row r="3671" spans="1:12">
      <c r="A3671" s="15">
        <v>2010</v>
      </c>
      <c r="B3671">
        <v>5</v>
      </c>
      <c r="C3671">
        <v>14</v>
      </c>
      <c r="D3671" s="30">
        <f t="shared" si="57"/>
        <v>40312</v>
      </c>
      <c r="E3671">
        <v>298.43</v>
      </c>
      <c r="F3671">
        <v>110.42</v>
      </c>
      <c r="G3671">
        <v>7.8310000000000004</v>
      </c>
      <c r="H3671">
        <v>5.585</v>
      </c>
      <c r="I3671">
        <v>7.5309999999999997</v>
      </c>
      <c r="J3671">
        <v>4.516</v>
      </c>
      <c r="K3671">
        <v>4.3520000000000003</v>
      </c>
      <c r="L3671">
        <v>24.555</v>
      </c>
    </row>
    <row r="3672" spans="1:12">
      <c r="A3672" s="15">
        <v>2010</v>
      </c>
      <c r="B3672">
        <v>5</v>
      </c>
      <c r="C3672">
        <v>17</v>
      </c>
      <c r="D3672" s="30">
        <f t="shared" si="57"/>
        <v>40315</v>
      </c>
      <c r="E3672">
        <v>297.12</v>
      </c>
      <c r="F3672">
        <v>110.04</v>
      </c>
      <c r="G3672">
        <v>7.8310000000000004</v>
      </c>
      <c r="H3672">
        <v>5.577</v>
      </c>
      <c r="I3672">
        <v>7.585</v>
      </c>
      <c r="J3672">
        <v>4.5129999999999999</v>
      </c>
      <c r="K3672">
        <v>4.3479999999999999</v>
      </c>
      <c r="L3672">
        <v>24.503</v>
      </c>
    </row>
    <row r="3673" spans="1:12">
      <c r="A3673" s="15">
        <v>2010</v>
      </c>
      <c r="B3673">
        <v>5</v>
      </c>
      <c r="C3673">
        <v>18</v>
      </c>
      <c r="D3673" s="30">
        <f t="shared" si="57"/>
        <v>40316</v>
      </c>
      <c r="E3673">
        <v>298.06</v>
      </c>
      <c r="F3673">
        <v>110.37</v>
      </c>
      <c r="G3673">
        <v>7.8310000000000004</v>
      </c>
      <c r="H3673">
        <v>5.5739999999999998</v>
      </c>
      <c r="I3673">
        <v>7.52</v>
      </c>
      <c r="J3673">
        <v>4.5129999999999999</v>
      </c>
      <c r="K3673">
        <v>4.3499999999999996</v>
      </c>
      <c r="L3673">
        <v>24.5</v>
      </c>
    </row>
    <row r="3674" spans="1:12">
      <c r="A3674" s="15">
        <v>2010</v>
      </c>
      <c r="B3674">
        <v>5</v>
      </c>
      <c r="C3674">
        <v>19</v>
      </c>
      <c r="D3674" s="30">
        <f t="shared" si="57"/>
        <v>40317</v>
      </c>
      <c r="E3674">
        <v>297.89</v>
      </c>
      <c r="F3674">
        <v>110.28</v>
      </c>
      <c r="G3674">
        <v>7.8310000000000004</v>
      </c>
      <c r="H3674">
        <v>5.5709999999999997</v>
      </c>
      <c r="I3674">
        <v>7.5389999999999997</v>
      </c>
      <c r="J3674">
        <v>4.5110000000000001</v>
      </c>
      <c r="K3674">
        <v>4.3470000000000004</v>
      </c>
      <c r="L3674">
        <v>24.474</v>
      </c>
    </row>
    <row r="3675" spans="1:12">
      <c r="A3675" s="15">
        <v>2010</v>
      </c>
      <c r="B3675">
        <v>5</v>
      </c>
      <c r="C3675">
        <v>20</v>
      </c>
      <c r="D3675" s="30">
        <f t="shared" si="57"/>
        <v>40318</v>
      </c>
      <c r="E3675">
        <v>299.68</v>
      </c>
      <c r="F3675">
        <v>110.93</v>
      </c>
      <c r="G3675">
        <v>7.8280000000000003</v>
      </c>
      <c r="H3675">
        <v>5.5670000000000002</v>
      </c>
      <c r="I3675">
        <v>7.4080000000000004</v>
      </c>
      <c r="J3675">
        <v>4.5119999999999996</v>
      </c>
      <c r="K3675">
        <v>4.351</v>
      </c>
      <c r="L3675">
        <v>24.478000000000002</v>
      </c>
    </row>
    <row r="3676" spans="1:12">
      <c r="A3676" s="15">
        <v>2010</v>
      </c>
      <c r="B3676">
        <v>5</v>
      </c>
      <c r="C3676">
        <v>21</v>
      </c>
      <c r="D3676" s="30">
        <f t="shared" si="57"/>
        <v>40319</v>
      </c>
      <c r="E3676">
        <v>299.25</v>
      </c>
      <c r="F3676">
        <v>110.75</v>
      </c>
      <c r="G3676">
        <v>7.8280000000000003</v>
      </c>
      <c r="H3676">
        <v>5.5640000000000001</v>
      </c>
      <c r="I3676">
        <v>7.4509999999999996</v>
      </c>
      <c r="J3676">
        <v>4.508</v>
      </c>
      <c r="K3676">
        <v>4.3460000000000001</v>
      </c>
      <c r="L3676">
        <v>24.437999999999999</v>
      </c>
    </row>
    <row r="3677" spans="1:12">
      <c r="A3677" s="15">
        <v>2010</v>
      </c>
      <c r="B3677">
        <v>5</v>
      </c>
      <c r="C3677">
        <v>24</v>
      </c>
      <c r="D3677" s="30">
        <f t="shared" si="57"/>
        <v>40322</v>
      </c>
      <c r="E3677">
        <v>300.32</v>
      </c>
      <c r="F3677">
        <v>111.08</v>
      </c>
      <c r="G3677">
        <v>7.8230000000000004</v>
      </c>
      <c r="H3677">
        <v>5.5609999999999999</v>
      </c>
      <c r="I3677">
        <v>7.3970000000000002</v>
      </c>
      <c r="J3677">
        <v>4.5049999999999999</v>
      </c>
      <c r="K3677">
        <v>4.3449999999999998</v>
      </c>
      <c r="L3677">
        <v>24.414000000000001</v>
      </c>
    </row>
    <row r="3678" spans="1:12">
      <c r="A3678" s="15">
        <v>2010</v>
      </c>
      <c r="B3678">
        <v>5</v>
      </c>
      <c r="C3678">
        <v>25</v>
      </c>
      <c r="D3678" s="30">
        <f t="shared" si="57"/>
        <v>40323</v>
      </c>
      <c r="E3678">
        <v>299.89</v>
      </c>
      <c r="F3678">
        <v>110.9</v>
      </c>
      <c r="G3678">
        <v>7.8230000000000004</v>
      </c>
      <c r="H3678">
        <v>5.5579999999999998</v>
      </c>
      <c r="I3678">
        <v>7.44</v>
      </c>
      <c r="J3678">
        <v>4.5010000000000003</v>
      </c>
      <c r="K3678">
        <v>4.34</v>
      </c>
      <c r="L3678">
        <v>24.375</v>
      </c>
    </row>
    <row r="3679" spans="1:12">
      <c r="A3679" s="15">
        <v>2010</v>
      </c>
      <c r="B3679">
        <v>5</v>
      </c>
      <c r="C3679">
        <v>26</v>
      </c>
      <c r="D3679" s="30">
        <f t="shared" si="57"/>
        <v>40324</v>
      </c>
      <c r="E3679">
        <v>300.91000000000003</v>
      </c>
      <c r="F3679">
        <v>111.26</v>
      </c>
      <c r="G3679">
        <v>7.8230000000000004</v>
      </c>
      <c r="H3679">
        <v>5.5549999999999997</v>
      </c>
      <c r="I3679">
        <v>7.37</v>
      </c>
      <c r="J3679">
        <v>4.5010000000000003</v>
      </c>
      <c r="K3679">
        <v>4.3410000000000002</v>
      </c>
      <c r="L3679">
        <v>24.373000000000001</v>
      </c>
    </row>
    <row r="3680" spans="1:12">
      <c r="A3680" s="15">
        <v>2010</v>
      </c>
      <c r="B3680">
        <v>5</v>
      </c>
      <c r="C3680">
        <v>28</v>
      </c>
      <c r="D3680" s="30">
        <f t="shared" si="57"/>
        <v>40326</v>
      </c>
      <c r="E3680">
        <v>302.26</v>
      </c>
      <c r="F3680">
        <v>111.72</v>
      </c>
      <c r="G3680">
        <v>7.8230000000000004</v>
      </c>
      <c r="H3680">
        <v>5.5490000000000004</v>
      </c>
      <c r="I3680">
        <v>7.2839999999999998</v>
      </c>
      <c r="J3680">
        <v>4.4989999999999997</v>
      </c>
      <c r="K3680">
        <v>4.3410000000000002</v>
      </c>
      <c r="L3680">
        <v>24.352</v>
      </c>
    </row>
    <row r="3681" spans="1:12">
      <c r="A3681" s="15">
        <v>2010</v>
      </c>
      <c r="B3681">
        <v>5</v>
      </c>
      <c r="C3681">
        <v>31</v>
      </c>
      <c r="D3681" s="30">
        <f t="shared" si="57"/>
        <v>40329</v>
      </c>
      <c r="E3681">
        <v>302.26</v>
      </c>
      <c r="F3681">
        <v>111.72</v>
      </c>
      <c r="G3681">
        <v>7.7889999999999997</v>
      </c>
      <c r="H3681">
        <v>5.58</v>
      </c>
      <c r="I3681">
        <v>7.5919999999999996</v>
      </c>
      <c r="J3681">
        <v>4.51</v>
      </c>
      <c r="K3681">
        <v>4.3449999999999998</v>
      </c>
      <c r="L3681">
        <v>24.445</v>
      </c>
    </row>
    <row r="3682" spans="1:12">
      <c r="A3682" s="15">
        <v>2010</v>
      </c>
      <c r="B3682">
        <v>6</v>
      </c>
      <c r="C3682">
        <v>1</v>
      </c>
      <c r="D3682" s="30">
        <f t="shared" si="57"/>
        <v>40330</v>
      </c>
      <c r="E3682">
        <v>303.51</v>
      </c>
      <c r="F3682">
        <v>112.19</v>
      </c>
      <c r="G3682">
        <v>7.7889999999999997</v>
      </c>
      <c r="H3682">
        <v>5.58</v>
      </c>
      <c r="I3682">
        <v>7.4960000000000004</v>
      </c>
      <c r="J3682">
        <v>4.5140000000000002</v>
      </c>
      <c r="K3682">
        <v>4.351</v>
      </c>
      <c r="L3682">
        <v>24.477</v>
      </c>
    </row>
    <row r="3683" spans="1:12">
      <c r="A3683" s="15">
        <v>2010</v>
      </c>
      <c r="B3683">
        <v>6</v>
      </c>
      <c r="C3683">
        <v>2</v>
      </c>
      <c r="D3683" s="30">
        <f t="shared" si="57"/>
        <v>40331</v>
      </c>
      <c r="E3683">
        <v>301.89999999999998</v>
      </c>
      <c r="F3683">
        <v>111.56</v>
      </c>
      <c r="G3683">
        <v>7.7889999999999997</v>
      </c>
      <c r="H3683">
        <v>5.577</v>
      </c>
      <c r="I3683">
        <v>7.6289999999999996</v>
      </c>
      <c r="J3683">
        <v>4.5060000000000002</v>
      </c>
      <c r="K3683">
        <v>4.34</v>
      </c>
      <c r="L3683">
        <v>24.407</v>
      </c>
    </row>
    <row r="3684" spans="1:12">
      <c r="A3684" s="15">
        <v>2010</v>
      </c>
      <c r="B3684">
        <v>6</v>
      </c>
      <c r="C3684">
        <v>3</v>
      </c>
      <c r="D3684" s="30">
        <f t="shared" si="57"/>
        <v>40332</v>
      </c>
      <c r="E3684">
        <v>301.70999999999998</v>
      </c>
      <c r="F3684">
        <v>111.47</v>
      </c>
      <c r="G3684">
        <v>7.7889999999999997</v>
      </c>
      <c r="H3684">
        <v>5.5739999999999998</v>
      </c>
      <c r="I3684">
        <v>7.6539999999999999</v>
      </c>
      <c r="J3684">
        <v>4.5019999999999998</v>
      </c>
      <c r="K3684">
        <v>4.3360000000000003</v>
      </c>
      <c r="L3684">
        <v>24.373999999999999</v>
      </c>
    </row>
    <row r="3685" spans="1:12">
      <c r="A3685" s="15">
        <v>2010</v>
      </c>
      <c r="B3685">
        <v>6</v>
      </c>
      <c r="C3685">
        <v>4</v>
      </c>
      <c r="D3685" s="30">
        <f t="shared" si="57"/>
        <v>40333</v>
      </c>
      <c r="E3685">
        <v>302.01</v>
      </c>
      <c r="F3685">
        <v>111.56</v>
      </c>
      <c r="G3685">
        <v>7.7889999999999997</v>
      </c>
      <c r="H3685">
        <v>5.5709999999999997</v>
      </c>
      <c r="I3685">
        <v>7.6349999999999998</v>
      </c>
      <c r="J3685">
        <v>4.5010000000000003</v>
      </c>
      <c r="K3685">
        <v>4.3360000000000003</v>
      </c>
      <c r="L3685">
        <v>24.361000000000001</v>
      </c>
    </row>
    <row r="3686" spans="1:12">
      <c r="A3686" s="15">
        <v>2010</v>
      </c>
      <c r="B3686">
        <v>6</v>
      </c>
      <c r="C3686">
        <v>7</v>
      </c>
      <c r="D3686" s="30">
        <f t="shared" si="57"/>
        <v>40336</v>
      </c>
      <c r="E3686">
        <v>302.64999999999998</v>
      </c>
      <c r="F3686">
        <v>111.73</v>
      </c>
      <c r="G3686">
        <v>7.7889999999999997</v>
      </c>
      <c r="H3686">
        <v>5.5629999999999997</v>
      </c>
      <c r="I3686">
        <v>7.6139999999999999</v>
      </c>
      <c r="J3686">
        <v>4.4939999999999998</v>
      </c>
      <c r="K3686">
        <v>4.3289999999999997</v>
      </c>
      <c r="L3686">
        <v>24.292999999999999</v>
      </c>
    </row>
    <row r="3687" spans="1:12">
      <c r="A3687" s="15">
        <v>2010</v>
      </c>
      <c r="B3687">
        <v>6</v>
      </c>
      <c r="C3687">
        <v>8</v>
      </c>
      <c r="D3687" s="30">
        <f t="shared" si="57"/>
        <v>40337</v>
      </c>
      <c r="E3687">
        <v>302.85000000000002</v>
      </c>
      <c r="F3687">
        <v>111.78</v>
      </c>
      <c r="G3687">
        <v>7.7889999999999997</v>
      </c>
      <c r="H3687">
        <v>5.56</v>
      </c>
      <c r="I3687">
        <v>7.5659999999999998</v>
      </c>
      <c r="J3687">
        <v>4.5010000000000003</v>
      </c>
      <c r="K3687">
        <v>4.3369999999999997</v>
      </c>
      <c r="L3687">
        <v>24.327999999999999</v>
      </c>
    </row>
    <row r="3688" spans="1:12">
      <c r="A3688" s="15">
        <v>2010</v>
      </c>
      <c r="B3688">
        <v>6</v>
      </c>
      <c r="C3688">
        <v>9</v>
      </c>
      <c r="D3688" s="30">
        <f t="shared" si="57"/>
        <v>40338</v>
      </c>
      <c r="E3688">
        <v>305.48</v>
      </c>
      <c r="F3688">
        <v>112.74</v>
      </c>
      <c r="G3688">
        <v>7.7889999999999997</v>
      </c>
      <c r="H3688">
        <v>5.5570000000000004</v>
      </c>
      <c r="I3688">
        <v>7.3739999999999997</v>
      </c>
      <c r="J3688">
        <v>4.5060000000000002</v>
      </c>
      <c r="K3688">
        <v>4.3449999999999998</v>
      </c>
      <c r="L3688">
        <v>24.366</v>
      </c>
    </row>
    <row r="3689" spans="1:12">
      <c r="A3689" s="15">
        <v>2010</v>
      </c>
      <c r="B3689">
        <v>6</v>
      </c>
      <c r="C3689">
        <v>10</v>
      </c>
      <c r="D3689" s="30">
        <f t="shared" si="57"/>
        <v>40339</v>
      </c>
      <c r="E3689">
        <v>302.55</v>
      </c>
      <c r="F3689">
        <v>111.62</v>
      </c>
      <c r="G3689">
        <v>7.7889999999999997</v>
      </c>
      <c r="H3689">
        <v>5.5549999999999997</v>
      </c>
      <c r="I3689">
        <v>7.609</v>
      </c>
      <c r="J3689">
        <v>4.4939999999999998</v>
      </c>
      <c r="K3689">
        <v>4.3289999999999997</v>
      </c>
      <c r="L3689">
        <v>24.263999999999999</v>
      </c>
    </row>
    <row r="3690" spans="1:12">
      <c r="A3690" s="15">
        <v>2010</v>
      </c>
      <c r="B3690">
        <v>6</v>
      </c>
      <c r="C3690">
        <v>11</v>
      </c>
      <c r="D3690" s="30">
        <f t="shared" si="57"/>
        <v>40340</v>
      </c>
      <c r="E3690">
        <v>301.07</v>
      </c>
      <c r="F3690">
        <v>111.04</v>
      </c>
      <c r="G3690">
        <v>7.7889999999999997</v>
      </c>
      <c r="H3690">
        <v>5.5519999999999996</v>
      </c>
      <c r="I3690">
        <v>7.7350000000000003</v>
      </c>
      <c r="J3690">
        <v>4.4859999999999998</v>
      </c>
      <c r="K3690">
        <v>4.319</v>
      </c>
      <c r="L3690">
        <v>24.196999999999999</v>
      </c>
    </row>
    <row r="3691" spans="1:12">
      <c r="A3691" s="15">
        <v>2010</v>
      </c>
      <c r="B3691">
        <v>6</v>
      </c>
      <c r="C3691">
        <v>14</v>
      </c>
      <c r="D3691" s="30">
        <f t="shared" si="57"/>
        <v>40343</v>
      </c>
      <c r="E3691">
        <v>300.98</v>
      </c>
      <c r="F3691">
        <v>110.94</v>
      </c>
      <c r="G3691">
        <v>7.7889999999999997</v>
      </c>
      <c r="H3691">
        <v>5.5430000000000001</v>
      </c>
      <c r="I3691">
        <v>7.7709999999999999</v>
      </c>
      <c r="J3691">
        <v>4.476</v>
      </c>
      <c r="K3691">
        <v>4.3090000000000002</v>
      </c>
      <c r="L3691">
        <v>24.111000000000001</v>
      </c>
    </row>
    <row r="3692" spans="1:12">
      <c r="A3692" s="15">
        <v>2010</v>
      </c>
      <c r="B3692">
        <v>6</v>
      </c>
      <c r="C3692">
        <v>15</v>
      </c>
      <c r="D3692" s="30">
        <f t="shared" si="57"/>
        <v>40344</v>
      </c>
      <c r="E3692">
        <v>300.89999999999998</v>
      </c>
      <c r="F3692">
        <v>110.89</v>
      </c>
      <c r="G3692">
        <v>7.7850000000000001</v>
      </c>
      <c r="H3692">
        <v>5.5380000000000003</v>
      </c>
      <c r="I3692">
        <v>7.7839999999999998</v>
      </c>
      <c r="J3692">
        <v>4.4720000000000004</v>
      </c>
      <c r="K3692">
        <v>4.3040000000000003</v>
      </c>
      <c r="L3692">
        <v>24.06</v>
      </c>
    </row>
    <row r="3693" spans="1:12">
      <c r="A3693" s="15">
        <v>2010</v>
      </c>
      <c r="B3693">
        <v>6</v>
      </c>
      <c r="C3693">
        <v>16</v>
      </c>
      <c r="D3693" s="30">
        <f t="shared" si="57"/>
        <v>40345</v>
      </c>
      <c r="E3693">
        <v>301.38</v>
      </c>
      <c r="F3693">
        <v>111.04</v>
      </c>
      <c r="G3693">
        <v>7.7850000000000001</v>
      </c>
      <c r="H3693">
        <v>5.5350000000000001</v>
      </c>
      <c r="I3693">
        <v>7.7569999999999997</v>
      </c>
      <c r="J3693">
        <v>4.47</v>
      </c>
      <c r="K3693">
        <v>4.3029999999999999</v>
      </c>
      <c r="L3693">
        <v>24.044</v>
      </c>
    </row>
    <row r="3694" spans="1:12">
      <c r="A3694" s="15">
        <v>2010</v>
      </c>
      <c r="B3694">
        <v>6</v>
      </c>
      <c r="C3694">
        <v>17</v>
      </c>
      <c r="D3694" s="30">
        <f t="shared" si="57"/>
        <v>40346</v>
      </c>
      <c r="E3694">
        <v>302.61</v>
      </c>
      <c r="F3694">
        <v>111.48</v>
      </c>
      <c r="G3694">
        <v>7.7850000000000001</v>
      </c>
      <c r="H3694">
        <v>5.532</v>
      </c>
      <c r="I3694">
        <v>7.6710000000000003</v>
      </c>
      <c r="J3694">
        <v>4.4710000000000001</v>
      </c>
      <c r="K3694">
        <v>4.306</v>
      </c>
      <c r="L3694">
        <v>24.047000000000001</v>
      </c>
    </row>
    <row r="3695" spans="1:12">
      <c r="A3695" s="15">
        <v>2010</v>
      </c>
      <c r="B3695">
        <v>6</v>
      </c>
      <c r="C3695">
        <v>18</v>
      </c>
      <c r="D3695" s="30">
        <f t="shared" si="57"/>
        <v>40347</v>
      </c>
      <c r="E3695">
        <v>308.16000000000003</v>
      </c>
      <c r="F3695">
        <v>113.54</v>
      </c>
      <c r="G3695">
        <v>7.7850000000000001</v>
      </c>
      <c r="H3695">
        <v>5.5289999999999999</v>
      </c>
      <c r="I3695">
        <v>7.2519999999999998</v>
      </c>
      <c r="J3695">
        <v>4.484</v>
      </c>
      <c r="K3695">
        <v>4.327</v>
      </c>
      <c r="L3695">
        <v>24.158999999999999</v>
      </c>
    </row>
    <row r="3696" spans="1:12">
      <c r="A3696" s="15">
        <v>2010</v>
      </c>
      <c r="B3696">
        <v>6</v>
      </c>
      <c r="C3696">
        <v>21</v>
      </c>
      <c r="D3696" s="30">
        <f t="shared" si="57"/>
        <v>40350</v>
      </c>
      <c r="E3696">
        <v>303.45999999999998</v>
      </c>
      <c r="F3696">
        <v>111.71</v>
      </c>
      <c r="G3696">
        <v>7.7850000000000001</v>
      </c>
      <c r="H3696">
        <v>5.5209999999999999</v>
      </c>
      <c r="I3696">
        <v>7.6429999999999998</v>
      </c>
      <c r="J3696">
        <v>4.4610000000000003</v>
      </c>
      <c r="K3696">
        <v>4.2960000000000003</v>
      </c>
      <c r="L3696">
        <v>23.957000000000001</v>
      </c>
    </row>
    <row r="3697" spans="1:12">
      <c r="A3697" s="15">
        <v>2010</v>
      </c>
      <c r="B3697">
        <v>6</v>
      </c>
      <c r="C3697">
        <v>22</v>
      </c>
      <c r="D3697" s="30">
        <f t="shared" si="57"/>
        <v>40351</v>
      </c>
      <c r="E3697">
        <v>302.02999999999997</v>
      </c>
      <c r="F3697">
        <v>111.15</v>
      </c>
      <c r="G3697">
        <v>7.7850000000000001</v>
      </c>
      <c r="H3697">
        <v>5.5179999999999998</v>
      </c>
      <c r="I3697">
        <v>7.766</v>
      </c>
      <c r="J3697">
        <v>4.4530000000000003</v>
      </c>
      <c r="K3697">
        <v>4.2869999999999999</v>
      </c>
      <c r="L3697">
        <v>23.893000000000001</v>
      </c>
    </row>
    <row r="3698" spans="1:12">
      <c r="A3698" s="15">
        <v>2010</v>
      </c>
      <c r="B3698">
        <v>6</v>
      </c>
      <c r="C3698">
        <v>23</v>
      </c>
      <c r="D3698" s="30">
        <f t="shared" si="57"/>
        <v>40352</v>
      </c>
      <c r="E3698">
        <v>303.66000000000003</v>
      </c>
      <c r="F3698">
        <v>111.74</v>
      </c>
      <c r="G3698">
        <v>7.7850000000000001</v>
      </c>
      <c r="H3698">
        <v>5.5149999999999997</v>
      </c>
      <c r="I3698">
        <v>7.6470000000000002</v>
      </c>
      <c r="J3698">
        <v>4.4550000000000001</v>
      </c>
      <c r="K3698">
        <v>4.2910000000000004</v>
      </c>
      <c r="L3698">
        <v>23.905999999999999</v>
      </c>
    </row>
    <row r="3699" spans="1:12">
      <c r="A3699" s="15">
        <v>2010</v>
      </c>
      <c r="B3699">
        <v>6</v>
      </c>
      <c r="C3699">
        <v>24</v>
      </c>
      <c r="D3699" s="30">
        <f t="shared" si="57"/>
        <v>40353</v>
      </c>
      <c r="E3699">
        <v>304.23</v>
      </c>
      <c r="F3699">
        <v>111.93</v>
      </c>
      <c r="G3699">
        <v>7.7850000000000001</v>
      </c>
      <c r="H3699">
        <v>5.5129999999999999</v>
      </c>
      <c r="I3699">
        <v>7.6120000000000001</v>
      </c>
      <c r="J3699">
        <v>4.4539999999999997</v>
      </c>
      <c r="K3699">
        <v>4.29</v>
      </c>
      <c r="L3699">
        <v>23.893000000000001</v>
      </c>
    </row>
    <row r="3700" spans="1:12">
      <c r="A3700" s="15">
        <v>2010</v>
      </c>
      <c r="B3700">
        <v>6</v>
      </c>
      <c r="C3700">
        <v>25</v>
      </c>
      <c r="D3700" s="30">
        <f t="shared" si="57"/>
        <v>40354</v>
      </c>
      <c r="E3700">
        <v>301.7</v>
      </c>
      <c r="F3700">
        <v>110.96</v>
      </c>
      <c r="G3700">
        <v>7.7850000000000001</v>
      </c>
      <c r="H3700">
        <v>5.51</v>
      </c>
      <c r="I3700">
        <v>7.8209999999999997</v>
      </c>
      <c r="J3700">
        <v>4.4429999999999996</v>
      </c>
      <c r="K3700">
        <v>4.2750000000000004</v>
      </c>
      <c r="L3700">
        <v>23.800999999999998</v>
      </c>
    </row>
    <row r="3701" spans="1:12">
      <c r="A3701" s="15">
        <v>2010</v>
      </c>
      <c r="B3701">
        <v>6</v>
      </c>
      <c r="C3701">
        <v>28</v>
      </c>
      <c r="D3701" s="30">
        <f t="shared" si="57"/>
        <v>40357</v>
      </c>
      <c r="E3701">
        <v>301.16000000000003</v>
      </c>
      <c r="F3701">
        <v>110.69</v>
      </c>
      <c r="G3701">
        <v>7.7809999999999997</v>
      </c>
      <c r="H3701">
        <v>5.4980000000000002</v>
      </c>
      <c r="I3701">
        <v>7.89</v>
      </c>
      <c r="J3701">
        <v>4.43</v>
      </c>
      <c r="K3701">
        <v>4.2619999999999996</v>
      </c>
      <c r="L3701">
        <v>23.678000000000001</v>
      </c>
    </row>
    <row r="3702" spans="1:12">
      <c r="A3702" s="15">
        <v>2010</v>
      </c>
      <c r="B3702">
        <v>6</v>
      </c>
      <c r="C3702">
        <v>29</v>
      </c>
      <c r="D3702" s="30">
        <f t="shared" si="57"/>
        <v>40358</v>
      </c>
      <c r="E3702">
        <v>301.85000000000002</v>
      </c>
      <c r="F3702">
        <v>110.92</v>
      </c>
      <c r="G3702">
        <v>7.7809999999999997</v>
      </c>
      <c r="H3702">
        <v>5.4950000000000001</v>
      </c>
      <c r="I3702">
        <v>7.8460000000000001</v>
      </c>
      <c r="J3702">
        <v>4.4290000000000003</v>
      </c>
      <c r="K3702">
        <v>4.2619999999999996</v>
      </c>
      <c r="L3702">
        <v>23.667000000000002</v>
      </c>
    </row>
    <row r="3703" spans="1:12">
      <c r="A3703" s="15">
        <v>2010</v>
      </c>
      <c r="B3703">
        <v>6</v>
      </c>
      <c r="C3703">
        <v>30</v>
      </c>
      <c r="D3703" s="30">
        <f t="shared" si="57"/>
        <v>40359</v>
      </c>
      <c r="E3703">
        <v>303.27999999999997</v>
      </c>
      <c r="F3703">
        <v>111.43</v>
      </c>
      <c r="G3703">
        <v>7.7809999999999997</v>
      </c>
      <c r="H3703">
        <v>5.492</v>
      </c>
      <c r="I3703">
        <v>7.742</v>
      </c>
      <c r="J3703">
        <v>4.43</v>
      </c>
      <c r="K3703">
        <v>4.2649999999999997</v>
      </c>
      <c r="L3703">
        <v>23.675999999999998</v>
      </c>
    </row>
    <row r="3704" spans="1:12">
      <c r="A3704" s="15">
        <v>2010</v>
      </c>
      <c r="B3704">
        <v>7</v>
      </c>
      <c r="C3704">
        <v>1</v>
      </c>
      <c r="D3704" s="30">
        <f t="shared" si="57"/>
        <v>40360</v>
      </c>
      <c r="E3704">
        <v>304.18</v>
      </c>
      <c r="F3704">
        <v>111.74</v>
      </c>
      <c r="G3704">
        <v>7.7809999999999997</v>
      </c>
      <c r="H3704">
        <v>5.4889999999999999</v>
      </c>
      <c r="I3704">
        <v>7.6820000000000004</v>
      </c>
      <c r="J3704">
        <v>4.43</v>
      </c>
      <c r="K3704">
        <v>4.266</v>
      </c>
      <c r="L3704">
        <v>23.670999999999999</v>
      </c>
    </row>
    <row r="3705" spans="1:12">
      <c r="A3705" s="15">
        <v>2010</v>
      </c>
      <c r="B3705">
        <v>7</v>
      </c>
      <c r="C3705">
        <v>2</v>
      </c>
      <c r="D3705" s="30">
        <f t="shared" si="57"/>
        <v>40361</v>
      </c>
      <c r="E3705">
        <v>304.01</v>
      </c>
      <c r="F3705">
        <v>111.65</v>
      </c>
      <c r="G3705">
        <v>7.7809999999999997</v>
      </c>
      <c r="H3705">
        <v>5.4859999999999998</v>
      </c>
      <c r="I3705">
        <v>7.6619999999999999</v>
      </c>
      <c r="J3705">
        <v>4.4359999999999999</v>
      </c>
      <c r="K3705">
        <v>4.2720000000000002</v>
      </c>
      <c r="L3705">
        <v>23.696000000000002</v>
      </c>
    </row>
    <row r="3706" spans="1:12">
      <c r="A3706" s="15">
        <v>2010</v>
      </c>
      <c r="B3706">
        <v>7</v>
      </c>
      <c r="C3706">
        <v>5</v>
      </c>
      <c r="D3706" s="30">
        <f t="shared" si="57"/>
        <v>40364</v>
      </c>
      <c r="E3706">
        <v>302.38</v>
      </c>
      <c r="F3706">
        <v>110.97</v>
      </c>
      <c r="G3706">
        <v>7.7809999999999997</v>
      </c>
      <c r="H3706">
        <v>5.4779999999999998</v>
      </c>
      <c r="I3706">
        <v>7.8209999999999997</v>
      </c>
      <c r="J3706">
        <v>4.4219999999999997</v>
      </c>
      <c r="K3706">
        <v>4.2549999999999999</v>
      </c>
      <c r="L3706">
        <v>23.571999999999999</v>
      </c>
    </row>
    <row r="3707" spans="1:12">
      <c r="A3707" s="15">
        <v>2010</v>
      </c>
      <c r="B3707">
        <v>7</v>
      </c>
      <c r="C3707">
        <v>6</v>
      </c>
      <c r="D3707" s="30">
        <f t="shared" si="57"/>
        <v>40365</v>
      </c>
      <c r="E3707">
        <v>301.58</v>
      </c>
      <c r="F3707">
        <v>110.65</v>
      </c>
      <c r="G3707">
        <v>7.78</v>
      </c>
      <c r="H3707">
        <v>5.4820000000000002</v>
      </c>
      <c r="I3707">
        <v>7.8949999999999996</v>
      </c>
      <c r="J3707">
        <v>4.42</v>
      </c>
      <c r="K3707">
        <v>4.2530000000000001</v>
      </c>
      <c r="L3707">
        <v>23.574000000000002</v>
      </c>
    </row>
    <row r="3708" spans="1:12">
      <c r="A3708" s="15">
        <v>2010</v>
      </c>
      <c r="B3708">
        <v>7</v>
      </c>
      <c r="C3708">
        <v>7</v>
      </c>
      <c r="D3708" s="30">
        <f t="shared" si="57"/>
        <v>40366</v>
      </c>
      <c r="E3708">
        <v>301.98</v>
      </c>
      <c r="F3708">
        <v>110.77</v>
      </c>
      <c r="G3708">
        <v>7.78</v>
      </c>
      <c r="H3708">
        <v>5.48</v>
      </c>
      <c r="I3708">
        <v>7.8739999999999997</v>
      </c>
      <c r="J3708">
        <v>4.4189999999999996</v>
      </c>
      <c r="K3708">
        <v>4.2510000000000003</v>
      </c>
      <c r="L3708">
        <v>23.556999999999999</v>
      </c>
    </row>
    <row r="3709" spans="1:12">
      <c r="A3709" s="15">
        <v>2010</v>
      </c>
      <c r="B3709">
        <v>7</v>
      </c>
      <c r="C3709">
        <v>8</v>
      </c>
      <c r="D3709" s="30">
        <f t="shared" si="57"/>
        <v>40367</v>
      </c>
      <c r="E3709">
        <v>303.58</v>
      </c>
      <c r="F3709">
        <v>111.34</v>
      </c>
      <c r="G3709">
        <v>7.78</v>
      </c>
      <c r="H3709">
        <v>5.4770000000000003</v>
      </c>
      <c r="I3709">
        <v>7.7569999999999997</v>
      </c>
      <c r="J3709">
        <v>4.42</v>
      </c>
      <c r="K3709">
        <v>4.2549999999999999</v>
      </c>
      <c r="L3709">
        <v>23.568999999999999</v>
      </c>
    </row>
    <row r="3710" spans="1:12">
      <c r="A3710" s="15">
        <v>2010</v>
      </c>
      <c r="B3710">
        <v>7</v>
      </c>
      <c r="C3710">
        <v>9</v>
      </c>
      <c r="D3710" s="30">
        <f t="shared" si="57"/>
        <v>40368</v>
      </c>
      <c r="E3710">
        <v>300.79000000000002</v>
      </c>
      <c r="F3710">
        <v>110.27</v>
      </c>
      <c r="G3710">
        <v>7.78</v>
      </c>
      <c r="H3710">
        <v>5.4740000000000002</v>
      </c>
      <c r="I3710">
        <v>7.9450000000000003</v>
      </c>
      <c r="J3710">
        <v>4.4189999999999996</v>
      </c>
      <c r="K3710">
        <v>4.25</v>
      </c>
      <c r="L3710">
        <v>23.529</v>
      </c>
    </row>
    <row r="3711" spans="1:12">
      <c r="A3711" s="15">
        <v>2010</v>
      </c>
      <c r="B3711">
        <v>7</v>
      </c>
      <c r="C3711">
        <v>12</v>
      </c>
      <c r="D3711" s="30">
        <f t="shared" si="57"/>
        <v>40371</v>
      </c>
      <c r="E3711">
        <v>304.7</v>
      </c>
      <c r="F3711">
        <v>111.66</v>
      </c>
      <c r="G3711">
        <v>7.7759999999999998</v>
      </c>
      <c r="H3711">
        <v>5.4630000000000001</v>
      </c>
      <c r="I3711">
        <v>7.6630000000000003</v>
      </c>
      <c r="J3711">
        <v>4.42</v>
      </c>
      <c r="K3711">
        <v>4.2569999999999997</v>
      </c>
      <c r="L3711">
        <v>23.523</v>
      </c>
    </row>
    <row r="3712" spans="1:12">
      <c r="A3712" s="15">
        <v>2010</v>
      </c>
      <c r="B3712">
        <v>7</v>
      </c>
      <c r="C3712">
        <v>13</v>
      </c>
      <c r="D3712" s="30">
        <f t="shared" si="57"/>
        <v>40372</v>
      </c>
      <c r="E3712">
        <v>304.45</v>
      </c>
      <c r="F3712">
        <v>111.54</v>
      </c>
      <c r="G3712">
        <v>7.7759999999999998</v>
      </c>
      <c r="H3712">
        <v>5.46</v>
      </c>
      <c r="I3712">
        <v>7.6929999999999996</v>
      </c>
      <c r="J3712">
        <v>4.4160000000000004</v>
      </c>
      <c r="K3712">
        <v>4.2519999999999998</v>
      </c>
      <c r="L3712">
        <v>23.489000000000001</v>
      </c>
    </row>
    <row r="3713" spans="1:12">
      <c r="A3713" s="15">
        <v>2010</v>
      </c>
      <c r="B3713">
        <v>7</v>
      </c>
      <c r="C3713">
        <v>14</v>
      </c>
      <c r="D3713" s="30">
        <f t="shared" si="57"/>
        <v>40373</v>
      </c>
      <c r="E3713">
        <v>302.45</v>
      </c>
      <c r="F3713">
        <v>110.77</v>
      </c>
      <c r="G3713">
        <v>7.7759999999999998</v>
      </c>
      <c r="H3713">
        <v>5.4569999999999999</v>
      </c>
      <c r="I3713">
        <v>7.8609999999999998</v>
      </c>
      <c r="J3713">
        <v>4.407</v>
      </c>
      <c r="K3713">
        <v>4.24</v>
      </c>
      <c r="L3713">
        <v>23.411999999999999</v>
      </c>
    </row>
    <row r="3714" spans="1:12">
      <c r="A3714" s="15">
        <v>2010</v>
      </c>
      <c r="B3714">
        <v>7</v>
      </c>
      <c r="C3714">
        <v>15</v>
      </c>
      <c r="D3714" s="30">
        <f t="shared" ref="D3714:D3777" si="58">DATE(A3714,B3714,C3714)</f>
        <v>40374</v>
      </c>
      <c r="E3714">
        <v>301.55</v>
      </c>
      <c r="F3714">
        <v>110.41</v>
      </c>
      <c r="G3714">
        <v>7.7759999999999998</v>
      </c>
      <c r="H3714">
        <v>5.4539999999999997</v>
      </c>
      <c r="I3714">
        <v>7.8789999999999996</v>
      </c>
      <c r="J3714">
        <v>4.415</v>
      </c>
      <c r="K3714">
        <v>4.2480000000000002</v>
      </c>
      <c r="L3714">
        <v>23.445</v>
      </c>
    </row>
    <row r="3715" spans="1:12">
      <c r="A3715" s="15">
        <v>2010</v>
      </c>
      <c r="B3715">
        <v>7</v>
      </c>
      <c r="C3715">
        <v>16</v>
      </c>
      <c r="D3715" s="30">
        <f t="shared" si="58"/>
        <v>40375</v>
      </c>
      <c r="E3715">
        <v>300.7</v>
      </c>
      <c r="F3715">
        <v>110.07</v>
      </c>
      <c r="G3715">
        <v>7.7759999999999998</v>
      </c>
      <c r="H3715">
        <v>5.452</v>
      </c>
      <c r="I3715">
        <v>7.9580000000000002</v>
      </c>
      <c r="J3715">
        <v>4.4089999999999998</v>
      </c>
      <c r="K3715">
        <v>4.2409999999999997</v>
      </c>
      <c r="L3715">
        <v>23.396000000000001</v>
      </c>
    </row>
    <row r="3716" spans="1:12">
      <c r="A3716" s="15">
        <v>2010</v>
      </c>
      <c r="B3716">
        <v>7</v>
      </c>
      <c r="C3716">
        <v>19</v>
      </c>
      <c r="D3716" s="30">
        <f t="shared" si="58"/>
        <v>40378</v>
      </c>
      <c r="E3716">
        <v>302.7</v>
      </c>
      <c r="F3716">
        <v>110.75</v>
      </c>
      <c r="G3716">
        <v>7.7759999999999998</v>
      </c>
      <c r="H3716">
        <v>5.4429999999999996</v>
      </c>
      <c r="I3716">
        <v>7.8280000000000003</v>
      </c>
      <c r="J3716">
        <v>4.4059999999999997</v>
      </c>
      <c r="K3716">
        <v>4.24</v>
      </c>
      <c r="L3716">
        <v>23.363</v>
      </c>
    </row>
    <row r="3717" spans="1:12">
      <c r="A3717" s="15">
        <v>2010</v>
      </c>
      <c r="B3717">
        <v>7</v>
      </c>
      <c r="C3717">
        <v>20</v>
      </c>
      <c r="D3717" s="30">
        <f t="shared" si="58"/>
        <v>40379</v>
      </c>
      <c r="E3717">
        <v>300.62</v>
      </c>
      <c r="F3717">
        <v>109.95</v>
      </c>
      <c r="G3717">
        <v>7.7759999999999998</v>
      </c>
      <c r="H3717">
        <v>5.44</v>
      </c>
      <c r="I3717">
        <v>8.0039999999999996</v>
      </c>
      <c r="J3717">
        <v>4.3970000000000002</v>
      </c>
      <c r="K3717">
        <v>4.2270000000000003</v>
      </c>
      <c r="L3717">
        <v>23.283000000000001</v>
      </c>
    </row>
    <row r="3718" spans="1:12">
      <c r="A3718" s="15">
        <v>2010</v>
      </c>
      <c r="B3718">
        <v>7</v>
      </c>
      <c r="C3718">
        <v>21</v>
      </c>
      <c r="D3718" s="30">
        <f t="shared" si="58"/>
        <v>40380</v>
      </c>
      <c r="E3718">
        <v>300.52</v>
      </c>
      <c r="F3718">
        <v>109.89</v>
      </c>
      <c r="G3718">
        <v>7.774</v>
      </c>
      <c r="H3718">
        <v>5.4489999999999998</v>
      </c>
      <c r="I3718">
        <v>8.0259999999999998</v>
      </c>
      <c r="J3718">
        <v>4.4000000000000004</v>
      </c>
      <c r="K3718">
        <v>4.2309999999999999</v>
      </c>
      <c r="L3718">
        <v>23.335000000000001</v>
      </c>
    </row>
    <row r="3719" spans="1:12">
      <c r="A3719" s="15">
        <v>2010</v>
      </c>
      <c r="B3719">
        <v>7</v>
      </c>
      <c r="C3719">
        <v>22</v>
      </c>
      <c r="D3719" s="30">
        <f t="shared" si="58"/>
        <v>40381</v>
      </c>
      <c r="E3719">
        <v>301.57</v>
      </c>
      <c r="F3719">
        <v>110.26</v>
      </c>
      <c r="G3719">
        <v>7.774</v>
      </c>
      <c r="H3719">
        <v>5.4459999999999997</v>
      </c>
      <c r="I3719">
        <v>7.9509999999999996</v>
      </c>
      <c r="J3719">
        <v>4.4000000000000004</v>
      </c>
      <c r="K3719">
        <v>4.2320000000000002</v>
      </c>
      <c r="L3719">
        <v>23.334</v>
      </c>
    </row>
    <row r="3720" spans="1:12">
      <c r="A3720" s="15">
        <v>2010</v>
      </c>
      <c r="B3720">
        <v>7</v>
      </c>
      <c r="C3720">
        <v>23</v>
      </c>
      <c r="D3720" s="30">
        <f t="shared" si="58"/>
        <v>40382</v>
      </c>
      <c r="E3720">
        <v>304.68</v>
      </c>
      <c r="F3720">
        <v>111.39</v>
      </c>
      <c r="G3720">
        <v>7.774</v>
      </c>
      <c r="H3720">
        <v>5.444</v>
      </c>
      <c r="I3720">
        <v>7.7149999999999999</v>
      </c>
      <c r="J3720">
        <v>4.407</v>
      </c>
      <c r="K3720">
        <v>4.2430000000000003</v>
      </c>
      <c r="L3720">
        <v>23.384</v>
      </c>
    </row>
    <row r="3721" spans="1:12">
      <c r="A3721" s="15">
        <v>2010</v>
      </c>
      <c r="B3721">
        <v>7</v>
      </c>
      <c r="C3721">
        <v>26</v>
      </c>
      <c r="D3721" s="30">
        <f t="shared" si="58"/>
        <v>40385</v>
      </c>
      <c r="E3721">
        <v>303.56</v>
      </c>
      <c r="F3721">
        <v>110.9</v>
      </c>
      <c r="G3721">
        <v>7.774</v>
      </c>
      <c r="H3721">
        <v>5.4349999999999996</v>
      </c>
      <c r="I3721">
        <v>7.8330000000000002</v>
      </c>
      <c r="J3721">
        <v>4.3940000000000001</v>
      </c>
      <c r="K3721">
        <v>4.2279999999999998</v>
      </c>
      <c r="L3721">
        <v>23.273</v>
      </c>
    </row>
    <row r="3722" spans="1:12">
      <c r="A3722" s="15">
        <v>2010</v>
      </c>
      <c r="B3722">
        <v>7</v>
      </c>
      <c r="C3722">
        <v>27</v>
      </c>
      <c r="D3722" s="30">
        <f t="shared" si="58"/>
        <v>40386</v>
      </c>
      <c r="E3722">
        <v>305.31</v>
      </c>
      <c r="F3722">
        <v>111.53</v>
      </c>
      <c r="G3722">
        <v>7.774</v>
      </c>
      <c r="H3722">
        <v>5.4329999999999998</v>
      </c>
      <c r="I3722">
        <v>7.7039999999999997</v>
      </c>
      <c r="J3722">
        <v>4.3959999999999999</v>
      </c>
      <c r="K3722">
        <v>4.2329999999999997</v>
      </c>
      <c r="L3722">
        <v>23.289000000000001</v>
      </c>
    </row>
    <row r="3723" spans="1:12">
      <c r="A3723" s="15">
        <v>2010</v>
      </c>
      <c r="B3723">
        <v>7</v>
      </c>
      <c r="C3723">
        <v>28</v>
      </c>
      <c r="D3723" s="30">
        <f t="shared" si="58"/>
        <v>40387</v>
      </c>
      <c r="E3723">
        <v>304.45999999999998</v>
      </c>
      <c r="F3723">
        <v>111.19</v>
      </c>
      <c r="G3723">
        <v>7.774</v>
      </c>
      <c r="H3723">
        <v>5.43</v>
      </c>
      <c r="I3723">
        <v>7.7809999999999997</v>
      </c>
      <c r="J3723">
        <v>4.3899999999999997</v>
      </c>
      <c r="K3723">
        <v>4.226</v>
      </c>
      <c r="L3723">
        <v>23.241</v>
      </c>
    </row>
    <row r="3724" spans="1:12">
      <c r="A3724" s="15">
        <v>2010</v>
      </c>
      <c r="B3724">
        <v>7</v>
      </c>
      <c r="C3724">
        <v>29</v>
      </c>
      <c r="D3724" s="30">
        <f t="shared" si="58"/>
        <v>40388</v>
      </c>
      <c r="E3724">
        <v>302.37</v>
      </c>
      <c r="F3724">
        <v>110.39</v>
      </c>
      <c r="G3724">
        <v>7.774</v>
      </c>
      <c r="H3724">
        <v>5.4269999999999996</v>
      </c>
      <c r="I3724">
        <v>7.9580000000000002</v>
      </c>
      <c r="J3724">
        <v>4.3810000000000002</v>
      </c>
      <c r="K3724">
        <v>4.2130000000000001</v>
      </c>
      <c r="L3724">
        <v>23.161000000000001</v>
      </c>
    </row>
    <row r="3725" spans="1:12">
      <c r="A3725" s="15">
        <v>2010</v>
      </c>
      <c r="B3725">
        <v>7</v>
      </c>
      <c r="C3725">
        <v>30</v>
      </c>
      <c r="D3725" s="30">
        <f t="shared" si="58"/>
        <v>40389</v>
      </c>
      <c r="E3725">
        <v>298.91000000000003</v>
      </c>
      <c r="F3725">
        <v>109.08</v>
      </c>
      <c r="G3725">
        <v>7.774</v>
      </c>
      <c r="H3725">
        <v>5.4240000000000004</v>
      </c>
      <c r="I3725">
        <v>8.2479999999999993</v>
      </c>
      <c r="J3725">
        <v>4.367</v>
      </c>
      <c r="K3725">
        <v>4.194</v>
      </c>
      <c r="L3725">
        <v>23.047000000000001</v>
      </c>
    </row>
    <row r="3726" spans="1:12">
      <c r="A3726" s="15">
        <v>2010</v>
      </c>
      <c r="B3726">
        <v>8</v>
      </c>
      <c r="C3726">
        <v>2</v>
      </c>
      <c r="D3726" s="30">
        <f t="shared" si="58"/>
        <v>40392</v>
      </c>
      <c r="E3726">
        <v>299.14</v>
      </c>
      <c r="F3726">
        <v>109.12</v>
      </c>
      <c r="G3726">
        <v>7.774</v>
      </c>
      <c r="H3726">
        <v>5.4189999999999996</v>
      </c>
      <c r="I3726">
        <v>8.2509999999999994</v>
      </c>
      <c r="J3726">
        <v>4.3609999999999998</v>
      </c>
      <c r="K3726">
        <v>4.1879999999999997</v>
      </c>
      <c r="L3726">
        <v>22.997</v>
      </c>
    </row>
    <row r="3727" spans="1:12">
      <c r="A3727" s="15">
        <v>2010</v>
      </c>
      <c r="B3727">
        <v>8</v>
      </c>
      <c r="C3727">
        <v>3</v>
      </c>
      <c r="D3727" s="30">
        <f t="shared" si="58"/>
        <v>40393</v>
      </c>
      <c r="E3727">
        <v>299.85000000000002</v>
      </c>
      <c r="F3727">
        <v>109.36</v>
      </c>
      <c r="G3727">
        <v>7.77</v>
      </c>
      <c r="H3727">
        <v>5.4119999999999999</v>
      </c>
      <c r="I3727">
        <v>8.2010000000000005</v>
      </c>
      <c r="J3727">
        <v>4.359</v>
      </c>
      <c r="K3727">
        <v>4.1870000000000003</v>
      </c>
      <c r="L3727">
        <v>22.962</v>
      </c>
    </row>
    <row r="3728" spans="1:12">
      <c r="A3728" s="15">
        <v>2010</v>
      </c>
      <c r="B3728">
        <v>8</v>
      </c>
      <c r="C3728">
        <v>4</v>
      </c>
      <c r="D3728" s="30">
        <f t="shared" si="58"/>
        <v>40394</v>
      </c>
      <c r="E3728">
        <v>302.16000000000003</v>
      </c>
      <c r="F3728">
        <v>110.2</v>
      </c>
      <c r="G3728">
        <v>7.77</v>
      </c>
      <c r="H3728">
        <v>5.4089999999999998</v>
      </c>
      <c r="I3728">
        <v>8.0250000000000004</v>
      </c>
      <c r="J3728">
        <v>4.3630000000000004</v>
      </c>
      <c r="K3728">
        <v>4.194</v>
      </c>
      <c r="L3728">
        <v>22.992000000000001</v>
      </c>
    </row>
    <row r="3729" spans="1:12">
      <c r="A3729" s="15">
        <v>2010</v>
      </c>
      <c r="B3729">
        <v>8</v>
      </c>
      <c r="C3729">
        <v>5</v>
      </c>
      <c r="D3729" s="30">
        <f t="shared" si="58"/>
        <v>40395</v>
      </c>
      <c r="E3729">
        <v>301.05</v>
      </c>
      <c r="F3729">
        <v>109.76</v>
      </c>
      <c r="G3729">
        <v>7.77</v>
      </c>
      <c r="H3729">
        <v>5.407</v>
      </c>
      <c r="I3729">
        <v>8.125</v>
      </c>
      <c r="J3729">
        <v>4.3559999999999999</v>
      </c>
      <c r="K3729">
        <v>4.1859999999999999</v>
      </c>
      <c r="L3729">
        <v>22.937000000000001</v>
      </c>
    </row>
    <row r="3730" spans="1:12">
      <c r="A3730" s="15">
        <v>2010</v>
      </c>
      <c r="B3730">
        <v>8</v>
      </c>
      <c r="C3730">
        <v>6</v>
      </c>
      <c r="D3730" s="30">
        <f t="shared" si="58"/>
        <v>40396</v>
      </c>
      <c r="E3730">
        <v>297.61</v>
      </c>
      <c r="F3730">
        <v>108.46</v>
      </c>
      <c r="G3730">
        <v>7.77</v>
      </c>
      <c r="H3730">
        <v>5.4039999999999999</v>
      </c>
      <c r="I3730">
        <v>8.4160000000000004</v>
      </c>
      <c r="J3730">
        <v>4.3419999999999996</v>
      </c>
      <c r="K3730">
        <v>4.1669999999999998</v>
      </c>
      <c r="L3730">
        <v>22.823</v>
      </c>
    </row>
    <row r="3731" spans="1:12">
      <c r="A3731" s="15">
        <v>2010</v>
      </c>
      <c r="B3731">
        <v>8</v>
      </c>
      <c r="C3731">
        <v>9</v>
      </c>
      <c r="D3731" s="30">
        <f t="shared" si="58"/>
        <v>40399</v>
      </c>
      <c r="E3731">
        <v>298.16000000000003</v>
      </c>
      <c r="F3731">
        <v>108.7</v>
      </c>
      <c r="G3731">
        <v>7.7679999999999998</v>
      </c>
      <c r="H3731">
        <v>5.407</v>
      </c>
      <c r="I3731">
        <v>8.36</v>
      </c>
      <c r="J3731">
        <v>4.3470000000000004</v>
      </c>
      <c r="K3731">
        <v>4.173</v>
      </c>
      <c r="L3731">
        <v>22.869</v>
      </c>
    </row>
    <row r="3732" spans="1:12">
      <c r="A3732" s="15">
        <v>2010</v>
      </c>
      <c r="B3732">
        <v>8</v>
      </c>
      <c r="C3732">
        <v>10</v>
      </c>
      <c r="D3732" s="30">
        <f t="shared" si="58"/>
        <v>40400</v>
      </c>
      <c r="E3732">
        <v>300.42</v>
      </c>
      <c r="F3732">
        <v>109.52</v>
      </c>
      <c r="G3732">
        <v>7.7679999999999998</v>
      </c>
      <c r="H3732">
        <v>5.4039999999999999</v>
      </c>
      <c r="I3732">
        <v>8.1859999999999999</v>
      </c>
      <c r="J3732">
        <v>4.351</v>
      </c>
      <c r="K3732">
        <v>4.18</v>
      </c>
      <c r="L3732">
        <v>22.899000000000001</v>
      </c>
    </row>
    <row r="3733" spans="1:12">
      <c r="A3733" s="15">
        <v>2010</v>
      </c>
      <c r="B3733">
        <v>8</v>
      </c>
      <c r="C3733">
        <v>11</v>
      </c>
      <c r="D3733" s="30">
        <f t="shared" si="58"/>
        <v>40401</v>
      </c>
      <c r="E3733">
        <v>301.05</v>
      </c>
      <c r="F3733">
        <v>109.73</v>
      </c>
      <c r="G3733">
        <v>7.7679999999999998</v>
      </c>
      <c r="H3733">
        <v>5.4009999999999998</v>
      </c>
      <c r="I3733">
        <v>8.1449999999999996</v>
      </c>
      <c r="J3733">
        <v>4.3499999999999996</v>
      </c>
      <c r="K3733">
        <v>4.18</v>
      </c>
      <c r="L3733">
        <v>22.887</v>
      </c>
    </row>
    <row r="3734" spans="1:12">
      <c r="A3734" s="15">
        <v>2010</v>
      </c>
      <c r="B3734">
        <v>8</v>
      </c>
      <c r="C3734">
        <v>12</v>
      </c>
      <c r="D3734" s="30">
        <f t="shared" si="58"/>
        <v>40402</v>
      </c>
      <c r="E3734">
        <v>301.8</v>
      </c>
      <c r="F3734">
        <v>109.99</v>
      </c>
      <c r="G3734">
        <v>7.7679999999999998</v>
      </c>
      <c r="H3734">
        <v>5.3979999999999997</v>
      </c>
      <c r="I3734">
        <v>8.0830000000000002</v>
      </c>
      <c r="J3734">
        <v>4.351</v>
      </c>
      <c r="K3734">
        <v>4.1820000000000004</v>
      </c>
      <c r="L3734">
        <v>22.893000000000001</v>
      </c>
    </row>
    <row r="3735" spans="1:12">
      <c r="A3735" s="15">
        <v>2010</v>
      </c>
      <c r="B3735">
        <v>8</v>
      </c>
      <c r="C3735">
        <v>13</v>
      </c>
      <c r="D3735" s="30">
        <f t="shared" si="58"/>
        <v>40403</v>
      </c>
      <c r="E3735">
        <v>300.08</v>
      </c>
      <c r="F3735">
        <v>109.33</v>
      </c>
      <c r="G3735">
        <v>7.7679999999999998</v>
      </c>
      <c r="H3735">
        <v>5.3959999999999999</v>
      </c>
      <c r="I3735">
        <v>8.2330000000000005</v>
      </c>
      <c r="J3735">
        <v>4.343</v>
      </c>
      <c r="K3735">
        <v>4.1710000000000003</v>
      </c>
      <c r="L3735">
        <v>22.821999999999999</v>
      </c>
    </row>
    <row r="3736" spans="1:12">
      <c r="A3736" s="15">
        <v>2010</v>
      </c>
      <c r="B3736">
        <v>8</v>
      </c>
      <c r="C3736">
        <v>16</v>
      </c>
      <c r="D3736" s="30">
        <f t="shared" si="58"/>
        <v>40406</v>
      </c>
      <c r="E3736">
        <v>302.12</v>
      </c>
      <c r="F3736">
        <v>110.02</v>
      </c>
      <c r="G3736">
        <v>7.7679999999999998</v>
      </c>
      <c r="H3736">
        <v>5.3869999999999996</v>
      </c>
      <c r="I3736">
        <v>8.0939999999999994</v>
      </c>
      <c r="J3736">
        <v>4.3410000000000002</v>
      </c>
      <c r="K3736">
        <v>4.1719999999999997</v>
      </c>
      <c r="L3736">
        <v>22.797000000000001</v>
      </c>
    </row>
    <row r="3737" spans="1:12">
      <c r="A3737" s="15">
        <v>2010</v>
      </c>
      <c r="B3737">
        <v>8</v>
      </c>
      <c r="C3737">
        <v>17</v>
      </c>
      <c r="D3737" s="30">
        <f t="shared" si="58"/>
        <v>40407</v>
      </c>
      <c r="E3737">
        <v>299.3</v>
      </c>
      <c r="F3737">
        <v>108.94</v>
      </c>
      <c r="G3737">
        <v>7.7679999999999998</v>
      </c>
      <c r="H3737">
        <v>5.3849999999999998</v>
      </c>
      <c r="I3737">
        <v>8.2919999999999998</v>
      </c>
      <c r="J3737">
        <v>4.3380000000000001</v>
      </c>
      <c r="K3737">
        <v>4.1660000000000004</v>
      </c>
      <c r="L3737">
        <v>22.753</v>
      </c>
    </row>
    <row r="3738" spans="1:12">
      <c r="A3738" s="15">
        <v>2010</v>
      </c>
      <c r="B3738">
        <v>8</v>
      </c>
      <c r="C3738">
        <v>18</v>
      </c>
      <c r="D3738" s="30">
        <f t="shared" si="58"/>
        <v>40408</v>
      </c>
      <c r="E3738">
        <v>303.14</v>
      </c>
      <c r="F3738">
        <v>110.35</v>
      </c>
      <c r="G3738">
        <v>7.7679999999999998</v>
      </c>
      <c r="H3738">
        <v>5.3819999999999997</v>
      </c>
      <c r="I3738">
        <v>7.99</v>
      </c>
      <c r="J3738">
        <v>4.3470000000000004</v>
      </c>
      <c r="K3738">
        <v>4.18</v>
      </c>
      <c r="L3738">
        <v>22.821999999999999</v>
      </c>
    </row>
    <row r="3739" spans="1:12">
      <c r="A3739" s="15">
        <v>2010</v>
      </c>
      <c r="B3739">
        <v>8</v>
      </c>
      <c r="C3739">
        <v>20</v>
      </c>
      <c r="D3739" s="30">
        <f t="shared" si="58"/>
        <v>40410</v>
      </c>
      <c r="E3739">
        <v>298.35000000000002</v>
      </c>
      <c r="F3739">
        <v>108.52</v>
      </c>
      <c r="G3739">
        <v>7.7679999999999998</v>
      </c>
      <c r="H3739">
        <v>5.3760000000000003</v>
      </c>
      <c r="I3739">
        <v>8.3770000000000007</v>
      </c>
      <c r="J3739">
        <v>4.3310000000000004</v>
      </c>
      <c r="K3739">
        <v>4.157</v>
      </c>
      <c r="L3739">
        <v>22.678000000000001</v>
      </c>
    </row>
    <row r="3740" spans="1:12">
      <c r="A3740" s="15">
        <v>2010</v>
      </c>
      <c r="B3740">
        <v>8</v>
      </c>
      <c r="C3740">
        <v>23</v>
      </c>
      <c r="D3740" s="30">
        <f t="shared" si="58"/>
        <v>40413</v>
      </c>
      <c r="E3740">
        <v>301.36</v>
      </c>
      <c r="F3740">
        <v>109.57</v>
      </c>
      <c r="G3740">
        <v>7.6859999999999999</v>
      </c>
      <c r="H3740">
        <v>5.4130000000000003</v>
      </c>
      <c r="I3740">
        <v>8.1750000000000007</v>
      </c>
      <c r="J3740">
        <v>4.3659999999999997</v>
      </c>
      <c r="K3740">
        <v>4.1950000000000003</v>
      </c>
      <c r="L3740">
        <v>22.988</v>
      </c>
    </row>
    <row r="3741" spans="1:12">
      <c r="A3741" s="15">
        <v>2010</v>
      </c>
      <c r="B3741">
        <v>8</v>
      </c>
      <c r="C3741">
        <v>24</v>
      </c>
      <c r="D3741" s="30">
        <f t="shared" si="58"/>
        <v>40414</v>
      </c>
      <c r="E3741">
        <v>301.13</v>
      </c>
      <c r="F3741">
        <v>109.46</v>
      </c>
      <c r="G3741">
        <v>7.6859999999999999</v>
      </c>
      <c r="H3741">
        <v>5.41</v>
      </c>
      <c r="I3741">
        <v>8.1880000000000006</v>
      </c>
      <c r="J3741">
        <v>4.3659999999999997</v>
      </c>
      <c r="K3741">
        <v>4.194</v>
      </c>
      <c r="L3741">
        <v>22.975999999999999</v>
      </c>
    </row>
    <row r="3742" spans="1:12">
      <c r="A3742" s="15">
        <v>2010</v>
      </c>
      <c r="B3742">
        <v>8</v>
      </c>
      <c r="C3742">
        <v>25</v>
      </c>
      <c r="D3742" s="30">
        <f t="shared" si="58"/>
        <v>40415</v>
      </c>
      <c r="E3742">
        <v>300.85000000000002</v>
      </c>
      <c r="F3742">
        <v>109.33</v>
      </c>
      <c r="G3742">
        <v>7.6859999999999999</v>
      </c>
      <c r="H3742">
        <v>5.407</v>
      </c>
      <c r="I3742">
        <v>8.2210000000000001</v>
      </c>
      <c r="J3742">
        <v>4.3620000000000001</v>
      </c>
      <c r="K3742">
        <v>4.1900000000000004</v>
      </c>
      <c r="L3742">
        <v>22.942</v>
      </c>
    </row>
    <row r="3743" spans="1:12">
      <c r="A3743" s="15">
        <v>2010</v>
      </c>
      <c r="B3743">
        <v>8</v>
      </c>
      <c r="C3743">
        <v>26</v>
      </c>
      <c r="D3743" s="30">
        <f t="shared" si="58"/>
        <v>40416</v>
      </c>
      <c r="E3743">
        <v>300.64999999999998</v>
      </c>
      <c r="F3743">
        <v>109.23</v>
      </c>
      <c r="G3743">
        <v>7.6859999999999999</v>
      </c>
      <c r="H3743">
        <v>5.4050000000000002</v>
      </c>
      <c r="I3743">
        <v>8.2469999999999999</v>
      </c>
      <c r="J3743">
        <v>4.3579999999999997</v>
      </c>
      <c r="K3743">
        <v>4.1849999999999996</v>
      </c>
      <c r="L3743">
        <v>22.908999999999999</v>
      </c>
    </row>
    <row r="3744" spans="1:12">
      <c r="A3744" s="15">
        <v>2010</v>
      </c>
      <c r="B3744">
        <v>8</v>
      </c>
      <c r="C3744">
        <v>27</v>
      </c>
      <c r="D3744" s="30">
        <f t="shared" si="58"/>
        <v>40417</v>
      </c>
      <c r="E3744">
        <v>299.04000000000002</v>
      </c>
      <c r="F3744">
        <v>108.61</v>
      </c>
      <c r="G3744">
        <v>7.6859999999999999</v>
      </c>
      <c r="H3744">
        <v>5.4020000000000001</v>
      </c>
      <c r="I3744">
        <v>8.3889999999999993</v>
      </c>
      <c r="J3744">
        <v>4.3499999999999996</v>
      </c>
      <c r="K3744">
        <v>4.1749999999999998</v>
      </c>
      <c r="L3744">
        <v>22.841999999999999</v>
      </c>
    </row>
    <row r="3745" spans="1:12">
      <c r="A3745" s="15">
        <v>2010</v>
      </c>
      <c r="B3745">
        <v>8</v>
      </c>
      <c r="C3745">
        <v>30</v>
      </c>
      <c r="D3745" s="30">
        <f t="shared" si="58"/>
        <v>40420</v>
      </c>
      <c r="E3745">
        <v>302.49</v>
      </c>
      <c r="F3745">
        <v>110.12</v>
      </c>
      <c r="G3745">
        <v>7.6859999999999999</v>
      </c>
      <c r="H3745">
        <v>5.3940000000000001</v>
      </c>
      <c r="I3745">
        <v>8.0090000000000003</v>
      </c>
      <c r="J3745">
        <v>4.3680000000000003</v>
      </c>
      <c r="K3745">
        <v>4.2</v>
      </c>
      <c r="L3745">
        <v>22.948</v>
      </c>
    </row>
    <row r="3746" spans="1:12">
      <c r="A3746" s="15">
        <v>2010</v>
      </c>
      <c r="B3746">
        <v>8</v>
      </c>
      <c r="C3746">
        <v>31</v>
      </c>
      <c r="D3746" s="30">
        <f t="shared" si="58"/>
        <v>40421</v>
      </c>
      <c r="E3746">
        <v>300.69</v>
      </c>
      <c r="F3746">
        <v>109.43</v>
      </c>
      <c r="G3746">
        <v>7.6829999999999998</v>
      </c>
      <c r="H3746">
        <v>5.3869999999999996</v>
      </c>
      <c r="I3746">
        <v>8.1639999999999997</v>
      </c>
      <c r="J3746">
        <v>4.3570000000000002</v>
      </c>
      <c r="K3746">
        <v>4.1859999999999999</v>
      </c>
      <c r="L3746">
        <v>22.846</v>
      </c>
    </row>
    <row r="3747" spans="1:12">
      <c r="A3747" s="15">
        <v>2010</v>
      </c>
      <c r="B3747">
        <v>9</v>
      </c>
      <c r="C3747">
        <v>1</v>
      </c>
      <c r="D3747" s="30">
        <f t="shared" si="58"/>
        <v>40422</v>
      </c>
      <c r="E3747">
        <v>301.45999999999998</v>
      </c>
      <c r="F3747">
        <v>109.71</v>
      </c>
      <c r="G3747">
        <v>7.6829999999999998</v>
      </c>
      <c r="H3747">
        <v>5.3869999999999996</v>
      </c>
      <c r="I3747">
        <v>8.1020000000000003</v>
      </c>
      <c r="J3747">
        <v>4.3600000000000003</v>
      </c>
      <c r="K3747">
        <v>4.1900000000000004</v>
      </c>
      <c r="L3747">
        <v>22.864999999999998</v>
      </c>
    </row>
    <row r="3748" spans="1:12">
      <c r="A3748" s="15">
        <v>2010</v>
      </c>
      <c r="B3748">
        <v>9</v>
      </c>
      <c r="C3748">
        <v>2</v>
      </c>
      <c r="D3748" s="30">
        <f t="shared" si="58"/>
        <v>40423</v>
      </c>
      <c r="E3748">
        <v>302.27</v>
      </c>
      <c r="F3748">
        <v>109.99</v>
      </c>
      <c r="G3748">
        <v>7.6829999999999998</v>
      </c>
      <c r="H3748">
        <v>5.3840000000000003</v>
      </c>
      <c r="I3748">
        <v>8.0470000000000006</v>
      </c>
      <c r="J3748">
        <v>4.359</v>
      </c>
      <c r="K3748">
        <v>4.1900000000000004</v>
      </c>
      <c r="L3748">
        <v>22.856999999999999</v>
      </c>
    </row>
    <row r="3749" spans="1:12">
      <c r="A3749" s="15">
        <v>2010</v>
      </c>
      <c r="B3749">
        <v>9</v>
      </c>
      <c r="C3749">
        <v>3</v>
      </c>
      <c r="D3749" s="30">
        <f t="shared" si="58"/>
        <v>40424</v>
      </c>
      <c r="E3749">
        <v>300.66000000000003</v>
      </c>
      <c r="F3749">
        <v>109.37</v>
      </c>
      <c r="G3749">
        <v>7.6829999999999998</v>
      </c>
      <c r="H3749">
        <v>5.3810000000000002</v>
      </c>
      <c r="I3749">
        <v>8.0730000000000004</v>
      </c>
      <c r="J3749">
        <v>4.3760000000000003</v>
      </c>
      <c r="K3749">
        <v>4.2060000000000004</v>
      </c>
      <c r="L3749">
        <v>22.934999999999999</v>
      </c>
    </row>
    <row r="3750" spans="1:12">
      <c r="A3750" s="15">
        <v>2010</v>
      </c>
      <c r="B3750">
        <v>9</v>
      </c>
      <c r="C3750">
        <v>6</v>
      </c>
      <c r="D3750" s="30">
        <f t="shared" si="58"/>
        <v>40427</v>
      </c>
      <c r="E3750">
        <v>300.35000000000002</v>
      </c>
      <c r="F3750">
        <v>109.18</v>
      </c>
      <c r="G3750">
        <v>7.7089999999999996</v>
      </c>
      <c r="H3750">
        <v>5.5410000000000004</v>
      </c>
      <c r="I3750">
        <v>8.16</v>
      </c>
      <c r="J3750">
        <v>4.4770000000000003</v>
      </c>
      <c r="K3750">
        <v>4.3019999999999996</v>
      </c>
      <c r="L3750">
        <v>23.879000000000001</v>
      </c>
    </row>
    <row r="3751" spans="1:12">
      <c r="A3751" s="15">
        <v>2010</v>
      </c>
      <c r="B3751">
        <v>9</v>
      </c>
      <c r="C3751">
        <v>7</v>
      </c>
      <c r="D3751" s="30">
        <f t="shared" si="58"/>
        <v>40428</v>
      </c>
      <c r="E3751">
        <v>300.07</v>
      </c>
      <c r="F3751">
        <v>109.05</v>
      </c>
      <c r="G3751">
        <v>7.7089999999999996</v>
      </c>
      <c r="H3751">
        <v>5.5380000000000003</v>
      </c>
      <c r="I3751">
        <v>8.19</v>
      </c>
      <c r="J3751">
        <v>4.4740000000000002</v>
      </c>
      <c r="K3751">
        <v>4.298</v>
      </c>
      <c r="L3751">
        <v>23.847000000000001</v>
      </c>
    </row>
    <row r="3752" spans="1:12">
      <c r="A3752" s="15">
        <v>2010</v>
      </c>
      <c r="B3752">
        <v>9</v>
      </c>
      <c r="C3752">
        <v>8</v>
      </c>
      <c r="D3752" s="30">
        <f t="shared" si="58"/>
        <v>40429</v>
      </c>
      <c r="E3752">
        <v>302.83999999999997</v>
      </c>
      <c r="F3752">
        <v>110.05</v>
      </c>
      <c r="G3752">
        <v>7.7089999999999996</v>
      </c>
      <c r="H3752">
        <v>5.5350000000000001</v>
      </c>
      <c r="I3752">
        <v>7.9820000000000002</v>
      </c>
      <c r="J3752">
        <v>4.4779999999999998</v>
      </c>
      <c r="K3752">
        <v>4.3070000000000004</v>
      </c>
      <c r="L3752">
        <v>23.884</v>
      </c>
    </row>
    <row r="3753" spans="1:12">
      <c r="A3753" s="15">
        <v>2010</v>
      </c>
      <c r="B3753">
        <v>9</v>
      </c>
      <c r="C3753">
        <v>9</v>
      </c>
      <c r="D3753" s="30">
        <f t="shared" si="58"/>
        <v>40430</v>
      </c>
      <c r="E3753">
        <v>301.87</v>
      </c>
      <c r="F3753">
        <v>109.67</v>
      </c>
      <c r="G3753">
        <v>7.7089999999999996</v>
      </c>
      <c r="H3753">
        <v>5.5330000000000004</v>
      </c>
      <c r="I3753">
        <v>8.0679999999999996</v>
      </c>
      <c r="J3753">
        <v>4.4720000000000004</v>
      </c>
      <c r="K3753">
        <v>4.2990000000000004</v>
      </c>
      <c r="L3753">
        <v>23.834</v>
      </c>
    </row>
    <row r="3754" spans="1:12">
      <c r="A3754" s="15">
        <v>2010</v>
      </c>
      <c r="B3754">
        <v>9</v>
      </c>
      <c r="C3754">
        <v>13</v>
      </c>
      <c r="D3754" s="30">
        <f t="shared" si="58"/>
        <v>40434</v>
      </c>
      <c r="E3754">
        <v>303.10000000000002</v>
      </c>
      <c r="F3754">
        <v>110.03</v>
      </c>
      <c r="G3754">
        <v>7.7060000000000004</v>
      </c>
      <c r="H3754">
        <v>5.5170000000000003</v>
      </c>
      <c r="I3754">
        <v>8.0109999999999992</v>
      </c>
      <c r="J3754">
        <v>4.4610000000000003</v>
      </c>
      <c r="K3754">
        <v>4.2889999999999997</v>
      </c>
      <c r="L3754">
        <v>23.719000000000001</v>
      </c>
    </row>
    <row r="3755" spans="1:12">
      <c r="A3755" s="15">
        <v>2010</v>
      </c>
      <c r="B3755">
        <v>9</v>
      </c>
      <c r="C3755">
        <v>14</v>
      </c>
      <c r="D3755" s="30">
        <f t="shared" si="58"/>
        <v>40435</v>
      </c>
      <c r="E3755">
        <v>301.95</v>
      </c>
      <c r="F3755">
        <v>109.58</v>
      </c>
      <c r="G3755">
        <v>7.7060000000000004</v>
      </c>
      <c r="H3755">
        <v>5.5140000000000002</v>
      </c>
      <c r="I3755">
        <v>8.1120000000000001</v>
      </c>
      <c r="J3755">
        <v>4.4550000000000001</v>
      </c>
      <c r="K3755">
        <v>4.2809999999999997</v>
      </c>
      <c r="L3755">
        <v>23.664999999999999</v>
      </c>
    </row>
    <row r="3756" spans="1:12">
      <c r="A3756" s="15">
        <v>2010</v>
      </c>
      <c r="B3756">
        <v>9</v>
      </c>
      <c r="C3756">
        <v>15</v>
      </c>
      <c r="D3756" s="30">
        <f t="shared" si="58"/>
        <v>40436</v>
      </c>
      <c r="E3756">
        <v>301.83999999999997</v>
      </c>
      <c r="F3756">
        <v>109.51</v>
      </c>
      <c r="G3756">
        <v>7.7060000000000004</v>
      </c>
      <c r="H3756">
        <v>5.5110000000000001</v>
      </c>
      <c r="I3756">
        <v>8.1310000000000002</v>
      </c>
      <c r="J3756">
        <v>4.4509999999999996</v>
      </c>
      <c r="K3756">
        <v>4.2770000000000001</v>
      </c>
      <c r="L3756">
        <v>23.634</v>
      </c>
    </row>
    <row r="3757" spans="1:12">
      <c r="A3757" s="15">
        <v>2010</v>
      </c>
      <c r="B3757">
        <v>9</v>
      </c>
      <c r="C3757">
        <v>16</v>
      </c>
      <c r="D3757" s="30">
        <f t="shared" si="58"/>
        <v>40437</v>
      </c>
      <c r="E3757">
        <v>299.93</v>
      </c>
      <c r="F3757">
        <v>108.78</v>
      </c>
      <c r="G3757">
        <v>7.7060000000000004</v>
      </c>
      <c r="H3757">
        <v>5.5090000000000003</v>
      </c>
      <c r="I3757">
        <v>8.2929999999999993</v>
      </c>
      <c r="J3757">
        <v>4.4420000000000002</v>
      </c>
      <c r="K3757">
        <v>4.2649999999999997</v>
      </c>
      <c r="L3757">
        <v>23.562000000000001</v>
      </c>
    </row>
    <row r="3758" spans="1:12">
      <c r="A3758" s="15">
        <v>2010</v>
      </c>
      <c r="B3758">
        <v>9</v>
      </c>
      <c r="C3758">
        <v>17</v>
      </c>
      <c r="D3758" s="30">
        <f t="shared" si="58"/>
        <v>40438</v>
      </c>
      <c r="E3758">
        <v>299.56</v>
      </c>
      <c r="F3758">
        <v>108.62</v>
      </c>
      <c r="G3758">
        <v>7.7060000000000004</v>
      </c>
      <c r="H3758">
        <v>5.5060000000000002</v>
      </c>
      <c r="I3758">
        <v>8.3320000000000007</v>
      </c>
      <c r="J3758">
        <v>4.4379999999999997</v>
      </c>
      <c r="K3758">
        <v>4.2610000000000001</v>
      </c>
      <c r="L3758">
        <v>23.524999999999999</v>
      </c>
    </row>
    <row r="3759" spans="1:12">
      <c r="A3759" s="15">
        <v>2010</v>
      </c>
      <c r="B3759">
        <v>9</v>
      </c>
      <c r="C3759">
        <v>20</v>
      </c>
      <c r="D3759" s="30">
        <f t="shared" si="58"/>
        <v>40441</v>
      </c>
      <c r="E3759">
        <v>299.94</v>
      </c>
      <c r="F3759">
        <v>108.69</v>
      </c>
      <c r="G3759">
        <v>7.7060000000000004</v>
      </c>
      <c r="H3759">
        <v>5.4980000000000002</v>
      </c>
      <c r="I3759">
        <v>8.3330000000000002</v>
      </c>
      <c r="J3759">
        <v>4.43</v>
      </c>
      <c r="K3759">
        <v>4.2530000000000001</v>
      </c>
      <c r="L3759">
        <v>23.451000000000001</v>
      </c>
    </row>
    <row r="3760" spans="1:12">
      <c r="A3760" s="15">
        <v>2010</v>
      </c>
      <c r="B3760">
        <v>9</v>
      </c>
      <c r="C3760">
        <v>21</v>
      </c>
      <c r="D3760" s="30">
        <f t="shared" si="58"/>
        <v>40442</v>
      </c>
      <c r="E3760">
        <v>299.36</v>
      </c>
      <c r="F3760">
        <v>108.45</v>
      </c>
      <c r="G3760">
        <v>7.7060000000000004</v>
      </c>
      <c r="H3760">
        <v>5.4950000000000001</v>
      </c>
      <c r="I3760">
        <v>8.39</v>
      </c>
      <c r="J3760">
        <v>4.4249999999999998</v>
      </c>
      <c r="K3760">
        <v>4.2469999999999999</v>
      </c>
      <c r="L3760">
        <v>23.41</v>
      </c>
    </row>
    <row r="3761" spans="1:12">
      <c r="A3761" s="15">
        <v>2010</v>
      </c>
      <c r="B3761">
        <v>9</v>
      </c>
      <c r="C3761">
        <v>22</v>
      </c>
      <c r="D3761" s="30">
        <f t="shared" si="58"/>
        <v>40443</v>
      </c>
      <c r="E3761">
        <v>304.39</v>
      </c>
      <c r="F3761">
        <v>110.29</v>
      </c>
      <c r="G3761">
        <v>7.7060000000000004</v>
      </c>
      <c r="H3761">
        <v>5.492</v>
      </c>
      <c r="I3761">
        <v>8</v>
      </c>
      <c r="J3761">
        <v>4.4359999999999999</v>
      </c>
      <c r="K3761">
        <v>4.266</v>
      </c>
      <c r="L3761">
        <v>23.5</v>
      </c>
    </row>
    <row r="3762" spans="1:12">
      <c r="A3762" s="15">
        <v>2010</v>
      </c>
      <c r="B3762">
        <v>9</v>
      </c>
      <c r="C3762">
        <v>23</v>
      </c>
      <c r="D3762" s="30">
        <f t="shared" si="58"/>
        <v>40444</v>
      </c>
      <c r="E3762">
        <v>302.27</v>
      </c>
      <c r="F3762">
        <v>109.48</v>
      </c>
      <c r="G3762">
        <v>7.7060000000000004</v>
      </c>
      <c r="H3762">
        <v>5.4889999999999999</v>
      </c>
      <c r="I3762">
        <v>8.1760000000000002</v>
      </c>
      <c r="J3762">
        <v>4.4279999999999999</v>
      </c>
      <c r="K3762">
        <v>4.2539999999999996</v>
      </c>
      <c r="L3762">
        <v>23.425999999999998</v>
      </c>
    </row>
    <row r="3763" spans="1:12">
      <c r="A3763" s="15">
        <v>2010</v>
      </c>
      <c r="B3763">
        <v>9</v>
      </c>
      <c r="C3763">
        <v>24</v>
      </c>
      <c r="D3763" s="30">
        <f t="shared" si="58"/>
        <v>40445</v>
      </c>
      <c r="E3763">
        <v>302.58</v>
      </c>
      <c r="F3763">
        <v>109.57</v>
      </c>
      <c r="G3763">
        <v>7.7060000000000004</v>
      </c>
      <c r="H3763">
        <v>5.4859999999999998</v>
      </c>
      <c r="I3763">
        <v>8.1609999999999996</v>
      </c>
      <c r="J3763">
        <v>4.4249999999999998</v>
      </c>
      <c r="K3763">
        <v>4.2519999999999998</v>
      </c>
      <c r="L3763">
        <v>23.405999999999999</v>
      </c>
    </row>
    <row r="3764" spans="1:12">
      <c r="A3764" s="15">
        <v>2010</v>
      </c>
      <c r="B3764">
        <v>9</v>
      </c>
      <c r="C3764">
        <v>27</v>
      </c>
      <c r="D3764" s="30">
        <f t="shared" si="58"/>
        <v>40448</v>
      </c>
      <c r="E3764">
        <v>301.56</v>
      </c>
      <c r="F3764">
        <v>109.19</v>
      </c>
      <c r="G3764">
        <v>7.6630000000000003</v>
      </c>
      <c r="H3764">
        <v>5.5439999999999996</v>
      </c>
      <c r="I3764">
        <v>8.2490000000000006</v>
      </c>
      <c r="J3764">
        <v>4.4580000000000002</v>
      </c>
      <c r="K3764">
        <v>4.2809999999999997</v>
      </c>
      <c r="L3764">
        <v>23.826000000000001</v>
      </c>
    </row>
    <row r="3765" spans="1:12">
      <c r="A3765" s="15">
        <v>2010</v>
      </c>
      <c r="B3765">
        <v>9</v>
      </c>
      <c r="C3765">
        <v>28</v>
      </c>
      <c r="D3765" s="30">
        <f t="shared" si="58"/>
        <v>40449</v>
      </c>
      <c r="E3765">
        <v>301.14999999999998</v>
      </c>
      <c r="F3765">
        <v>109.01</v>
      </c>
      <c r="G3765">
        <v>7.6630000000000003</v>
      </c>
      <c r="H3765">
        <v>5.5410000000000004</v>
      </c>
      <c r="I3765">
        <v>8.2919999999999998</v>
      </c>
      <c r="J3765">
        <v>4.4530000000000003</v>
      </c>
      <c r="K3765">
        <v>4.2759999999999998</v>
      </c>
      <c r="L3765">
        <v>23.788</v>
      </c>
    </row>
    <row r="3766" spans="1:12">
      <c r="A3766" s="15">
        <v>2010</v>
      </c>
      <c r="B3766">
        <v>9</v>
      </c>
      <c r="C3766">
        <v>29</v>
      </c>
      <c r="D3766" s="30">
        <f t="shared" si="58"/>
        <v>40450</v>
      </c>
      <c r="E3766">
        <v>303.24</v>
      </c>
      <c r="F3766">
        <v>109.76</v>
      </c>
      <c r="G3766">
        <v>7.6630000000000003</v>
      </c>
      <c r="H3766">
        <v>5.5380000000000003</v>
      </c>
      <c r="I3766">
        <v>8.1370000000000005</v>
      </c>
      <c r="J3766">
        <v>4.4569999999999999</v>
      </c>
      <c r="K3766">
        <v>4.282</v>
      </c>
      <c r="L3766">
        <v>23.811</v>
      </c>
    </row>
    <row r="3767" spans="1:12">
      <c r="A3767" s="15">
        <v>2010</v>
      </c>
      <c r="B3767">
        <v>10</v>
      </c>
      <c r="C3767">
        <v>1</v>
      </c>
      <c r="D3767" s="30">
        <f t="shared" si="58"/>
        <v>40452</v>
      </c>
      <c r="E3767">
        <v>300.33</v>
      </c>
      <c r="F3767">
        <v>108.64</v>
      </c>
      <c r="G3767">
        <v>7.6630000000000003</v>
      </c>
      <c r="H3767">
        <v>5.5330000000000004</v>
      </c>
      <c r="I3767">
        <v>8.3879999999999999</v>
      </c>
      <c r="J3767">
        <v>4.4409999999999998</v>
      </c>
      <c r="K3767">
        <v>4.2629999999999999</v>
      </c>
      <c r="L3767">
        <v>23.684999999999999</v>
      </c>
    </row>
    <row r="3768" spans="1:12">
      <c r="A3768" s="15">
        <v>2010</v>
      </c>
      <c r="B3768">
        <v>10</v>
      </c>
      <c r="C3768">
        <v>4</v>
      </c>
      <c r="D3768" s="30">
        <f t="shared" si="58"/>
        <v>40455</v>
      </c>
      <c r="E3768">
        <v>299.57</v>
      </c>
      <c r="F3768">
        <v>108.29</v>
      </c>
      <c r="G3768">
        <v>7.66</v>
      </c>
      <c r="H3768">
        <v>5.52</v>
      </c>
      <c r="I3768">
        <v>8.48</v>
      </c>
      <c r="J3768">
        <v>4.4269999999999996</v>
      </c>
      <c r="K3768">
        <v>4.2469999999999999</v>
      </c>
      <c r="L3768">
        <v>23.548999999999999</v>
      </c>
    </row>
    <row r="3769" spans="1:12">
      <c r="A3769" s="15">
        <v>2010</v>
      </c>
      <c r="B3769">
        <v>10</v>
      </c>
      <c r="C3769">
        <v>5</v>
      </c>
      <c r="D3769" s="30">
        <f t="shared" si="58"/>
        <v>40456</v>
      </c>
      <c r="E3769">
        <v>301.64999999999998</v>
      </c>
      <c r="F3769">
        <v>109.04</v>
      </c>
      <c r="G3769">
        <v>7.66</v>
      </c>
      <c r="H3769">
        <v>5.5170000000000003</v>
      </c>
      <c r="I3769">
        <v>8.3239999999999998</v>
      </c>
      <c r="J3769">
        <v>4.43</v>
      </c>
      <c r="K3769">
        <v>4.2530000000000001</v>
      </c>
      <c r="L3769">
        <v>23.573</v>
      </c>
    </row>
    <row r="3770" spans="1:12">
      <c r="A3770" s="15">
        <v>2010</v>
      </c>
      <c r="B3770">
        <v>10</v>
      </c>
      <c r="C3770">
        <v>6</v>
      </c>
      <c r="D3770" s="30">
        <f t="shared" si="58"/>
        <v>40457</v>
      </c>
      <c r="E3770">
        <v>300.41000000000003</v>
      </c>
      <c r="F3770">
        <v>108.56</v>
      </c>
      <c r="G3770">
        <v>7.66</v>
      </c>
      <c r="H3770">
        <v>5.5140000000000002</v>
      </c>
      <c r="I3770">
        <v>8.4339999999999993</v>
      </c>
      <c r="J3770">
        <v>4.423</v>
      </c>
      <c r="K3770">
        <v>4.2439999999999998</v>
      </c>
      <c r="L3770">
        <v>23.513999999999999</v>
      </c>
    </row>
    <row r="3771" spans="1:12">
      <c r="A3771" s="15">
        <v>2010</v>
      </c>
      <c r="B3771">
        <v>10</v>
      </c>
      <c r="C3771">
        <v>7</v>
      </c>
      <c r="D3771" s="30">
        <f t="shared" si="58"/>
        <v>40458</v>
      </c>
      <c r="E3771">
        <v>300.23</v>
      </c>
      <c r="F3771">
        <v>108.47</v>
      </c>
      <c r="G3771">
        <v>7.66</v>
      </c>
      <c r="H3771">
        <v>5.5119999999999996</v>
      </c>
      <c r="I3771">
        <v>8.4589999999999996</v>
      </c>
      <c r="J3771">
        <v>4.42</v>
      </c>
      <c r="K3771">
        <v>4.24</v>
      </c>
      <c r="L3771">
        <v>23.481999999999999</v>
      </c>
    </row>
    <row r="3772" spans="1:12">
      <c r="A3772" s="15">
        <v>2010</v>
      </c>
      <c r="B3772">
        <v>10</v>
      </c>
      <c r="C3772">
        <v>8</v>
      </c>
      <c r="D3772" s="30">
        <f t="shared" si="58"/>
        <v>40459</v>
      </c>
      <c r="E3772">
        <v>305.62</v>
      </c>
      <c r="F3772">
        <v>110.44</v>
      </c>
      <c r="G3772">
        <v>7.66</v>
      </c>
      <c r="H3772">
        <v>5.5090000000000003</v>
      </c>
      <c r="I3772">
        <v>8.0399999999999991</v>
      </c>
      <c r="J3772">
        <v>4.4329999999999998</v>
      </c>
      <c r="K3772">
        <v>4.2610000000000001</v>
      </c>
      <c r="L3772">
        <v>23.585000000000001</v>
      </c>
    </row>
    <row r="3773" spans="1:12">
      <c r="A3773" s="15">
        <v>2010</v>
      </c>
      <c r="B3773">
        <v>10</v>
      </c>
      <c r="C3773">
        <v>11</v>
      </c>
      <c r="D3773" s="30">
        <f t="shared" si="58"/>
        <v>40462</v>
      </c>
      <c r="E3773">
        <v>301.16000000000003</v>
      </c>
      <c r="F3773">
        <v>108.72</v>
      </c>
      <c r="G3773">
        <v>7.6619999999999999</v>
      </c>
      <c r="H3773">
        <v>5.5069999999999997</v>
      </c>
      <c r="I3773">
        <v>8.4250000000000007</v>
      </c>
      <c r="J3773">
        <v>4.4139999999999997</v>
      </c>
      <c r="K3773">
        <v>4.2359999999999998</v>
      </c>
      <c r="L3773">
        <v>23.443000000000001</v>
      </c>
    </row>
    <row r="3774" spans="1:12">
      <c r="A3774" s="15">
        <v>2010</v>
      </c>
      <c r="B3774">
        <v>10</v>
      </c>
      <c r="C3774">
        <v>12</v>
      </c>
      <c r="D3774" s="30">
        <f t="shared" si="58"/>
        <v>40463</v>
      </c>
      <c r="E3774">
        <v>302.08999999999997</v>
      </c>
      <c r="F3774">
        <v>109.04</v>
      </c>
      <c r="G3774">
        <v>7.6619999999999999</v>
      </c>
      <c r="H3774">
        <v>5.5049999999999999</v>
      </c>
      <c r="I3774">
        <v>8.2989999999999995</v>
      </c>
      <c r="J3774">
        <v>4.4279999999999999</v>
      </c>
      <c r="K3774">
        <v>4.2510000000000003</v>
      </c>
      <c r="L3774">
        <v>23.518999999999998</v>
      </c>
    </row>
    <row r="3775" spans="1:12">
      <c r="A3775" s="15">
        <v>2010</v>
      </c>
      <c r="B3775">
        <v>10</v>
      </c>
      <c r="C3775">
        <v>13</v>
      </c>
      <c r="D3775" s="30">
        <f t="shared" si="58"/>
        <v>40464</v>
      </c>
      <c r="E3775">
        <v>300.63</v>
      </c>
      <c r="F3775">
        <v>108.48</v>
      </c>
      <c r="G3775">
        <v>7.6619999999999999</v>
      </c>
      <c r="H3775">
        <v>5.5019999999999998</v>
      </c>
      <c r="I3775">
        <v>8.4260000000000002</v>
      </c>
      <c r="J3775">
        <v>4.42</v>
      </c>
      <c r="K3775">
        <v>4.242</v>
      </c>
      <c r="L3775">
        <v>23.454999999999998</v>
      </c>
    </row>
    <row r="3776" spans="1:12">
      <c r="A3776" s="15">
        <v>2010</v>
      </c>
      <c r="B3776">
        <v>10</v>
      </c>
      <c r="C3776">
        <v>14</v>
      </c>
      <c r="D3776" s="30">
        <f t="shared" si="58"/>
        <v>40465</v>
      </c>
      <c r="E3776">
        <v>300.39</v>
      </c>
      <c r="F3776">
        <v>108.37</v>
      </c>
      <c r="G3776">
        <v>7.6619999999999999</v>
      </c>
      <c r="H3776">
        <v>5.4989999999999997</v>
      </c>
      <c r="I3776">
        <v>8.4559999999999995</v>
      </c>
      <c r="J3776">
        <v>4.4160000000000004</v>
      </c>
      <c r="K3776">
        <v>4.2370000000000001</v>
      </c>
      <c r="L3776">
        <v>23.422000000000001</v>
      </c>
    </row>
    <row r="3777" spans="1:12">
      <c r="A3777" s="15">
        <v>2010</v>
      </c>
      <c r="B3777">
        <v>10</v>
      </c>
      <c r="C3777">
        <v>15</v>
      </c>
      <c r="D3777" s="30">
        <f t="shared" si="58"/>
        <v>40466</v>
      </c>
      <c r="E3777">
        <v>300.35000000000002</v>
      </c>
      <c r="F3777">
        <v>108.33</v>
      </c>
      <c r="G3777">
        <v>7.6619999999999999</v>
      </c>
      <c r="H3777">
        <v>5.4960000000000004</v>
      </c>
      <c r="I3777">
        <v>8.4689999999999994</v>
      </c>
      <c r="J3777">
        <v>4.4130000000000003</v>
      </c>
      <c r="K3777">
        <v>4.234</v>
      </c>
      <c r="L3777">
        <v>23.393000000000001</v>
      </c>
    </row>
    <row r="3778" spans="1:12">
      <c r="A3778" s="15">
        <v>2010</v>
      </c>
      <c r="B3778">
        <v>10</v>
      </c>
      <c r="C3778">
        <v>18</v>
      </c>
      <c r="D3778" s="30">
        <f t="shared" ref="D3778:D3841" si="59">DATE(A3778,B3778,C3778)</f>
        <v>40469</v>
      </c>
      <c r="E3778">
        <v>298.23</v>
      </c>
      <c r="F3778">
        <v>108.06</v>
      </c>
      <c r="G3778">
        <v>7.6589999999999998</v>
      </c>
      <c r="H3778">
        <v>5.4829999999999997</v>
      </c>
      <c r="I3778">
        <v>8.4179999999999993</v>
      </c>
      <c r="J3778">
        <v>4.4279999999999999</v>
      </c>
      <c r="K3778">
        <v>4.2489999999999997</v>
      </c>
      <c r="L3778">
        <v>23.427</v>
      </c>
    </row>
    <row r="3779" spans="1:12">
      <c r="A3779" s="15">
        <v>2010</v>
      </c>
      <c r="B3779">
        <v>10</v>
      </c>
      <c r="C3779">
        <v>19</v>
      </c>
      <c r="D3779" s="30">
        <f t="shared" si="59"/>
        <v>40470</v>
      </c>
      <c r="E3779">
        <v>297.69</v>
      </c>
      <c r="F3779">
        <v>107.84</v>
      </c>
      <c r="G3779">
        <v>7.6589999999999998</v>
      </c>
      <c r="H3779">
        <v>5.4809999999999999</v>
      </c>
      <c r="I3779">
        <v>8.4559999999999995</v>
      </c>
      <c r="J3779">
        <v>4.4260000000000002</v>
      </c>
      <c r="K3779">
        <v>4.2469999999999999</v>
      </c>
      <c r="L3779">
        <v>23.407</v>
      </c>
    </row>
    <row r="3780" spans="1:12">
      <c r="A3780" s="15">
        <v>2010</v>
      </c>
      <c r="B3780">
        <v>10</v>
      </c>
      <c r="C3780">
        <v>20</v>
      </c>
      <c r="D3780" s="30">
        <f t="shared" si="59"/>
        <v>40471</v>
      </c>
      <c r="E3780">
        <v>298.10000000000002</v>
      </c>
      <c r="F3780">
        <v>107.97</v>
      </c>
      <c r="G3780">
        <v>7.6589999999999998</v>
      </c>
      <c r="H3780">
        <v>5.4779999999999998</v>
      </c>
      <c r="I3780">
        <v>8.4239999999999995</v>
      </c>
      <c r="J3780">
        <v>4.4269999999999996</v>
      </c>
      <c r="K3780">
        <v>4.2480000000000002</v>
      </c>
      <c r="L3780">
        <v>23.401</v>
      </c>
    </row>
    <row r="3781" spans="1:12">
      <c r="A3781" s="15">
        <v>2010</v>
      </c>
      <c r="B3781">
        <v>10</v>
      </c>
      <c r="C3781">
        <v>21</v>
      </c>
      <c r="D3781" s="30">
        <f t="shared" si="59"/>
        <v>40472</v>
      </c>
      <c r="E3781">
        <v>299.94</v>
      </c>
      <c r="F3781">
        <v>108.62</v>
      </c>
      <c r="G3781">
        <v>7.6589999999999998</v>
      </c>
      <c r="H3781">
        <v>5.4749999999999996</v>
      </c>
      <c r="I3781">
        <v>8.2870000000000008</v>
      </c>
      <c r="J3781">
        <v>4.4290000000000003</v>
      </c>
      <c r="K3781">
        <v>4.2530000000000001</v>
      </c>
      <c r="L3781">
        <v>23.417000000000002</v>
      </c>
    </row>
    <row r="3782" spans="1:12">
      <c r="A3782" s="15">
        <v>2010</v>
      </c>
      <c r="B3782">
        <v>10</v>
      </c>
      <c r="C3782">
        <v>22</v>
      </c>
      <c r="D3782" s="30">
        <f t="shared" si="59"/>
        <v>40473</v>
      </c>
      <c r="E3782">
        <v>300.72000000000003</v>
      </c>
      <c r="F3782">
        <v>108.89</v>
      </c>
      <c r="G3782">
        <v>7.6589999999999998</v>
      </c>
      <c r="H3782">
        <v>5.4720000000000004</v>
      </c>
      <c r="I3782">
        <v>8.1679999999999993</v>
      </c>
      <c r="J3782">
        <v>4.4429999999999996</v>
      </c>
      <c r="K3782">
        <v>4.2690000000000001</v>
      </c>
      <c r="L3782">
        <v>23.494</v>
      </c>
    </row>
    <row r="3783" spans="1:12">
      <c r="A3783" s="15">
        <v>2010</v>
      </c>
      <c r="B3783">
        <v>10</v>
      </c>
      <c r="C3783">
        <v>25</v>
      </c>
      <c r="D3783" s="30">
        <f t="shared" si="59"/>
        <v>40476</v>
      </c>
      <c r="E3783">
        <v>298.55</v>
      </c>
      <c r="F3783">
        <v>108.02</v>
      </c>
      <c r="G3783">
        <v>7.6609999999999996</v>
      </c>
      <c r="H3783">
        <v>5.4710000000000001</v>
      </c>
      <c r="I3783">
        <v>8.3729999999999993</v>
      </c>
      <c r="J3783">
        <v>4.4320000000000004</v>
      </c>
      <c r="K3783">
        <v>4.2530000000000001</v>
      </c>
      <c r="L3783">
        <v>23.407</v>
      </c>
    </row>
    <row r="3784" spans="1:12">
      <c r="A3784" s="15">
        <v>2010</v>
      </c>
      <c r="B3784">
        <v>10</v>
      </c>
      <c r="C3784">
        <v>26</v>
      </c>
      <c r="D3784" s="30">
        <f t="shared" si="59"/>
        <v>40477</v>
      </c>
      <c r="E3784">
        <v>308.14</v>
      </c>
      <c r="F3784">
        <v>111.52</v>
      </c>
      <c r="G3784">
        <v>7.6609999999999996</v>
      </c>
      <c r="H3784">
        <v>5.468</v>
      </c>
      <c r="I3784">
        <v>7.6319999999999997</v>
      </c>
      <c r="J3784">
        <v>4.4560000000000004</v>
      </c>
      <c r="K3784">
        <v>4.2919999999999998</v>
      </c>
      <c r="L3784">
        <v>23.6</v>
      </c>
    </row>
    <row r="3785" spans="1:12">
      <c r="A3785" s="15">
        <v>2010</v>
      </c>
      <c r="B3785">
        <v>10</v>
      </c>
      <c r="C3785">
        <v>27</v>
      </c>
      <c r="D3785" s="30">
        <f t="shared" si="59"/>
        <v>40478</v>
      </c>
      <c r="E3785">
        <v>300.57</v>
      </c>
      <c r="F3785">
        <v>108.71</v>
      </c>
      <c r="G3785">
        <v>7.6609999999999996</v>
      </c>
      <c r="H3785">
        <v>5.4649999999999999</v>
      </c>
      <c r="I3785">
        <v>8.2330000000000005</v>
      </c>
      <c r="J3785">
        <v>4.431</v>
      </c>
      <c r="K3785">
        <v>4.2560000000000002</v>
      </c>
      <c r="L3785">
        <v>23.399000000000001</v>
      </c>
    </row>
    <row r="3786" spans="1:12">
      <c r="A3786" s="15">
        <v>2010</v>
      </c>
      <c r="B3786">
        <v>10</v>
      </c>
      <c r="C3786">
        <v>28</v>
      </c>
      <c r="D3786" s="30">
        <f t="shared" si="59"/>
        <v>40479</v>
      </c>
      <c r="E3786">
        <v>298.44</v>
      </c>
      <c r="F3786">
        <v>107.91</v>
      </c>
      <c r="G3786">
        <v>7.6609999999999996</v>
      </c>
      <c r="H3786">
        <v>5.4619999999999997</v>
      </c>
      <c r="I3786">
        <v>8.4130000000000003</v>
      </c>
      <c r="J3786">
        <v>4.4219999999999997</v>
      </c>
      <c r="K3786">
        <v>4.2430000000000003</v>
      </c>
      <c r="L3786">
        <v>23.321000000000002</v>
      </c>
    </row>
    <row r="3787" spans="1:12">
      <c r="A3787" s="15">
        <v>2010</v>
      </c>
      <c r="B3787">
        <v>10</v>
      </c>
      <c r="C3787">
        <v>29</v>
      </c>
      <c r="D3787" s="30">
        <f t="shared" si="59"/>
        <v>40480</v>
      </c>
      <c r="E3787">
        <v>298.95</v>
      </c>
      <c r="F3787">
        <v>108.07</v>
      </c>
      <c r="G3787">
        <v>7.6609999999999996</v>
      </c>
      <c r="H3787">
        <v>5.46</v>
      </c>
      <c r="I3787">
        <v>8.3829999999999991</v>
      </c>
      <c r="J3787">
        <v>4.42</v>
      </c>
      <c r="K3787">
        <v>4.242</v>
      </c>
      <c r="L3787">
        <v>23.306000000000001</v>
      </c>
    </row>
    <row r="3788" spans="1:12">
      <c r="A3788" s="15">
        <v>2010</v>
      </c>
      <c r="B3788">
        <v>11</v>
      </c>
      <c r="C3788">
        <v>1</v>
      </c>
      <c r="D3788" s="30">
        <f t="shared" si="59"/>
        <v>40483</v>
      </c>
      <c r="E3788">
        <v>299.37</v>
      </c>
      <c r="F3788">
        <v>108.21</v>
      </c>
      <c r="G3788">
        <v>7.6609999999999996</v>
      </c>
      <c r="H3788">
        <v>5.4539999999999997</v>
      </c>
      <c r="I3788">
        <v>8.3569999999999993</v>
      </c>
      <c r="J3788">
        <v>4.4169999999999998</v>
      </c>
      <c r="K3788">
        <v>4.24</v>
      </c>
      <c r="L3788">
        <v>23.27</v>
      </c>
    </row>
    <row r="3789" spans="1:12">
      <c r="A3789" s="15">
        <v>2010</v>
      </c>
      <c r="B3789">
        <v>11</v>
      </c>
      <c r="C3789">
        <v>2</v>
      </c>
      <c r="D3789" s="30">
        <f t="shared" si="59"/>
        <v>40484</v>
      </c>
      <c r="E3789">
        <v>299.77999999999997</v>
      </c>
      <c r="F3789">
        <v>108.34</v>
      </c>
      <c r="G3789">
        <v>7.6609999999999996</v>
      </c>
      <c r="H3789">
        <v>5.4509999999999996</v>
      </c>
      <c r="I3789">
        <v>8.3339999999999996</v>
      </c>
      <c r="J3789">
        <v>4.415</v>
      </c>
      <c r="K3789">
        <v>4.2380000000000004</v>
      </c>
      <c r="L3789">
        <v>23.253</v>
      </c>
    </row>
    <row r="3790" spans="1:12">
      <c r="A3790" s="15">
        <v>2010</v>
      </c>
      <c r="B3790">
        <v>11</v>
      </c>
      <c r="C3790">
        <v>3</v>
      </c>
      <c r="D3790" s="30">
        <f t="shared" si="59"/>
        <v>40485</v>
      </c>
      <c r="E3790">
        <v>303.60000000000002</v>
      </c>
      <c r="F3790">
        <v>109.72</v>
      </c>
      <c r="G3790">
        <v>7.6609999999999996</v>
      </c>
      <c r="H3790">
        <v>5.4480000000000004</v>
      </c>
      <c r="I3790">
        <v>7.992</v>
      </c>
      <c r="J3790">
        <v>4.4340000000000002</v>
      </c>
      <c r="K3790">
        <v>4.2629999999999999</v>
      </c>
      <c r="L3790">
        <v>23.376999999999999</v>
      </c>
    </row>
    <row r="3791" spans="1:12">
      <c r="A3791" s="15">
        <v>2010</v>
      </c>
      <c r="B3791">
        <v>11</v>
      </c>
      <c r="C3791">
        <v>4</v>
      </c>
      <c r="D3791" s="30">
        <f t="shared" si="59"/>
        <v>40486</v>
      </c>
      <c r="E3791">
        <v>300.29000000000002</v>
      </c>
      <c r="F3791">
        <v>108.48</v>
      </c>
      <c r="G3791">
        <v>7.6609999999999996</v>
      </c>
      <c r="H3791">
        <v>5.4459999999999997</v>
      </c>
      <c r="I3791">
        <v>8.2639999999999993</v>
      </c>
      <c r="J3791">
        <v>4.4210000000000003</v>
      </c>
      <c r="K3791">
        <v>4.2460000000000004</v>
      </c>
      <c r="L3791">
        <v>23.274000000000001</v>
      </c>
    </row>
    <row r="3792" spans="1:12">
      <c r="A3792" s="15">
        <v>2010</v>
      </c>
      <c r="B3792">
        <v>11</v>
      </c>
      <c r="C3792">
        <v>8</v>
      </c>
      <c r="D3792" s="30">
        <f t="shared" si="59"/>
        <v>40490</v>
      </c>
      <c r="E3792">
        <v>299.62</v>
      </c>
      <c r="F3792">
        <v>108.14</v>
      </c>
      <c r="G3792">
        <v>7.6609999999999996</v>
      </c>
      <c r="H3792">
        <v>5.4349999999999996</v>
      </c>
      <c r="I3792">
        <v>8.359</v>
      </c>
      <c r="J3792">
        <v>4.407</v>
      </c>
      <c r="K3792">
        <v>4.2300000000000004</v>
      </c>
      <c r="L3792">
        <v>23.148</v>
      </c>
    </row>
    <row r="3793" spans="1:12">
      <c r="A3793" s="15">
        <v>2010</v>
      </c>
      <c r="B3793">
        <v>11</v>
      </c>
      <c r="C3793">
        <v>9</v>
      </c>
      <c r="D3793" s="30">
        <f t="shared" si="59"/>
        <v>40491</v>
      </c>
      <c r="E3793">
        <v>299.52999999999997</v>
      </c>
      <c r="F3793">
        <v>108.08</v>
      </c>
      <c r="G3793">
        <v>7.6580000000000004</v>
      </c>
      <c r="H3793">
        <v>5.4269999999999996</v>
      </c>
      <c r="I3793">
        <v>8.3780000000000001</v>
      </c>
      <c r="J3793">
        <v>4.4000000000000004</v>
      </c>
      <c r="K3793">
        <v>4.2229999999999999</v>
      </c>
      <c r="L3793">
        <v>23.084</v>
      </c>
    </row>
    <row r="3794" spans="1:12">
      <c r="A3794" s="15">
        <v>2010</v>
      </c>
      <c r="B3794">
        <v>11</v>
      </c>
      <c r="C3794">
        <v>10</v>
      </c>
      <c r="D3794" s="30">
        <f t="shared" si="59"/>
        <v>40492</v>
      </c>
      <c r="E3794">
        <v>301.25</v>
      </c>
      <c r="F3794">
        <v>108.69</v>
      </c>
      <c r="G3794">
        <v>7.6580000000000004</v>
      </c>
      <c r="H3794">
        <v>5.4240000000000004</v>
      </c>
      <c r="I3794">
        <v>8.2509999999999994</v>
      </c>
      <c r="J3794">
        <v>4.4020000000000001</v>
      </c>
      <c r="K3794">
        <v>4.2279999999999998</v>
      </c>
      <c r="L3794">
        <v>23.096</v>
      </c>
    </row>
    <row r="3795" spans="1:12">
      <c r="A3795" s="15">
        <v>2010</v>
      </c>
      <c r="B3795">
        <v>11</v>
      </c>
      <c r="C3795">
        <v>11</v>
      </c>
      <c r="D3795" s="30">
        <f t="shared" si="59"/>
        <v>40493</v>
      </c>
      <c r="E3795">
        <v>303.07</v>
      </c>
      <c r="F3795">
        <v>109.33</v>
      </c>
      <c r="G3795">
        <v>7.6580000000000004</v>
      </c>
      <c r="H3795">
        <v>5.4219999999999997</v>
      </c>
      <c r="I3795">
        <v>8.1159999999999997</v>
      </c>
      <c r="J3795">
        <v>4.4039999999999999</v>
      </c>
      <c r="K3795">
        <v>4.2320000000000002</v>
      </c>
      <c r="L3795">
        <v>23.11</v>
      </c>
    </row>
    <row r="3796" spans="1:12">
      <c r="A3796" s="15">
        <v>2010</v>
      </c>
      <c r="B3796">
        <v>11</v>
      </c>
      <c r="C3796">
        <v>12</v>
      </c>
      <c r="D3796" s="30">
        <f t="shared" si="59"/>
        <v>40494</v>
      </c>
      <c r="E3796">
        <v>302.19</v>
      </c>
      <c r="F3796">
        <v>108.99</v>
      </c>
      <c r="G3796">
        <v>7.6580000000000004</v>
      </c>
      <c r="H3796">
        <v>5.4189999999999996</v>
      </c>
      <c r="I3796">
        <v>8.1739999999999995</v>
      </c>
      <c r="J3796">
        <v>4.4029999999999996</v>
      </c>
      <c r="K3796">
        <v>4.2300000000000004</v>
      </c>
      <c r="L3796">
        <v>23.091000000000001</v>
      </c>
    </row>
    <row r="3797" spans="1:12">
      <c r="A3797" s="15">
        <v>2010</v>
      </c>
      <c r="B3797">
        <v>11</v>
      </c>
      <c r="C3797">
        <v>15</v>
      </c>
      <c r="D3797" s="30">
        <f t="shared" si="59"/>
        <v>40497</v>
      </c>
      <c r="E3797">
        <v>304.51</v>
      </c>
      <c r="F3797">
        <v>109.77</v>
      </c>
      <c r="G3797">
        <v>7.6580000000000004</v>
      </c>
      <c r="H3797">
        <v>5.4109999999999996</v>
      </c>
      <c r="I3797">
        <v>7.9820000000000002</v>
      </c>
      <c r="J3797">
        <v>4.4089999999999998</v>
      </c>
      <c r="K3797">
        <v>4.24</v>
      </c>
      <c r="L3797">
        <v>23.11</v>
      </c>
    </row>
    <row r="3798" spans="1:12">
      <c r="A3798" s="15">
        <v>2010</v>
      </c>
      <c r="B3798">
        <v>11</v>
      </c>
      <c r="C3798">
        <v>16</v>
      </c>
      <c r="D3798" s="30">
        <f t="shared" si="59"/>
        <v>40498</v>
      </c>
      <c r="E3798">
        <v>301.13</v>
      </c>
      <c r="F3798">
        <v>108.51</v>
      </c>
      <c r="G3798">
        <v>7.6580000000000004</v>
      </c>
      <c r="H3798">
        <v>5.4080000000000004</v>
      </c>
      <c r="I3798">
        <v>8.26</v>
      </c>
      <c r="J3798">
        <v>4.3959999999999999</v>
      </c>
      <c r="K3798">
        <v>4.2220000000000004</v>
      </c>
      <c r="L3798">
        <v>23.007000000000001</v>
      </c>
    </row>
    <row r="3799" spans="1:12">
      <c r="A3799" s="15">
        <v>2010</v>
      </c>
      <c r="B3799">
        <v>11</v>
      </c>
      <c r="C3799">
        <v>18</v>
      </c>
      <c r="D3799" s="30">
        <f t="shared" si="59"/>
        <v>40500</v>
      </c>
      <c r="E3799">
        <v>303.08</v>
      </c>
      <c r="F3799">
        <v>109.18</v>
      </c>
      <c r="G3799">
        <v>7.6580000000000004</v>
      </c>
      <c r="H3799">
        <v>5.4020000000000001</v>
      </c>
      <c r="I3799">
        <v>8.1259999999999994</v>
      </c>
      <c r="J3799">
        <v>4.3959999999999999</v>
      </c>
      <c r="K3799">
        <v>4.2240000000000002</v>
      </c>
      <c r="L3799">
        <v>22.995999999999999</v>
      </c>
    </row>
    <row r="3800" spans="1:12">
      <c r="A3800" s="15">
        <v>2010</v>
      </c>
      <c r="B3800">
        <v>11</v>
      </c>
      <c r="C3800">
        <v>19</v>
      </c>
      <c r="D3800" s="30">
        <f t="shared" si="59"/>
        <v>40501</v>
      </c>
      <c r="E3800">
        <v>300.23</v>
      </c>
      <c r="F3800">
        <v>108.11</v>
      </c>
      <c r="G3800">
        <v>7.6580000000000004</v>
      </c>
      <c r="H3800">
        <v>5.399</v>
      </c>
      <c r="I3800">
        <v>8.359</v>
      </c>
      <c r="J3800">
        <v>4.3849999999999998</v>
      </c>
      <c r="K3800">
        <v>4.21</v>
      </c>
      <c r="L3800">
        <v>22.91</v>
      </c>
    </row>
    <row r="3801" spans="1:12">
      <c r="A3801" s="15">
        <v>2010</v>
      </c>
      <c r="B3801">
        <v>11</v>
      </c>
      <c r="C3801">
        <v>22</v>
      </c>
      <c r="D3801" s="30">
        <f t="shared" si="59"/>
        <v>40504</v>
      </c>
      <c r="E3801">
        <v>302.82</v>
      </c>
      <c r="F3801">
        <v>108.99</v>
      </c>
      <c r="G3801">
        <v>7.657</v>
      </c>
      <c r="H3801">
        <v>5.3929999999999998</v>
      </c>
      <c r="I3801">
        <v>8.1869999999999994</v>
      </c>
      <c r="J3801">
        <v>4.3840000000000003</v>
      </c>
      <c r="K3801">
        <v>4.2119999999999997</v>
      </c>
      <c r="L3801">
        <v>22.896000000000001</v>
      </c>
    </row>
    <row r="3802" spans="1:12">
      <c r="A3802" s="15">
        <v>2010</v>
      </c>
      <c r="B3802">
        <v>11</v>
      </c>
      <c r="C3802">
        <v>23</v>
      </c>
      <c r="D3802" s="30">
        <f t="shared" si="59"/>
        <v>40505</v>
      </c>
      <c r="E3802">
        <v>306.38</v>
      </c>
      <c r="F3802">
        <v>110.27</v>
      </c>
      <c r="G3802">
        <v>7.657</v>
      </c>
      <c r="H3802">
        <v>5.391</v>
      </c>
      <c r="I3802">
        <v>7.9160000000000004</v>
      </c>
      <c r="J3802">
        <v>4.391</v>
      </c>
      <c r="K3802">
        <v>4.2240000000000002</v>
      </c>
      <c r="L3802">
        <v>22.949000000000002</v>
      </c>
    </row>
    <row r="3803" spans="1:12">
      <c r="A3803" s="15">
        <v>2010</v>
      </c>
      <c r="B3803">
        <v>11</v>
      </c>
      <c r="C3803">
        <v>24</v>
      </c>
      <c r="D3803" s="30">
        <f t="shared" si="59"/>
        <v>40506</v>
      </c>
      <c r="E3803">
        <v>300.06</v>
      </c>
      <c r="F3803">
        <v>107.94</v>
      </c>
      <c r="G3803">
        <v>7.74</v>
      </c>
      <c r="H3803">
        <v>5.431</v>
      </c>
      <c r="I3803">
        <v>8.4209999999999994</v>
      </c>
      <c r="J3803">
        <v>4.3949999999999996</v>
      </c>
      <c r="K3803">
        <v>4.218</v>
      </c>
      <c r="L3803">
        <v>23.103000000000002</v>
      </c>
    </row>
    <row r="3804" spans="1:12">
      <c r="A3804" s="15">
        <v>2010</v>
      </c>
      <c r="B3804">
        <v>11</v>
      </c>
      <c r="C3804">
        <v>25</v>
      </c>
      <c r="D3804" s="30">
        <f t="shared" si="59"/>
        <v>40507</v>
      </c>
      <c r="E3804">
        <v>304.12</v>
      </c>
      <c r="F3804">
        <v>109.4</v>
      </c>
      <c r="G3804">
        <v>7.74</v>
      </c>
      <c r="H3804">
        <v>5.4290000000000003</v>
      </c>
      <c r="I3804">
        <v>8.1080000000000005</v>
      </c>
      <c r="J3804">
        <v>4.4039999999999999</v>
      </c>
      <c r="K3804">
        <v>4.2320000000000002</v>
      </c>
      <c r="L3804">
        <v>23.170999999999999</v>
      </c>
    </row>
    <row r="3805" spans="1:12">
      <c r="A3805" s="15">
        <v>2010</v>
      </c>
      <c r="B3805">
        <v>11</v>
      </c>
      <c r="C3805">
        <v>26</v>
      </c>
      <c r="D3805" s="30">
        <f t="shared" si="59"/>
        <v>40508</v>
      </c>
      <c r="E3805">
        <v>311.18</v>
      </c>
      <c r="F3805">
        <v>111.96</v>
      </c>
      <c r="G3805">
        <v>7.74</v>
      </c>
      <c r="H3805">
        <v>5.4260000000000002</v>
      </c>
      <c r="I3805">
        <v>7.5679999999999996</v>
      </c>
      <c r="J3805">
        <v>4.4210000000000003</v>
      </c>
      <c r="K3805">
        <v>4.26</v>
      </c>
      <c r="L3805">
        <v>23.306000000000001</v>
      </c>
    </row>
    <row r="3806" spans="1:12">
      <c r="A3806" s="15">
        <v>2010</v>
      </c>
      <c r="B3806">
        <v>11</v>
      </c>
      <c r="C3806">
        <v>29</v>
      </c>
      <c r="D3806" s="30">
        <f t="shared" si="59"/>
        <v>40511</v>
      </c>
      <c r="E3806">
        <v>303.26</v>
      </c>
      <c r="F3806">
        <v>108.99</v>
      </c>
      <c r="G3806">
        <v>7.74</v>
      </c>
      <c r="H3806">
        <v>5.4180000000000001</v>
      </c>
      <c r="I3806">
        <v>8.2170000000000005</v>
      </c>
      <c r="J3806">
        <v>4.3890000000000002</v>
      </c>
      <c r="K3806">
        <v>4.2160000000000002</v>
      </c>
      <c r="L3806">
        <v>23.041</v>
      </c>
    </row>
    <row r="3807" spans="1:12">
      <c r="A3807" s="15">
        <v>2010</v>
      </c>
      <c r="B3807">
        <v>11</v>
      </c>
      <c r="C3807">
        <v>30</v>
      </c>
      <c r="D3807" s="30">
        <f t="shared" si="59"/>
        <v>40512</v>
      </c>
      <c r="E3807">
        <v>301.74</v>
      </c>
      <c r="F3807">
        <v>108.41</v>
      </c>
      <c r="G3807">
        <v>7.74</v>
      </c>
      <c r="H3807">
        <v>5.415</v>
      </c>
      <c r="I3807">
        <v>8.3490000000000002</v>
      </c>
      <c r="J3807">
        <v>4.3810000000000002</v>
      </c>
      <c r="K3807">
        <v>4.2060000000000004</v>
      </c>
      <c r="L3807">
        <v>22.978000000000002</v>
      </c>
    </row>
    <row r="3808" spans="1:12">
      <c r="A3808" s="15">
        <v>2010</v>
      </c>
      <c r="B3808">
        <v>12</v>
      </c>
      <c r="C3808">
        <v>1</v>
      </c>
      <c r="D3808" s="30">
        <f t="shared" si="59"/>
        <v>40513</v>
      </c>
      <c r="E3808">
        <v>297.98</v>
      </c>
      <c r="F3808">
        <v>107.01</v>
      </c>
      <c r="G3808">
        <v>7.74</v>
      </c>
      <c r="H3808">
        <v>5.4119999999999999</v>
      </c>
      <c r="I3808">
        <v>8.6639999999999997</v>
      </c>
      <c r="J3808">
        <v>4.367</v>
      </c>
      <c r="K3808">
        <v>4.1859999999999999</v>
      </c>
      <c r="L3808">
        <v>22.861000000000001</v>
      </c>
    </row>
    <row r="3809" spans="1:12">
      <c r="A3809" s="15">
        <v>2010</v>
      </c>
      <c r="B3809">
        <v>12</v>
      </c>
      <c r="C3809">
        <v>2</v>
      </c>
      <c r="D3809" s="30">
        <f t="shared" si="59"/>
        <v>40514</v>
      </c>
      <c r="E3809">
        <v>299.69</v>
      </c>
      <c r="F3809">
        <v>107.61</v>
      </c>
      <c r="G3809">
        <v>7.74</v>
      </c>
      <c r="H3809">
        <v>5.4089999999999998</v>
      </c>
      <c r="I3809">
        <v>8.5350000000000001</v>
      </c>
      <c r="J3809">
        <v>4.3689999999999998</v>
      </c>
      <c r="K3809">
        <v>4.1900000000000004</v>
      </c>
      <c r="L3809">
        <v>22.875</v>
      </c>
    </row>
    <row r="3810" spans="1:12">
      <c r="A3810" s="15">
        <v>2010</v>
      </c>
      <c r="B3810">
        <v>12</v>
      </c>
      <c r="C3810">
        <v>3</v>
      </c>
      <c r="D3810" s="30">
        <f t="shared" si="59"/>
        <v>40515</v>
      </c>
      <c r="E3810">
        <v>299.86</v>
      </c>
      <c r="F3810">
        <v>107.65</v>
      </c>
      <c r="G3810">
        <v>7.74</v>
      </c>
      <c r="H3810">
        <v>5.4059999999999997</v>
      </c>
      <c r="I3810">
        <v>8.532</v>
      </c>
      <c r="J3810">
        <v>4.3659999999999997</v>
      </c>
      <c r="K3810">
        <v>4.1879999999999997</v>
      </c>
      <c r="L3810">
        <v>22.852</v>
      </c>
    </row>
    <row r="3811" spans="1:12">
      <c r="A3811" s="15">
        <v>2010</v>
      </c>
      <c r="B3811">
        <v>12</v>
      </c>
      <c r="C3811">
        <v>6</v>
      </c>
      <c r="D3811" s="30">
        <f t="shared" si="59"/>
        <v>40518</v>
      </c>
      <c r="E3811">
        <v>302.06</v>
      </c>
      <c r="F3811">
        <v>108.41</v>
      </c>
      <c r="G3811">
        <v>7.742</v>
      </c>
      <c r="H3811">
        <v>5.4109999999999996</v>
      </c>
      <c r="I3811">
        <v>8.3789999999999996</v>
      </c>
      <c r="J3811">
        <v>4.3719999999999999</v>
      </c>
      <c r="K3811">
        <v>4.1959999999999997</v>
      </c>
      <c r="L3811">
        <v>22.911000000000001</v>
      </c>
    </row>
    <row r="3812" spans="1:12">
      <c r="A3812" s="15">
        <v>2010</v>
      </c>
      <c r="B3812">
        <v>12</v>
      </c>
      <c r="C3812">
        <v>7</v>
      </c>
      <c r="D3812" s="30">
        <f t="shared" si="59"/>
        <v>40519</v>
      </c>
      <c r="E3812">
        <v>299.18</v>
      </c>
      <c r="F3812">
        <v>107.33</v>
      </c>
      <c r="G3812">
        <v>7.742</v>
      </c>
      <c r="H3812">
        <v>5.4080000000000004</v>
      </c>
      <c r="I3812">
        <v>8.6219999999999999</v>
      </c>
      <c r="J3812">
        <v>4.3600000000000003</v>
      </c>
      <c r="K3812">
        <v>4.18</v>
      </c>
      <c r="L3812">
        <v>22.815000000000001</v>
      </c>
    </row>
    <row r="3813" spans="1:12">
      <c r="A3813" s="15">
        <v>2010</v>
      </c>
      <c r="B3813">
        <v>12</v>
      </c>
      <c r="C3813">
        <v>8</v>
      </c>
      <c r="D3813" s="30">
        <f t="shared" si="59"/>
        <v>40520</v>
      </c>
      <c r="E3813">
        <v>301.76</v>
      </c>
      <c r="F3813">
        <v>108.25</v>
      </c>
      <c r="G3813">
        <v>7.742</v>
      </c>
      <c r="H3813">
        <v>5.4050000000000002</v>
      </c>
      <c r="I3813">
        <v>8.3829999999999991</v>
      </c>
      <c r="J3813">
        <v>4.3739999999999997</v>
      </c>
      <c r="K3813">
        <v>4.1980000000000004</v>
      </c>
      <c r="L3813">
        <v>22.9</v>
      </c>
    </row>
    <row r="3814" spans="1:12">
      <c r="A3814" s="15">
        <v>2010</v>
      </c>
      <c r="B3814">
        <v>12</v>
      </c>
      <c r="C3814">
        <v>9</v>
      </c>
      <c r="D3814" s="30">
        <f t="shared" si="59"/>
        <v>40521</v>
      </c>
      <c r="E3814">
        <v>301.49</v>
      </c>
      <c r="F3814">
        <v>108.13</v>
      </c>
      <c r="G3814">
        <v>7.742</v>
      </c>
      <c r="H3814">
        <v>5.4020000000000001</v>
      </c>
      <c r="I3814">
        <v>8.4149999999999991</v>
      </c>
      <c r="J3814">
        <v>4.37</v>
      </c>
      <c r="K3814">
        <v>4.1929999999999996</v>
      </c>
      <c r="L3814">
        <v>22.866</v>
      </c>
    </row>
    <row r="3815" spans="1:12">
      <c r="A3815" s="15">
        <v>2010</v>
      </c>
      <c r="B3815">
        <v>12</v>
      </c>
      <c r="C3815">
        <v>10</v>
      </c>
      <c r="D3815" s="30">
        <f t="shared" si="59"/>
        <v>40522</v>
      </c>
      <c r="E3815">
        <v>306.39999999999998</v>
      </c>
      <c r="F3815">
        <v>109.9</v>
      </c>
      <c r="G3815">
        <v>7.742</v>
      </c>
      <c r="H3815">
        <v>5.399</v>
      </c>
      <c r="I3815">
        <v>8.0340000000000007</v>
      </c>
      <c r="J3815">
        <v>4.3810000000000002</v>
      </c>
      <c r="K3815">
        <v>4.2119999999999997</v>
      </c>
      <c r="L3815">
        <v>22.954000000000001</v>
      </c>
    </row>
    <row r="3816" spans="1:12">
      <c r="A3816" s="15">
        <v>2010</v>
      </c>
      <c r="B3816">
        <v>12</v>
      </c>
      <c r="C3816">
        <v>13</v>
      </c>
      <c r="D3816" s="30">
        <f t="shared" si="59"/>
        <v>40525</v>
      </c>
      <c r="E3816">
        <v>303.43</v>
      </c>
      <c r="F3816">
        <v>108.74</v>
      </c>
      <c r="G3816">
        <v>7.742</v>
      </c>
      <c r="H3816">
        <v>5.391</v>
      </c>
      <c r="I3816">
        <v>8.3019999999999996</v>
      </c>
      <c r="J3816">
        <v>4.3630000000000004</v>
      </c>
      <c r="K3816">
        <v>4.1890000000000001</v>
      </c>
      <c r="L3816">
        <v>22.803000000000001</v>
      </c>
    </row>
    <row r="3817" spans="1:12">
      <c r="A3817" s="15">
        <v>2010</v>
      </c>
      <c r="B3817">
        <v>12</v>
      </c>
      <c r="C3817">
        <v>14</v>
      </c>
      <c r="D3817" s="30">
        <f t="shared" si="59"/>
        <v>40526</v>
      </c>
      <c r="E3817">
        <v>303.97000000000003</v>
      </c>
      <c r="F3817">
        <v>108.91</v>
      </c>
      <c r="G3817">
        <v>7.742</v>
      </c>
      <c r="H3817">
        <v>5.3879999999999999</v>
      </c>
      <c r="I3817">
        <v>8.2159999999999993</v>
      </c>
      <c r="J3817">
        <v>4.3730000000000002</v>
      </c>
      <c r="K3817">
        <v>4.2</v>
      </c>
      <c r="L3817">
        <v>22.853999999999999</v>
      </c>
    </row>
    <row r="3818" spans="1:12">
      <c r="A3818" s="15">
        <v>2010</v>
      </c>
      <c r="B3818">
        <v>12</v>
      </c>
      <c r="C3818">
        <v>15</v>
      </c>
      <c r="D3818" s="30">
        <f t="shared" si="59"/>
        <v>40527</v>
      </c>
      <c r="E3818">
        <v>303.20999999999998</v>
      </c>
      <c r="F3818">
        <v>108.61</v>
      </c>
      <c r="G3818">
        <v>7.742</v>
      </c>
      <c r="H3818">
        <v>5.3860000000000001</v>
      </c>
      <c r="I3818">
        <v>8.2880000000000003</v>
      </c>
      <c r="J3818">
        <v>4.367</v>
      </c>
      <c r="K3818">
        <v>4.194</v>
      </c>
      <c r="L3818">
        <v>22.809000000000001</v>
      </c>
    </row>
    <row r="3819" spans="1:12">
      <c r="A3819" s="15">
        <v>2010</v>
      </c>
      <c r="B3819">
        <v>12</v>
      </c>
      <c r="C3819">
        <v>16</v>
      </c>
      <c r="D3819" s="30">
        <f t="shared" si="59"/>
        <v>40528</v>
      </c>
      <c r="E3819">
        <v>304.44</v>
      </c>
      <c r="F3819">
        <v>109.04</v>
      </c>
      <c r="G3819">
        <v>7.742</v>
      </c>
      <c r="H3819">
        <v>5.383</v>
      </c>
      <c r="I3819">
        <v>8.1999999999999993</v>
      </c>
      <c r="J3819">
        <v>4.3680000000000003</v>
      </c>
      <c r="K3819">
        <v>4.1959999999999997</v>
      </c>
      <c r="L3819">
        <v>22.81</v>
      </c>
    </row>
    <row r="3820" spans="1:12">
      <c r="A3820" s="15">
        <v>2010</v>
      </c>
      <c r="B3820">
        <v>12</v>
      </c>
      <c r="C3820">
        <v>20</v>
      </c>
      <c r="D3820" s="30">
        <f t="shared" si="59"/>
        <v>40532</v>
      </c>
      <c r="E3820">
        <v>302.26</v>
      </c>
      <c r="F3820">
        <v>108.15</v>
      </c>
      <c r="G3820">
        <v>7.742</v>
      </c>
      <c r="H3820">
        <v>5.3719999999999999</v>
      </c>
      <c r="I3820">
        <v>8.4160000000000004</v>
      </c>
      <c r="J3820">
        <v>4.3490000000000002</v>
      </c>
      <c r="K3820">
        <v>4.173</v>
      </c>
      <c r="L3820">
        <v>22.65</v>
      </c>
    </row>
    <row r="3821" spans="1:12">
      <c r="A3821" s="15">
        <v>2010</v>
      </c>
      <c r="B3821">
        <v>12</v>
      </c>
      <c r="C3821">
        <v>21</v>
      </c>
      <c r="D3821" s="30">
        <f t="shared" si="59"/>
        <v>40533</v>
      </c>
      <c r="E3821">
        <v>303.25</v>
      </c>
      <c r="F3821">
        <v>108.49</v>
      </c>
      <c r="G3821">
        <v>7.742</v>
      </c>
      <c r="H3821">
        <v>5.3689999999999998</v>
      </c>
      <c r="I3821">
        <v>8.3469999999999995</v>
      </c>
      <c r="J3821">
        <v>4.3490000000000002</v>
      </c>
      <c r="K3821">
        <v>4.1740000000000004</v>
      </c>
      <c r="L3821">
        <v>22.646000000000001</v>
      </c>
    </row>
    <row r="3822" spans="1:12">
      <c r="A3822" s="15">
        <v>2010</v>
      </c>
      <c r="B3822">
        <v>12</v>
      </c>
      <c r="C3822">
        <v>22</v>
      </c>
      <c r="D3822" s="30">
        <f t="shared" si="59"/>
        <v>40534</v>
      </c>
      <c r="E3822">
        <v>305.69</v>
      </c>
      <c r="F3822">
        <v>109.35</v>
      </c>
      <c r="G3822">
        <v>7.742</v>
      </c>
      <c r="H3822">
        <v>5.3659999999999997</v>
      </c>
      <c r="I3822">
        <v>8.1630000000000003</v>
      </c>
      <c r="J3822">
        <v>4.3520000000000003</v>
      </c>
      <c r="K3822">
        <v>4.1820000000000004</v>
      </c>
      <c r="L3822">
        <v>22.675000000000001</v>
      </c>
    </row>
    <row r="3823" spans="1:12">
      <c r="A3823" s="15">
        <v>2010</v>
      </c>
      <c r="B3823">
        <v>12</v>
      </c>
      <c r="C3823">
        <v>23</v>
      </c>
      <c r="D3823" s="30">
        <f t="shared" si="59"/>
        <v>40535</v>
      </c>
      <c r="E3823">
        <v>303.56</v>
      </c>
      <c r="F3823">
        <v>108.55</v>
      </c>
      <c r="G3823">
        <v>7.742</v>
      </c>
      <c r="H3823">
        <v>5.3630000000000004</v>
      </c>
      <c r="I3823">
        <v>8.3439999999999994</v>
      </c>
      <c r="J3823">
        <v>4.343</v>
      </c>
      <c r="K3823">
        <v>4.1689999999999996</v>
      </c>
      <c r="L3823">
        <v>22.599</v>
      </c>
    </row>
    <row r="3824" spans="1:12">
      <c r="A3824" s="15">
        <v>2010</v>
      </c>
      <c r="B3824">
        <v>12</v>
      </c>
      <c r="C3824">
        <v>24</v>
      </c>
      <c r="D3824" s="30">
        <f t="shared" si="59"/>
        <v>40536</v>
      </c>
      <c r="E3824">
        <v>302.83</v>
      </c>
      <c r="F3824">
        <v>108.26</v>
      </c>
      <c r="G3824">
        <v>7.742</v>
      </c>
      <c r="H3824">
        <v>5.3609999999999998</v>
      </c>
      <c r="I3824">
        <v>8.4130000000000003</v>
      </c>
      <c r="J3824">
        <v>4.3380000000000001</v>
      </c>
      <c r="K3824">
        <v>4.1630000000000003</v>
      </c>
      <c r="L3824">
        <v>22.555</v>
      </c>
    </row>
    <row r="3825" spans="1:12">
      <c r="A3825" s="15">
        <v>2010</v>
      </c>
      <c r="B3825">
        <v>12</v>
      </c>
      <c r="C3825">
        <v>27</v>
      </c>
      <c r="D3825" s="30">
        <f t="shared" si="59"/>
        <v>40539</v>
      </c>
      <c r="E3825">
        <v>304.31</v>
      </c>
      <c r="F3825">
        <v>108.73</v>
      </c>
      <c r="G3825">
        <v>7.7409999999999997</v>
      </c>
      <c r="H3825">
        <v>5.35</v>
      </c>
      <c r="I3825">
        <v>8.3239999999999998</v>
      </c>
      <c r="J3825">
        <v>4.3319999999999999</v>
      </c>
      <c r="K3825">
        <v>4.1589999999999998</v>
      </c>
      <c r="L3825">
        <v>22.492999999999999</v>
      </c>
    </row>
    <row r="3826" spans="1:12">
      <c r="A3826" s="15">
        <v>2010</v>
      </c>
      <c r="B3826">
        <v>12</v>
      </c>
      <c r="C3826">
        <v>28</v>
      </c>
      <c r="D3826" s="30">
        <f t="shared" si="59"/>
        <v>40540</v>
      </c>
      <c r="E3826">
        <v>302.85000000000002</v>
      </c>
      <c r="F3826">
        <v>108.17</v>
      </c>
      <c r="G3826">
        <v>7.7409999999999997</v>
      </c>
      <c r="H3826">
        <v>5.3470000000000004</v>
      </c>
      <c r="I3826">
        <v>8.4529999999999994</v>
      </c>
      <c r="J3826">
        <v>4.3239999999999998</v>
      </c>
      <c r="K3826">
        <v>4.149</v>
      </c>
      <c r="L3826">
        <v>22.431999999999999</v>
      </c>
    </row>
    <row r="3827" spans="1:12">
      <c r="A3827" s="15">
        <v>2010</v>
      </c>
      <c r="B3827">
        <v>12</v>
      </c>
      <c r="C3827">
        <v>29</v>
      </c>
      <c r="D3827" s="30">
        <f t="shared" si="59"/>
        <v>40541</v>
      </c>
      <c r="E3827">
        <v>304.95</v>
      </c>
      <c r="F3827">
        <v>108.91</v>
      </c>
      <c r="G3827">
        <v>7.7409999999999997</v>
      </c>
      <c r="H3827">
        <v>5.3440000000000003</v>
      </c>
      <c r="I3827">
        <v>8.2940000000000005</v>
      </c>
      <c r="J3827">
        <v>4.327</v>
      </c>
      <c r="K3827">
        <v>4.1550000000000002</v>
      </c>
      <c r="L3827">
        <v>22.452999999999999</v>
      </c>
    </row>
    <row r="3828" spans="1:12">
      <c r="A3828" s="15">
        <v>2010</v>
      </c>
      <c r="B3828">
        <v>12</v>
      </c>
      <c r="C3828">
        <v>30</v>
      </c>
      <c r="D3828" s="30">
        <f t="shared" si="59"/>
        <v>40542</v>
      </c>
      <c r="E3828">
        <v>305.22000000000003</v>
      </c>
      <c r="F3828">
        <v>108.99</v>
      </c>
      <c r="G3828">
        <v>7.7409999999999997</v>
      </c>
      <c r="H3828">
        <v>5.3419999999999996</v>
      </c>
      <c r="I3828">
        <v>8.2829999999999995</v>
      </c>
      <c r="J3828">
        <v>4.3250000000000002</v>
      </c>
      <c r="K3828">
        <v>4.1529999999999996</v>
      </c>
      <c r="L3828">
        <v>22.433</v>
      </c>
    </row>
    <row r="3829" spans="1:12">
      <c r="A3829" s="15">
        <v>2010</v>
      </c>
      <c r="B3829">
        <v>12</v>
      </c>
      <c r="C3829">
        <v>31</v>
      </c>
      <c r="D3829" s="30">
        <f t="shared" si="59"/>
        <v>40543</v>
      </c>
      <c r="E3829">
        <v>305.41000000000003</v>
      </c>
      <c r="F3829">
        <v>109.03</v>
      </c>
      <c r="G3829">
        <v>7.7409999999999997</v>
      </c>
      <c r="H3829">
        <v>5.3390000000000004</v>
      </c>
      <c r="I3829">
        <v>8.2780000000000005</v>
      </c>
      <c r="J3829">
        <v>4.3220000000000001</v>
      </c>
      <c r="K3829">
        <v>4.1500000000000004</v>
      </c>
      <c r="L3829">
        <v>22.41</v>
      </c>
    </row>
    <row r="3830" spans="1:12">
      <c r="A3830" s="15">
        <v>2011</v>
      </c>
      <c r="B3830">
        <v>1</v>
      </c>
      <c r="C3830">
        <v>3</v>
      </c>
      <c r="D3830" s="30">
        <f t="shared" si="59"/>
        <v>40546</v>
      </c>
      <c r="E3830">
        <v>305.61</v>
      </c>
      <c r="F3830">
        <v>109.28</v>
      </c>
      <c r="G3830">
        <v>7.7140000000000004</v>
      </c>
      <c r="H3830">
        <v>5.3680000000000003</v>
      </c>
      <c r="I3830">
        <v>8.1869999999999994</v>
      </c>
      <c r="J3830">
        <v>4.3499999999999996</v>
      </c>
      <c r="K3830">
        <v>4.1790000000000003</v>
      </c>
      <c r="L3830">
        <v>22.696999999999999</v>
      </c>
    </row>
    <row r="3831" spans="1:12">
      <c r="A3831" s="15">
        <v>2011</v>
      </c>
      <c r="B3831">
        <v>1</v>
      </c>
      <c r="C3831">
        <v>4</v>
      </c>
      <c r="D3831" s="30">
        <f t="shared" si="59"/>
        <v>40547</v>
      </c>
      <c r="E3831">
        <v>304.20999999999998</v>
      </c>
      <c r="F3831">
        <v>108.75</v>
      </c>
      <c r="G3831">
        <v>7.7140000000000004</v>
      </c>
      <c r="H3831">
        <v>5.3650000000000002</v>
      </c>
      <c r="I3831">
        <v>8.31</v>
      </c>
      <c r="J3831">
        <v>4.343</v>
      </c>
      <c r="K3831">
        <v>4.17</v>
      </c>
      <c r="L3831">
        <v>22.637</v>
      </c>
    </row>
    <row r="3832" spans="1:12">
      <c r="A3832" s="15">
        <v>2011</v>
      </c>
      <c r="B3832">
        <v>1</v>
      </c>
      <c r="C3832">
        <v>5</v>
      </c>
      <c r="D3832" s="30">
        <f t="shared" si="59"/>
        <v>40548</v>
      </c>
      <c r="E3832">
        <v>302.33999999999997</v>
      </c>
      <c r="F3832">
        <v>108.04</v>
      </c>
      <c r="G3832">
        <v>7.7140000000000004</v>
      </c>
      <c r="H3832">
        <v>5.3620000000000001</v>
      </c>
      <c r="I3832">
        <v>8.4719999999999995</v>
      </c>
      <c r="J3832">
        <v>4.3339999999999996</v>
      </c>
      <c r="K3832">
        <v>4.1580000000000004</v>
      </c>
      <c r="L3832">
        <v>22.565999999999999</v>
      </c>
    </row>
    <row r="3833" spans="1:12">
      <c r="A3833" s="15">
        <v>2011</v>
      </c>
      <c r="B3833">
        <v>1</v>
      </c>
      <c r="C3833">
        <v>6</v>
      </c>
      <c r="D3833" s="30">
        <f t="shared" si="59"/>
        <v>40549</v>
      </c>
      <c r="E3833">
        <v>302.75</v>
      </c>
      <c r="F3833">
        <v>108.16</v>
      </c>
      <c r="G3833">
        <v>7.7140000000000004</v>
      </c>
      <c r="H3833">
        <v>5.359</v>
      </c>
      <c r="I3833">
        <v>8.4489999999999998</v>
      </c>
      <c r="J3833">
        <v>4.3319999999999999</v>
      </c>
      <c r="K3833">
        <v>4.157</v>
      </c>
      <c r="L3833">
        <v>22.547999999999998</v>
      </c>
    </row>
    <row r="3834" spans="1:12">
      <c r="A3834" s="15">
        <v>2011</v>
      </c>
      <c r="B3834">
        <v>1</v>
      </c>
      <c r="C3834">
        <v>7</v>
      </c>
      <c r="D3834" s="30">
        <f t="shared" si="59"/>
        <v>40550</v>
      </c>
      <c r="E3834">
        <v>303.89</v>
      </c>
      <c r="F3834">
        <v>108.55</v>
      </c>
      <c r="G3834">
        <v>7.7140000000000004</v>
      </c>
      <c r="H3834">
        <v>5.3559999999999999</v>
      </c>
      <c r="I3834">
        <v>8.3680000000000003</v>
      </c>
      <c r="J3834">
        <v>4.3330000000000002</v>
      </c>
      <c r="K3834">
        <v>4.1589999999999998</v>
      </c>
      <c r="L3834">
        <v>22.547999999999998</v>
      </c>
    </row>
    <row r="3835" spans="1:12">
      <c r="A3835" s="15">
        <v>2011</v>
      </c>
      <c r="B3835">
        <v>1</v>
      </c>
      <c r="C3835">
        <v>10</v>
      </c>
      <c r="D3835" s="30">
        <f t="shared" si="59"/>
        <v>40553</v>
      </c>
      <c r="E3835">
        <v>302.2</v>
      </c>
      <c r="F3835">
        <v>108.2</v>
      </c>
      <c r="G3835">
        <v>7.7140000000000004</v>
      </c>
      <c r="H3835">
        <v>5.3479999999999999</v>
      </c>
      <c r="I3835">
        <v>8.3889999999999993</v>
      </c>
      <c r="J3835">
        <v>4.3369999999999997</v>
      </c>
      <c r="K3835">
        <v>4.1619999999999999</v>
      </c>
      <c r="L3835">
        <v>22.539000000000001</v>
      </c>
    </row>
    <row r="3836" spans="1:12">
      <c r="A3836" s="15">
        <v>2011</v>
      </c>
      <c r="B3836">
        <v>1</v>
      </c>
      <c r="C3836">
        <v>11</v>
      </c>
      <c r="D3836" s="30">
        <f t="shared" si="59"/>
        <v>40554</v>
      </c>
      <c r="E3836">
        <v>303.13</v>
      </c>
      <c r="F3836">
        <v>108.51</v>
      </c>
      <c r="G3836">
        <v>7.7140000000000004</v>
      </c>
      <c r="H3836">
        <v>5.3449999999999998</v>
      </c>
      <c r="I3836">
        <v>8.3249999999999993</v>
      </c>
      <c r="J3836">
        <v>4.3360000000000003</v>
      </c>
      <c r="K3836">
        <v>4.1630000000000003</v>
      </c>
      <c r="L3836">
        <v>22.533000000000001</v>
      </c>
    </row>
    <row r="3837" spans="1:12">
      <c r="A3837" s="15">
        <v>2011</v>
      </c>
      <c r="B3837">
        <v>1</v>
      </c>
      <c r="C3837">
        <v>12</v>
      </c>
      <c r="D3837" s="30">
        <f t="shared" si="59"/>
        <v>40555</v>
      </c>
      <c r="E3837">
        <v>299.3</v>
      </c>
      <c r="F3837">
        <v>107.09</v>
      </c>
      <c r="G3837">
        <v>7.7140000000000004</v>
      </c>
      <c r="H3837">
        <v>5.343</v>
      </c>
      <c r="I3837">
        <v>8.6479999999999997</v>
      </c>
      <c r="J3837">
        <v>4.3220000000000001</v>
      </c>
      <c r="K3837">
        <v>4.1429999999999998</v>
      </c>
      <c r="L3837">
        <v>22.416</v>
      </c>
    </row>
    <row r="3838" spans="1:12">
      <c r="A3838" s="15">
        <v>2011</v>
      </c>
      <c r="B3838">
        <v>1</v>
      </c>
      <c r="C3838">
        <v>13</v>
      </c>
      <c r="D3838" s="30">
        <f t="shared" si="59"/>
        <v>40556</v>
      </c>
      <c r="E3838">
        <v>302.99</v>
      </c>
      <c r="F3838">
        <v>108.41</v>
      </c>
      <c r="G3838">
        <v>7.7140000000000004</v>
      </c>
      <c r="H3838">
        <v>5.34</v>
      </c>
      <c r="I3838">
        <v>8.3569999999999993</v>
      </c>
      <c r="J3838">
        <v>4.3289999999999997</v>
      </c>
      <c r="K3838">
        <v>4.1559999999999997</v>
      </c>
      <c r="L3838">
        <v>22.475000000000001</v>
      </c>
    </row>
    <row r="3839" spans="1:12">
      <c r="A3839" s="15">
        <v>2011</v>
      </c>
      <c r="B3839">
        <v>1</v>
      </c>
      <c r="C3839">
        <v>14</v>
      </c>
      <c r="D3839" s="30">
        <f t="shared" si="59"/>
        <v>40557</v>
      </c>
      <c r="E3839">
        <v>303.89</v>
      </c>
      <c r="F3839">
        <v>108.71</v>
      </c>
      <c r="G3839">
        <v>7.7140000000000004</v>
      </c>
      <c r="H3839">
        <v>5.3369999999999997</v>
      </c>
      <c r="I3839">
        <v>8.2959999999999994</v>
      </c>
      <c r="J3839">
        <v>4.3289999999999997</v>
      </c>
      <c r="K3839">
        <v>4.157</v>
      </c>
      <c r="L3839">
        <v>22.469000000000001</v>
      </c>
    </row>
    <row r="3840" spans="1:12">
      <c r="A3840" s="15">
        <v>2011</v>
      </c>
      <c r="B3840">
        <v>1</v>
      </c>
      <c r="C3840">
        <v>17</v>
      </c>
      <c r="D3840" s="30">
        <f t="shared" si="59"/>
        <v>40560</v>
      </c>
      <c r="E3840">
        <v>304.39999999999998</v>
      </c>
      <c r="F3840">
        <v>109.1</v>
      </c>
      <c r="G3840">
        <v>7.7130000000000001</v>
      </c>
      <c r="H3840">
        <v>5.3330000000000002</v>
      </c>
      <c r="I3840">
        <v>8.1639999999999997</v>
      </c>
      <c r="J3840">
        <v>4.34</v>
      </c>
      <c r="K3840">
        <v>4.1689999999999996</v>
      </c>
      <c r="L3840">
        <v>22.524000000000001</v>
      </c>
    </row>
    <row r="3841" spans="1:12">
      <c r="A3841" s="15">
        <v>2011</v>
      </c>
      <c r="B3841">
        <v>1</v>
      </c>
      <c r="C3841">
        <v>18</v>
      </c>
      <c r="D3841" s="30">
        <f t="shared" si="59"/>
        <v>40561</v>
      </c>
      <c r="E3841">
        <v>298.86</v>
      </c>
      <c r="F3841">
        <v>107.06</v>
      </c>
      <c r="G3841">
        <v>7.7130000000000001</v>
      </c>
      <c r="H3841">
        <v>5.3310000000000004</v>
      </c>
      <c r="I3841">
        <v>8.6240000000000006</v>
      </c>
      <c r="J3841">
        <v>4.3209999999999997</v>
      </c>
      <c r="K3841">
        <v>4.1420000000000003</v>
      </c>
      <c r="L3841">
        <v>22.367999999999999</v>
      </c>
    </row>
    <row r="3842" spans="1:12">
      <c r="A3842" s="15">
        <v>2011</v>
      </c>
      <c r="B3842">
        <v>1</v>
      </c>
      <c r="C3842">
        <v>19</v>
      </c>
      <c r="D3842" s="30">
        <f t="shared" ref="D3842:D3905" si="60">DATE(A3842,B3842,C3842)</f>
        <v>40562</v>
      </c>
      <c r="E3842">
        <v>302.24</v>
      </c>
      <c r="F3842">
        <v>108.27</v>
      </c>
      <c r="G3842">
        <v>7.7130000000000001</v>
      </c>
      <c r="H3842">
        <v>5.3280000000000003</v>
      </c>
      <c r="I3842">
        <v>8.359</v>
      </c>
      <c r="J3842">
        <v>4.327</v>
      </c>
      <c r="K3842">
        <v>4.1539999999999999</v>
      </c>
      <c r="L3842">
        <v>22.42</v>
      </c>
    </row>
    <row r="3843" spans="1:12">
      <c r="A3843" s="15">
        <v>2011</v>
      </c>
      <c r="B3843">
        <v>1</v>
      </c>
      <c r="C3843">
        <v>20</v>
      </c>
      <c r="D3843" s="30">
        <f t="shared" si="60"/>
        <v>40563</v>
      </c>
      <c r="E3843">
        <v>298.31</v>
      </c>
      <c r="F3843">
        <v>106.82</v>
      </c>
      <c r="G3843">
        <v>7.7130000000000001</v>
      </c>
      <c r="H3843">
        <v>5.3250000000000002</v>
      </c>
      <c r="I3843">
        <v>8.6910000000000007</v>
      </c>
      <c r="J3843">
        <v>4.3129999999999997</v>
      </c>
      <c r="K3843">
        <v>4.133</v>
      </c>
      <c r="L3843">
        <v>22.300999999999998</v>
      </c>
    </row>
    <row r="3844" spans="1:12">
      <c r="A3844" s="15">
        <v>2011</v>
      </c>
      <c r="B3844">
        <v>1</v>
      </c>
      <c r="C3844">
        <v>21</v>
      </c>
      <c r="D3844" s="30">
        <f t="shared" si="60"/>
        <v>40564</v>
      </c>
      <c r="E3844">
        <v>301.77</v>
      </c>
      <c r="F3844">
        <v>108.06</v>
      </c>
      <c r="G3844">
        <v>7.7130000000000001</v>
      </c>
      <c r="H3844">
        <v>5.3220000000000001</v>
      </c>
      <c r="I3844">
        <v>8.4190000000000005</v>
      </c>
      <c r="J3844">
        <v>4.319</v>
      </c>
      <c r="K3844">
        <v>4.1449999999999996</v>
      </c>
      <c r="L3844">
        <v>22.355</v>
      </c>
    </row>
    <row r="3845" spans="1:12">
      <c r="A3845" s="15">
        <v>2011</v>
      </c>
      <c r="B3845">
        <v>1</v>
      </c>
      <c r="C3845">
        <v>24</v>
      </c>
      <c r="D3845" s="30">
        <f t="shared" si="60"/>
        <v>40567</v>
      </c>
      <c r="E3845">
        <v>298.86</v>
      </c>
      <c r="F3845">
        <v>106.93</v>
      </c>
      <c r="G3845">
        <v>7.7130000000000001</v>
      </c>
      <c r="H3845">
        <v>5.3140000000000001</v>
      </c>
      <c r="I3845">
        <v>8.69</v>
      </c>
      <c r="J3845">
        <v>4.3019999999999996</v>
      </c>
      <c r="K3845">
        <v>4.1219999999999999</v>
      </c>
      <c r="L3845">
        <v>22.204999999999998</v>
      </c>
    </row>
    <row r="3846" spans="1:12">
      <c r="A3846" s="15">
        <v>2011</v>
      </c>
      <c r="B3846">
        <v>1</v>
      </c>
      <c r="C3846">
        <v>25</v>
      </c>
      <c r="D3846" s="30">
        <f t="shared" si="60"/>
        <v>40568</v>
      </c>
      <c r="E3846">
        <v>298.64</v>
      </c>
      <c r="F3846">
        <v>106.82</v>
      </c>
      <c r="G3846">
        <v>7.7130000000000001</v>
      </c>
      <c r="H3846">
        <v>5.3109999999999999</v>
      </c>
      <c r="I3846">
        <v>8.7189999999999994</v>
      </c>
      <c r="J3846">
        <v>4.298</v>
      </c>
      <c r="K3846">
        <v>4.1180000000000003</v>
      </c>
      <c r="L3846">
        <v>22.172999999999998</v>
      </c>
    </row>
    <row r="3847" spans="1:12">
      <c r="A3847" s="15">
        <v>2011</v>
      </c>
      <c r="B3847">
        <v>1</v>
      </c>
      <c r="C3847">
        <v>27</v>
      </c>
      <c r="D3847" s="30">
        <f t="shared" si="60"/>
        <v>40570</v>
      </c>
      <c r="E3847">
        <v>301</v>
      </c>
      <c r="F3847">
        <v>107.63</v>
      </c>
      <c r="G3847">
        <v>7.7130000000000001</v>
      </c>
      <c r="H3847">
        <v>5.306</v>
      </c>
      <c r="I3847">
        <v>8.5470000000000006</v>
      </c>
      <c r="J3847">
        <v>4.298</v>
      </c>
      <c r="K3847">
        <v>4.1219999999999999</v>
      </c>
      <c r="L3847">
        <v>22.175000000000001</v>
      </c>
    </row>
    <row r="3848" spans="1:12">
      <c r="A3848" s="15">
        <v>2011</v>
      </c>
      <c r="B3848">
        <v>1</v>
      </c>
      <c r="C3848">
        <v>28</v>
      </c>
      <c r="D3848" s="30">
        <f t="shared" si="60"/>
        <v>40571</v>
      </c>
      <c r="E3848">
        <v>304</v>
      </c>
      <c r="F3848">
        <v>108.7</v>
      </c>
      <c r="G3848">
        <v>7.7130000000000001</v>
      </c>
      <c r="H3848">
        <v>5.3029999999999999</v>
      </c>
      <c r="I3848">
        <v>8.3130000000000006</v>
      </c>
      <c r="J3848">
        <v>4.3040000000000003</v>
      </c>
      <c r="K3848">
        <v>4.1319999999999997</v>
      </c>
      <c r="L3848">
        <v>22.216999999999999</v>
      </c>
    </row>
    <row r="3849" spans="1:12">
      <c r="A3849" s="15">
        <v>2011</v>
      </c>
      <c r="B3849">
        <v>1</v>
      </c>
      <c r="C3849">
        <v>31</v>
      </c>
      <c r="D3849" s="30">
        <f t="shared" si="60"/>
        <v>40574</v>
      </c>
      <c r="E3849">
        <v>301.27</v>
      </c>
      <c r="F3849">
        <v>107.63</v>
      </c>
      <c r="G3849">
        <v>7.7130000000000001</v>
      </c>
      <c r="H3849">
        <v>5.2949999999999999</v>
      </c>
      <c r="I3849">
        <v>8.5690000000000008</v>
      </c>
      <c r="J3849">
        <v>4.2859999999999996</v>
      </c>
      <c r="K3849">
        <v>4.1100000000000003</v>
      </c>
      <c r="L3849">
        <v>22.073</v>
      </c>
    </row>
    <row r="3850" spans="1:12">
      <c r="A3850" s="15">
        <v>2011</v>
      </c>
      <c r="B3850">
        <v>2</v>
      </c>
      <c r="C3850">
        <v>1</v>
      </c>
      <c r="D3850" s="30">
        <f t="shared" si="60"/>
        <v>40575</v>
      </c>
      <c r="E3850">
        <v>299.13</v>
      </c>
      <c r="F3850">
        <v>106.85</v>
      </c>
      <c r="G3850">
        <v>7.7130000000000001</v>
      </c>
      <c r="H3850">
        <v>5.2949999999999999</v>
      </c>
      <c r="I3850">
        <v>8.7460000000000004</v>
      </c>
      <c r="J3850">
        <v>4.28</v>
      </c>
      <c r="K3850">
        <v>4.101</v>
      </c>
      <c r="L3850">
        <v>22.023</v>
      </c>
    </row>
    <row r="3851" spans="1:12">
      <c r="A3851" s="15">
        <v>2011</v>
      </c>
      <c r="B3851">
        <v>2</v>
      </c>
      <c r="C3851">
        <v>2</v>
      </c>
      <c r="D3851" s="30">
        <f t="shared" si="60"/>
        <v>40576</v>
      </c>
      <c r="E3851">
        <v>299.93</v>
      </c>
      <c r="F3851">
        <v>107.12</v>
      </c>
      <c r="G3851">
        <v>7.7130000000000001</v>
      </c>
      <c r="H3851">
        <v>5.2919999999999998</v>
      </c>
      <c r="I3851">
        <v>8.6910000000000007</v>
      </c>
      <c r="J3851">
        <v>4.2789999999999999</v>
      </c>
      <c r="K3851">
        <v>4.101</v>
      </c>
      <c r="L3851">
        <v>22.015000000000001</v>
      </c>
    </row>
    <row r="3852" spans="1:12">
      <c r="A3852" s="15">
        <v>2011</v>
      </c>
      <c r="B3852">
        <v>2</v>
      </c>
      <c r="C3852">
        <v>3</v>
      </c>
      <c r="D3852" s="30">
        <f t="shared" si="60"/>
        <v>40577</v>
      </c>
      <c r="E3852">
        <v>302.99</v>
      </c>
      <c r="F3852">
        <v>108.21</v>
      </c>
      <c r="G3852">
        <v>7.6070000000000002</v>
      </c>
      <c r="H3852">
        <v>5.4610000000000003</v>
      </c>
      <c r="I3852">
        <v>8.4169999999999998</v>
      </c>
      <c r="J3852">
        <v>4.4000000000000004</v>
      </c>
      <c r="K3852">
        <v>4.2220000000000004</v>
      </c>
      <c r="L3852">
        <v>23.416</v>
      </c>
    </row>
    <row r="3853" spans="1:12">
      <c r="A3853" s="15">
        <v>2011</v>
      </c>
      <c r="B3853">
        <v>2</v>
      </c>
      <c r="C3853">
        <v>4</v>
      </c>
      <c r="D3853" s="30">
        <f t="shared" si="60"/>
        <v>40578</v>
      </c>
      <c r="E3853">
        <v>301.02</v>
      </c>
      <c r="F3853">
        <v>107.47</v>
      </c>
      <c r="G3853">
        <v>7.6070000000000002</v>
      </c>
      <c r="H3853">
        <v>5.4589999999999996</v>
      </c>
      <c r="I3853">
        <v>8.5850000000000009</v>
      </c>
      <c r="J3853">
        <v>4.3899999999999997</v>
      </c>
      <c r="K3853">
        <v>4.21</v>
      </c>
      <c r="L3853">
        <v>23.338000000000001</v>
      </c>
    </row>
    <row r="3854" spans="1:12">
      <c r="A3854" s="15">
        <v>2011</v>
      </c>
      <c r="B3854">
        <v>2</v>
      </c>
      <c r="C3854">
        <v>7</v>
      </c>
      <c r="D3854" s="30">
        <f t="shared" si="60"/>
        <v>40581</v>
      </c>
      <c r="E3854">
        <v>301.27</v>
      </c>
      <c r="F3854">
        <v>107.47</v>
      </c>
      <c r="G3854">
        <v>7.6050000000000004</v>
      </c>
      <c r="H3854">
        <v>5.4459999999999997</v>
      </c>
      <c r="I3854">
        <v>8.7119999999999997</v>
      </c>
      <c r="J3854">
        <v>4.3789999999999996</v>
      </c>
      <c r="K3854">
        <v>4.1959999999999997</v>
      </c>
      <c r="L3854">
        <v>23.216000000000001</v>
      </c>
    </row>
    <row r="3855" spans="1:12">
      <c r="A3855" s="15">
        <v>2011</v>
      </c>
      <c r="B3855">
        <v>2</v>
      </c>
      <c r="C3855">
        <v>8</v>
      </c>
      <c r="D3855" s="30">
        <f t="shared" si="60"/>
        <v>40582</v>
      </c>
      <c r="E3855">
        <v>301.74</v>
      </c>
      <c r="F3855">
        <v>107.62</v>
      </c>
      <c r="G3855">
        <v>7.6050000000000004</v>
      </c>
      <c r="H3855">
        <v>5.4429999999999996</v>
      </c>
      <c r="I3855">
        <v>8.6839999999999993</v>
      </c>
      <c r="J3855">
        <v>4.3769999999999998</v>
      </c>
      <c r="K3855">
        <v>4.1950000000000003</v>
      </c>
      <c r="L3855">
        <v>23.2</v>
      </c>
    </row>
    <row r="3856" spans="1:12">
      <c r="A3856" s="15">
        <v>2011</v>
      </c>
      <c r="B3856">
        <v>2</v>
      </c>
      <c r="C3856">
        <v>9</v>
      </c>
      <c r="D3856" s="30">
        <f t="shared" si="60"/>
        <v>40583</v>
      </c>
      <c r="E3856">
        <v>304.26</v>
      </c>
      <c r="F3856">
        <v>108.51</v>
      </c>
      <c r="G3856">
        <v>7.6050000000000004</v>
      </c>
      <c r="H3856">
        <v>5.4409999999999998</v>
      </c>
      <c r="I3856">
        <v>8.4930000000000003</v>
      </c>
      <c r="J3856">
        <v>4.3810000000000002</v>
      </c>
      <c r="K3856">
        <v>4.2030000000000003</v>
      </c>
      <c r="L3856">
        <v>23.238</v>
      </c>
    </row>
    <row r="3857" spans="1:12">
      <c r="A3857" s="15">
        <v>2011</v>
      </c>
      <c r="B3857">
        <v>2</v>
      </c>
      <c r="C3857">
        <v>10</v>
      </c>
      <c r="D3857" s="30">
        <f t="shared" si="60"/>
        <v>40584</v>
      </c>
      <c r="E3857">
        <v>304.61</v>
      </c>
      <c r="F3857">
        <v>108.61</v>
      </c>
      <c r="G3857">
        <v>7.6050000000000004</v>
      </c>
      <c r="H3857">
        <v>5.4379999999999997</v>
      </c>
      <c r="I3857">
        <v>8.4760000000000009</v>
      </c>
      <c r="J3857">
        <v>4.3789999999999996</v>
      </c>
      <c r="K3857">
        <v>4.2009999999999996</v>
      </c>
      <c r="L3857">
        <v>23.219000000000001</v>
      </c>
    </row>
    <row r="3858" spans="1:12">
      <c r="A3858" s="15">
        <v>2011</v>
      </c>
      <c r="B3858">
        <v>2</v>
      </c>
      <c r="C3858">
        <v>11</v>
      </c>
      <c r="D3858" s="30">
        <f t="shared" si="60"/>
        <v>40585</v>
      </c>
      <c r="E3858">
        <v>302.24</v>
      </c>
      <c r="F3858">
        <v>107.72</v>
      </c>
      <c r="G3858">
        <v>7.6050000000000004</v>
      </c>
      <c r="H3858">
        <v>5.4349999999999996</v>
      </c>
      <c r="I3858">
        <v>8.6769999999999996</v>
      </c>
      <c r="J3858">
        <v>4.3689999999999998</v>
      </c>
      <c r="K3858">
        <v>4.1870000000000003</v>
      </c>
      <c r="L3858">
        <v>23.13</v>
      </c>
    </row>
    <row r="3859" spans="1:12">
      <c r="A3859" s="15">
        <v>2011</v>
      </c>
      <c r="B3859">
        <v>2</v>
      </c>
      <c r="C3859">
        <v>14</v>
      </c>
      <c r="D3859" s="30">
        <f t="shared" si="60"/>
        <v>40588</v>
      </c>
      <c r="E3859">
        <v>305.27</v>
      </c>
      <c r="F3859">
        <v>108.8</v>
      </c>
      <c r="G3859">
        <v>7.6050000000000004</v>
      </c>
      <c r="H3859">
        <v>5.4269999999999996</v>
      </c>
      <c r="I3859">
        <v>8.4459999999999997</v>
      </c>
      <c r="J3859">
        <v>4.3710000000000004</v>
      </c>
      <c r="K3859">
        <v>4.194</v>
      </c>
      <c r="L3859">
        <v>23.140999999999998</v>
      </c>
    </row>
    <row r="3860" spans="1:12">
      <c r="A3860" s="15">
        <v>2011</v>
      </c>
      <c r="B3860">
        <v>2</v>
      </c>
      <c r="C3860">
        <v>15</v>
      </c>
      <c r="D3860" s="30">
        <f t="shared" si="60"/>
        <v>40589</v>
      </c>
      <c r="E3860">
        <v>302.3</v>
      </c>
      <c r="F3860">
        <v>107.7</v>
      </c>
      <c r="G3860">
        <v>7.6050000000000004</v>
      </c>
      <c r="H3860">
        <v>5.4269999999999996</v>
      </c>
      <c r="I3860">
        <v>8.6950000000000003</v>
      </c>
      <c r="J3860">
        <v>4.3609999999999998</v>
      </c>
      <c r="K3860">
        <v>4.1790000000000003</v>
      </c>
      <c r="L3860">
        <v>23.053000000000001</v>
      </c>
    </row>
    <row r="3861" spans="1:12">
      <c r="A3861" s="15">
        <v>2011</v>
      </c>
      <c r="B3861">
        <v>2</v>
      </c>
      <c r="C3861">
        <v>17</v>
      </c>
      <c r="D3861" s="30">
        <f t="shared" si="60"/>
        <v>40591</v>
      </c>
      <c r="E3861">
        <v>305.57</v>
      </c>
      <c r="F3861">
        <v>108.84</v>
      </c>
      <c r="G3861">
        <v>7.6189999999999998</v>
      </c>
      <c r="H3861">
        <v>5.4359999999999999</v>
      </c>
      <c r="I3861">
        <v>8.4139999999999997</v>
      </c>
      <c r="J3861">
        <v>4.383</v>
      </c>
      <c r="K3861">
        <v>4.2060000000000004</v>
      </c>
      <c r="L3861">
        <v>23.22</v>
      </c>
    </row>
    <row r="3862" spans="1:12">
      <c r="A3862" s="15">
        <v>2011</v>
      </c>
      <c r="B3862">
        <v>2</v>
      </c>
      <c r="C3862">
        <v>18</v>
      </c>
      <c r="D3862" s="30">
        <f t="shared" si="60"/>
        <v>40592</v>
      </c>
      <c r="E3862">
        <v>303.08</v>
      </c>
      <c r="F3862">
        <v>107.91</v>
      </c>
      <c r="G3862">
        <v>7.6189999999999998</v>
      </c>
      <c r="H3862">
        <v>5.4329999999999998</v>
      </c>
      <c r="I3862">
        <v>8.6229999999999993</v>
      </c>
      <c r="J3862">
        <v>4.3719999999999999</v>
      </c>
      <c r="K3862">
        <v>4.1909999999999998</v>
      </c>
      <c r="L3862">
        <v>23.129000000000001</v>
      </c>
    </row>
    <row r="3863" spans="1:12">
      <c r="A3863" s="15">
        <v>2011</v>
      </c>
      <c r="B3863">
        <v>2</v>
      </c>
      <c r="C3863">
        <v>21</v>
      </c>
      <c r="D3863" s="30">
        <f t="shared" si="60"/>
        <v>40595</v>
      </c>
      <c r="E3863">
        <v>306.3</v>
      </c>
      <c r="F3863">
        <v>109.01</v>
      </c>
      <c r="G3863">
        <v>7.6189999999999998</v>
      </c>
      <c r="H3863">
        <v>5.4249999999999998</v>
      </c>
      <c r="I3863">
        <v>8.3979999999999997</v>
      </c>
      <c r="J3863">
        <v>4.3719999999999999</v>
      </c>
      <c r="K3863">
        <v>4.1959999999999997</v>
      </c>
      <c r="L3863">
        <v>23.128</v>
      </c>
    </row>
    <row r="3864" spans="1:12">
      <c r="A3864" s="15">
        <v>2011</v>
      </c>
      <c r="B3864">
        <v>2</v>
      </c>
      <c r="C3864">
        <v>22</v>
      </c>
      <c r="D3864" s="30">
        <f t="shared" si="60"/>
        <v>40596</v>
      </c>
      <c r="E3864">
        <v>308.17</v>
      </c>
      <c r="F3864">
        <v>109.67</v>
      </c>
      <c r="G3864">
        <v>7.6189999999999998</v>
      </c>
      <c r="H3864">
        <v>5.4219999999999997</v>
      </c>
      <c r="I3864">
        <v>8.26</v>
      </c>
      <c r="J3864">
        <v>4.375</v>
      </c>
      <c r="K3864">
        <v>4.2009999999999996</v>
      </c>
      <c r="L3864">
        <v>23.148</v>
      </c>
    </row>
    <row r="3865" spans="1:12">
      <c r="A3865" s="15">
        <v>2011</v>
      </c>
      <c r="B3865">
        <v>2</v>
      </c>
      <c r="C3865">
        <v>23</v>
      </c>
      <c r="D3865" s="30">
        <f t="shared" si="60"/>
        <v>40597</v>
      </c>
      <c r="E3865">
        <v>307.45</v>
      </c>
      <c r="F3865">
        <v>109.39</v>
      </c>
      <c r="G3865">
        <v>7.6189999999999998</v>
      </c>
      <c r="H3865">
        <v>5.4189999999999996</v>
      </c>
      <c r="I3865">
        <v>8.327</v>
      </c>
      <c r="J3865">
        <v>4.3689999999999998</v>
      </c>
      <c r="K3865">
        <v>4.1950000000000003</v>
      </c>
      <c r="L3865">
        <v>23.102</v>
      </c>
    </row>
    <row r="3866" spans="1:12">
      <c r="A3866" s="15">
        <v>2011</v>
      </c>
      <c r="B3866">
        <v>2</v>
      </c>
      <c r="C3866">
        <v>24</v>
      </c>
      <c r="D3866" s="30">
        <f t="shared" si="60"/>
        <v>40598</v>
      </c>
      <c r="E3866">
        <v>306.97000000000003</v>
      </c>
      <c r="F3866">
        <v>109.19</v>
      </c>
      <c r="G3866">
        <v>7.6189999999999998</v>
      </c>
      <c r="H3866">
        <v>5.4160000000000004</v>
      </c>
      <c r="I3866">
        <v>8.3610000000000007</v>
      </c>
      <c r="J3866">
        <v>4.3680000000000003</v>
      </c>
      <c r="K3866">
        <v>4.1929999999999996</v>
      </c>
      <c r="L3866">
        <v>23.081</v>
      </c>
    </row>
    <row r="3867" spans="1:12">
      <c r="A3867" s="15">
        <v>2011</v>
      </c>
      <c r="B3867">
        <v>2</v>
      </c>
      <c r="C3867">
        <v>25</v>
      </c>
      <c r="D3867" s="30">
        <f t="shared" si="60"/>
        <v>40599</v>
      </c>
      <c r="E3867">
        <v>306.52999999999997</v>
      </c>
      <c r="F3867">
        <v>109.01</v>
      </c>
      <c r="G3867">
        <v>7.6349999999999998</v>
      </c>
      <c r="H3867">
        <v>5.4589999999999996</v>
      </c>
      <c r="I3867">
        <v>8.4149999999999991</v>
      </c>
      <c r="J3867">
        <v>4.3920000000000003</v>
      </c>
      <c r="K3867">
        <v>4.2149999999999999</v>
      </c>
      <c r="L3867">
        <v>23.312000000000001</v>
      </c>
    </row>
    <row r="3868" spans="1:12">
      <c r="A3868" s="15">
        <v>2011</v>
      </c>
      <c r="B3868">
        <v>2</v>
      </c>
      <c r="C3868">
        <v>28</v>
      </c>
      <c r="D3868" s="30">
        <f t="shared" si="60"/>
        <v>40602</v>
      </c>
      <c r="E3868">
        <v>307.02999999999997</v>
      </c>
      <c r="F3868">
        <v>109.12</v>
      </c>
      <c r="G3868">
        <v>7.6349999999999998</v>
      </c>
      <c r="H3868">
        <v>5.45</v>
      </c>
      <c r="I3868">
        <v>8.343</v>
      </c>
      <c r="J3868">
        <v>4.3979999999999997</v>
      </c>
      <c r="K3868">
        <v>4.2220000000000004</v>
      </c>
      <c r="L3868">
        <v>23.324000000000002</v>
      </c>
    </row>
    <row r="3869" spans="1:12">
      <c r="A3869" s="15">
        <v>2011</v>
      </c>
      <c r="B3869">
        <v>3</v>
      </c>
      <c r="C3869">
        <v>1</v>
      </c>
      <c r="D3869" s="30">
        <f t="shared" si="60"/>
        <v>40603</v>
      </c>
      <c r="E3869">
        <v>306.2</v>
      </c>
      <c r="F3869">
        <v>108.75</v>
      </c>
      <c r="G3869">
        <v>7.6349999999999998</v>
      </c>
      <c r="H3869">
        <v>5.4420000000000002</v>
      </c>
      <c r="I3869">
        <v>8.44</v>
      </c>
      <c r="J3869">
        <v>4.3860000000000001</v>
      </c>
      <c r="K3869">
        <v>4.2089999999999996</v>
      </c>
      <c r="L3869">
        <v>23.22</v>
      </c>
    </row>
    <row r="3870" spans="1:12">
      <c r="A3870" s="15">
        <v>2011</v>
      </c>
      <c r="B3870">
        <v>3</v>
      </c>
      <c r="C3870">
        <v>3</v>
      </c>
      <c r="D3870" s="30">
        <f t="shared" si="60"/>
        <v>40605</v>
      </c>
      <c r="E3870">
        <v>308.47000000000003</v>
      </c>
      <c r="F3870">
        <v>109.52</v>
      </c>
      <c r="G3870">
        <v>7.6349999999999998</v>
      </c>
      <c r="H3870">
        <v>5.4359999999999999</v>
      </c>
      <c r="I3870">
        <v>8.2289999999999992</v>
      </c>
      <c r="J3870">
        <v>4.399</v>
      </c>
      <c r="K3870">
        <v>4.2249999999999996</v>
      </c>
      <c r="L3870">
        <v>23.291</v>
      </c>
    </row>
    <row r="3871" spans="1:12">
      <c r="A3871" s="15">
        <v>2011</v>
      </c>
      <c r="B3871">
        <v>3</v>
      </c>
      <c r="C3871">
        <v>4</v>
      </c>
      <c r="D3871" s="30">
        <f t="shared" si="60"/>
        <v>40606</v>
      </c>
      <c r="E3871">
        <v>308.57</v>
      </c>
      <c r="F3871">
        <v>109.53</v>
      </c>
      <c r="G3871">
        <v>7.6349999999999998</v>
      </c>
      <c r="H3871">
        <v>5.4340000000000002</v>
      </c>
      <c r="I3871">
        <v>8.2309999999999999</v>
      </c>
      <c r="J3871">
        <v>4.3959999999999999</v>
      </c>
      <c r="K3871">
        <v>4.2220000000000004</v>
      </c>
      <c r="L3871">
        <v>23.265000000000001</v>
      </c>
    </row>
    <row r="3872" spans="1:12">
      <c r="A3872" s="15">
        <v>2011</v>
      </c>
      <c r="B3872">
        <v>3</v>
      </c>
      <c r="C3872">
        <v>7</v>
      </c>
      <c r="D3872" s="30">
        <f t="shared" si="60"/>
        <v>40609</v>
      </c>
      <c r="E3872">
        <v>308.8</v>
      </c>
      <c r="F3872">
        <v>109.54</v>
      </c>
      <c r="G3872">
        <v>7.6349999999999998</v>
      </c>
      <c r="H3872">
        <v>5.4249999999999998</v>
      </c>
      <c r="I3872">
        <v>8.2420000000000009</v>
      </c>
      <c r="J3872">
        <v>4.3869999999999996</v>
      </c>
      <c r="K3872">
        <v>4.2140000000000004</v>
      </c>
      <c r="L3872">
        <v>23.190999999999999</v>
      </c>
    </row>
    <row r="3873" spans="1:12">
      <c r="A3873" s="15">
        <v>2011</v>
      </c>
      <c r="B3873">
        <v>3</v>
      </c>
      <c r="C3873">
        <v>8</v>
      </c>
      <c r="D3873" s="30">
        <f t="shared" si="60"/>
        <v>40610</v>
      </c>
      <c r="E3873">
        <v>308.2</v>
      </c>
      <c r="F3873">
        <v>109.3</v>
      </c>
      <c r="G3873">
        <v>7.6349999999999998</v>
      </c>
      <c r="H3873">
        <v>5.4219999999999997</v>
      </c>
      <c r="I3873">
        <v>8.3000000000000007</v>
      </c>
      <c r="J3873">
        <v>4.3819999999999997</v>
      </c>
      <c r="K3873">
        <v>4.2080000000000002</v>
      </c>
      <c r="L3873">
        <v>23.148</v>
      </c>
    </row>
    <row r="3874" spans="1:12">
      <c r="A3874" s="15">
        <v>2011</v>
      </c>
      <c r="B3874">
        <v>3</v>
      </c>
      <c r="C3874">
        <v>9</v>
      </c>
      <c r="D3874" s="30">
        <f t="shared" si="60"/>
        <v>40611</v>
      </c>
      <c r="E3874">
        <v>306.74</v>
      </c>
      <c r="F3874">
        <v>108.75</v>
      </c>
      <c r="G3874">
        <v>7.6349999999999998</v>
      </c>
      <c r="H3874">
        <v>5.42</v>
      </c>
      <c r="I3874">
        <v>8.4250000000000007</v>
      </c>
      <c r="J3874">
        <v>4.375</v>
      </c>
      <c r="K3874">
        <v>4.1980000000000004</v>
      </c>
      <c r="L3874">
        <v>23.085000000000001</v>
      </c>
    </row>
    <row r="3875" spans="1:12">
      <c r="A3875" s="15">
        <v>2011</v>
      </c>
      <c r="B3875">
        <v>3</v>
      </c>
      <c r="C3875">
        <v>10</v>
      </c>
      <c r="D3875" s="30">
        <f t="shared" si="60"/>
        <v>40612</v>
      </c>
      <c r="E3875">
        <v>306.10000000000002</v>
      </c>
      <c r="F3875">
        <v>108.49</v>
      </c>
      <c r="G3875">
        <v>7.6349999999999998</v>
      </c>
      <c r="H3875">
        <v>5.4169999999999998</v>
      </c>
      <c r="I3875">
        <v>8.4870000000000001</v>
      </c>
      <c r="J3875">
        <v>4.37</v>
      </c>
      <c r="K3875">
        <v>4.1920000000000002</v>
      </c>
      <c r="L3875">
        <v>23.041</v>
      </c>
    </row>
    <row r="3876" spans="1:12">
      <c r="A3876" s="15">
        <v>2011</v>
      </c>
      <c r="B3876">
        <v>3</v>
      </c>
      <c r="C3876">
        <v>11</v>
      </c>
      <c r="D3876" s="30">
        <f t="shared" si="60"/>
        <v>40613</v>
      </c>
      <c r="E3876">
        <v>308.82</v>
      </c>
      <c r="F3876">
        <v>109.45</v>
      </c>
      <c r="G3876">
        <v>7.6349999999999998</v>
      </c>
      <c r="H3876">
        <v>5.4139999999999997</v>
      </c>
      <c r="I3876">
        <v>8.282</v>
      </c>
      <c r="J3876">
        <v>4.375</v>
      </c>
      <c r="K3876">
        <v>4.2009999999999996</v>
      </c>
      <c r="L3876">
        <v>23.081</v>
      </c>
    </row>
    <row r="3877" spans="1:12">
      <c r="A3877" s="15">
        <v>2011</v>
      </c>
      <c r="B3877">
        <v>3</v>
      </c>
      <c r="C3877">
        <v>14</v>
      </c>
      <c r="D3877" s="30">
        <f t="shared" si="60"/>
        <v>40616</v>
      </c>
      <c r="E3877">
        <v>312.52999999999997</v>
      </c>
      <c r="F3877">
        <v>110.72</v>
      </c>
      <c r="G3877">
        <v>7.6349999999999998</v>
      </c>
      <c r="H3877">
        <v>5.4059999999999997</v>
      </c>
      <c r="I3877">
        <v>8.0239999999999991</v>
      </c>
      <c r="J3877">
        <v>4.3760000000000003</v>
      </c>
      <c r="K3877">
        <v>4.2069999999999999</v>
      </c>
      <c r="L3877">
        <v>23.088999999999999</v>
      </c>
    </row>
    <row r="3878" spans="1:12">
      <c r="A3878" s="15">
        <v>2011</v>
      </c>
      <c r="B3878">
        <v>3</v>
      </c>
      <c r="C3878">
        <v>15</v>
      </c>
      <c r="D3878" s="30">
        <f t="shared" si="60"/>
        <v>40617</v>
      </c>
      <c r="E3878">
        <v>308.54000000000002</v>
      </c>
      <c r="F3878">
        <v>109.25</v>
      </c>
      <c r="G3878">
        <v>7.6349999999999998</v>
      </c>
      <c r="H3878">
        <v>5.4029999999999996</v>
      </c>
      <c r="I3878">
        <v>8.3469999999999995</v>
      </c>
      <c r="J3878">
        <v>4.3609999999999998</v>
      </c>
      <c r="K3878">
        <v>4.1870000000000003</v>
      </c>
      <c r="L3878">
        <v>22.963999999999999</v>
      </c>
    </row>
    <row r="3879" spans="1:12">
      <c r="A3879" s="15">
        <v>2011</v>
      </c>
      <c r="B3879">
        <v>3</v>
      </c>
      <c r="C3879">
        <v>16</v>
      </c>
      <c r="D3879" s="30">
        <f t="shared" si="60"/>
        <v>40618</v>
      </c>
      <c r="E3879">
        <v>306.8</v>
      </c>
      <c r="F3879">
        <v>108.6</v>
      </c>
      <c r="G3879">
        <v>7.6349999999999998</v>
      </c>
      <c r="H3879">
        <v>5.4</v>
      </c>
      <c r="I3879">
        <v>8.4960000000000004</v>
      </c>
      <c r="J3879">
        <v>4.3529999999999998</v>
      </c>
      <c r="K3879">
        <v>4.1749999999999998</v>
      </c>
      <c r="L3879">
        <v>22.893000000000001</v>
      </c>
    </row>
    <row r="3880" spans="1:12">
      <c r="A3880" s="15">
        <v>2011</v>
      </c>
      <c r="B3880">
        <v>3</v>
      </c>
      <c r="C3880">
        <v>17</v>
      </c>
      <c r="D3880" s="30">
        <f t="shared" si="60"/>
        <v>40619</v>
      </c>
      <c r="E3880">
        <v>307.95999999999998</v>
      </c>
      <c r="F3880">
        <v>108.99</v>
      </c>
      <c r="G3880">
        <v>7.6349999999999998</v>
      </c>
      <c r="H3880">
        <v>5.3970000000000002</v>
      </c>
      <c r="I3880">
        <v>8.4139999999999997</v>
      </c>
      <c r="J3880">
        <v>4.3529999999999998</v>
      </c>
      <c r="K3880">
        <v>4.1769999999999996</v>
      </c>
      <c r="L3880">
        <v>22.893999999999998</v>
      </c>
    </row>
    <row r="3881" spans="1:12">
      <c r="A3881" s="15">
        <v>2011</v>
      </c>
      <c r="B3881">
        <v>3</v>
      </c>
      <c r="C3881">
        <v>18</v>
      </c>
      <c r="D3881" s="30">
        <f t="shared" si="60"/>
        <v>40620</v>
      </c>
      <c r="E3881">
        <v>310.95999999999998</v>
      </c>
      <c r="F3881">
        <v>110.05</v>
      </c>
      <c r="G3881">
        <v>7.6349999999999998</v>
      </c>
      <c r="H3881">
        <v>5.3949999999999996</v>
      </c>
      <c r="I3881">
        <v>8.1880000000000006</v>
      </c>
      <c r="J3881">
        <v>4.359</v>
      </c>
      <c r="K3881">
        <v>4.1870000000000003</v>
      </c>
      <c r="L3881">
        <v>22.94</v>
      </c>
    </row>
    <row r="3882" spans="1:12">
      <c r="A3882" s="15">
        <v>2011</v>
      </c>
      <c r="B3882">
        <v>3</v>
      </c>
      <c r="C3882">
        <v>21</v>
      </c>
      <c r="D3882" s="30">
        <f t="shared" si="60"/>
        <v>40623</v>
      </c>
      <c r="E3882">
        <v>307.8</v>
      </c>
      <c r="F3882">
        <v>108.84</v>
      </c>
      <c r="G3882">
        <v>7.6349999999999998</v>
      </c>
      <c r="H3882">
        <v>5.3860000000000001</v>
      </c>
      <c r="I3882">
        <v>8.4700000000000006</v>
      </c>
      <c r="J3882">
        <v>4.34</v>
      </c>
      <c r="K3882">
        <v>4.1639999999999997</v>
      </c>
      <c r="L3882">
        <v>22.78</v>
      </c>
    </row>
    <row r="3883" spans="1:12">
      <c r="A3883" s="15">
        <v>2011</v>
      </c>
      <c r="B3883">
        <v>3</v>
      </c>
      <c r="C3883">
        <v>22</v>
      </c>
      <c r="D3883" s="30">
        <f t="shared" si="60"/>
        <v>40624</v>
      </c>
      <c r="E3883">
        <v>306.8</v>
      </c>
      <c r="F3883">
        <v>108.46</v>
      </c>
      <c r="G3883">
        <v>7.6349999999999998</v>
      </c>
      <c r="H3883">
        <v>5.3840000000000003</v>
      </c>
      <c r="I3883">
        <v>8.56</v>
      </c>
      <c r="J3883">
        <v>4.3339999999999996</v>
      </c>
      <c r="K3883">
        <v>4.1559999999999997</v>
      </c>
      <c r="L3883">
        <v>22.728000000000002</v>
      </c>
    </row>
    <row r="3884" spans="1:12">
      <c r="A3884" s="15">
        <v>2011</v>
      </c>
      <c r="B3884">
        <v>3</v>
      </c>
      <c r="C3884">
        <v>23</v>
      </c>
      <c r="D3884" s="30">
        <f t="shared" si="60"/>
        <v>40625</v>
      </c>
      <c r="E3884">
        <v>306.32</v>
      </c>
      <c r="F3884">
        <v>108.26</v>
      </c>
      <c r="G3884">
        <v>7.6349999999999998</v>
      </c>
      <c r="H3884">
        <v>5.3810000000000002</v>
      </c>
      <c r="I3884">
        <v>8.6069999999999993</v>
      </c>
      <c r="J3884">
        <v>4.33</v>
      </c>
      <c r="K3884">
        <v>4.1509999999999998</v>
      </c>
      <c r="L3884">
        <v>22.690999999999999</v>
      </c>
    </row>
    <row r="3885" spans="1:12">
      <c r="A3885" s="15">
        <v>2011</v>
      </c>
      <c r="B3885">
        <v>3</v>
      </c>
      <c r="C3885">
        <v>24</v>
      </c>
      <c r="D3885" s="30">
        <f t="shared" si="60"/>
        <v>40626</v>
      </c>
      <c r="E3885">
        <v>308.12</v>
      </c>
      <c r="F3885">
        <v>108.89</v>
      </c>
      <c r="G3885">
        <v>7.6349999999999998</v>
      </c>
      <c r="H3885">
        <v>5.3780000000000001</v>
      </c>
      <c r="I3885">
        <v>8.4740000000000002</v>
      </c>
      <c r="J3885">
        <v>4.3319999999999999</v>
      </c>
      <c r="K3885">
        <v>4.1559999999999997</v>
      </c>
      <c r="L3885">
        <v>22.709</v>
      </c>
    </row>
    <row r="3886" spans="1:12">
      <c r="A3886" s="15">
        <v>2011</v>
      </c>
      <c r="B3886">
        <v>3</v>
      </c>
      <c r="C3886">
        <v>25</v>
      </c>
      <c r="D3886" s="30">
        <f t="shared" si="60"/>
        <v>40627</v>
      </c>
      <c r="E3886">
        <v>307.27</v>
      </c>
      <c r="F3886">
        <v>108.56</v>
      </c>
      <c r="G3886">
        <v>7.6349999999999998</v>
      </c>
      <c r="H3886">
        <v>5.375</v>
      </c>
      <c r="I3886">
        <v>8.5389999999999997</v>
      </c>
      <c r="J3886">
        <v>4.3289999999999997</v>
      </c>
      <c r="K3886">
        <v>4.1520000000000001</v>
      </c>
      <c r="L3886">
        <v>22.677</v>
      </c>
    </row>
    <row r="3887" spans="1:12">
      <c r="A3887" s="15">
        <v>2011</v>
      </c>
      <c r="B3887">
        <v>3</v>
      </c>
      <c r="C3887">
        <v>28</v>
      </c>
      <c r="D3887" s="30">
        <f t="shared" si="60"/>
        <v>40630</v>
      </c>
      <c r="E3887">
        <v>308.10000000000002</v>
      </c>
      <c r="F3887">
        <v>108.79</v>
      </c>
      <c r="G3887">
        <v>7.6349999999999998</v>
      </c>
      <c r="H3887">
        <v>5.367</v>
      </c>
      <c r="I3887">
        <v>8.5050000000000008</v>
      </c>
      <c r="J3887">
        <v>4.3220000000000001</v>
      </c>
      <c r="K3887">
        <v>4.1459999999999999</v>
      </c>
      <c r="L3887">
        <v>22.616</v>
      </c>
    </row>
    <row r="3888" spans="1:12">
      <c r="A3888" s="15">
        <v>2011</v>
      </c>
      <c r="B3888">
        <v>3</v>
      </c>
      <c r="C3888">
        <v>29</v>
      </c>
      <c r="D3888" s="30">
        <f t="shared" si="60"/>
        <v>40631</v>
      </c>
      <c r="E3888">
        <v>309.74</v>
      </c>
      <c r="F3888">
        <v>109.36</v>
      </c>
      <c r="G3888">
        <v>7.6349999999999998</v>
      </c>
      <c r="H3888">
        <v>5.3639999999999999</v>
      </c>
      <c r="I3888">
        <v>8.3849999999999998</v>
      </c>
      <c r="J3888">
        <v>4.3239999999999998</v>
      </c>
      <c r="K3888">
        <v>4.1500000000000004</v>
      </c>
      <c r="L3888">
        <v>22.629000000000001</v>
      </c>
    </row>
    <row r="3889" spans="1:12">
      <c r="A3889" s="15">
        <v>2011</v>
      </c>
      <c r="B3889">
        <v>3</v>
      </c>
      <c r="C3889">
        <v>30</v>
      </c>
      <c r="D3889" s="30">
        <f t="shared" si="60"/>
        <v>40632</v>
      </c>
      <c r="E3889">
        <v>309.5</v>
      </c>
      <c r="F3889">
        <v>109.25</v>
      </c>
      <c r="G3889">
        <v>7.6349999999999998</v>
      </c>
      <c r="H3889">
        <v>5.3609999999999998</v>
      </c>
      <c r="I3889">
        <v>8.4149999999999991</v>
      </c>
      <c r="J3889">
        <v>4.32</v>
      </c>
      <c r="K3889">
        <v>4.1449999999999996</v>
      </c>
      <c r="L3889">
        <v>22.596</v>
      </c>
    </row>
    <row r="3890" spans="1:12">
      <c r="A3890" s="15">
        <v>2011</v>
      </c>
      <c r="B3890">
        <v>3</v>
      </c>
      <c r="C3890">
        <v>31</v>
      </c>
      <c r="D3890" s="30">
        <f t="shared" si="60"/>
        <v>40633</v>
      </c>
      <c r="E3890">
        <v>309.89</v>
      </c>
      <c r="F3890">
        <v>109.37</v>
      </c>
      <c r="G3890">
        <v>7.6349999999999998</v>
      </c>
      <c r="H3890">
        <v>5.359</v>
      </c>
      <c r="I3890">
        <v>8.3940000000000001</v>
      </c>
      <c r="J3890">
        <v>4.3179999999999996</v>
      </c>
      <c r="K3890">
        <v>4.1440000000000001</v>
      </c>
      <c r="L3890">
        <v>22.577999999999999</v>
      </c>
    </row>
    <row r="3891" spans="1:12">
      <c r="A3891" s="15">
        <v>2011</v>
      </c>
      <c r="B3891">
        <v>4</v>
      </c>
      <c r="C3891">
        <v>5</v>
      </c>
      <c r="D3891" s="30">
        <f t="shared" si="60"/>
        <v>40638</v>
      </c>
      <c r="E3891">
        <v>307.66000000000003</v>
      </c>
      <c r="F3891">
        <v>108.47</v>
      </c>
      <c r="G3891">
        <v>7.6349999999999998</v>
      </c>
      <c r="H3891">
        <v>5.3470000000000004</v>
      </c>
      <c r="I3891">
        <v>8.6159999999999997</v>
      </c>
      <c r="J3891">
        <v>4.298</v>
      </c>
      <c r="K3891">
        <v>4.1210000000000004</v>
      </c>
      <c r="L3891">
        <v>22.414000000000001</v>
      </c>
    </row>
    <row r="3892" spans="1:12">
      <c r="A3892" s="15">
        <v>2011</v>
      </c>
      <c r="B3892">
        <v>4</v>
      </c>
      <c r="C3892">
        <v>6</v>
      </c>
      <c r="D3892" s="30">
        <f t="shared" si="60"/>
        <v>40639</v>
      </c>
      <c r="E3892">
        <v>307.64999999999998</v>
      </c>
      <c r="F3892">
        <v>108.44</v>
      </c>
      <c r="G3892">
        <v>7.6349999999999998</v>
      </c>
      <c r="H3892">
        <v>5.3449999999999998</v>
      </c>
      <c r="I3892">
        <v>8.6280000000000001</v>
      </c>
      <c r="J3892">
        <v>4.2949999999999999</v>
      </c>
      <c r="K3892">
        <v>4.117</v>
      </c>
      <c r="L3892">
        <v>22.387</v>
      </c>
    </row>
    <row r="3893" spans="1:12">
      <c r="A3893" s="15">
        <v>2011</v>
      </c>
      <c r="B3893">
        <v>4</v>
      </c>
      <c r="C3893">
        <v>7</v>
      </c>
      <c r="D3893" s="30">
        <f t="shared" si="60"/>
        <v>40640</v>
      </c>
      <c r="E3893">
        <v>307.83</v>
      </c>
      <c r="F3893">
        <v>108.48</v>
      </c>
      <c r="G3893">
        <v>7.6349999999999998</v>
      </c>
      <c r="H3893">
        <v>5.3419999999999996</v>
      </c>
      <c r="I3893">
        <v>8.6240000000000006</v>
      </c>
      <c r="J3893">
        <v>4.2919999999999998</v>
      </c>
      <c r="K3893">
        <v>4.1150000000000002</v>
      </c>
      <c r="L3893">
        <v>22.364000000000001</v>
      </c>
    </row>
    <row r="3894" spans="1:12">
      <c r="A3894" s="15">
        <v>2011</v>
      </c>
      <c r="B3894">
        <v>4</v>
      </c>
      <c r="C3894">
        <v>8</v>
      </c>
      <c r="D3894" s="30">
        <f t="shared" si="60"/>
        <v>40641</v>
      </c>
      <c r="E3894">
        <v>307.76</v>
      </c>
      <c r="F3894">
        <v>108.43</v>
      </c>
      <c r="G3894">
        <v>7.6349999999999998</v>
      </c>
      <c r="H3894">
        <v>5.3390000000000004</v>
      </c>
      <c r="I3894">
        <v>8.641</v>
      </c>
      <c r="J3894">
        <v>4.2889999999999997</v>
      </c>
      <c r="K3894">
        <v>4.1109999999999998</v>
      </c>
      <c r="L3894">
        <v>22.335000000000001</v>
      </c>
    </row>
    <row r="3895" spans="1:12">
      <c r="A3895" s="15">
        <v>2011</v>
      </c>
      <c r="B3895">
        <v>4</v>
      </c>
      <c r="C3895">
        <v>11</v>
      </c>
      <c r="D3895" s="30">
        <f t="shared" si="60"/>
        <v>40644</v>
      </c>
      <c r="E3895">
        <v>308.81</v>
      </c>
      <c r="F3895">
        <v>108.74</v>
      </c>
      <c r="G3895">
        <v>7.6349999999999998</v>
      </c>
      <c r="H3895">
        <v>5.3310000000000004</v>
      </c>
      <c r="I3895">
        <v>8.5890000000000004</v>
      </c>
      <c r="J3895">
        <v>4.2830000000000004</v>
      </c>
      <c r="K3895">
        <v>4.1059999999999999</v>
      </c>
      <c r="L3895">
        <v>22.279</v>
      </c>
    </row>
    <row r="3896" spans="1:12">
      <c r="A3896" s="15">
        <v>2011</v>
      </c>
      <c r="B3896">
        <v>4</v>
      </c>
      <c r="C3896">
        <v>13</v>
      </c>
      <c r="D3896" s="30">
        <f t="shared" si="60"/>
        <v>40646</v>
      </c>
      <c r="E3896">
        <v>306.77999999999997</v>
      </c>
      <c r="F3896">
        <v>108.22</v>
      </c>
      <c r="G3896">
        <v>7.6360000000000001</v>
      </c>
      <c r="H3896">
        <v>5.3330000000000002</v>
      </c>
      <c r="I3896">
        <v>8.657</v>
      </c>
      <c r="J3896">
        <v>4.29</v>
      </c>
      <c r="K3896">
        <v>4.1120000000000001</v>
      </c>
      <c r="L3896">
        <v>22.323</v>
      </c>
    </row>
    <row r="3897" spans="1:12">
      <c r="A3897" s="15">
        <v>2011</v>
      </c>
      <c r="B3897">
        <v>4</v>
      </c>
      <c r="C3897">
        <v>15</v>
      </c>
      <c r="D3897" s="30">
        <f t="shared" si="60"/>
        <v>40648</v>
      </c>
      <c r="E3897">
        <v>308.8</v>
      </c>
      <c r="F3897">
        <v>108.9</v>
      </c>
      <c r="G3897">
        <v>7.6360000000000001</v>
      </c>
      <c r="H3897">
        <v>5.3280000000000003</v>
      </c>
      <c r="I3897">
        <v>8.5150000000000006</v>
      </c>
      <c r="J3897">
        <v>4.29</v>
      </c>
      <c r="K3897">
        <v>4.1150000000000002</v>
      </c>
      <c r="L3897">
        <v>22.318999999999999</v>
      </c>
    </row>
    <row r="3898" spans="1:12">
      <c r="A3898" s="15">
        <v>2011</v>
      </c>
      <c r="B3898">
        <v>4</v>
      </c>
      <c r="C3898">
        <v>18</v>
      </c>
      <c r="D3898" s="30">
        <f t="shared" si="60"/>
        <v>40651</v>
      </c>
      <c r="E3898">
        <v>306.43</v>
      </c>
      <c r="F3898">
        <v>108.34</v>
      </c>
      <c r="G3898">
        <v>7.6509999999999998</v>
      </c>
      <c r="H3898">
        <v>5.4450000000000003</v>
      </c>
      <c r="I3898">
        <v>8.5519999999999996</v>
      </c>
      <c r="J3898">
        <v>4.3860000000000001</v>
      </c>
      <c r="K3898">
        <v>4.2060000000000004</v>
      </c>
      <c r="L3898">
        <v>23.117999999999999</v>
      </c>
    </row>
    <row r="3899" spans="1:12">
      <c r="A3899" s="15">
        <v>2011</v>
      </c>
      <c r="B3899">
        <v>4</v>
      </c>
      <c r="C3899">
        <v>19</v>
      </c>
      <c r="D3899" s="30">
        <f t="shared" si="60"/>
        <v>40652</v>
      </c>
      <c r="E3899">
        <v>309.73</v>
      </c>
      <c r="F3899">
        <v>109.51</v>
      </c>
      <c r="G3899">
        <v>7.6509999999999998</v>
      </c>
      <c r="H3899">
        <v>5.4420000000000002</v>
      </c>
      <c r="I3899">
        <v>8.2889999999999997</v>
      </c>
      <c r="J3899">
        <v>4.3949999999999996</v>
      </c>
      <c r="K3899">
        <v>4.22</v>
      </c>
      <c r="L3899">
        <v>23.187999999999999</v>
      </c>
    </row>
    <row r="3900" spans="1:12">
      <c r="A3900" s="15">
        <v>2011</v>
      </c>
      <c r="B3900">
        <v>4</v>
      </c>
      <c r="C3900">
        <v>20</v>
      </c>
      <c r="D3900" s="30">
        <f t="shared" si="60"/>
        <v>40653</v>
      </c>
      <c r="E3900">
        <v>304.54000000000002</v>
      </c>
      <c r="F3900">
        <v>107.61</v>
      </c>
      <c r="G3900">
        <v>7.6509999999999998</v>
      </c>
      <c r="H3900">
        <v>5.4390000000000001</v>
      </c>
      <c r="I3900">
        <v>8.6999999999999993</v>
      </c>
      <c r="J3900">
        <v>4.3789999999999996</v>
      </c>
      <c r="K3900">
        <v>4.1959999999999997</v>
      </c>
      <c r="L3900">
        <v>23.047999999999998</v>
      </c>
    </row>
    <row r="3901" spans="1:12">
      <c r="A3901" s="15">
        <v>2011</v>
      </c>
      <c r="B3901">
        <v>4</v>
      </c>
      <c r="C3901">
        <v>21</v>
      </c>
      <c r="D3901" s="30">
        <f t="shared" si="60"/>
        <v>40654</v>
      </c>
      <c r="E3901">
        <v>308.29000000000002</v>
      </c>
      <c r="F3901">
        <v>108.94</v>
      </c>
      <c r="G3901">
        <v>7.6509999999999998</v>
      </c>
      <c r="H3901">
        <v>5.4359999999999999</v>
      </c>
      <c r="I3901">
        <v>8.4139999999999997</v>
      </c>
      <c r="J3901">
        <v>4.3869999999999996</v>
      </c>
      <c r="K3901">
        <v>4.21</v>
      </c>
      <c r="L3901">
        <v>23.11</v>
      </c>
    </row>
    <row r="3902" spans="1:12">
      <c r="A3902" s="15">
        <v>2011</v>
      </c>
      <c r="B3902">
        <v>4</v>
      </c>
      <c r="C3902">
        <v>25</v>
      </c>
      <c r="D3902" s="30">
        <f t="shared" si="60"/>
        <v>40658</v>
      </c>
      <c r="E3902">
        <v>306.31</v>
      </c>
      <c r="F3902">
        <v>108.42</v>
      </c>
      <c r="G3902">
        <v>7.6509999999999998</v>
      </c>
      <c r="H3902">
        <v>5.4290000000000003</v>
      </c>
      <c r="I3902">
        <v>8.4819999999999993</v>
      </c>
      <c r="J3902">
        <v>4.3879999999999999</v>
      </c>
      <c r="K3902">
        <v>4.21</v>
      </c>
      <c r="L3902">
        <v>23.08</v>
      </c>
    </row>
    <row r="3903" spans="1:12">
      <c r="A3903" s="15">
        <v>2011</v>
      </c>
      <c r="B3903">
        <v>4</v>
      </c>
      <c r="C3903">
        <v>26</v>
      </c>
      <c r="D3903" s="30">
        <f t="shared" si="60"/>
        <v>40659</v>
      </c>
      <c r="E3903">
        <v>305.22000000000003</v>
      </c>
      <c r="F3903">
        <v>108</v>
      </c>
      <c r="G3903">
        <v>7.6509999999999998</v>
      </c>
      <c r="H3903">
        <v>5.4260000000000002</v>
      </c>
      <c r="I3903">
        <v>8.5790000000000006</v>
      </c>
      <c r="J3903">
        <v>4.3819999999999997</v>
      </c>
      <c r="K3903">
        <v>4.2009999999999996</v>
      </c>
      <c r="L3903">
        <v>23.027000000000001</v>
      </c>
    </row>
    <row r="3904" spans="1:12">
      <c r="A3904" s="15">
        <v>2011</v>
      </c>
      <c r="B3904">
        <v>4</v>
      </c>
      <c r="C3904">
        <v>27</v>
      </c>
      <c r="D3904" s="30">
        <f t="shared" si="60"/>
        <v>40660</v>
      </c>
      <c r="E3904">
        <v>305.49</v>
      </c>
      <c r="F3904">
        <v>108.07</v>
      </c>
      <c r="G3904">
        <v>7.6509999999999998</v>
      </c>
      <c r="H3904">
        <v>5.423</v>
      </c>
      <c r="I3904">
        <v>8.5679999999999996</v>
      </c>
      <c r="J3904">
        <v>4.3789999999999996</v>
      </c>
      <c r="K3904">
        <v>4.1989999999999998</v>
      </c>
      <c r="L3904">
        <v>23.006</v>
      </c>
    </row>
    <row r="3905" spans="1:12">
      <c r="A3905" s="15">
        <v>2011</v>
      </c>
      <c r="B3905">
        <v>4</v>
      </c>
      <c r="C3905">
        <v>28</v>
      </c>
      <c r="D3905" s="30">
        <f t="shared" si="60"/>
        <v>40661</v>
      </c>
      <c r="E3905">
        <v>304.87</v>
      </c>
      <c r="F3905">
        <v>107.82</v>
      </c>
      <c r="G3905">
        <v>7.6509999999999998</v>
      </c>
      <c r="H3905">
        <v>5.42</v>
      </c>
      <c r="I3905">
        <v>8.6289999999999996</v>
      </c>
      <c r="J3905">
        <v>4.3739999999999997</v>
      </c>
      <c r="K3905">
        <v>4.1929999999999996</v>
      </c>
      <c r="L3905">
        <v>22.963000000000001</v>
      </c>
    </row>
    <row r="3906" spans="1:12">
      <c r="A3906" s="15">
        <v>2011</v>
      </c>
      <c r="B3906">
        <v>4</v>
      </c>
      <c r="C3906">
        <v>29</v>
      </c>
      <c r="D3906" s="30">
        <f t="shared" ref="D3906:D3969" si="61">DATE(A3906,B3906,C3906)</f>
        <v>40662</v>
      </c>
      <c r="E3906">
        <v>303.67</v>
      </c>
      <c r="F3906">
        <v>107.36</v>
      </c>
      <c r="G3906">
        <v>7.6509999999999998</v>
      </c>
      <c r="H3906">
        <v>5.4180000000000001</v>
      </c>
      <c r="I3906">
        <v>8.7360000000000007</v>
      </c>
      <c r="J3906">
        <v>4.3680000000000003</v>
      </c>
      <c r="K3906">
        <v>4.1849999999999996</v>
      </c>
      <c r="L3906">
        <v>22.907</v>
      </c>
    </row>
    <row r="3907" spans="1:12">
      <c r="A3907" s="15">
        <v>2011</v>
      </c>
      <c r="B3907">
        <v>5</v>
      </c>
      <c r="C3907">
        <v>2</v>
      </c>
      <c r="D3907" s="30">
        <f t="shared" si="61"/>
        <v>40665</v>
      </c>
      <c r="E3907">
        <v>304.73</v>
      </c>
      <c r="F3907">
        <v>107.7</v>
      </c>
      <c r="G3907">
        <v>7.6509999999999998</v>
      </c>
      <c r="H3907">
        <v>5.4089999999999998</v>
      </c>
      <c r="I3907">
        <v>8.6709999999999994</v>
      </c>
      <c r="J3907">
        <v>4.3630000000000004</v>
      </c>
      <c r="K3907">
        <v>4.181</v>
      </c>
      <c r="L3907">
        <v>22.859000000000002</v>
      </c>
    </row>
    <row r="3908" spans="1:12">
      <c r="A3908" s="15">
        <v>2011</v>
      </c>
      <c r="B3908">
        <v>5</v>
      </c>
      <c r="C3908">
        <v>3</v>
      </c>
      <c r="D3908" s="30">
        <f t="shared" si="61"/>
        <v>40666</v>
      </c>
      <c r="E3908">
        <v>305.41000000000003</v>
      </c>
      <c r="F3908">
        <v>107.92</v>
      </c>
      <c r="G3908">
        <v>7.6509999999999998</v>
      </c>
      <c r="H3908">
        <v>5.4059999999999997</v>
      </c>
      <c r="I3908">
        <v>8.58</v>
      </c>
      <c r="J3908">
        <v>4.3719999999999999</v>
      </c>
      <c r="K3908">
        <v>4.1920000000000002</v>
      </c>
      <c r="L3908">
        <v>22.908000000000001</v>
      </c>
    </row>
    <row r="3909" spans="1:12">
      <c r="A3909" s="15">
        <v>2011</v>
      </c>
      <c r="B3909">
        <v>5</v>
      </c>
      <c r="C3909">
        <v>4</v>
      </c>
      <c r="D3909" s="30">
        <f t="shared" si="61"/>
        <v>40667</v>
      </c>
      <c r="E3909">
        <v>305.67</v>
      </c>
      <c r="F3909">
        <v>107.99</v>
      </c>
      <c r="G3909">
        <v>7.6509999999999998</v>
      </c>
      <c r="H3909">
        <v>5.4039999999999999</v>
      </c>
      <c r="I3909">
        <v>8.57</v>
      </c>
      <c r="J3909">
        <v>4.37</v>
      </c>
      <c r="K3909">
        <v>4.1900000000000004</v>
      </c>
      <c r="L3909">
        <v>22.887</v>
      </c>
    </row>
    <row r="3910" spans="1:12">
      <c r="A3910" s="15">
        <v>2011</v>
      </c>
      <c r="B3910">
        <v>5</v>
      </c>
      <c r="C3910">
        <v>5</v>
      </c>
      <c r="D3910" s="30">
        <f t="shared" si="61"/>
        <v>40668</v>
      </c>
      <c r="E3910">
        <v>304.10000000000002</v>
      </c>
      <c r="F3910">
        <v>107.4</v>
      </c>
      <c r="G3910">
        <v>7.6509999999999998</v>
      </c>
      <c r="H3910">
        <v>5.4009999999999998</v>
      </c>
      <c r="I3910">
        <v>8.7059999999999995</v>
      </c>
      <c r="J3910">
        <v>4.3620000000000001</v>
      </c>
      <c r="K3910">
        <v>4.18</v>
      </c>
      <c r="L3910">
        <v>22.821999999999999</v>
      </c>
    </row>
    <row r="3911" spans="1:12">
      <c r="A3911" s="15">
        <v>2011</v>
      </c>
      <c r="B3911">
        <v>5</v>
      </c>
      <c r="C3911">
        <v>6</v>
      </c>
      <c r="D3911" s="30">
        <f t="shared" si="61"/>
        <v>40669</v>
      </c>
      <c r="E3911">
        <v>303.05</v>
      </c>
      <c r="F3911">
        <v>107</v>
      </c>
      <c r="G3911">
        <v>7.6509999999999998</v>
      </c>
      <c r="H3911">
        <v>5.3979999999999997</v>
      </c>
      <c r="I3911">
        <v>8.8010000000000002</v>
      </c>
      <c r="J3911">
        <v>4.3559999999999999</v>
      </c>
      <c r="K3911">
        <v>4.1719999999999997</v>
      </c>
      <c r="L3911">
        <v>22.77</v>
      </c>
    </row>
    <row r="3912" spans="1:12">
      <c r="A3912" s="15">
        <v>2011</v>
      </c>
      <c r="B3912">
        <v>5</v>
      </c>
      <c r="C3912">
        <v>9</v>
      </c>
      <c r="D3912" s="30">
        <f t="shared" si="61"/>
        <v>40672</v>
      </c>
      <c r="E3912">
        <v>305.47000000000003</v>
      </c>
      <c r="F3912">
        <v>107.8</v>
      </c>
      <c r="G3912">
        <v>7.6509999999999998</v>
      </c>
      <c r="H3912">
        <v>5.3869999999999996</v>
      </c>
      <c r="I3912">
        <v>8.6379999999999999</v>
      </c>
      <c r="J3912">
        <v>4.3520000000000003</v>
      </c>
      <c r="K3912">
        <v>4.1719999999999997</v>
      </c>
      <c r="L3912">
        <v>22.728000000000002</v>
      </c>
    </row>
    <row r="3913" spans="1:12">
      <c r="A3913" s="15">
        <v>2011</v>
      </c>
      <c r="B3913">
        <v>5</v>
      </c>
      <c r="C3913">
        <v>10</v>
      </c>
      <c r="D3913" s="30">
        <f t="shared" si="61"/>
        <v>40673</v>
      </c>
      <c r="E3913">
        <v>305.95999999999998</v>
      </c>
      <c r="F3913">
        <v>107.95</v>
      </c>
      <c r="G3913">
        <v>7.6509999999999998</v>
      </c>
      <c r="H3913">
        <v>5.3849999999999998</v>
      </c>
      <c r="I3913">
        <v>8.61</v>
      </c>
      <c r="J3913">
        <v>4.351</v>
      </c>
      <c r="K3913">
        <v>4.1710000000000003</v>
      </c>
      <c r="L3913">
        <v>22.712</v>
      </c>
    </row>
    <row r="3914" spans="1:12">
      <c r="A3914" s="15">
        <v>2011</v>
      </c>
      <c r="B3914">
        <v>5</v>
      </c>
      <c r="C3914">
        <v>11</v>
      </c>
      <c r="D3914" s="30">
        <f t="shared" si="61"/>
        <v>40674</v>
      </c>
      <c r="E3914">
        <v>304.44</v>
      </c>
      <c r="F3914">
        <v>107.38</v>
      </c>
      <c r="G3914">
        <v>7.6509999999999998</v>
      </c>
      <c r="H3914">
        <v>5.3819999999999997</v>
      </c>
      <c r="I3914">
        <v>8.7420000000000009</v>
      </c>
      <c r="J3914">
        <v>4.343</v>
      </c>
      <c r="K3914">
        <v>4.1609999999999996</v>
      </c>
      <c r="L3914">
        <v>22.649000000000001</v>
      </c>
    </row>
    <row r="3915" spans="1:12">
      <c r="A3915" s="15">
        <v>2011</v>
      </c>
      <c r="B3915">
        <v>5</v>
      </c>
      <c r="C3915">
        <v>12</v>
      </c>
      <c r="D3915" s="30">
        <f t="shared" si="61"/>
        <v>40675</v>
      </c>
      <c r="E3915">
        <v>302.87</v>
      </c>
      <c r="F3915">
        <v>106.79</v>
      </c>
      <c r="G3915">
        <v>7.6509999999999998</v>
      </c>
      <c r="H3915">
        <v>5.3789999999999996</v>
      </c>
      <c r="I3915">
        <v>8.859</v>
      </c>
      <c r="J3915">
        <v>4.34</v>
      </c>
      <c r="K3915">
        <v>4.1559999999999997</v>
      </c>
      <c r="L3915">
        <v>22.611000000000001</v>
      </c>
    </row>
    <row r="3916" spans="1:12">
      <c r="A3916" s="15">
        <v>2011</v>
      </c>
      <c r="B3916">
        <v>5</v>
      </c>
      <c r="C3916">
        <v>13</v>
      </c>
      <c r="D3916" s="30">
        <f t="shared" si="61"/>
        <v>40676</v>
      </c>
      <c r="E3916">
        <v>302.94</v>
      </c>
      <c r="F3916">
        <v>106.79</v>
      </c>
      <c r="G3916">
        <v>7.6509999999999998</v>
      </c>
      <c r="H3916">
        <v>5.3760000000000003</v>
      </c>
      <c r="I3916">
        <v>8.8650000000000002</v>
      </c>
      <c r="J3916">
        <v>4.3369999999999997</v>
      </c>
      <c r="K3916">
        <v>4.1529999999999996</v>
      </c>
      <c r="L3916">
        <v>22.585000000000001</v>
      </c>
    </row>
    <row r="3917" spans="1:12">
      <c r="A3917" s="15">
        <v>2011</v>
      </c>
      <c r="B3917">
        <v>5</v>
      </c>
      <c r="C3917">
        <v>16</v>
      </c>
      <c r="D3917" s="30">
        <f t="shared" si="61"/>
        <v>40679</v>
      </c>
      <c r="E3917">
        <v>302.83999999999997</v>
      </c>
      <c r="F3917">
        <v>106.68</v>
      </c>
      <c r="G3917">
        <v>7.7350000000000003</v>
      </c>
      <c r="H3917">
        <v>5.5019999999999998</v>
      </c>
      <c r="I3917">
        <v>8.8800000000000008</v>
      </c>
      <c r="J3917">
        <v>4.42</v>
      </c>
      <c r="K3917">
        <v>4.2320000000000002</v>
      </c>
      <c r="L3917">
        <v>23.338000000000001</v>
      </c>
    </row>
    <row r="3918" spans="1:12">
      <c r="A3918" s="15">
        <v>2011</v>
      </c>
      <c r="B3918">
        <v>5</v>
      </c>
      <c r="C3918">
        <v>18</v>
      </c>
      <c r="D3918" s="30">
        <f t="shared" si="61"/>
        <v>40681</v>
      </c>
      <c r="E3918">
        <v>302.92</v>
      </c>
      <c r="F3918">
        <v>106.66</v>
      </c>
      <c r="G3918">
        <v>7.7350000000000003</v>
      </c>
      <c r="H3918">
        <v>5.4960000000000004</v>
      </c>
      <c r="I3918">
        <v>8.8949999999999996</v>
      </c>
      <c r="J3918">
        <v>4.4130000000000003</v>
      </c>
      <c r="K3918">
        <v>4.2249999999999996</v>
      </c>
      <c r="L3918">
        <v>23.283999999999999</v>
      </c>
    </row>
    <row r="3919" spans="1:12">
      <c r="A3919" s="15">
        <v>2011</v>
      </c>
      <c r="B3919">
        <v>5</v>
      </c>
      <c r="C3919">
        <v>19</v>
      </c>
      <c r="D3919" s="30">
        <f t="shared" si="61"/>
        <v>40682</v>
      </c>
      <c r="E3919">
        <v>302.10000000000002</v>
      </c>
      <c r="F3919">
        <v>106.34</v>
      </c>
      <c r="G3919">
        <v>7.7350000000000003</v>
      </c>
      <c r="H3919">
        <v>5.4930000000000003</v>
      </c>
      <c r="I3919">
        <v>8.9670000000000005</v>
      </c>
      <c r="J3919">
        <v>4.4089999999999998</v>
      </c>
      <c r="K3919">
        <v>4.22</v>
      </c>
      <c r="L3919">
        <v>23.242999999999999</v>
      </c>
    </row>
    <row r="3920" spans="1:12">
      <c r="A3920" s="15">
        <v>2011</v>
      </c>
      <c r="B3920">
        <v>5</v>
      </c>
      <c r="C3920">
        <v>20</v>
      </c>
      <c r="D3920" s="30">
        <f t="shared" si="61"/>
        <v>40683</v>
      </c>
      <c r="E3920">
        <v>303.01</v>
      </c>
      <c r="F3920">
        <v>106.64</v>
      </c>
      <c r="G3920">
        <v>7.7350000000000003</v>
      </c>
      <c r="H3920">
        <v>5.49</v>
      </c>
      <c r="I3920">
        <v>8.9049999999999994</v>
      </c>
      <c r="J3920">
        <v>4.4080000000000004</v>
      </c>
      <c r="K3920">
        <v>4.22</v>
      </c>
      <c r="L3920">
        <v>23.236999999999998</v>
      </c>
    </row>
    <row r="3921" spans="1:12">
      <c r="A3921" s="15">
        <v>2011</v>
      </c>
      <c r="B3921">
        <v>5</v>
      </c>
      <c r="C3921">
        <v>23</v>
      </c>
      <c r="D3921" s="30">
        <f t="shared" si="61"/>
        <v>40686</v>
      </c>
      <c r="E3921">
        <v>302.68</v>
      </c>
      <c r="F3921">
        <v>106.45</v>
      </c>
      <c r="G3921">
        <v>7.7350000000000003</v>
      </c>
      <c r="H3921">
        <v>5.4790000000000001</v>
      </c>
      <c r="I3921">
        <v>8.9369999999999994</v>
      </c>
      <c r="J3921">
        <v>4.4020000000000001</v>
      </c>
      <c r="K3921">
        <v>4.2140000000000004</v>
      </c>
      <c r="L3921">
        <v>23.155999999999999</v>
      </c>
    </row>
    <row r="3922" spans="1:12">
      <c r="A3922" s="15">
        <v>2011</v>
      </c>
      <c r="B3922">
        <v>5</v>
      </c>
      <c r="C3922">
        <v>24</v>
      </c>
      <c r="D3922" s="30">
        <f t="shared" si="61"/>
        <v>40687</v>
      </c>
      <c r="E3922">
        <v>301.8</v>
      </c>
      <c r="F3922">
        <v>106.11</v>
      </c>
      <c r="G3922">
        <v>7.7350000000000003</v>
      </c>
      <c r="H3922">
        <v>5.476</v>
      </c>
      <c r="I3922">
        <v>9.0190000000000001</v>
      </c>
      <c r="J3922">
        <v>4.3959999999999999</v>
      </c>
      <c r="K3922">
        <v>4.2069999999999999</v>
      </c>
      <c r="L3922">
        <v>23.108000000000001</v>
      </c>
    </row>
    <row r="3923" spans="1:12">
      <c r="A3923" s="15">
        <v>2011</v>
      </c>
      <c r="B3923">
        <v>5</v>
      </c>
      <c r="C3923">
        <v>25</v>
      </c>
      <c r="D3923" s="30">
        <f t="shared" si="61"/>
        <v>40688</v>
      </c>
      <c r="E3923">
        <v>302.52999999999997</v>
      </c>
      <c r="F3923">
        <v>106.35</v>
      </c>
      <c r="G3923">
        <v>7.7350000000000003</v>
      </c>
      <c r="H3923">
        <v>5.4729999999999999</v>
      </c>
      <c r="I3923">
        <v>8.9719999999999995</v>
      </c>
      <c r="J3923">
        <v>4.3949999999999996</v>
      </c>
      <c r="K3923">
        <v>4.2069999999999999</v>
      </c>
      <c r="L3923">
        <v>23.097999999999999</v>
      </c>
    </row>
    <row r="3924" spans="1:12">
      <c r="A3924" s="15">
        <v>2011</v>
      </c>
      <c r="B3924">
        <v>5</v>
      </c>
      <c r="C3924">
        <v>26</v>
      </c>
      <c r="D3924" s="30">
        <f t="shared" si="61"/>
        <v>40689</v>
      </c>
      <c r="E3924">
        <v>301.70999999999998</v>
      </c>
      <c r="F3924">
        <v>106.03</v>
      </c>
      <c r="G3924">
        <v>7.7350000000000003</v>
      </c>
      <c r="H3924">
        <v>5.4710000000000001</v>
      </c>
      <c r="I3924">
        <v>9.0489999999999995</v>
      </c>
      <c r="J3924">
        <v>4.3899999999999997</v>
      </c>
      <c r="K3924">
        <v>4.2</v>
      </c>
      <c r="L3924">
        <v>23.050999999999998</v>
      </c>
    </row>
    <row r="3925" spans="1:12">
      <c r="A3925" s="15">
        <v>2011</v>
      </c>
      <c r="B3925">
        <v>5</v>
      </c>
      <c r="C3925">
        <v>27</v>
      </c>
      <c r="D3925" s="30">
        <f t="shared" si="61"/>
        <v>40690</v>
      </c>
      <c r="E3925">
        <v>302.64999999999998</v>
      </c>
      <c r="F3925">
        <v>106.34</v>
      </c>
      <c r="G3925">
        <v>7.7350000000000003</v>
      </c>
      <c r="H3925">
        <v>5.468</v>
      </c>
      <c r="I3925">
        <v>8.9849999999999994</v>
      </c>
      <c r="J3925">
        <v>4.3890000000000002</v>
      </c>
      <c r="K3925">
        <v>4.2009999999999996</v>
      </c>
      <c r="L3925">
        <v>23.045000000000002</v>
      </c>
    </row>
    <row r="3926" spans="1:12">
      <c r="A3926" s="15">
        <v>2011</v>
      </c>
      <c r="B3926">
        <v>5</v>
      </c>
      <c r="C3926">
        <v>30</v>
      </c>
      <c r="D3926" s="30">
        <f t="shared" si="61"/>
        <v>40693</v>
      </c>
      <c r="E3926">
        <v>301.61</v>
      </c>
      <c r="F3926">
        <v>105.9</v>
      </c>
      <c r="G3926">
        <v>7.7350000000000003</v>
      </c>
      <c r="H3926">
        <v>5.46</v>
      </c>
      <c r="I3926">
        <v>9.1020000000000003</v>
      </c>
      <c r="J3926">
        <v>4.3769999999999998</v>
      </c>
      <c r="K3926">
        <v>4.1859999999999999</v>
      </c>
      <c r="L3926">
        <v>22.937999999999999</v>
      </c>
    </row>
    <row r="3927" spans="1:12">
      <c r="A3927" s="15">
        <v>2011</v>
      </c>
      <c r="B3927">
        <v>5</v>
      </c>
      <c r="C3927">
        <v>31</v>
      </c>
      <c r="D3927" s="30">
        <f t="shared" si="61"/>
        <v>40694</v>
      </c>
      <c r="E3927">
        <v>302.36</v>
      </c>
      <c r="F3927">
        <v>106.14</v>
      </c>
      <c r="G3927">
        <v>7.7350000000000003</v>
      </c>
      <c r="H3927">
        <v>5.4569999999999999</v>
      </c>
      <c r="I3927">
        <v>9.0530000000000008</v>
      </c>
      <c r="J3927">
        <v>4.3760000000000003</v>
      </c>
      <c r="K3927">
        <v>4.1859999999999999</v>
      </c>
      <c r="L3927">
        <v>22.928000000000001</v>
      </c>
    </row>
    <row r="3928" spans="1:12">
      <c r="A3928" s="15">
        <v>2011</v>
      </c>
      <c r="B3928">
        <v>6</v>
      </c>
      <c r="C3928">
        <v>1</v>
      </c>
      <c r="D3928" s="30">
        <f t="shared" si="61"/>
        <v>40695</v>
      </c>
      <c r="E3928">
        <v>302.57</v>
      </c>
      <c r="F3928">
        <v>106.21</v>
      </c>
      <c r="G3928">
        <v>7.7350000000000003</v>
      </c>
      <c r="H3928">
        <v>5.4569999999999999</v>
      </c>
      <c r="I3928">
        <v>9.0359999999999996</v>
      </c>
      <c r="J3928">
        <v>4.3760000000000003</v>
      </c>
      <c r="K3928">
        <v>4.1870000000000003</v>
      </c>
      <c r="L3928">
        <v>22.933</v>
      </c>
    </row>
    <row r="3929" spans="1:12">
      <c r="A3929" s="15">
        <v>2011</v>
      </c>
      <c r="B3929">
        <v>6</v>
      </c>
      <c r="C3929">
        <v>2</v>
      </c>
      <c r="D3929" s="30">
        <f t="shared" si="61"/>
        <v>40696</v>
      </c>
      <c r="E3929">
        <v>302.98</v>
      </c>
      <c r="F3929">
        <v>106.33</v>
      </c>
      <c r="G3929">
        <v>7.7350000000000003</v>
      </c>
      <c r="H3929">
        <v>5.4539999999999997</v>
      </c>
      <c r="I3929">
        <v>9.0139999999999993</v>
      </c>
      <c r="J3929">
        <v>4.3739999999999997</v>
      </c>
      <c r="K3929">
        <v>4.1859999999999999</v>
      </c>
      <c r="L3929">
        <v>22.914999999999999</v>
      </c>
    </row>
    <row r="3930" spans="1:12">
      <c r="A3930" s="15">
        <v>2011</v>
      </c>
      <c r="B3930">
        <v>6</v>
      </c>
      <c r="C3930">
        <v>3</v>
      </c>
      <c r="D3930" s="30">
        <f t="shared" si="61"/>
        <v>40697</v>
      </c>
      <c r="E3930">
        <v>302.64</v>
      </c>
      <c r="F3930">
        <v>106.18</v>
      </c>
      <c r="G3930">
        <v>7.7350000000000003</v>
      </c>
      <c r="H3930">
        <v>5.4509999999999996</v>
      </c>
      <c r="I3930">
        <v>9.0530000000000008</v>
      </c>
      <c r="J3930">
        <v>4.37</v>
      </c>
      <c r="K3930">
        <v>4.181</v>
      </c>
      <c r="L3930">
        <v>22.879000000000001</v>
      </c>
    </row>
    <row r="3931" spans="1:12">
      <c r="A3931" s="15">
        <v>2011</v>
      </c>
      <c r="B3931">
        <v>6</v>
      </c>
      <c r="C3931">
        <v>6</v>
      </c>
      <c r="D3931" s="30">
        <f t="shared" si="61"/>
        <v>40700</v>
      </c>
      <c r="E3931">
        <v>304.52999999999997</v>
      </c>
      <c r="F3931">
        <v>106.81</v>
      </c>
      <c r="G3931">
        <v>7.7350000000000003</v>
      </c>
      <c r="H3931">
        <v>5.4429999999999996</v>
      </c>
      <c r="I3931">
        <v>8.9239999999999995</v>
      </c>
      <c r="J3931">
        <v>4.3680000000000003</v>
      </c>
      <c r="K3931">
        <v>4.181</v>
      </c>
      <c r="L3931">
        <v>22.849</v>
      </c>
    </row>
    <row r="3932" spans="1:12">
      <c r="A3932" s="15">
        <v>2011</v>
      </c>
      <c r="B3932">
        <v>6</v>
      </c>
      <c r="C3932">
        <v>7</v>
      </c>
      <c r="D3932" s="30">
        <f t="shared" si="61"/>
        <v>40701</v>
      </c>
      <c r="E3932">
        <v>304.36</v>
      </c>
      <c r="F3932">
        <v>106.72</v>
      </c>
      <c r="G3932">
        <v>7.7350000000000003</v>
      </c>
      <c r="H3932">
        <v>5.44</v>
      </c>
      <c r="I3932">
        <v>8.9489999999999998</v>
      </c>
      <c r="J3932">
        <v>4.3639999999999999</v>
      </c>
      <c r="K3932">
        <v>4.1769999999999996</v>
      </c>
      <c r="L3932">
        <v>22.818000000000001</v>
      </c>
    </row>
    <row r="3933" spans="1:12">
      <c r="A3933" s="15">
        <v>2011</v>
      </c>
      <c r="B3933">
        <v>6</v>
      </c>
      <c r="C3933">
        <v>8</v>
      </c>
      <c r="D3933" s="30">
        <f t="shared" si="61"/>
        <v>40702</v>
      </c>
      <c r="E3933">
        <v>304.41000000000003</v>
      </c>
      <c r="F3933">
        <v>106.71</v>
      </c>
      <c r="G3933">
        <v>7.7350000000000003</v>
      </c>
      <c r="H3933">
        <v>5.4370000000000003</v>
      </c>
      <c r="I3933">
        <v>8.9139999999999997</v>
      </c>
      <c r="J3933">
        <v>4.37</v>
      </c>
      <c r="K3933">
        <v>4.1840000000000002</v>
      </c>
      <c r="L3933">
        <v>22.844000000000001</v>
      </c>
    </row>
    <row r="3934" spans="1:12">
      <c r="A3934" s="15">
        <v>2011</v>
      </c>
      <c r="B3934">
        <v>6</v>
      </c>
      <c r="C3934">
        <v>9</v>
      </c>
      <c r="D3934" s="30">
        <f t="shared" si="61"/>
        <v>40703</v>
      </c>
      <c r="E3934">
        <v>305.14</v>
      </c>
      <c r="F3934">
        <v>106.95</v>
      </c>
      <c r="G3934">
        <v>7.7350000000000003</v>
      </c>
      <c r="H3934">
        <v>5.4349999999999996</v>
      </c>
      <c r="I3934">
        <v>8.8659999999999997</v>
      </c>
      <c r="J3934">
        <v>4.3689999999999998</v>
      </c>
      <c r="K3934">
        <v>4.1829999999999998</v>
      </c>
      <c r="L3934">
        <v>22.832999999999998</v>
      </c>
    </row>
    <row r="3935" spans="1:12">
      <c r="A3935" s="15">
        <v>2011</v>
      </c>
      <c r="B3935">
        <v>6</v>
      </c>
      <c r="C3935">
        <v>10</v>
      </c>
      <c r="D3935" s="30">
        <f t="shared" si="61"/>
        <v>40704</v>
      </c>
      <c r="E3935">
        <v>304.76</v>
      </c>
      <c r="F3935">
        <v>106.79</v>
      </c>
      <c r="G3935">
        <v>7.7350000000000003</v>
      </c>
      <c r="H3935">
        <v>5.4320000000000004</v>
      </c>
      <c r="I3935">
        <v>8.9079999999999995</v>
      </c>
      <c r="J3935">
        <v>4.3650000000000002</v>
      </c>
      <c r="K3935">
        <v>4.1790000000000003</v>
      </c>
      <c r="L3935">
        <v>22.797000000000001</v>
      </c>
    </row>
    <row r="3936" spans="1:12">
      <c r="A3936" s="15">
        <v>2011</v>
      </c>
      <c r="B3936">
        <v>6</v>
      </c>
      <c r="C3936">
        <v>13</v>
      </c>
      <c r="D3936" s="30">
        <f t="shared" si="61"/>
        <v>40707</v>
      </c>
      <c r="E3936">
        <v>305.77999999999997</v>
      </c>
      <c r="F3936">
        <v>107.13</v>
      </c>
      <c r="G3936">
        <v>7.7110000000000003</v>
      </c>
      <c r="H3936">
        <v>5.46</v>
      </c>
      <c r="I3936">
        <v>8.84</v>
      </c>
      <c r="J3936">
        <v>4.383</v>
      </c>
      <c r="K3936">
        <v>4.1970000000000001</v>
      </c>
      <c r="L3936">
        <v>23.030999999999999</v>
      </c>
    </row>
    <row r="3937" spans="1:12">
      <c r="A3937" s="15">
        <v>2011</v>
      </c>
      <c r="B3937">
        <v>6</v>
      </c>
      <c r="C3937">
        <v>14</v>
      </c>
      <c r="D3937" s="30">
        <f t="shared" si="61"/>
        <v>40708</v>
      </c>
      <c r="E3937">
        <v>304.77999999999997</v>
      </c>
      <c r="F3937">
        <v>106.75</v>
      </c>
      <c r="G3937">
        <v>7.7110000000000003</v>
      </c>
      <c r="H3937">
        <v>5.46</v>
      </c>
      <c r="I3937">
        <v>8.8699999999999992</v>
      </c>
      <c r="J3937">
        <v>4.3920000000000003</v>
      </c>
      <c r="K3937">
        <v>4.2060000000000004</v>
      </c>
      <c r="L3937">
        <v>23.076000000000001</v>
      </c>
    </row>
    <row r="3938" spans="1:12">
      <c r="A3938" s="15">
        <v>2011</v>
      </c>
      <c r="B3938">
        <v>6</v>
      </c>
      <c r="C3938">
        <v>15</v>
      </c>
      <c r="D3938" s="30">
        <f t="shared" si="61"/>
        <v>40709</v>
      </c>
      <c r="E3938">
        <v>303.01</v>
      </c>
      <c r="F3938">
        <v>106.1</v>
      </c>
      <c r="G3938">
        <v>7.7110000000000003</v>
      </c>
      <c r="H3938">
        <v>5.4569999999999999</v>
      </c>
      <c r="I3938">
        <v>9.0220000000000002</v>
      </c>
      <c r="J3938">
        <v>4.3840000000000003</v>
      </c>
      <c r="K3938">
        <v>4.1950000000000003</v>
      </c>
      <c r="L3938">
        <v>23.007000000000001</v>
      </c>
    </row>
    <row r="3939" spans="1:12">
      <c r="A3939" s="15">
        <v>2011</v>
      </c>
      <c r="B3939">
        <v>6</v>
      </c>
      <c r="C3939">
        <v>16</v>
      </c>
      <c r="D3939" s="30">
        <f t="shared" si="61"/>
        <v>40710</v>
      </c>
      <c r="E3939">
        <v>304.35000000000002</v>
      </c>
      <c r="F3939">
        <v>106.55</v>
      </c>
      <c r="G3939">
        <v>7.7110000000000003</v>
      </c>
      <c r="H3939">
        <v>5.4550000000000001</v>
      </c>
      <c r="I3939">
        <v>8.9260000000000002</v>
      </c>
      <c r="J3939">
        <v>4.3840000000000003</v>
      </c>
      <c r="K3939">
        <v>4.1970000000000001</v>
      </c>
      <c r="L3939">
        <v>23.01</v>
      </c>
    </row>
    <row r="3940" spans="1:12">
      <c r="A3940" s="15">
        <v>2011</v>
      </c>
      <c r="B3940">
        <v>6</v>
      </c>
      <c r="C3940">
        <v>17</v>
      </c>
      <c r="D3940" s="30">
        <f t="shared" si="61"/>
        <v>40711</v>
      </c>
      <c r="E3940">
        <v>305.57</v>
      </c>
      <c r="F3940">
        <v>106.96</v>
      </c>
      <c r="G3940">
        <v>7.7110000000000003</v>
      </c>
      <c r="H3940">
        <v>5.452</v>
      </c>
      <c r="I3940">
        <v>8.8390000000000004</v>
      </c>
      <c r="J3940">
        <v>4.3849999999999998</v>
      </c>
      <c r="K3940">
        <v>4.1989999999999998</v>
      </c>
      <c r="L3940">
        <v>23.010999999999999</v>
      </c>
    </row>
    <row r="3941" spans="1:12">
      <c r="A3941" s="15">
        <v>2011</v>
      </c>
      <c r="B3941">
        <v>6</v>
      </c>
      <c r="C3941">
        <v>20</v>
      </c>
      <c r="D3941" s="30">
        <f t="shared" si="61"/>
        <v>40714</v>
      </c>
      <c r="E3941">
        <v>306.7</v>
      </c>
      <c r="F3941">
        <v>107.29</v>
      </c>
      <c r="G3941">
        <v>7.7110000000000003</v>
      </c>
      <c r="H3941">
        <v>5.444</v>
      </c>
      <c r="I3941">
        <v>8.782</v>
      </c>
      <c r="J3941">
        <v>4.3789999999999996</v>
      </c>
      <c r="K3941">
        <v>4.194</v>
      </c>
      <c r="L3941">
        <v>22.954999999999998</v>
      </c>
    </row>
    <row r="3942" spans="1:12">
      <c r="A3942" s="15">
        <v>2011</v>
      </c>
      <c r="B3942">
        <v>6</v>
      </c>
      <c r="C3942">
        <v>21</v>
      </c>
      <c r="D3942" s="30">
        <f t="shared" si="61"/>
        <v>40715</v>
      </c>
      <c r="E3942">
        <v>306.52999999999997</v>
      </c>
      <c r="F3942">
        <v>107.21</v>
      </c>
      <c r="G3942">
        <v>7.7110000000000003</v>
      </c>
      <c r="H3942">
        <v>5.4409999999999998</v>
      </c>
      <c r="I3942">
        <v>8.8070000000000004</v>
      </c>
      <c r="J3942">
        <v>4.375</v>
      </c>
      <c r="K3942">
        <v>4.1900000000000004</v>
      </c>
      <c r="L3942">
        <v>22.923999999999999</v>
      </c>
    </row>
    <row r="3943" spans="1:12">
      <c r="A3943" s="15">
        <v>2011</v>
      </c>
      <c r="B3943">
        <v>6</v>
      </c>
      <c r="C3943">
        <v>22</v>
      </c>
      <c r="D3943" s="30">
        <f t="shared" si="61"/>
        <v>40716</v>
      </c>
      <c r="E3943">
        <v>305.31</v>
      </c>
      <c r="F3943">
        <v>106.75</v>
      </c>
      <c r="G3943">
        <v>7.7110000000000003</v>
      </c>
      <c r="H3943">
        <v>5.4379999999999997</v>
      </c>
      <c r="I3943">
        <v>8.9149999999999991</v>
      </c>
      <c r="J3943">
        <v>4.3680000000000003</v>
      </c>
      <c r="K3943">
        <v>4.1820000000000004</v>
      </c>
      <c r="L3943">
        <v>22.867999999999999</v>
      </c>
    </row>
    <row r="3944" spans="1:12">
      <c r="A3944" s="15">
        <v>2011</v>
      </c>
      <c r="B3944">
        <v>6</v>
      </c>
      <c r="C3944">
        <v>23</v>
      </c>
      <c r="D3944" s="30">
        <f t="shared" si="61"/>
        <v>40717</v>
      </c>
      <c r="E3944">
        <v>309.06</v>
      </c>
      <c r="F3944">
        <v>108.06</v>
      </c>
      <c r="G3944">
        <v>7.7110000000000003</v>
      </c>
      <c r="H3944">
        <v>5.4349999999999996</v>
      </c>
      <c r="I3944">
        <v>8.6289999999999996</v>
      </c>
      <c r="J3944">
        <v>4.3760000000000003</v>
      </c>
      <c r="K3944">
        <v>4.1950000000000003</v>
      </c>
      <c r="L3944">
        <v>22.927</v>
      </c>
    </row>
    <row r="3945" spans="1:12">
      <c r="A3945" s="15">
        <v>2011</v>
      </c>
      <c r="B3945">
        <v>6</v>
      </c>
      <c r="C3945">
        <v>24</v>
      </c>
      <c r="D3945" s="30">
        <f t="shared" si="61"/>
        <v>40718</v>
      </c>
      <c r="E3945">
        <v>305.33999999999997</v>
      </c>
      <c r="F3945">
        <v>106.71</v>
      </c>
      <c r="G3945">
        <v>7.7110000000000003</v>
      </c>
      <c r="H3945">
        <v>5.4320000000000004</v>
      </c>
      <c r="I3945">
        <v>8.9359999999999999</v>
      </c>
      <c r="J3945">
        <v>4.3620000000000001</v>
      </c>
      <c r="K3945">
        <v>4.1749999999999998</v>
      </c>
      <c r="L3945">
        <v>22.812999999999999</v>
      </c>
    </row>
    <row r="3946" spans="1:12">
      <c r="A3946" s="15">
        <v>2011</v>
      </c>
      <c r="B3946">
        <v>6</v>
      </c>
      <c r="C3946">
        <v>27</v>
      </c>
      <c r="D3946" s="30">
        <f t="shared" si="61"/>
        <v>40721</v>
      </c>
      <c r="E3946">
        <v>306.55</v>
      </c>
      <c r="F3946">
        <v>107.07</v>
      </c>
      <c r="G3946">
        <v>7.7110000000000003</v>
      </c>
      <c r="H3946">
        <v>5.4240000000000004</v>
      </c>
      <c r="I3946">
        <v>8.8729999999999993</v>
      </c>
      <c r="J3946">
        <v>4.3559999999999999</v>
      </c>
      <c r="K3946">
        <v>4.1710000000000003</v>
      </c>
      <c r="L3946">
        <v>22.759</v>
      </c>
    </row>
    <row r="3947" spans="1:12">
      <c r="A3947" s="15">
        <v>2011</v>
      </c>
      <c r="B3947">
        <v>6</v>
      </c>
      <c r="C3947">
        <v>28</v>
      </c>
      <c r="D3947" s="30">
        <f t="shared" si="61"/>
        <v>40722</v>
      </c>
      <c r="E3947">
        <v>305.24</v>
      </c>
      <c r="F3947">
        <v>106.58</v>
      </c>
      <c r="G3947">
        <v>7.7110000000000003</v>
      </c>
      <c r="H3947">
        <v>5.4210000000000003</v>
      </c>
      <c r="I3947">
        <v>8.9879999999999995</v>
      </c>
      <c r="J3947">
        <v>4.3490000000000002</v>
      </c>
      <c r="K3947">
        <v>4.1619999999999999</v>
      </c>
      <c r="L3947">
        <v>22.701000000000001</v>
      </c>
    </row>
    <row r="3948" spans="1:12">
      <c r="A3948" s="15">
        <v>2011</v>
      </c>
      <c r="B3948">
        <v>6</v>
      </c>
      <c r="C3948">
        <v>29</v>
      </c>
      <c r="D3948" s="30">
        <f t="shared" si="61"/>
        <v>40723</v>
      </c>
      <c r="E3948">
        <v>305.2</v>
      </c>
      <c r="F3948">
        <v>106.54</v>
      </c>
      <c r="G3948">
        <v>7.7110000000000003</v>
      </c>
      <c r="H3948">
        <v>5.4189999999999996</v>
      </c>
      <c r="I3948">
        <v>9.0030000000000001</v>
      </c>
      <c r="J3948">
        <v>4.3460000000000001</v>
      </c>
      <c r="K3948">
        <v>4.1580000000000004</v>
      </c>
      <c r="L3948">
        <v>22.672999999999998</v>
      </c>
    </row>
    <row r="3949" spans="1:12">
      <c r="A3949" s="15">
        <v>2011</v>
      </c>
      <c r="B3949">
        <v>6</v>
      </c>
      <c r="C3949">
        <v>30</v>
      </c>
      <c r="D3949" s="30">
        <f t="shared" si="61"/>
        <v>40724</v>
      </c>
      <c r="E3949">
        <v>307.36</v>
      </c>
      <c r="F3949">
        <v>107.29</v>
      </c>
      <c r="G3949">
        <v>7.7110000000000003</v>
      </c>
      <c r="H3949">
        <v>5.4160000000000004</v>
      </c>
      <c r="I3949">
        <v>8.8409999999999993</v>
      </c>
      <c r="J3949">
        <v>4.3490000000000002</v>
      </c>
      <c r="K3949">
        <v>4.165</v>
      </c>
      <c r="L3949">
        <v>22.696000000000002</v>
      </c>
    </row>
    <row r="3950" spans="1:12">
      <c r="A3950" s="15">
        <v>2011</v>
      </c>
      <c r="B3950">
        <v>7</v>
      </c>
      <c r="C3950">
        <v>1</v>
      </c>
      <c r="D3950" s="30">
        <f t="shared" si="61"/>
        <v>40725</v>
      </c>
      <c r="E3950">
        <v>304.57</v>
      </c>
      <c r="F3950">
        <v>106.27</v>
      </c>
      <c r="G3950">
        <v>7.7110000000000003</v>
      </c>
      <c r="H3950">
        <v>5.4130000000000003</v>
      </c>
      <c r="I3950">
        <v>9.0760000000000005</v>
      </c>
      <c r="J3950">
        <v>4.3369999999999997</v>
      </c>
      <c r="K3950">
        <v>4.149</v>
      </c>
      <c r="L3950">
        <v>22.603000000000002</v>
      </c>
    </row>
    <row r="3951" spans="1:12">
      <c r="A3951" s="15">
        <v>2011</v>
      </c>
      <c r="B3951">
        <v>7</v>
      </c>
      <c r="C3951">
        <v>4</v>
      </c>
      <c r="D3951" s="30">
        <f t="shared" si="61"/>
        <v>40728</v>
      </c>
      <c r="E3951">
        <v>306.33</v>
      </c>
      <c r="F3951">
        <v>107.06</v>
      </c>
      <c r="G3951">
        <v>7.7110000000000003</v>
      </c>
      <c r="H3951">
        <v>5.4050000000000002</v>
      </c>
      <c r="I3951">
        <v>8.8640000000000008</v>
      </c>
      <c r="J3951">
        <v>4.3460000000000001</v>
      </c>
      <c r="K3951">
        <v>4.1619999999999999</v>
      </c>
      <c r="L3951">
        <v>22.640999999999998</v>
      </c>
    </row>
    <row r="3952" spans="1:12">
      <c r="A3952" s="15">
        <v>2011</v>
      </c>
      <c r="B3952">
        <v>7</v>
      </c>
      <c r="C3952">
        <v>5</v>
      </c>
      <c r="D3952" s="30">
        <f t="shared" si="61"/>
        <v>40729</v>
      </c>
      <c r="E3952">
        <v>306.85000000000002</v>
      </c>
      <c r="F3952">
        <v>107.22</v>
      </c>
      <c r="G3952">
        <v>7.7110000000000003</v>
      </c>
      <c r="H3952">
        <v>5.4050000000000002</v>
      </c>
      <c r="I3952">
        <v>8.8330000000000002</v>
      </c>
      <c r="J3952">
        <v>4.3460000000000001</v>
      </c>
      <c r="K3952">
        <v>4.1630000000000003</v>
      </c>
      <c r="L3952">
        <v>22.645</v>
      </c>
    </row>
    <row r="3953" spans="1:12">
      <c r="A3953" s="15">
        <v>2011</v>
      </c>
      <c r="B3953">
        <v>7</v>
      </c>
      <c r="C3953">
        <v>6</v>
      </c>
      <c r="D3953" s="30">
        <f t="shared" si="61"/>
        <v>40730</v>
      </c>
      <c r="E3953">
        <v>305.64</v>
      </c>
      <c r="F3953">
        <v>106.76</v>
      </c>
      <c r="G3953">
        <v>7.7110000000000003</v>
      </c>
      <c r="H3953">
        <v>5.4020000000000001</v>
      </c>
      <c r="I3953">
        <v>8.9410000000000007</v>
      </c>
      <c r="J3953">
        <v>4.34</v>
      </c>
      <c r="K3953">
        <v>4.1539999999999999</v>
      </c>
      <c r="L3953">
        <v>22.588999999999999</v>
      </c>
    </row>
    <row r="3954" spans="1:12">
      <c r="A3954" s="15">
        <v>2011</v>
      </c>
      <c r="B3954">
        <v>7</v>
      </c>
      <c r="C3954">
        <v>7</v>
      </c>
      <c r="D3954" s="30">
        <f t="shared" si="61"/>
        <v>40731</v>
      </c>
      <c r="E3954">
        <v>309.16000000000003</v>
      </c>
      <c r="F3954">
        <v>107.99</v>
      </c>
      <c r="G3954">
        <v>7.7110000000000003</v>
      </c>
      <c r="H3954">
        <v>5.399</v>
      </c>
      <c r="I3954">
        <v>8.67</v>
      </c>
      <c r="J3954">
        <v>4.3470000000000004</v>
      </c>
      <c r="K3954">
        <v>4.1660000000000004</v>
      </c>
      <c r="L3954">
        <v>22.643000000000001</v>
      </c>
    </row>
    <row r="3955" spans="1:12">
      <c r="A3955" s="15">
        <v>2011</v>
      </c>
      <c r="B3955">
        <v>7</v>
      </c>
      <c r="C3955">
        <v>8</v>
      </c>
      <c r="D3955" s="30">
        <f t="shared" si="61"/>
        <v>40732</v>
      </c>
      <c r="E3955">
        <v>305.19</v>
      </c>
      <c r="F3955">
        <v>106.55</v>
      </c>
      <c r="G3955">
        <v>7.7110000000000003</v>
      </c>
      <c r="H3955">
        <v>5.3959999999999999</v>
      </c>
      <c r="I3955">
        <v>8.9990000000000006</v>
      </c>
      <c r="J3955">
        <v>4.3319999999999999</v>
      </c>
      <c r="K3955">
        <v>4.1459999999999999</v>
      </c>
      <c r="L3955">
        <v>22.524000000000001</v>
      </c>
    </row>
    <row r="3956" spans="1:12">
      <c r="A3956" s="15">
        <v>2011</v>
      </c>
      <c r="B3956">
        <v>7</v>
      </c>
      <c r="C3956">
        <v>11</v>
      </c>
      <c r="D3956" s="30">
        <f t="shared" si="61"/>
        <v>40735</v>
      </c>
      <c r="E3956">
        <v>304.72000000000003</v>
      </c>
      <c r="F3956">
        <v>106.64</v>
      </c>
      <c r="G3956">
        <v>7.7110000000000003</v>
      </c>
      <c r="H3956">
        <v>5.3879999999999999</v>
      </c>
      <c r="I3956">
        <v>8.9209999999999994</v>
      </c>
      <c r="J3956">
        <v>4.34</v>
      </c>
      <c r="K3956">
        <v>4.1550000000000002</v>
      </c>
      <c r="L3956">
        <v>22.545000000000002</v>
      </c>
    </row>
    <row r="3957" spans="1:12">
      <c r="A3957" s="15">
        <v>2011</v>
      </c>
      <c r="B3957">
        <v>7</v>
      </c>
      <c r="C3957">
        <v>12</v>
      </c>
      <c r="D3957" s="30">
        <f t="shared" si="61"/>
        <v>40736</v>
      </c>
      <c r="E3957">
        <v>306.74</v>
      </c>
      <c r="F3957">
        <v>107.34</v>
      </c>
      <c r="G3957">
        <v>7.7119999999999997</v>
      </c>
      <c r="H3957">
        <v>5.3860000000000001</v>
      </c>
      <c r="I3957">
        <v>8.7720000000000002</v>
      </c>
      <c r="J3957">
        <v>4.343</v>
      </c>
      <c r="K3957">
        <v>4.16</v>
      </c>
      <c r="L3957">
        <v>22.562000000000001</v>
      </c>
    </row>
    <row r="3958" spans="1:12">
      <c r="A3958" s="15">
        <v>2011</v>
      </c>
      <c r="B3958">
        <v>7</v>
      </c>
      <c r="C3958">
        <v>13</v>
      </c>
      <c r="D3958" s="30">
        <f t="shared" si="61"/>
        <v>40737</v>
      </c>
      <c r="E3958">
        <v>306.76</v>
      </c>
      <c r="F3958">
        <v>107.32</v>
      </c>
      <c r="G3958">
        <v>7.7119999999999997</v>
      </c>
      <c r="H3958">
        <v>5.383</v>
      </c>
      <c r="I3958">
        <v>8.7810000000000006</v>
      </c>
      <c r="J3958">
        <v>4.34</v>
      </c>
      <c r="K3958">
        <v>4.157</v>
      </c>
      <c r="L3958">
        <v>22.535</v>
      </c>
    </row>
    <row r="3959" spans="1:12">
      <c r="A3959" s="15">
        <v>2011</v>
      </c>
      <c r="B3959">
        <v>7</v>
      </c>
      <c r="C3959">
        <v>14</v>
      </c>
      <c r="D3959" s="30">
        <f t="shared" si="61"/>
        <v>40738</v>
      </c>
      <c r="E3959">
        <v>306.47000000000003</v>
      </c>
      <c r="F3959">
        <v>107.19</v>
      </c>
      <c r="G3959">
        <v>7.6740000000000004</v>
      </c>
      <c r="H3959">
        <v>5.5010000000000003</v>
      </c>
      <c r="I3959">
        <v>8.7919999999999998</v>
      </c>
      <c r="J3959">
        <v>4.4139999999999997</v>
      </c>
      <c r="K3959">
        <v>4.2279999999999998</v>
      </c>
      <c r="L3959">
        <v>23.446000000000002</v>
      </c>
    </row>
    <row r="3960" spans="1:12">
      <c r="A3960" s="15">
        <v>2011</v>
      </c>
      <c r="B3960">
        <v>7</v>
      </c>
      <c r="C3960">
        <v>15</v>
      </c>
      <c r="D3960" s="30">
        <f t="shared" si="61"/>
        <v>40739</v>
      </c>
      <c r="E3960">
        <v>307.52</v>
      </c>
      <c r="F3960">
        <v>107.54</v>
      </c>
      <c r="G3960">
        <v>7.6740000000000004</v>
      </c>
      <c r="H3960">
        <v>5.4980000000000002</v>
      </c>
      <c r="I3960">
        <v>8.6590000000000007</v>
      </c>
      <c r="J3960">
        <v>4.4279999999999999</v>
      </c>
      <c r="K3960">
        <v>4.2439999999999998</v>
      </c>
      <c r="L3960">
        <v>23.524999999999999</v>
      </c>
    </row>
    <row r="3961" spans="1:12">
      <c r="A3961" s="15">
        <v>2011</v>
      </c>
      <c r="B3961">
        <v>7</v>
      </c>
      <c r="C3961">
        <v>18</v>
      </c>
      <c r="D3961" s="30">
        <f t="shared" si="61"/>
        <v>40742</v>
      </c>
      <c r="E3961">
        <v>310.89999999999998</v>
      </c>
      <c r="F3961">
        <v>108.67</v>
      </c>
      <c r="G3961">
        <v>7.6740000000000004</v>
      </c>
      <c r="H3961">
        <v>5.49</v>
      </c>
      <c r="I3961">
        <v>8.4290000000000003</v>
      </c>
      <c r="J3961">
        <v>4.4279999999999999</v>
      </c>
      <c r="K3961">
        <v>4.2489999999999997</v>
      </c>
      <c r="L3961">
        <v>23.523</v>
      </c>
    </row>
    <row r="3962" spans="1:12">
      <c r="A3962" s="15">
        <v>2011</v>
      </c>
      <c r="B3962">
        <v>7</v>
      </c>
      <c r="C3962">
        <v>19</v>
      </c>
      <c r="D3962" s="30">
        <f t="shared" si="61"/>
        <v>40743</v>
      </c>
      <c r="E3962">
        <v>311.14</v>
      </c>
      <c r="F3962">
        <v>108.73</v>
      </c>
      <c r="G3962">
        <v>7.6740000000000004</v>
      </c>
      <c r="H3962">
        <v>5.4870000000000001</v>
      </c>
      <c r="I3962">
        <v>8.42</v>
      </c>
      <c r="J3962">
        <v>4.4260000000000002</v>
      </c>
      <c r="K3962">
        <v>4.2469999999999999</v>
      </c>
      <c r="L3962">
        <v>23.501000000000001</v>
      </c>
    </row>
    <row r="3963" spans="1:12">
      <c r="A3963" s="15">
        <v>2011</v>
      </c>
      <c r="B3963">
        <v>7</v>
      </c>
      <c r="C3963">
        <v>20</v>
      </c>
      <c r="D3963" s="30">
        <f t="shared" si="61"/>
        <v>40744</v>
      </c>
      <c r="E3963">
        <v>306.95</v>
      </c>
      <c r="F3963">
        <v>107.22</v>
      </c>
      <c r="G3963">
        <v>7.6740000000000004</v>
      </c>
      <c r="H3963">
        <v>5.484</v>
      </c>
      <c r="I3963">
        <v>8.7569999999999997</v>
      </c>
      <c r="J3963">
        <v>4.41</v>
      </c>
      <c r="K3963">
        <v>4.2249999999999996</v>
      </c>
      <c r="L3963">
        <v>23.372</v>
      </c>
    </row>
    <row r="3964" spans="1:12">
      <c r="A3964" s="15">
        <v>2011</v>
      </c>
      <c r="B3964">
        <v>7</v>
      </c>
      <c r="C3964">
        <v>21</v>
      </c>
      <c r="D3964" s="30">
        <f t="shared" si="61"/>
        <v>40745</v>
      </c>
      <c r="E3964">
        <v>306.83999999999997</v>
      </c>
      <c r="F3964">
        <v>107.16</v>
      </c>
      <c r="G3964">
        <v>7.6740000000000004</v>
      </c>
      <c r="H3964">
        <v>5.4820000000000002</v>
      </c>
      <c r="I3964">
        <v>8.7769999999999992</v>
      </c>
      <c r="J3964">
        <v>4.407</v>
      </c>
      <c r="K3964">
        <v>4.2220000000000004</v>
      </c>
      <c r="L3964">
        <v>23.341000000000001</v>
      </c>
    </row>
    <row r="3965" spans="1:12">
      <c r="A3965" s="15">
        <v>2011</v>
      </c>
      <c r="B3965">
        <v>7</v>
      </c>
      <c r="C3965">
        <v>22</v>
      </c>
      <c r="D3965" s="30">
        <f t="shared" si="61"/>
        <v>40746</v>
      </c>
      <c r="E3965">
        <v>306</v>
      </c>
      <c r="F3965">
        <v>106.84</v>
      </c>
      <c r="G3965">
        <v>7.6740000000000004</v>
      </c>
      <c r="H3965">
        <v>5.4790000000000001</v>
      </c>
      <c r="I3965">
        <v>8.8529999999999998</v>
      </c>
      <c r="J3965">
        <v>4.4009999999999998</v>
      </c>
      <c r="K3965">
        <v>4.2149999999999999</v>
      </c>
      <c r="L3965">
        <v>23.292999999999999</v>
      </c>
    </row>
    <row r="3966" spans="1:12">
      <c r="A3966" s="15">
        <v>2011</v>
      </c>
      <c r="B3966">
        <v>7</v>
      </c>
      <c r="C3966">
        <v>25</v>
      </c>
      <c r="D3966" s="30">
        <f t="shared" si="61"/>
        <v>40749</v>
      </c>
      <c r="E3966">
        <v>306.25</v>
      </c>
      <c r="F3966">
        <v>106.86</v>
      </c>
      <c r="G3966">
        <v>7.6740000000000004</v>
      </c>
      <c r="H3966">
        <v>5.47</v>
      </c>
      <c r="I3966">
        <v>8.8670000000000009</v>
      </c>
      <c r="J3966">
        <v>4.3920000000000003</v>
      </c>
      <c r="K3966">
        <v>4.2060000000000004</v>
      </c>
      <c r="L3966">
        <v>23.215</v>
      </c>
    </row>
    <row r="3967" spans="1:12">
      <c r="A3967" s="15">
        <v>2011</v>
      </c>
      <c r="B3967">
        <v>7</v>
      </c>
      <c r="C3967">
        <v>26</v>
      </c>
      <c r="D3967" s="30">
        <f t="shared" si="61"/>
        <v>40750</v>
      </c>
      <c r="E3967">
        <v>309</v>
      </c>
      <c r="F3967">
        <v>107.81</v>
      </c>
      <c r="G3967">
        <v>7.6740000000000004</v>
      </c>
      <c r="H3967">
        <v>5.468</v>
      </c>
      <c r="I3967">
        <v>8.6609999999999996</v>
      </c>
      <c r="J3967">
        <v>4.3970000000000002</v>
      </c>
      <c r="K3967">
        <v>4.2149999999999999</v>
      </c>
      <c r="L3967">
        <v>23.254999999999999</v>
      </c>
    </row>
    <row r="3968" spans="1:12">
      <c r="A3968" s="15">
        <v>2011</v>
      </c>
      <c r="B3968">
        <v>7</v>
      </c>
      <c r="C3968">
        <v>27</v>
      </c>
      <c r="D3968" s="30">
        <f t="shared" si="61"/>
        <v>40751</v>
      </c>
      <c r="E3968">
        <v>304.43</v>
      </c>
      <c r="F3968">
        <v>106.16</v>
      </c>
      <c r="G3968">
        <v>7.6740000000000004</v>
      </c>
      <c r="H3968">
        <v>5.4649999999999999</v>
      </c>
      <c r="I3968">
        <v>9.0329999999999995</v>
      </c>
      <c r="J3968">
        <v>4.38</v>
      </c>
      <c r="K3968">
        <v>4.1909999999999998</v>
      </c>
      <c r="L3968">
        <v>23.114999999999998</v>
      </c>
    </row>
    <row r="3969" spans="1:12">
      <c r="A3969" s="15">
        <v>2011</v>
      </c>
      <c r="B3969">
        <v>7</v>
      </c>
      <c r="C3969">
        <v>28</v>
      </c>
      <c r="D3969" s="30">
        <f t="shared" si="61"/>
        <v>40752</v>
      </c>
      <c r="E3969">
        <v>304.49</v>
      </c>
      <c r="F3969">
        <v>106.16</v>
      </c>
      <c r="G3969">
        <v>7.6740000000000004</v>
      </c>
      <c r="H3969">
        <v>5.4619999999999997</v>
      </c>
      <c r="I3969">
        <v>9.0399999999999991</v>
      </c>
      <c r="J3969">
        <v>4.3769999999999998</v>
      </c>
      <c r="K3969">
        <v>4.1879999999999997</v>
      </c>
      <c r="L3969">
        <v>23.088999999999999</v>
      </c>
    </row>
    <row r="3970" spans="1:12">
      <c r="A3970" s="15">
        <v>2011</v>
      </c>
      <c r="B3970">
        <v>7</v>
      </c>
      <c r="C3970">
        <v>29</v>
      </c>
      <c r="D3970" s="30">
        <f t="shared" ref="D3970:D4033" si="62">DATE(A3970,B3970,C3970)</f>
        <v>40753</v>
      </c>
      <c r="E3970">
        <v>304.20999999999998</v>
      </c>
      <c r="F3970">
        <v>106.04</v>
      </c>
      <c r="G3970">
        <v>7.6740000000000004</v>
      </c>
      <c r="H3970">
        <v>5.4589999999999996</v>
      </c>
      <c r="I3970">
        <v>9.0730000000000004</v>
      </c>
      <c r="J3970">
        <v>4.3730000000000002</v>
      </c>
      <c r="K3970">
        <v>4.1840000000000002</v>
      </c>
      <c r="L3970">
        <v>23.053999999999998</v>
      </c>
    </row>
    <row r="3971" spans="1:12">
      <c r="A3971" s="15">
        <v>2011</v>
      </c>
      <c r="B3971">
        <v>8</v>
      </c>
      <c r="C3971">
        <v>1</v>
      </c>
      <c r="D3971" s="30">
        <f t="shared" si="62"/>
        <v>40756</v>
      </c>
      <c r="E3971">
        <v>304.55</v>
      </c>
      <c r="F3971">
        <v>106.12</v>
      </c>
      <c r="G3971">
        <v>7.6769999999999996</v>
      </c>
      <c r="H3971">
        <v>5.4580000000000002</v>
      </c>
      <c r="I3971">
        <v>9.0660000000000007</v>
      </c>
      <c r="J3971">
        <v>4.3719999999999999</v>
      </c>
      <c r="K3971">
        <v>4.1820000000000004</v>
      </c>
      <c r="L3971">
        <v>23.036999999999999</v>
      </c>
    </row>
    <row r="3972" spans="1:12">
      <c r="A3972" s="15">
        <v>2011</v>
      </c>
      <c r="B3972">
        <v>8</v>
      </c>
      <c r="C3972">
        <v>2</v>
      </c>
      <c r="D3972" s="30">
        <f t="shared" si="62"/>
        <v>40757</v>
      </c>
      <c r="E3972">
        <v>304.76</v>
      </c>
      <c r="F3972">
        <v>106.17</v>
      </c>
      <c r="G3972">
        <v>7.6769999999999996</v>
      </c>
      <c r="H3972">
        <v>5.4550000000000001</v>
      </c>
      <c r="I3972">
        <v>9.0129999999999999</v>
      </c>
      <c r="J3972">
        <v>4.38</v>
      </c>
      <c r="K3972">
        <v>4.1909999999999998</v>
      </c>
      <c r="L3972">
        <v>23.074999999999999</v>
      </c>
    </row>
    <row r="3973" spans="1:12">
      <c r="A3973" s="15">
        <v>2011</v>
      </c>
      <c r="B3973">
        <v>8</v>
      </c>
      <c r="C3973">
        <v>3</v>
      </c>
      <c r="D3973" s="30">
        <f t="shared" si="62"/>
        <v>40758</v>
      </c>
      <c r="E3973">
        <v>304.85000000000002</v>
      </c>
      <c r="F3973">
        <v>106.18</v>
      </c>
      <c r="G3973">
        <v>7.6769999999999996</v>
      </c>
      <c r="H3973">
        <v>5.4530000000000003</v>
      </c>
      <c r="I3973">
        <v>9.0169999999999995</v>
      </c>
      <c r="J3973">
        <v>4.3769999999999998</v>
      </c>
      <c r="K3973">
        <v>4.1879999999999997</v>
      </c>
      <c r="L3973">
        <v>23.05</v>
      </c>
    </row>
    <row r="3974" spans="1:12">
      <c r="A3974" s="15">
        <v>2011</v>
      </c>
      <c r="B3974">
        <v>8</v>
      </c>
      <c r="C3974">
        <v>4</v>
      </c>
      <c r="D3974" s="30">
        <f t="shared" si="62"/>
        <v>40759</v>
      </c>
      <c r="E3974">
        <v>305.27999999999997</v>
      </c>
      <c r="F3974">
        <v>106.31</v>
      </c>
      <c r="G3974">
        <v>7.6769999999999996</v>
      </c>
      <c r="H3974">
        <v>5.45</v>
      </c>
      <c r="I3974">
        <v>8.9939999999999998</v>
      </c>
      <c r="J3974">
        <v>4.375</v>
      </c>
      <c r="K3974">
        <v>4.1859999999999999</v>
      </c>
      <c r="L3974">
        <v>23.033000000000001</v>
      </c>
    </row>
    <row r="3975" spans="1:12">
      <c r="A3975" s="15">
        <v>2011</v>
      </c>
      <c r="B3975">
        <v>8</v>
      </c>
      <c r="C3975">
        <v>5</v>
      </c>
      <c r="D3975" s="30">
        <f t="shared" si="62"/>
        <v>40760</v>
      </c>
      <c r="E3975">
        <v>307.32</v>
      </c>
      <c r="F3975">
        <v>107.01</v>
      </c>
      <c r="G3975">
        <v>7.6769999999999996</v>
      </c>
      <c r="H3975">
        <v>5.4470000000000001</v>
      </c>
      <c r="I3975">
        <v>8.843</v>
      </c>
      <c r="J3975">
        <v>4.3780000000000001</v>
      </c>
      <c r="K3975">
        <v>4.1920000000000002</v>
      </c>
      <c r="L3975">
        <v>23.053999999999998</v>
      </c>
    </row>
    <row r="3976" spans="1:12">
      <c r="A3976" s="15">
        <v>2011</v>
      </c>
      <c r="B3976">
        <v>8</v>
      </c>
      <c r="C3976">
        <v>8</v>
      </c>
      <c r="D3976" s="30">
        <f t="shared" si="62"/>
        <v>40763</v>
      </c>
      <c r="E3976">
        <v>307.23</v>
      </c>
      <c r="F3976">
        <v>107</v>
      </c>
      <c r="G3976">
        <v>7.6769999999999996</v>
      </c>
      <c r="H3976">
        <v>5.4390000000000001</v>
      </c>
      <c r="I3976">
        <v>8.843</v>
      </c>
      <c r="J3976">
        <v>4.3730000000000002</v>
      </c>
      <c r="K3976">
        <v>4.1879999999999997</v>
      </c>
      <c r="L3976">
        <v>23.001000000000001</v>
      </c>
    </row>
    <row r="3977" spans="1:12">
      <c r="A3977" s="15">
        <v>2011</v>
      </c>
      <c r="B3977">
        <v>8</v>
      </c>
      <c r="C3977">
        <v>9</v>
      </c>
      <c r="D3977" s="30">
        <f t="shared" si="62"/>
        <v>40764</v>
      </c>
      <c r="E3977">
        <v>311.64999999999998</v>
      </c>
      <c r="F3977">
        <v>108.54</v>
      </c>
      <c r="G3977">
        <v>7.6790000000000003</v>
      </c>
      <c r="H3977">
        <v>5.4359999999999999</v>
      </c>
      <c r="I3977">
        <v>8.5050000000000008</v>
      </c>
      <c r="J3977">
        <v>4.383</v>
      </c>
      <c r="K3977">
        <v>4.2039999999999997</v>
      </c>
      <c r="L3977">
        <v>23.077000000000002</v>
      </c>
    </row>
    <row r="3978" spans="1:12">
      <c r="A3978" s="15">
        <v>2011</v>
      </c>
      <c r="B3978">
        <v>8</v>
      </c>
      <c r="C3978">
        <v>10</v>
      </c>
      <c r="D3978" s="30">
        <f t="shared" si="62"/>
        <v>40765</v>
      </c>
      <c r="E3978">
        <v>307.75</v>
      </c>
      <c r="F3978">
        <v>107.13</v>
      </c>
      <c r="G3978">
        <v>7.6959999999999997</v>
      </c>
      <c r="H3978">
        <v>5.452</v>
      </c>
      <c r="I3978">
        <v>8.8170000000000002</v>
      </c>
      <c r="J3978">
        <v>4.38</v>
      </c>
      <c r="K3978">
        <v>4.1950000000000003</v>
      </c>
      <c r="L3978">
        <v>23.094999999999999</v>
      </c>
    </row>
    <row r="3979" spans="1:12">
      <c r="A3979" s="15">
        <v>2011</v>
      </c>
      <c r="B3979">
        <v>8</v>
      </c>
      <c r="C3979">
        <v>11</v>
      </c>
      <c r="D3979" s="30">
        <f t="shared" si="62"/>
        <v>40766</v>
      </c>
      <c r="E3979">
        <v>308.13</v>
      </c>
      <c r="F3979">
        <v>107.24</v>
      </c>
      <c r="G3979">
        <v>7.6959999999999997</v>
      </c>
      <c r="H3979">
        <v>5.4489999999999998</v>
      </c>
      <c r="I3979">
        <v>8.798</v>
      </c>
      <c r="J3979">
        <v>4.3780000000000001</v>
      </c>
      <c r="K3979">
        <v>4.1929999999999996</v>
      </c>
      <c r="L3979">
        <v>23.077000000000002</v>
      </c>
    </row>
    <row r="3980" spans="1:12">
      <c r="A3980" s="15">
        <v>2011</v>
      </c>
      <c r="B3980">
        <v>8</v>
      </c>
      <c r="C3980">
        <v>12</v>
      </c>
      <c r="D3980" s="30">
        <f t="shared" si="62"/>
        <v>40767</v>
      </c>
      <c r="E3980">
        <v>307.95</v>
      </c>
      <c r="F3980">
        <v>107.15</v>
      </c>
      <c r="G3980">
        <v>7.6959999999999997</v>
      </c>
      <c r="H3980">
        <v>5.4459999999999997</v>
      </c>
      <c r="I3980">
        <v>8.8130000000000006</v>
      </c>
      <c r="J3980">
        <v>4.3760000000000003</v>
      </c>
      <c r="K3980">
        <v>4.1909999999999998</v>
      </c>
      <c r="L3980">
        <v>23.056999999999999</v>
      </c>
    </row>
    <row r="3981" spans="1:12">
      <c r="A3981" s="15">
        <v>2011</v>
      </c>
      <c r="B3981">
        <v>8</v>
      </c>
      <c r="C3981">
        <v>16</v>
      </c>
      <c r="D3981" s="30">
        <f t="shared" si="62"/>
        <v>40771</v>
      </c>
      <c r="E3981">
        <v>307.85000000000002</v>
      </c>
      <c r="F3981">
        <v>107.02</v>
      </c>
      <c r="G3981">
        <v>7.6959999999999997</v>
      </c>
      <c r="H3981">
        <v>5.4349999999999996</v>
      </c>
      <c r="I3981">
        <v>8.8650000000000002</v>
      </c>
      <c r="J3981">
        <v>4.3630000000000004</v>
      </c>
      <c r="K3981">
        <v>4.1779999999999999</v>
      </c>
      <c r="L3981">
        <v>22.943999999999999</v>
      </c>
    </row>
    <row r="3982" spans="1:12">
      <c r="A3982" s="15">
        <v>2011</v>
      </c>
      <c r="B3982">
        <v>8</v>
      </c>
      <c r="C3982">
        <v>17</v>
      </c>
      <c r="D3982" s="30">
        <f t="shared" si="62"/>
        <v>40772</v>
      </c>
      <c r="E3982">
        <v>308.51</v>
      </c>
      <c r="F3982">
        <v>107.23</v>
      </c>
      <c r="G3982">
        <v>7.6959999999999997</v>
      </c>
      <c r="H3982">
        <v>5.4320000000000004</v>
      </c>
      <c r="I3982">
        <v>8.7840000000000007</v>
      </c>
      <c r="J3982">
        <v>4.3710000000000004</v>
      </c>
      <c r="K3982">
        <v>4.1870000000000003</v>
      </c>
      <c r="L3982">
        <v>22.983000000000001</v>
      </c>
    </row>
    <row r="3983" spans="1:12">
      <c r="A3983" s="15">
        <v>2011</v>
      </c>
      <c r="B3983">
        <v>8</v>
      </c>
      <c r="C3983">
        <v>18</v>
      </c>
      <c r="D3983" s="30">
        <f t="shared" si="62"/>
        <v>40773</v>
      </c>
      <c r="E3983">
        <v>307.32</v>
      </c>
      <c r="F3983">
        <v>106.78</v>
      </c>
      <c r="G3983">
        <v>7.6959999999999997</v>
      </c>
      <c r="H3983">
        <v>5.4340000000000002</v>
      </c>
      <c r="I3983">
        <v>8.89</v>
      </c>
      <c r="J3983">
        <v>4.367</v>
      </c>
      <c r="K3983">
        <v>4.181</v>
      </c>
      <c r="L3983">
        <v>22.954999999999998</v>
      </c>
    </row>
    <row r="3984" spans="1:12">
      <c r="A3984" s="15">
        <v>2011</v>
      </c>
      <c r="B3984">
        <v>8</v>
      </c>
      <c r="C3984">
        <v>22</v>
      </c>
      <c r="D3984" s="30">
        <f t="shared" si="62"/>
        <v>40777</v>
      </c>
      <c r="E3984">
        <v>309.42</v>
      </c>
      <c r="F3984">
        <v>107.43</v>
      </c>
      <c r="G3984">
        <v>7.6959999999999997</v>
      </c>
      <c r="H3984">
        <v>5.423</v>
      </c>
      <c r="I3984">
        <v>8.7680000000000007</v>
      </c>
      <c r="J3984">
        <v>4.3600000000000003</v>
      </c>
      <c r="K3984">
        <v>4.1769999999999996</v>
      </c>
      <c r="L3984">
        <v>22.895</v>
      </c>
    </row>
    <row r="3985" spans="1:12">
      <c r="A3985" s="15">
        <v>2011</v>
      </c>
      <c r="B3985">
        <v>8</v>
      </c>
      <c r="C3985">
        <v>23</v>
      </c>
      <c r="D3985" s="30">
        <f t="shared" si="62"/>
        <v>40778</v>
      </c>
      <c r="E3985">
        <v>309.5</v>
      </c>
      <c r="F3985">
        <v>107.44</v>
      </c>
      <c r="G3985">
        <v>7.6959999999999997</v>
      </c>
      <c r="H3985">
        <v>5.42</v>
      </c>
      <c r="I3985">
        <v>8.7729999999999997</v>
      </c>
      <c r="J3985">
        <v>4.3570000000000002</v>
      </c>
      <c r="K3985">
        <v>4.1740000000000004</v>
      </c>
      <c r="L3985">
        <v>22.87</v>
      </c>
    </row>
    <row r="3986" spans="1:12">
      <c r="A3986" s="15">
        <v>2011</v>
      </c>
      <c r="B3986">
        <v>8</v>
      </c>
      <c r="C3986">
        <v>24</v>
      </c>
      <c r="D3986" s="30">
        <f t="shared" si="62"/>
        <v>40779</v>
      </c>
      <c r="E3986">
        <v>308.83</v>
      </c>
      <c r="F3986">
        <v>107.18</v>
      </c>
      <c r="G3986">
        <v>7.6959999999999997</v>
      </c>
      <c r="H3986">
        <v>5.4169999999999998</v>
      </c>
      <c r="I3986">
        <v>8.8369999999999997</v>
      </c>
      <c r="J3986">
        <v>4.3520000000000003</v>
      </c>
      <c r="K3986">
        <v>4.1680000000000001</v>
      </c>
      <c r="L3986">
        <v>22.826000000000001</v>
      </c>
    </row>
    <row r="3987" spans="1:12">
      <c r="A3987" s="15">
        <v>2011</v>
      </c>
      <c r="B3987">
        <v>8</v>
      </c>
      <c r="C3987">
        <v>25</v>
      </c>
      <c r="D3987" s="30">
        <f t="shared" si="62"/>
        <v>40780</v>
      </c>
      <c r="E3987">
        <v>308.66000000000003</v>
      </c>
      <c r="F3987">
        <v>107.1</v>
      </c>
      <c r="G3987">
        <v>7.6959999999999997</v>
      </c>
      <c r="H3987">
        <v>5.4139999999999997</v>
      </c>
      <c r="I3987">
        <v>8.8610000000000007</v>
      </c>
      <c r="J3987">
        <v>4.3479999999999999</v>
      </c>
      <c r="K3987">
        <v>4.1639999999999997</v>
      </c>
      <c r="L3987">
        <v>22.794</v>
      </c>
    </row>
    <row r="3988" spans="1:12">
      <c r="A3988" s="15">
        <v>2011</v>
      </c>
      <c r="B3988">
        <v>8</v>
      </c>
      <c r="C3988">
        <v>26</v>
      </c>
      <c r="D3988" s="30">
        <f t="shared" si="62"/>
        <v>40781</v>
      </c>
      <c r="E3988">
        <v>309.49</v>
      </c>
      <c r="F3988">
        <v>107.37</v>
      </c>
      <c r="G3988">
        <v>7.6959999999999997</v>
      </c>
      <c r="H3988">
        <v>5.4109999999999996</v>
      </c>
      <c r="I3988">
        <v>8.8059999999999992</v>
      </c>
      <c r="J3988">
        <v>4.3470000000000004</v>
      </c>
      <c r="K3988">
        <v>4.1639999999999997</v>
      </c>
      <c r="L3988">
        <v>22.786999999999999</v>
      </c>
    </row>
    <row r="3989" spans="1:12">
      <c r="A3989" s="15">
        <v>2011</v>
      </c>
      <c r="B3989">
        <v>8</v>
      </c>
      <c r="C3989">
        <v>29</v>
      </c>
      <c r="D3989" s="30">
        <f t="shared" si="62"/>
        <v>40784</v>
      </c>
      <c r="E3989">
        <v>307.70999999999998</v>
      </c>
      <c r="F3989">
        <v>106.95</v>
      </c>
      <c r="G3989">
        <v>7.6959999999999997</v>
      </c>
      <c r="H3989">
        <v>5.4029999999999996</v>
      </c>
      <c r="I3989">
        <v>8.8539999999999992</v>
      </c>
      <c r="J3989">
        <v>4.3490000000000002</v>
      </c>
      <c r="K3989">
        <v>4.1639999999999997</v>
      </c>
      <c r="L3989">
        <v>22.76</v>
      </c>
    </row>
    <row r="3990" spans="1:12">
      <c r="A3990" s="15">
        <v>2011</v>
      </c>
      <c r="B3990">
        <v>8</v>
      </c>
      <c r="C3990">
        <v>30</v>
      </c>
      <c r="D3990" s="30">
        <f t="shared" si="62"/>
        <v>40785</v>
      </c>
      <c r="E3990">
        <v>306.99</v>
      </c>
      <c r="F3990">
        <v>106.67</v>
      </c>
      <c r="G3990">
        <v>7.6980000000000004</v>
      </c>
      <c r="H3990">
        <v>5.4050000000000002</v>
      </c>
      <c r="I3990">
        <v>8.9220000000000006</v>
      </c>
      <c r="J3990">
        <v>4.3460000000000001</v>
      </c>
      <c r="K3990">
        <v>4.1609999999999996</v>
      </c>
      <c r="L3990">
        <v>22.741</v>
      </c>
    </row>
    <row r="3991" spans="1:12">
      <c r="A3991" s="15">
        <v>2011</v>
      </c>
      <c r="B3991">
        <v>9</v>
      </c>
      <c r="C3991">
        <v>2</v>
      </c>
      <c r="D3991" s="30">
        <f t="shared" si="62"/>
        <v>40788</v>
      </c>
      <c r="E3991">
        <v>308.17</v>
      </c>
      <c r="F3991">
        <v>107.04</v>
      </c>
      <c r="G3991">
        <v>7.6980000000000004</v>
      </c>
      <c r="H3991">
        <v>5.399</v>
      </c>
      <c r="I3991">
        <v>8.85</v>
      </c>
      <c r="J3991">
        <v>4.343</v>
      </c>
      <c r="K3991">
        <v>4.1589999999999998</v>
      </c>
      <c r="L3991">
        <v>22.715</v>
      </c>
    </row>
    <row r="3992" spans="1:12">
      <c r="A3992" s="15">
        <v>2011</v>
      </c>
      <c r="B3992">
        <v>9</v>
      </c>
      <c r="C3992">
        <v>5</v>
      </c>
      <c r="D3992" s="30">
        <f t="shared" si="62"/>
        <v>40791</v>
      </c>
      <c r="E3992">
        <v>308.20999999999998</v>
      </c>
      <c r="F3992">
        <v>107.22</v>
      </c>
      <c r="G3992">
        <v>7.6980000000000004</v>
      </c>
      <c r="H3992">
        <v>5.391</v>
      </c>
      <c r="I3992">
        <v>8.7729999999999997</v>
      </c>
      <c r="J3992">
        <v>4.3479999999999999</v>
      </c>
      <c r="K3992">
        <v>4.165</v>
      </c>
      <c r="L3992">
        <v>22.716000000000001</v>
      </c>
    </row>
    <row r="3993" spans="1:12">
      <c r="A3993" s="15">
        <v>2011</v>
      </c>
      <c r="B3993">
        <v>9</v>
      </c>
      <c r="C3993">
        <v>6</v>
      </c>
      <c r="D3993" s="30">
        <f t="shared" si="62"/>
        <v>40792</v>
      </c>
      <c r="E3993">
        <v>308.31</v>
      </c>
      <c r="F3993">
        <v>107.23</v>
      </c>
      <c r="G3993">
        <v>7.6980000000000004</v>
      </c>
      <c r="H3993">
        <v>5.3879999999999999</v>
      </c>
      <c r="I3993">
        <v>8.7759999999999998</v>
      </c>
      <c r="J3993">
        <v>4.3449999999999998</v>
      </c>
      <c r="K3993">
        <v>4.1619999999999999</v>
      </c>
      <c r="L3993">
        <v>22.692</v>
      </c>
    </row>
    <row r="3994" spans="1:12">
      <c r="A3994" s="15">
        <v>2011</v>
      </c>
      <c r="B3994">
        <v>9</v>
      </c>
      <c r="C3994">
        <v>7</v>
      </c>
      <c r="D3994" s="30">
        <f t="shared" si="62"/>
        <v>40793</v>
      </c>
      <c r="E3994">
        <v>306.33999999999997</v>
      </c>
      <c r="F3994">
        <v>106.51</v>
      </c>
      <c r="G3994">
        <v>7.6980000000000004</v>
      </c>
      <c r="H3994">
        <v>5.3849999999999998</v>
      </c>
      <c r="I3994">
        <v>8.9420000000000002</v>
      </c>
      <c r="J3994">
        <v>4.3360000000000003</v>
      </c>
      <c r="K3994">
        <v>4.1509999999999998</v>
      </c>
      <c r="L3994">
        <v>22.62</v>
      </c>
    </row>
    <row r="3995" spans="1:12">
      <c r="A3995" s="15">
        <v>2011</v>
      </c>
      <c r="B3995">
        <v>9</v>
      </c>
      <c r="C3995">
        <v>8</v>
      </c>
      <c r="D3995" s="30">
        <f t="shared" si="62"/>
        <v>40794</v>
      </c>
      <c r="E3995">
        <v>311.87</v>
      </c>
      <c r="F3995">
        <v>108.44</v>
      </c>
      <c r="G3995">
        <v>7.6980000000000004</v>
      </c>
      <c r="H3995">
        <v>5.3819999999999997</v>
      </c>
      <c r="I3995">
        <v>8.5150000000000006</v>
      </c>
      <c r="J3995">
        <v>4.3490000000000002</v>
      </c>
      <c r="K3995">
        <v>4.1719999999999997</v>
      </c>
      <c r="L3995">
        <v>22.722999999999999</v>
      </c>
    </row>
    <row r="3996" spans="1:12">
      <c r="A3996" s="15">
        <v>2011</v>
      </c>
      <c r="B3996">
        <v>9</v>
      </c>
      <c r="C3996">
        <v>9</v>
      </c>
      <c r="D3996" s="30">
        <f t="shared" si="62"/>
        <v>40795</v>
      </c>
      <c r="E3996">
        <v>309.62</v>
      </c>
      <c r="F3996">
        <v>107.62</v>
      </c>
      <c r="G3996">
        <v>7.6980000000000004</v>
      </c>
      <c r="H3996">
        <v>5.38</v>
      </c>
      <c r="I3996">
        <v>8.7029999999999994</v>
      </c>
      <c r="J3996">
        <v>4.3390000000000004</v>
      </c>
      <c r="K3996">
        <v>4.1589999999999998</v>
      </c>
      <c r="L3996">
        <v>22.643000000000001</v>
      </c>
    </row>
    <row r="3997" spans="1:12">
      <c r="A3997" s="15">
        <v>2011</v>
      </c>
      <c r="B3997">
        <v>9</v>
      </c>
      <c r="C3997">
        <v>12</v>
      </c>
      <c r="D3997" s="30">
        <f t="shared" si="62"/>
        <v>40798</v>
      </c>
      <c r="E3997">
        <v>312.82</v>
      </c>
      <c r="F3997">
        <v>108.68</v>
      </c>
      <c r="G3997">
        <v>7.6980000000000004</v>
      </c>
      <c r="H3997">
        <v>5.3710000000000004</v>
      </c>
      <c r="I3997">
        <v>8.484</v>
      </c>
      <c r="J3997">
        <v>4.3390000000000004</v>
      </c>
      <c r="K3997">
        <v>4.1630000000000003</v>
      </c>
      <c r="L3997">
        <v>22.635999999999999</v>
      </c>
    </row>
    <row r="3998" spans="1:12">
      <c r="A3998" s="15">
        <v>2011</v>
      </c>
      <c r="B3998">
        <v>9</v>
      </c>
      <c r="C3998">
        <v>13</v>
      </c>
      <c r="D3998" s="30">
        <f t="shared" si="62"/>
        <v>40799</v>
      </c>
      <c r="E3998">
        <v>309.45999999999998</v>
      </c>
      <c r="F3998">
        <v>107.47</v>
      </c>
      <c r="G3998">
        <v>7.6989999999999998</v>
      </c>
      <c r="H3998">
        <v>5.3680000000000003</v>
      </c>
      <c r="I3998">
        <v>8.76</v>
      </c>
      <c r="J3998">
        <v>4.3259999999999996</v>
      </c>
      <c r="K3998">
        <v>4.1449999999999996</v>
      </c>
      <c r="L3998">
        <v>22.527000000000001</v>
      </c>
    </row>
    <row r="3999" spans="1:12">
      <c r="A3999" s="15">
        <v>2011</v>
      </c>
      <c r="B3999">
        <v>9</v>
      </c>
      <c r="C3999">
        <v>14</v>
      </c>
      <c r="D3999" s="30">
        <f t="shared" si="62"/>
        <v>40800</v>
      </c>
      <c r="E3999">
        <v>308.95</v>
      </c>
      <c r="F3999">
        <v>107.27</v>
      </c>
      <c r="G3999">
        <v>7.6989999999999998</v>
      </c>
      <c r="H3999">
        <v>5.3659999999999997</v>
      </c>
      <c r="I3999">
        <v>8.8109999999999999</v>
      </c>
      <c r="J3999">
        <v>4.3220000000000001</v>
      </c>
      <c r="K3999">
        <v>4.1390000000000002</v>
      </c>
      <c r="L3999">
        <v>22.486999999999998</v>
      </c>
    </row>
    <row r="4000" spans="1:12">
      <c r="A4000" s="15">
        <v>2011</v>
      </c>
      <c r="B4000">
        <v>9</v>
      </c>
      <c r="C4000">
        <v>15</v>
      </c>
      <c r="D4000" s="30">
        <f t="shared" si="62"/>
        <v>40801</v>
      </c>
      <c r="E4000">
        <v>307.58</v>
      </c>
      <c r="F4000">
        <v>106.76</v>
      </c>
      <c r="G4000">
        <v>7.6989999999999998</v>
      </c>
      <c r="H4000">
        <v>5.3630000000000004</v>
      </c>
      <c r="I4000">
        <v>8.9320000000000004</v>
      </c>
      <c r="J4000">
        <v>4.3150000000000004</v>
      </c>
      <c r="K4000">
        <v>4.13</v>
      </c>
      <c r="L4000">
        <v>22.428000000000001</v>
      </c>
    </row>
    <row r="4001" spans="1:12">
      <c r="A4001" s="15">
        <v>2011</v>
      </c>
      <c r="B4001">
        <v>9</v>
      </c>
      <c r="C4001">
        <v>16</v>
      </c>
      <c r="D4001" s="30">
        <f t="shared" si="62"/>
        <v>40802</v>
      </c>
      <c r="E4001">
        <v>305.2</v>
      </c>
      <c r="F4001">
        <v>105.92</v>
      </c>
      <c r="G4001">
        <v>7.6989999999999998</v>
      </c>
      <c r="H4001">
        <v>5.36</v>
      </c>
      <c r="I4001">
        <v>8.94</v>
      </c>
      <c r="J4001">
        <v>4.3120000000000003</v>
      </c>
      <c r="K4001">
        <v>4.1269999999999998</v>
      </c>
      <c r="L4001">
        <v>22.401</v>
      </c>
    </row>
    <row r="4002" spans="1:12">
      <c r="A4002" s="15">
        <v>2011</v>
      </c>
      <c r="B4002">
        <v>9</v>
      </c>
      <c r="C4002">
        <v>19</v>
      </c>
      <c r="D4002" s="30">
        <f t="shared" si="62"/>
        <v>40805</v>
      </c>
      <c r="E4002">
        <v>310.52</v>
      </c>
      <c r="F4002">
        <v>107.73</v>
      </c>
      <c r="G4002">
        <v>7.6989999999999998</v>
      </c>
      <c r="H4002">
        <v>5.3520000000000003</v>
      </c>
      <c r="I4002">
        <v>8.5470000000000006</v>
      </c>
      <c r="J4002">
        <v>4.3179999999999996</v>
      </c>
      <c r="K4002">
        <v>4.141</v>
      </c>
      <c r="L4002">
        <v>22.445</v>
      </c>
    </row>
    <row r="4003" spans="1:12">
      <c r="A4003" s="15">
        <v>2011</v>
      </c>
      <c r="B4003">
        <v>9</v>
      </c>
      <c r="C4003">
        <v>20</v>
      </c>
      <c r="D4003" s="30">
        <f t="shared" si="62"/>
        <v>40806</v>
      </c>
      <c r="E4003">
        <v>305.04000000000002</v>
      </c>
      <c r="F4003">
        <v>105.77</v>
      </c>
      <c r="G4003">
        <v>7.6989999999999998</v>
      </c>
      <c r="H4003">
        <v>5.3490000000000002</v>
      </c>
      <c r="I4003">
        <v>8.9979999999999993</v>
      </c>
      <c r="J4003">
        <v>4.298</v>
      </c>
      <c r="K4003">
        <v>4.1130000000000004</v>
      </c>
      <c r="L4003">
        <v>22.288</v>
      </c>
    </row>
    <row r="4004" spans="1:12">
      <c r="A4004" s="15">
        <v>2011</v>
      </c>
      <c r="B4004">
        <v>9</v>
      </c>
      <c r="C4004">
        <v>21</v>
      </c>
      <c r="D4004" s="30">
        <f t="shared" si="62"/>
        <v>40807</v>
      </c>
      <c r="E4004">
        <v>306.86</v>
      </c>
      <c r="F4004">
        <v>106.39</v>
      </c>
      <c r="G4004">
        <v>7.6989999999999998</v>
      </c>
      <c r="H4004">
        <v>5.3460000000000001</v>
      </c>
      <c r="I4004">
        <v>8.8620000000000001</v>
      </c>
      <c r="J4004">
        <v>4.3010000000000002</v>
      </c>
      <c r="K4004">
        <v>4.1180000000000003</v>
      </c>
      <c r="L4004">
        <v>22.305</v>
      </c>
    </row>
    <row r="4005" spans="1:12">
      <c r="A4005" s="15">
        <v>2011</v>
      </c>
      <c r="B4005">
        <v>9</v>
      </c>
      <c r="C4005">
        <v>22</v>
      </c>
      <c r="D4005" s="30">
        <f t="shared" si="62"/>
        <v>40808</v>
      </c>
      <c r="E4005">
        <v>306.81</v>
      </c>
      <c r="F4005">
        <v>106.35</v>
      </c>
      <c r="G4005">
        <v>7.6989999999999998</v>
      </c>
      <c r="H4005">
        <v>5.343</v>
      </c>
      <c r="I4005">
        <v>8.8770000000000007</v>
      </c>
      <c r="J4005">
        <v>4.2969999999999997</v>
      </c>
      <c r="K4005">
        <v>4.1150000000000002</v>
      </c>
      <c r="L4005">
        <v>22.276</v>
      </c>
    </row>
    <row r="4006" spans="1:12">
      <c r="A4006" s="15">
        <v>2011</v>
      </c>
      <c r="B4006">
        <v>9</v>
      </c>
      <c r="C4006">
        <v>23</v>
      </c>
      <c r="D4006" s="30">
        <f t="shared" si="62"/>
        <v>40809</v>
      </c>
      <c r="E4006">
        <v>306.14999999999998</v>
      </c>
      <c r="F4006">
        <v>106.09</v>
      </c>
      <c r="G4006">
        <v>7.6989999999999998</v>
      </c>
      <c r="H4006">
        <v>5.3410000000000002</v>
      </c>
      <c r="I4006">
        <v>8.94</v>
      </c>
      <c r="J4006">
        <v>4.2919999999999998</v>
      </c>
      <c r="K4006">
        <v>4.109</v>
      </c>
      <c r="L4006">
        <v>22.236000000000001</v>
      </c>
    </row>
    <row r="4007" spans="1:12">
      <c r="A4007" s="15">
        <v>2011</v>
      </c>
      <c r="B4007">
        <v>9</v>
      </c>
      <c r="C4007">
        <v>26</v>
      </c>
      <c r="D4007" s="30">
        <f t="shared" si="62"/>
        <v>40812</v>
      </c>
      <c r="E4007">
        <v>306.10000000000002</v>
      </c>
      <c r="F4007">
        <v>106.06</v>
      </c>
      <c r="G4007">
        <v>7.6989999999999998</v>
      </c>
      <c r="H4007">
        <v>5.3319999999999999</v>
      </c>
      <c r="I4007">
        <v>8.9499999999999993</v>
      </c>
      <c r="J4007">
        <v>4.2859999999999996</v>
      </c>
      <c r="K4007">
        <v>4.1029999999999998</v>
      </c>
      <c r="L4007">
        <v>22.172999999999998</v>
      </c>
    </row>
    <row r="4008" spans="1:12">
      <c r="A4008" s="15">
        <v>2011</v>
      </c>
      <c r="B4008">
        <v>9</v>
      </c>
      <c r="C4008">
        <v>27</v>
      </c>
      <c r="D4008" s="30">
        <f t="shared" si="62"/>
        <v>40813</v>
      </c>
      <c r="E4008">
        <v>306.05</v>
      </c>
      <c r="F4008">
        <v>106.02</v>
      </c>
      <c r="G4008">
        <v>7.6989999999999998</v>
      </c>
      <c r="H4008">
        <v>5.3289999999999997</v>
      </c>
      <c r="I4008">
        <v>8.9659999999999993</v>
      </c>
      <c r="J4008">
        <v>4.2830000000000004</v>
      </c>
      <c r="K4008">
        <v>4.0990000000000002</v>
      </c>
      <c r="L4008">
        <v>22.145</v>
      </c>
    </row>
    <row r="4009" spans="1:12">
      <c r="A4009" s="15">
        <v>2011</v>
      </c>
      <c r="B4009">
        <v>9</v>
      </c>
      <c r="C4009">
        <v>28</v>
      </c>
      <c r="D4009" s="30">
        <f t="shared" si="62"/>
        <v>40814</v>
      </c>
      <c r="E4009">
        <v>306.60000000000002</v>
      </c>
      <c r="F4009">
        <v>106.19</v>
      </c>
      <c r="G4009">
        <v>7.6989999999999998</v>
      </c>
      <c r="H4009">
        <v>5.327</v>
      </c>
      <c r="I4009">
        <v>8.9329999999999998</v>
      </c>
      <c r="J4009">
        <v>4.2809999999999997</v>
      </c>
      <c r="K4009">
        <v>4.0979999999999999</v>
      </c>
      <c r="L4009">
        <v>22.131</v>
      </c>
    </row>
    <row r="4010" spans="1:12">
      <c r="A4010" s="15">
        <v>2011</v>
      </c>
      <c r="B4010">
        <v>9</v>
      </c>
      <c r="C4010">
        <v>29</v>
      </c>
      <c r="D4010" s="30">
        <f t="shared" si="62"/>
        <v>40815</v>
      </c>
      <c r="E4010">
        <v>307.69</v>
      </c>
      <c r="F4010">
        <v>106.55</v>
      </c>
      <c r="G4010">
        <v>7.6989999999999998</v>
      </c>
      <c r="H4010">
        <v>5.3239999999999998</v>
      </c>
      <c r="I4010">
        <v>8.8559999999999999</v>
      </c>
      <c r="J4010">
        <v>4.2809999999999997</v>
      </c>
      <c r="K4010">
        <v>4.0999999999999996</v>
      </c>
      <c r="L4010">
        <v>22.13</v>
      </c>
    </row>
    <row r="4011" spans="1:12">
      <c r="A4011" s="15">
        <v>2011</v>
      </c>
      <c r="B4011">
        <v>10</v>
      </c>
      <c r="C4011">
        <v>3</v>
      </c>
      <c r="D4011" s="30">
        <f t="shared" si="62"/>
        <v>40819</v>
      </c>
      <c r="E4011">
        <v>304.89</v>
      </c>
      <c r="F4011">
        <v>105.47</v>
      </c>
      <c r="G4011">
        <v>7.6989999999999998</v>
      </c>
      <c r="H4011">
        <v>5.3129999999999997</v>
      </c>
      <c r="I4011">
        <v>9.1300000000000008</v>
      </c>
      <c r="J4011">
        <v>4.26</v>
      </c>
      <c r="K4011">
        <v>4.0739999999999998</v>
      </c>
      <c r="L4011">
        <v>21.954999999999998</v>
      </c>
    </row>
    <row r="4012" spans="1:12">
      <c r="A4012" s="15">
        <v>2011</v>
      </c>
      <c r="B4012">
        <v>10</v>
      </c>
      <c r="C4012">
        <v>4</v>
      </c>
      <c r="D4012" s="30">
        <f t="shared" si="62"/>
        <v>40820</v>
      </c>
      <c r="E4012">
        <v>303.67</v>
      </c>
      <c r="F4012">
        <v>105.02</v>
      </c>
      <c r="G4012">
        <v>7.6989999999999998</v>
      </c>
      <c r="H4012">
        <v>5.31</v>
      </c>
      <c r="I4012">
        <v>9.2430000000000003</v>
      </c>
      <c r="J4012">
        <v>4.2530000000000001</v>
      </c>
      <c r="K4012">
        <v>4.0650000000000004</v>
      </c>
      <c r="L4012">
        <v>21.898</v>
      </c>
    </row>
    <row r="4013" spans="1:12">
      <c r="A4013" s="15">
        <v>2011</v>
      </c>
      <c r="B4013">
        <v>10</v>
      </c>
      <c r="C4013">
        <v>5</v>
      </c>
      <c r="D4013" s="30">
        <f t="shared" si="62"/>
        <v>40821</v>
      </c>
      <c r="E4013">
        <v>303.73</v>
      </c>
      <c r="F4013">
        <v>105.02</v>
      </c>
      <c r="G4013">
        <v>7.6989999999999998</v>
      </c>
      <c r="H4013">
        <v>5.3070000000000004</v>
      </c>
      <c r="I4013">
        <v>9.2490000000000006</v>
      </c>
      <c r="J4013">
        <v>4.25</v>
      </c>
      <c r="K4013">
        <v>4.0620000000000003</v>
      </c>
      <c r="L4013">
        <v>21.873000000000001</v>
      </c>
    </row>
    <row r="4014" spans="1:12">
      <c r="A4014" s="15">
        <v>2011</v>
      </c>
      <c r="B4014">
        <v>10</v>
      </c>
      <c r="C4014">
        <v>7</v>
      </c>
      <c r="D4014" s="30">
        <f t="shared" si="62"/>
        <v>40823</v>
      </c>
      <c r="E4014">
        <v>303.20999999999998</v>
      </c>
      <c r="F4014">
        <v>104.79</v>
      </c>
      <c r="G4014">
        <v>7.6989999999999998</v>
      </c>
      <c r="H4014">
        <v>5.3019999999999996</v>
      </c>
      <c r="I4014">
        <v>9.3160000000000007</v>
      </c>
      <c r="J4014">
        <v>4.242</v>
      </c>
      <c r="K4014">
        <v>4.0529999999999999</v>
      </c>
      <c r="L4014">
        <v>21.806000000000001</v>
      </c>
    </row>
    <row r="4015" spans="1:12">
      <c r="A4015" s="15">
        <v>2011</v>
      </c>
      <c r="B4015">
        <v>10</v>
      </c>
      <c r="C4015">
        <v>10</v>
      </c>
      <c r="D4015" s="30">
        <f t="shared" si="62"/>
        <v>40826</v>
      </c>
      <c r="E4015">
        <v>301.89999999999998</v>
      </c>
      <c r="F4015">
        <v>104.25</v>
      </c>
      <c r="G4015">
        <v>7.7009999999999996</v>
      </c>
      <c r="H4015">
        <v>5.2930000000000001</v>
      </c>
      <c r="I4015">
        <v>9.4610000000000003</v>
      </c>
      <c r="J4015">
        <v>4.2290000000000001</v>
      </c>
      <c r="K4015">
        <v>4.0380000000000003</v>
      </c>
      <c r="L4015">
        <v>21.690999999999999</v>
      </c>
    </row>
    <row r="4016" spans="1:12">
      <c r="A4016" s="15">
        <v>2011</v>
      </c>
      <c r="B4016">
        <v>10</v>
      </c>
      <c r="C4016">
        <v>11</v>
      </c>
      <c r="D4016" s="30">
        <f t="shared" si="62"/>
        <v>40827</v>
      </c>
      <c r="E4016">
        <v>301.97000000000003</v>
      </c>
      <c r="F4016">
        <v>104.25</v>
      </c>
      <c r="G4016">
        <v>7.7009999999999996</v>
      </c>
      <c r="H4016">
        <v>5.29</v>
      </c>
      <c r="I4016">
        <v>9.4369999999999994</v>
      </c>
      <c r="J4016">
        <v>4.2320000000000002</v>
      </c>
      <c r="K4016">
        <v>4.0419999999999998</v>
      </c>
      <c r="L4016">
        <v>21.701000000000001</v>
      </c>
    </row>
    <row r="4017" spans="1:12">
      <c r="A4017" s="15">
        <v>2011</v>
      </c>
      <c r="B4017">
        <v>10</v>
      </c>
      <c r="C4017">
        <v>12</v>
      </c>
      <c r="D4017" s="30">
        <f t="shared" si="62"/>
        <v>40828</v>
      </c>
      <c r="E4017">
        <v>305.01</v>
      </c>
      <c r="F4017">
        <v>105.3</v>
      </c>
      <c r="G4017">
        <v>7.7009999999999996</v>
      </c>
      <c r="H4017">
        <v>5.2880000000000003</v>
      </c>
      <c r="I4017">
        <v>9.1170000000000009</v>
      </c>
      <c r="J4017">
        <v>4.2539999999999996</v>
      </c>
      <c r="K4017">
        <v>4.069</v>
      </c>
      <c r="L4017">
        <v>21.838000000000001</v>
      </c>
    </row>
    <row r="4018" spans="1:12">
      <c r="A4018" s="15">
        <v>2011</v>
      </c>
      <c r="B4018">
        <v>10</v>
      </c>
      <c r="C4018">
        <v>13</v>
      </c>
      <c r="D4018" s="30">
        <f t="shared" si="62"/>
        <v>40829</v>
      </c>
      <c r="E4018">
        <v>303.7</v>
      </c>
      <c r="F4018">
        <v>104.82</v>
      </c>
      <c r="G4018">
        <v>7.7009999999999996</v>
      </c>
      <c r="H4018">
        <v>5.2850000000000001</v>
      </c>
      <c r="I4018">
        <v>9.2370000000000001</v>
      </c>
      <c r="J4018">
        <v>4.2469999999999999</v>
      </c>
      <c r="K4018">
        <v>4.0599999999999996</v>
      </c>
      <c r="L4018">
        <v>21.780999999999999</v>
      </c>
    </row>
    <row r="4019" spans="1:12">
      <c r="A4019" s="15">
        <v>2011</v>
      </c>
      <c r="B4019">
        <v>10</v>
      </c>
      <c r="C4019">
        <v>14</v>
      </c>
      <c r="D4019" s="30">
        <f t="shared" si="62"/>
        <v>40830</v>
      </c>
      <c r="E4019">
        <v>302.08</v>
      </c>
      <c r="F4019">
        <v>104.23</v>
      </c>
      <c r="G4019">
        <v>7.7009999999999996</v>
      </c>
      <c r="H4019">
        <v>5.282</v>
      </c>
      <c r="I4019">
        <v>9.3829999999999991</v>
      </c>
      <c r="J4019">
        <v>4.2389999999999999</v>
      </c>
      <c r="K4019">
        <v>4.0490000000000004</v>
      </c>
      <c r="L4019">
        <v>21.715</v>
      </c>
    </row>
    <row r="4020" spans="1:12">
      <c r="A4020" s="15">
        <v>2011</v>
      </c>
      <c r="B4020">
        <v>10</v>
      </c>
      <c r="C4020">
        <v>17</v>
      </c>
      <c r="D4020" s="30">
        <f t="shared" si="62"/>
        <v>40833</v>
      </c>
      <c r="E4020">
        <v>300.73</v>
      </c>
      <c r="F4020">
        <v>104.01</v>
      </c>
      <c r="G4020">
        <v>7.7009999999999996</v>
      </c>
      <c r="H4020">
        <v>5.2789999999999999</v>
      </c>
      <c r="I4020">
        <v>9.3740000000000006</v>
      </c>
      <c r="J4020">
        <v>4.2489999999999997</v>
      </c>
      <c r="K4020">
        <v>4.0579999999999998</v>
      </c>
      <c r="L4020">
        <v>21.754999999999999</v>
      </c>
    </row>
    <row r="4021" spans="1:12">
      <c r="A4021" s="15">
        <v>2011</v>
      </c>
      <c r="B4021">
        <v>10</v>
      </c>
      <c r="C4021">
        <v>18</v>
      </c>
      <c r="D4021" s="30">
        <f t="shared" si="62"/>
        <v>40834</v>
      </c>
      <c r="E4021">
        <v>300.72000000000003</v>
      </c>
      <c r="F4021">
        <v>103.98</v>
      </c>
      <c r="G4021">
        <v>7.7009999999999996</v>
      </c>
      <c r="H4021">
        <v>5.2770000000000001</v>
      </c>
      <c r="I4021">
        <v>9.3870000000000005</v>
      </c>
      <c r="J4021">
        <v>4.2450000000000001</v>
      </c>
      <c r="K4021">
        <v>4.0549999999999997</v>
      </c>
      <c r="L4021">
        <v>21.728000000000002</v>
      </c>
    </row>
    <row r="4022" spans="1:12">
      <c r="A4022" s="15">
        <v>2011</v>
      </c>
      <c r="B4022">
        <v>10</v>
      </c>
      <c r="C4022">
        <v>19</v>
      </c>
      <c r="D4022" s="30">
        <f t="shared" si="62"/>
        <v>40835</v>
      </c>
      <c r="E4022">
        <v>301.01</v>
      </c>
      <c r="F4022">
        <v>104.06</v>
      </c>
      <c r="G4022">
        <v>7.7009999999999996</v>
      </c>
      <c r="H4022">
        <v>5.274</v>
      </c>
      <c r="I4022">
        <v>9.36</v>
      </c>
      <c r="J4022">
        <v>4.2460000000000004</v>
      </c>
      <c r="K4022">
        <v>4.056</v>
      </c>
      <c r="L4022">
        <v>21.725000000000001</v>
      </c>
    </row>
    <row r="4023" spans="1:12">
      <c r="A4023" s="15">
        <v>2011</v>
      </c>
      <c r="B4023">
        <v>10</v>
      </c>
      <c r="C4023">
        <v>20</v>
      </c>
      <c r="D4023" s="30">
        <f t="shared" si="62"/>
        <v>40836</v>
      </c>
      <c r="E4023">
        <v>302.47000000000003</v>
      </c>
      <c r="F4023">
        <v>104.55</v>
      </c>
      <c r="G4023">
        <v>7.7009999999999996</v>
      </c>
      <c r="H4023">
        <v>5.2709999999999999</v>
      </c>
      <c r="I4023">
        <v>9.2420000000000009</v>
      </c>
      <c r="J4023">
        <v>4.2489999999999997</v>
      </c>
      <c r="K4023">
        <v>4.0609999999999999</v>
      </c>
      <c r="L4023">
        <v>21.742000000000001</v>
      </c>
    </row>
    <row r="4024" spans="1:12">
      <c r="A4024" s="15">
        <v>2011</v>
      </c>
      <c r="B4024">
        <v>10</v>
      </c>
      <c r="C4024">
        <v>21</v>
      </c>
      <c r="D4024" s="30">
        <f t="shared" si="62"/>
        <v>40837</v>
      </c>
      <c r="E4024">
        <v>301.82</v>
      </c>
      <c r="F4024">
        <v>104.3</v>
      </c>
      <c r="G4024">
        <v>7.7050000000000001</v>
      </c>
      <c r="H4024">
        <v>5.29</v>
      </c>
      <c r="I4024">
        <v>9.3109999999999999</v>
      </c>
      <c r="J4024">
        <v>4.258</v>
      </c>
      <c r="K4024">
        <v>4.069</v>
      </c>
      <c r="L4024">
        <v>21.829000000000001</v>
      </c>
    </row>
    <row r="4025" spans="1:12">
      <c r="A4025" s="15">
        <v>2011</v>
      </c>
      <c r="B4025">
        <v>10</v>
      </c>
      <c r="C4025">
        <v>24</v>
      </c>
      <c r="D4025" s="30">
        <f t="shared" si="62"/>
        <v>40840</v>
      </c>
      <c r="E4025">
        <v>300.89999999999998</v>
      </c>
      <c r="F4025">
        <v>104.17</v>
      </c>
      <c r="G4025">
        <v>7.7050000000000001</v>
      </c>
      <c r="H4025">
        <v>5.2809999999999997</v>
      </c>
      <c r="I4025">
        <v>9.298</v>
      </c>
      <c r="J4025">
        <v>4.2610000000000001</v>
      </c>
      <c r="K4025">
        <v>4.0720000000000001</v>
      </c>
      <c r="L4025">
        <v>21.817</v>
      </c>
    </row>
    <row r="4026" spans="1:12">
      <c r="A4026" s="15">
        <v>2011</v>
      </c>
      <c r="B4026">
        <v>10</v>
      </c>
      <c r="C4026">
        <v>25</v>
      </c>
      <c r="D4026" s="30">
        <f t="shared" si="62"/>
        <v>40841</v>
      </c>
      <c r="E4026">
        <v>300.83999999999997</v>
      </c>
      <c r="F4026">
        <v>104.12</v>
      </c>
      <c r="G4026">
        <v>7.7050000000000001</v>
      </c>
      <c r="H4026">
        <v>5.2779999999999996</v>
      </c>
      <c r="I4026">
        <v>9.3149999999999995</v>
      </c>
      <c r="J4026">
        <v>4.258</v>
      </c>
      <c r="K4026">
        <v>4.0679999999999996</v>
      </c>
      <c r="L4026">
        <v>21.789000000000001</v>
      </c>
    </row>
    <row r="4027" spans="1:12">
      <c r="A4027" s="15">
        <v>2011</v>
      </c>
      <c r="B4027">
        <v>10</v>
      </c>
      <c r="C4027">
        <v>28</v>
      </c>
      <c r="D4027" s="30">
        <f t="shared" si="62"/>
        <v>40844</v>
      </c>
      <c r="E4027">
        <v>299.52</v>
      </c>
      <c r="F4027">
        <v>103.59</v>
      </c>
      <c r="G4027">
        <v>7.7050000000000001</v>
      </c>
      <c r="H4027">
        <v>5.27</v>
      </c>
      <c r="I4027">
        <v>9.4600000000000009</v>
      </c>
      <c r="J4027">
        <v>4.2439999999999998</v>
      </c>
      <c r="K4027">
        <v>4.0519999999999996</v>
      </c>
      <c r="L4027">
        <v>21.677</v>
      </c>
    </row>
    <row r="4028" spans="1:12">
      <c r="A4028" s="15">
        <v>2011</v>
      </c>
      <c r="B4028">
        <v>10</v>
      </c>
      <c r="C4028">
        <v>31</v>
      </c>
      <c r="D4028" s="30">
        <f t="shared" si="62"/>
        <v>40847</v>
      </c>
      <c r="E4028">
        <v>299.83999999999997</v>
      </c>
      <c r="F4028">
        <v>103.66</v>
      </c>
      <c r="G4028">
        <v>7.7060000000000004</v>
      </c>
      <c r="H4028">
        <v>5.2640000000000002</v>
      </c>
      <c r="I4028">
        <v>9.4580000000000002</v>
      </c>
      <c r="J4028">
        <v>4.2380000000000004</v>
      </c>
      <c r="K4028">
        <v>4.0469999999999997</v>
      </c>
      <c r="L4028">
        <v>21.622</v>
      </c>
    </row>
    <row r="4029" spans="1:12">
      <c r="A4029" s="15">
        <v>2011</v>
      </c>
      <c r="B4029">
        <v>11</v>
      </c>
      <c r="C4029">
        <v>1</v>
      </c>
      <c r="D4029" s="30">
        <f t="shared" si="62"/>
        <v>40848</v>
      </c>
      <c r="E4029">
        <v>299.10000000000002</v>
      </c>
      <c r="F4029">
        <v>103.4</v>
      </c>
      <c r="G4029">
        <v>7.7060000000000004</v>
      </c>
      <c r="H4029">
        <v>5.2640000000000002</v>
      </c>
      <c r="I4029">
        <v>9.52</v>
      </c>
      <c r="J4029">
        <v>4.2359999999999998</v>
      </c>
      <c r="K4029">
        <v>4.0439999999999996</v>
      </c>
      <c r="L4029">
        <v>21.605</v>
      </c>
    </row>
    <row r="4030" spans="1:12">
      <c r="A4030" s="15">
        <v>2011</v>
      </c>
      <c r="B4030">
        <v>11</v>
      </c>
      <c r="C4030">
        <v>2</v>
      </c>
      <c r="D4030" s="30">
        <f t="shared" si="62"/>
        <v>40849</v>
      </c>
      <c r="E4030">
        <v>299.89999999999998</v>
      </c>
      <c r="F4030">
        <v>103.66</v>
      </c>
      <c r="G4030">
        <v>7.7060000000000004</v>
      </c>
      <c r="H4030">
        <v>5.2610000000000001</v>
      </c>
      <c r="I4030">
        <v>9.4649999999999999</v>
      </c>
      <c r="J4030">
        <v>4.2350000000000003</v>
      </c>
      <c r="K4030">
        <v>4.0439999999999996</v>
      </c>
      <c r="L4030">
        <v>21.597000000000001</v>
      </c>
    </row>
    <row r="4031" spans="1:12">
      <c r="A4031" s="15">
        <v>2011</v>
      </c>
      <c r="B4031">
        <v>11</v>
      </c>
      <c r="C4031">
        <v>3</v>
      </c>
      <c r="D4031" s="30">
        <f t="shared" si="62"/>
        <v>40850</v>
      </c>
      <c r="E4031">
        <v>301.18</v>
      </c>
      <c r="F4031">
        <v>104.09</v>
      </c>
      <c r="G4031">
        <v>7.7060000000000004</v>
      </c>
      <c r="H4031">
        <v>5.258</v>
      </c>
      <c r="I4031">
        <v>9.3230000000000004</v>
      </c>
      <c r="J4031">
        <v>4.2460000000000004</v>
      </c>
      <c r="K4031">
        <v>4.056</v>
      </c>
      <c r="L4031">
        <v>21.654</v>
      </c>
    </row>
    <row r="4032" spans="1:12">
      <c r="A4032" s="15">
        <v>2011</v>
      </c>
      <c r="B4032">
        <v>11</v>
      </c>
      <c r="C4032">
        <v>4</v>
      </c>
      <c r="D4032" s="30">
        <f t="shared" si="62"/>
        <v>40851</v>
      </c>
      <c r="E4032">
        <v>300.23</v>
      </c>
      <c r="F4032">
        <v>103.73</v>
      </c>
      <c r="G4032">
        <v>7.7130000000000001</v>
      </c>
      <c r="H4032">
        <v>5.3689999999999998</v>
      </c>
      <c r="I4032">
        <v>9.4309999999999992</v>
      </c>
      <c r="J4032">
        <v>4.3159999999999998</v>
      </c>
      <c r="K4032">
        <v>4.1210000000000004</v>
      </c>
      <c r="L4032">
        <v>22.297000000000001</v>
      </c>
    </row>
    <row r="4033" spans="1:12">
      <c r="A4033" s="15">
        <v>2011</v>
      </c>
      <c r="B4033">
        <v>11</v>
      </c>
      <c r="C4033">
        <v>8</v>
      </c>
      <c r="D4033" s="30">
        <f t="shared" si="62"/>
        <v>40855</v>
      </c>
      <c r="E4033">
        <v>302.41000000000003</v>
      </c>
      <c r="F4033">
        <v>104.4</v>
      </c>
      <c r="G4033">
        <v>7.7149999999999999</v>
      </c>
      <c r="H4033">
        <v>5.3680000000000003</v>
      </c>
      <c r="I4033">
        <v>9.2949999999999999</v>
      </c>
      <c r="J4033">
        <v>4.3170000000000002</v>
      </c>
      <c r="K4033">
        <v>4.125</v>
      </c>
      <c r="L4033">
        <v>22.312999999999999</v>
      </c>
    </row>
    <row r="4034" spans="1:12">
      <c r="A4034" s="15">
        <v>2011</v>
      </c>
      <c r="B4034">
        <v>11</v>
      </c>
      <c r="C4034">
        <v>9</v>
      </c>
      <c r="D4034" s="30">
        <f t="shared" ref="D4034:D4097" si="63">DATE(A4034,B4034,C4034)</f>
        <v>40856</v>
      </c>
      <c r="E4034">
        <v>300.67</v>
      </c>
      <c r="F4034">
        <v>103.76</v>
      </c>
      <c r="G4034">
        <v>7.7149999999999999</v>
      </c>
      <c r="H4034">
        <v>5.3659999999999997</v>
      </c>
      <c r="I4034">
        <v>9.4489999999999998</v>
      </c>
      <c r="J4034">
        <v>4.3090000000000002</v>
      </c>
      <c r="K4034">
        <v>4.1139999999999999</v>
      </c>
      <c r="L4034">
        <v>22.245999999999999</v>
      </c>
    </row>
    <row r="4035" spans="1:12">
      <c r="A4035" s="15">
        <v>2011</v>
      </c>
      <c r="B4035">
        <v>11</v>
      </c>
      <c r="C4035">
        <v>11</v>
      </c>
      <c r="D4035" s="30">
        <f t="shared" si="63"/>
        <v>40858</v>
      </c>
      <c r="E4035">
        <v>302.45999999999998</v>
      </c>
      <c r="F4035">
        <v>104.34</v>
      </c>
      <c r="G4035">
        <v>7.7149999999999999</v>
      </c>
      <c r="H4035">
        <v>5.36</v>
      </c>
      <c r="I4035">
        <v>9.3260000000000005</v>
      </c>
      <c r="J4035">
        <v>4.3070000000000004</v>
      </c>
      <c r="K4035">
        <v>4.1150000000000002</v>
      </c>
      <c r="L4035">
        <v>22.231999999999999</v>
      </c>
    </row>
    <row r="4036" spans="1:12">
      <c r="A4036" s="15">
        <v>2011</v>
      </c>
      <c r="B4036">
        <v>11</v>
      </c>
      <c r="C4036">
        <v>14</v>
      </c>
      <c r="D4036" s="30">
        <f t="shared" si="63"/>
        <v>40861</v>
      </c>
      <c r="E4036">
        <v>299.07</v>
      </c>
      <c r="F4036">
        <v>103.08</v>
      </c>
      <c r="G4036">
        <v>7.6559999999999997</v>
      </c>
      <c r="H4036">
        <v>5.3849999999999998</v>
      </c>
      <c r="I4036">
        <v>9.6219999999999999</v>
      </c>
      <c r="J4036">
        <v>4.319</v>
      </c>
      <c r="K4036">
        <v>4.1210000000000004</v>
      </c>
      <c r="L4036">
        <v>22.332000000000001</v>
      </c>
    </row>
    <row r="4037" spans="1:12">
      <c r="A4037" s="15">
        <v>2011</v>
      </c>
      <c r="B4037">
        <v>11</v>
      </c>
      <c r="C4037">
        <v>15</v>
      </c>
      <c r="D4037" s="30">
        <f t="shared" si="63"/>
        <v>40862</v>
      </c>
      <c r="E4037">
        <v>299.70999999999998</v>
      </c>
      <c r="F4037">
        <v>103.28</v>
      </c>
      <c r="G4037">
        <v>7.6559999999999997</v>
      </c>
      <c r="H4037">
        <v>5.3819999999999997</v>
      </c>
      <c r="I4037">
        <v>9.5809999999999995</v>
      </c>
      <c r="J4037">
        <v>4.3179999999999996</v>
      </c>
      <c r="K4037">
        <v>4.12</v>
      </c>
      <c r="L4037">
        <v>22.32</v>
      </c>
    </row>
    <row r="4038" spans="1:12">
      <c r="A4038" s="15">
        <v>2011</v>
      </c>
      <c r="B4038">
        <v>11</v>
      </c>
      <c r="C4038">
        <v>16</v>
      </c>
      <c r="D4038" s="30">
        <f t="shared" si="63"/>
        <v>40863</v>
      </c>
      <c r="E4038">
        <v>301.39999999999998</v>
      </c>
      <c r="F4038">
        <v>103.85</v>
      </c>
      <c r="G4038">
        <v>7.6559999999999997</v>
      </c>
      <c r="H4038">
        <v>5.38</v>
      </c>
      <c r="I4038">
        <v>9.4540000000000006</v>
      </c>
      <c r="J4038">
        <v>4.32</v>
      </c>
      <c r="K4038">
        <v>4.125</v>
      </c>
      <c r="L4038">
        <v>22.331</v>
      </c>
    </row>
    <row r="4039" spans="1:12">
      <c r="A4039" s="15">
        <v>2011</v>
      </c>
      <c r="B4039">
        <v>11</v>
      </c>
      <c r="C4039">
        <v>17</v>
      </c>
      <c r="D4039" s="30">
        <f t="shared" si="63"/>
        <v>40864</v>
      </c>
      <c r="E4039">
        <v>302.7</v>
      </c>
      <c r="F4039">
        <v>104.28</v>
      </c>
      <c r="G4039">
        <v>7.6559999999999997</v>
      </c>
      <c r="H4039">
        <v>5.3769999999999998</v>
      </c>
      <c r="I4039">
        <v>9.359</v>
      </c>
      <c r="J4039">
        <v>4.32</v>
      </c>
      <c r="K4039">
        <v>4.1269999999999998</v>
      </c>
      <c r="L4039">
        <v>22.334</v>
      </c>
    </row>
    <row r="4040" spans="1:12">
      <c r="A4040" s="15">
        <v>2011</v>
      </c>
      <c r="B4040">
        <v>11</v>
      </c>
      <c r="C4040">
        <v>18</v>
      </c>
      <c r="D4040" s="30">
        <f t="shared" si="63"/>
        <v>40865</v>
      </c>
      <c r="E4040">
        <v>301.98</v>
      </c>
      <c r="F4040">
        <v>104</v>
      </c>
      <c r="G4040">
        <v>7.6559999999999997</v>
      </c>
      <c r="H4040">
        <v>5.3739999999999997</v>
      </c>
      <c r="I4040">
        <v>9.4290000000000003</v>
      </c>
      <c r="J4040">
        <v>4.3150000000000004</v>
      </c>
      <c r="K4040">
        <v>4.1210000000000004</v>
      </c>
      <c r="L4040">
        <v>22.29</v>
      </c>
    </row>
    <row r="4041" spans="1:12">
      <c r="A4041" s="15">
        <v>2011</v>
      </c>
      <c r="B4041">
        <v>11</v>
      </c>
      <c r="C4041">
        <v>21</v>
      </c>
      <c r="D4041" s="30">
        <f t="shared" si="63"/>
        <v>40868</v>
      </c>
      <c r="E4041">
        <v>303.29000000000002</v>
      </c>
      <c r="F4041">
        <v>104.41</v>
      </c>
      <c r="G4041">
        <v>7.6559999999999997</v>
      </c>
      <c r="H4041">
        <v>5.3659999999999997</v>
      </c>
      <c r="I4041">
        <v>9.3469999999999995</v>
      </c>
      <c r="J4041">
        <v>4.3099999999999996</v>
      </c>
      <c r="K4041">
        <v>4.1180000000000003</v>
      </c>
      <c r="L4041">
        <v>22.245000000000001</v>
      </c>
    </row>
    <row r="4042" spans="1:12">
      <c r="A4042" s="15">
        <v>2011</v>
      </c>
      <c r="B4042">
        <v>11</v>
      </c>
      <c r="C4042">
        <v>22</v>
      </c>
      <c r="D4042" s="30">
        <f t="shared" si="63"/>
        <v>40869</v>
      </c>
      <c r="E4042">
        <v>300.02</v>
      </c>
      <c r="F4042">
        <v>103.24</v>
      </c>
      <c r="G4042">
        <v>7.657</v>
      </c>
      <c r="H4042">
        <v>5.3680000000000003</v>
      </c>
      <c r="I4042">
        <v>9.6259999999999994</v>
      </c>
      <c r="J4042">
        <v>4.3010000000000002</v>
      </c>
      <c r="K4042">
        <v>4.1040000000000001</v>
      </c>
      <c r="L4042">
        <v>22.178999999999998</v>
      </c>
    </row>
    <row r="4043" spans="1:12">
      <c r="A4043" s="15">
        <v>2011</v>
      </c>
      <c r="B4043">
        <v>11</v>
      </c>
      <c r="C4043">
        <v>23</v>
      </c>
      <c r="D4043" s="30">
        <f t="shared" si="63"/>
        <v>40870</v>
      </c>
      <c r="E4043">
        <v>304.68</v>
      </c>
      <c r="F4043">
        <v>104.86</v>
      </c>
      <c r="G4043">
        <v>7.657</v>
      </c>
      <c r="H4043">
        <v>5.3650000000000002</v>
      </c>
      <c r="I4043">
        <v>9.23</v>
      </c>
      <c r="J4043">
        <v>4.3170000000000002</v>
      </c>
      <c r="K4043">
        <v>4.1260000000000003</v>
      </c>
      <c r="L4043">
        <v>22.288</v>
      </c>
    </row>
    <row r="4044" spans="1:12">
      <c r="A4044" s="15">
        <v>2011</v>
      </c>
      <c r="B4044">
        <v>11</v>
      </c>
      <c r="C4044">
        <v>24</v>
      </c>
      <c r="D4044" s="30">
        <f t="shared" si="63"/>
        <v>40871</v>
      </c>
      <c r="E4044">
        <v>302.29000000000002</v>
      </c>
      <c r="F4044">
        <v>104</v>
      </c>
      <c r="G4044">
        <v>7.657</v>
      </c>
      <c r="H4044">
        <v>5.3620000000000001</v>
      </c>
      <c r="I4044">
        <v>9.4369999999999994</v>
      </c>
      <c r="J4044">
        <v>4.3070000000000004</v>
      </c>
      <c r="K4044">
        <v>4.1130000000000004</v>
      </c>
      <c r="L4044">
        <v>22.207000000000001</v>
      </c>
    </row>
    <row r="4045" spans="1:12">
      <c r="A4045" s="15">
        <v>2011</v>
      </c>
      <c r="B4045">
        <v>11</v>
      </c>
      <c r="C4045">
        <v>25</v>
      </c>
      <c r="D4045" s="30">
        <f t="shared" si="63"/>
        <v>40872</v>
      </c>
      <c r="E4045">
        <v>303.86</v>
      </c>
      <c r="F4045">
        <v>104.53</v>
      </c>
      <c r="G4045">
        <v>7.657</v>
      </c>
      <c r="H4045">
        <v>5.36</v>
      </c>
      <c r="I4045">
        <v>9.32</v>
      </c>
      <c r="J4045">
        <v>4.3079999999999998</v>
      </c>
      <c r="K4045">
        <v>4.1159999999999997</v>
      </c>
      <c r="L4045">
        <v>22.215</v>
      </c>
    </row>
    <row r="4046" spans="1:12">
      <c r="A4046" s="15">
        <v>2011</v>
      </c>
      <c r="B4046">
        <v>11</v>
      </c>
      <c r="C4046">
        <v>28</v>
      </c>
      <c r="D4046" s="30">
        <f t="shared" si="63"/>
        <v>40875</v>
      </c>
      <c r="E4046">
        <v>302.99</v>
      </c>
      <c r="F4046">
        <v>104.15</v>
      </c>
      <c r="G4046">
        <v>7.657</v>
      </c>
      <c r="H4046">
        <v>5.351</v>
      </c>
      <c r="I4046">
        <v>9.4269999999999996</v>
      </c>
      <c r="J4046">
        <v>4.2960000000000003</v>
      </c>
      <c r="K4046">
        <v>4.1029999999999998</v>
      </c>
      <c r="L4046">
        <v>22.114000000000001</v>
      </c>
    </row>
    <row r="4047" spans="1:12">
      <c r="A4047" s="15">
        <v>2011</v>
      </c>
      <c r="B4047">
        <v>11</v>
      </c>
      <c r="C4047">
        <v>29</v>
      </c>
      <c r="D4047" s="30">
        <f t="shared" si="63"/>
        <v>40876</v>
      </c>
      <c r="E4047">
        <v>303.08999999999997</v>
      </c>
      <c r="F4047">
        <v>104.16</v>
      </c>
      <c r="G4047">
        <v>7.657</v>
      </c>
      <c r="H4047">
        <v>5.3490000000000002</v>
      </c>
      <c r="I4047">
        <v>9.43</v>
      </c>
      <c r="J4047">
        <v>4.2930000000000001</v>
      </c>
      <c r="K4047">
        <v>4.0999999999999996</v>
      </c>
      <c r="L4047">
        <v>22.088999999999999</v>
      </c>
    </row>
    <row r="4048" spans="1:12">
      <c r="A4048" s="15">
        <v>2011</v>
      </c>
      <c r="B4048">
        <v>11</v>
      </c>
      <c r="C4048">
        <v>30</v>
      </c>
      <c r="D4048" s="30">
        <f t="shared" si="63"/>
        <v>40877</v>
      </c>
      <c r="E4048">
        <v>303.77</v>
      </c>
      <c r="F4048">
        <v>104.38</v>
      </c>
      <c r="G4048">
        <v>7.657</v>
      </c>
      <c r="H4048">
        <v>5.3460000000000001</v>
      </c>
      <c r="I4048">
        <v>9.3859999999999992</v>
      </c>
      <c r="J4048">
        <v>4.2919999999999998</v>
      </c>
      <c r="K4048">
        <v>4.0990000000000002</v>
      </c>
      <c r="L4048">
        <v>22.077000000000002</v>
      </c>
    </row>
    <row r="4049" spans="1:12">
      <c r="A4049" s="15">
        <v>2011</v>
      </c>
      <c r="B4049">
        <v>12</v>
      </c>
      <c r="C4049">
        <v>1</v>
      </c>
      <c r="D4049" s="30">
        <f t="shared" si="63"/>
        <v>40878</v>
      </c>
      <c r="E4049">
        <v>310.01</v>
      </c>
      <c r="F4049">
        <v>106.55</v>
      </c>
      <c r="G4049">
        <v>7.657</v>
      </c>
      <c r="H4049">
        <v>5.343</v>
      </c>
      <c r="I4049">
        <v>8.8919999999999995</v>
      </c>
      <c r="J4049">
        <v>4.306</v>
      </c>
      <c r="K4049">
        <v>4.1230000000000002</v>
      </c>
      <c r="L4049">
        <v>22.189</v>
      </c>
    </row>
    <row r="4050" spans="1:12">
      <c r="A4050" s="15">
        <v>2011</v>
      </c>
      <c r="B4050">
        <v>12</v>
      </c>
      <c r="C4050">
        <v>2</v>
      </c>
      <c r="D4050" s="30">
        <f t="shared" si="63"/>
        <v>40879</v>
      </c>
      <c r="E4050">
        <v>306.83</v>
      </c>
      <c r="F4050">
        <v>105.41</v>
      </c>
      <c r="G4050">
        <v>7.657</v>
      </c>
      <c r="H4050">
        <v>5.34</v>
      </c>
      <c r="I4050">
        <v>9.1590000000000007</v>
      </c>
      <c r="J4050">
        <v>4.2939999999999996</v>
      </c>
      <c r="K4050">
        <v>4.1059999999999999</v>
      </c>
      <c r="L4050">
        <v>22.091999999999999</v>
      </c>
    </row>
    <row r="4051" spans="1:12">
      <c r="A4051" s="15">
        <v>2011</v>
      </c>
      <c r="B4051">
        <v>12</v>
      </c>
      <c r="C4051">
        <v>5</v>
      </c>
      <c r="D4051" s="30">
        <f t="shared" si="63"/>
        <v>40882</v>
      </c>
      <c r="E4051">
        <v>306.44</v>
      </c>
      <c r="F4051">
        <v>105.23</v>
      </c>
      <c r="G4051">
        <v>7.657</v>
      </c>
      <c r="H4051">
        <v>5.3319999999999999</v>
      </c>
      <c r="I4051">
        <v>9.2149999999999999</v>
      </c>
      <c r="J4051">
        <v>4.2850000000000001</v>
      </c>
      <c r="K4051">
        <v>4.0960000000000001</v>
      </c>
      <c r="L4051">
        <v>22.01</v>
      </c>
    </row>
    <row r="4052" spans="1:12">
      <c r="A4052" s="15">
        <v>2011</v>
      </c>
      <c r="B4052">
        <v>12</v>
      </c>
      <c r="C4052">
        <v>7</v>
      </c>
      <c r="D4052" s="30">
        <f t="shared" si="63"/>
        <v>40884</v>
      </c>
      <c r="E4052">
        <v>307.14</v>
      </c>
      <c r="F4052">
        <v>105.43</v>
      </c>
      <c r="G4052">
        <v>7.657</v>
      </c>
      <c r="H4052">
        <v>5.3259999999999996</v>
      </c>
      <c r="I4052">
        <v>9.1809999999999992</v>
      </c>
      <c r="J4052">
        <v>4.28</v>
      </c>
      <c r="K4052">
        <v>4.093</v>
      </c>
      <c r="L4052">
        <v>21.972000000000001</v>
      </c>
    </row>
    <row r="4053" spans="1:12">
      <c r="A4053" s="15">
        <v>2011</v>
      </c>
      <c r="B4053">
        <v>12</v>
      </c>
      <c r="C4053">
        <v>8</v>
      </c>
      <c r="D4053" s="30">
        <f t="shared" si="63"/>
        <v>40885</v>
      </c>
      <c r="E4053">
        <v>309.81</v>
      </c>
      <c r="F4053">
        <v>106.35</v>
      </c>
      <c r="G4053">
        <v>7.657</v>
      </c>
      <c r="H4053">
        <v>5.3239999999999998</v>
      </c>
      <c r="I4053">
        <v>8.9359999999999999</v>
      </c>
      <c r="J4053">
        <v>4.2930000000000001</v>
      </c>
      <c r="K4053">
        <v>4.1100000000000003</v>
      </c>
      <c r="L4053">
        <v>22.050999999999998</v>
      </c>
    </row>
    <row r="4054" spans="1:12">
      <c r="A4054" s="15">
        <v>2011</v>
      </c>
      <c r="B4054">
        <v>12</v>
      </c>
      <c r="C4054">
        <v>9</v>
      </c>
      <c r="D4054" s="30">
        <f t="shared" si="63"/>
        <v>40886</v>
      </c>
      <c r="E4054">
        <v>307.58</v>
      </c>
      <c r="F4054">
        <v>105.54</v>
      </c>
      <c r="G4054">
        <v>7.657</v>
      </c>
      <c r="H4054">
        <v>5.3209999999999997</v>
      </c>
      <c r="I4054">
        <v>9.1270000000000007</v>
      </c>
      <c r="J4054">
        <v>4.2839999999999998</v>
      </c>
      <c r="K4054">
        <v>4.0970000000000004</v>
      </c>
      <c r="L4054">
        <v>21.975000000000001</v>
      </c>
    </row>
    <row r="4055" spans="1:12">
      <c r="A4055" s="15">
        <v>2011</v>
      </c>
      <c r="B4055">
        <v>12</v>
      </c>
      <c r="C4055">
        <v>12</v>
      </c>
      <c r="D4055" s="30">
        <f t="shared" si="63"/>
        <v>40889</v>
      </c>
      <c r="E4055">
        <v>307.98</v>
      </c>
      <c r="F4055">
        <v>105.61</v>
      </c>
      <c r="G4055">
        <v>7.657</v>
      </c>
      <c r="H4055">
        <v>5.3120000000000003</v>
      </c>
      <c r="I4055">
        <v>9.1189999999999998</v>
      </c>
      <c r="J4055">
        <v>4.2779999999999996</v>
      </c>
      <c r="K4055">
        <v>4.0910000000000002</v>
      </c>
      <c r="L4055">
        <v>21.916</v>
      </c>
    </row>
    <row r="4056" spans="1:12">
      <c r="A4056" s="15">
        <v>2011</v>
      </c>
      <c r="B4056">
        <v>12</v>
      </c>
      <c r="C4056">
        <v>13</v>
      </c>
      <c r="D4056" s="30">
        <f t="shared" si="63"/>
        <v>40890</v>
      </c>
      <c r="E4056">
        <v>309.89999999999998</v>
      </c>
      <c r="F4056">
        <v>106.26</v>
      </c>
      <c r="G4056">
        <v>7.6580000000000004</v>
      </c>
      <c r="H4056">
        <v>5.31</v>
      </c>
      <c r="I4056">
        <v>8.9760000000000009</v>
      </c>
      <c r="J4056">
        <v>4.28</v>
      </c>
      <c r="K4056">
        <v>4.0960000000000001</v>
      </c>
      <c r="L4056">
        <v>21.933</v>
      </c>
    </row>
    <row r="4057" spans="1:12">
      <c r="A4057" s="15">
        <v>2011</v>
      </c>
      <c r="B4057">
        <v>12</v>
      </c>
      <c r="C4057">
        <v>14</v>
      </c>
      <c r="D4057" s="30">
        <f t="shared" si="63"/>
        <v>40891</v>
      </c>
      <c r="E4057">
        <v>310.06</v>
      </c>
      <c r="F4057">
        <v>106.29</v>
      </c>
      <c r="G4057">
        <v>7.6580000000000004</v>
      </c>
      <c r="H4057">
        <v>5.3079999999999998</v>
      </c>
      <c r="I4057">
        <v>8.9169999999999998</v>
      </c>
      <c r="J4057">
        <v>4.29</v>
      </c>
      <c r="K4057">
        <v>4.1059999999999999</v>
      </c>
      <c r="L4057">
        <v>21.977</v>
      </c>
    </row>
    <row r="4058" spans="1:12">
      <c r="A4058" s="15">
        <v>2011</v>
      </c>
      <c r="B4058">
        <v>12</v>
      </c>
      <c r="C4058">
        <v>15</v>
      </c>
      <c r="D4058" s="30">
        <f t="shared" si="63"/>
        <v>40892</v>
      </c>
      <c r="E4058">
        <v>308.75</v>
      </c>
      <c r="F4058">
        <v>105.81</v>
      </c>
      <c r="G4058">
        <v>7.6580000000000004</v>
      </c>
      <c r="H4058">
        <v>5.3049999999999997</v>
      </c>
      <c r="I4058">
        <v>9.0329999999999995</v>
      </c>
      <c r="J4058">
        <v>4.2830000000000004</v>
      </c>
      <c r="K4058">
        <v>4.0979999999999999</v>
      </c>
      <c r="L4058">
        <v>21.922000000000001</v>
      </c>
    </row>
    <row r="4059" spans="1:12">
      <c r="A4059" s="15">
        <v>2011</v>
      </c>
      <c r="B4059">
        <v>12</v>
      </c>
      <c r="C4059">
        <v>16</v>
      </c>
      <c r="D4059" s="30">
        <f t="shared" si="63"/>
        <v>40893</v>
      </c>
      <c r="E4059">
        <v>310.74</v>
      </c>
      <c r="F4059">
        <v>106.48</v>
      </c>
      <c r="G4059">
        <v>7.6580000000000004</v>
      </c>
      <c r="H4059">
        <v>5.3019999999999996</v>
      </c>
      <c r="I4059">
        <v>8.8849999999999998</v>
      </c>
      <c r="J4059">
        <v>4.2850000000000001</v>
      </c>
      <c r="K4059">
        <v>4.1029999999999998</v>
      </c>
      <c r="L4059">
        <v>21.937999999999999</v>
      </c>
    </row>
    <row r="4060" spans="1:12">
      <c r="A4060" s="15">
        <v>2011</v>
      </c>
      <c r="B4060">
        <v>12</v>
      </c>
      <c r="C4060">
        <v>19</v>
      </c>
      <c r="D4060" s="30">
        <f t="shared" si="63"/>
        <v>40896</v>
      </c>
      <c r="E4060">
        <v>311.18</v>
      </c>
      <c r="F4060">
        <v>106.57</v>
      </c>
      <c r="G4060">
        <v>7.6580000000000004</v>
      </c>
      <c r="H4060">
        <v>5.2939999999999996</v>
      </c>
      <c r="I4060">
        <v>8.8829999999999991</v>
      </c>
      <c r="J4060">
        <v>4.2770000000000001</v>
      </c>
      <c r="K4060">
        <v>4.0949999999999998</v>
      </c>
      <c r="L4060">
        <v>21.867000000000001</v>
      </c>
    </row>
    <row r="4061" spans="1:12">
      <c r="A4061" s="15">
        <v>2011</v>
      </c>
      <c r="B4061">
        <v>12</v>
      </c>
      <c r="C4061">
        <v>20</v>
      </c>
      <c r="D4061" s="30">
        <f t="shared" si="63"/>
        <v>40897</v>
      </c>
      <c r="E4061">
        <v>312.05</v>
      </c>
      <c r="F4061">
        <v>106.85</v>
      </c>
      <c r="G4061">
        <v>7.6580000000000004</v>
      </c>
      <c r="H4061">
        <v>5.2910000000000004</v>
      </c>
      <c r="I4061">
        <v>8.8249999999999993</v>
      </c>
      <c r="J4061">
        <v>4.2759999999999998</v>
      </c>
      <c r="K4061">
        <v>4.0949999999999998</v>
      </c>
      <c r="L4061">
        <v>21.859000000000002</v>
      </c>
    </row>
    <row r="4062" spans="1:12">
      <c r="A4062" s="15">
        <v>2011</v>
      </c>
      <c r="B4062">
        <v>12</v>
      </c>
      <c r="C4062">
        <v>21</v>
      </c>
      <c r="D4062" s="30">
        <f t="shared" si="63"/>
        <v>40898</v>
      </c>
      <c r="E4062">
        <v>310.33999999999997</v>
      </c>
      <c r="F4062">
        <v>106.23</v>
      </c>
      <c r="G4062">
        <v>7.6580000000000004</v>
      </c>
      <c r="H4062">
        <v>5.2880000000000003</v>
      </c>
      <c r="I4062">
        <v>8.9740000000000002</v>
      </c>
      <c r="J4062">
        <v>4.2679999999999998</v>
      </c>
      <c r="K4062">
        <v>4.085</v>
      </c>
      <c r="L4062">
        <v>21.795000000000002</v>
      </c>
    </row>
    <row r="4063" spans="1:12">
      <c r="A4063" s="15">
        <v>2011</v>
      </c>
      <c r="B4063">
        <v>12</v>
      </c>
      <c r="C4063">
        <v>22</v>
      </c>
      <c r="D4063" s="30">
        <f t="shared" si="63"/>
        <v>40899</v>
      </c>
      <c r="E4063">
        <v>312.98</v>
      </c>
      <c r="F4063">
        <v>107.13</v>
      </c>
      <c r="G4063">
        <v>7.6580000000000004</v>
      </c>
      <c r="H4063">
        <v>5.2850000000000001</v>
      </c>
      <c r="I4063">
        <v>8.7739999999999991</v>
      </c>
      <c r="J4063">
        <v>4.2720000000000002</v>
      </c>
      <c r="K4063">
        <v>4.093</v>
      </c>
      <c r="L4063">
        <v>21.824999999999999</v>
      </c>
    </row>
    <row r="4064" spans="1:12">
      <c r="A4064" s="15">
        <v>2011</v>
      </c>
      <c r="B4064">
        <v>12</v>
      </c>
      <c r="C4064">
        <v>23</v>
      </c>
      <c r="D4064" s="30">
        <f t="shared" si="63"/>
        <v>40900</v>
      </c>
      <c r="E4064">
        <v>310.2</v>
      </c>
      <c r="F4064">
        <v>106.13</v>
      </c>
      <c r="G4064">
        <v>7.6580000000000004</v>
      </c>
      <c r="H4064">
        <v>5.2830000000000004</v>
      </c>
      <c r="I4064">
        <v>9.0079999999999991</v>
      </c>
      <c r="J4064">
        <v>4.2610000000000001</v>
      </c>
      <c r="K4064">
        <v>4.0780000000000003</v>
      </c>
      <c r="L4064">
        <v>21.739000000000001</v>
      </c>
    </row>
    <row r="4065" spans="1:12">
      <c r="A4065" s="15">
        <v>2011</v>
      </c>
      <c r="B4065">
        <v>12</v>
      </c>
      <c r="C4065">
        <v>26</v>
      </c>
      <c r="D4065" s="30">
        <f t="shared" si="63"/>
        <v>40903</v>
      </c>
      <c r="E4065">
        <v>310.35000000000002</v>
      </c>
      <c r="F4065">
        <v>106.11</v>
      </c>
      <c r="G4065">
        <v>7.6580000000000004</v>
      </c>
      <c r="H4065">
        <v>5.274</v>
      </c>
      <c r="I4065">
        <v>9.0299999999999994</v>
      </c>
      <c r="J4065">
        <v>4.2519999999999998</v>
      </c>
      <c r="K4065">
        <v>4.069</v>
      </c>
      <c r="L4065">
        <v>21.661999999999999</v>
      </c>
    </row>
    <row r="4066" spans="1:12">
      <c r="A4066" s="15">
        <v>2011</v>
      </c>
      <c r="B4066">
        <v>12</v>
      </c>
      <c r="C4066">
        <v>27</v>
      </c>
      <c r="D4066" s="30">
        <f t="shared" si="63"/>
        <v>40904</v>
      </c>
      <c r="E4066">
        <v>308.91000000000003</v>
      </c>
      <c r="F4066">
        <v>105.58</v>
      </c>
      <c r="G4066">
        <v>7.6580000000000004</v>
      </c>
      <c r="H4066">
        <v>5.2709999999999999</v>
      </c>
      <c r="I4066">
        <v>9.1590000000000007</v>
      </c>
      <c r="J4066">
        <v>4.2450000000000001</v>
      </c>
      <c r="K4066">
        <v>4.0590000000000002</v>
      </c>
      <c r="L4066">
        <v>21.603999999999999</v>
      </c>
    </row>
    <row r="4067" spans="1:12">
      <c r="A4067" s="15">
        <v>2011</v>
      </c>
      <c r="B4067">
        <v>12</v>
      </c>
      <c r="C4067">
        <v>28</v>
      </c>
      <c r="D4067" s="30">
        <f t="shared" si="63"/>
        <v>40905</v>
      </c>
      <c r="E4067">
        <v>310.17</v>
      </c>
      <c r="F4067">
        <v>106</v>
      </c>
      <c r="G4067">
        <v>7.6580000000000004</v>
      </c>
      <c r="H4067">
        <v>5.2690000000000001</v>
      </c>
      <c r="I4067">
        <v>9.0679999999999996</v>
      </c>
      <c r="J4067">
        <v>4.2460000000000004</v>
      </c>
      <c r="K4067">
        <v>4.0609999999999999</v>
      </c>
      <c r="L4067">
        <v>21.603999999999999</v>
      </c>
    </row>
    <row r="4068" spans="1:12">
      <c r="A4068" s="15">
        <v>2011</v>
      </c>
      <c r="B4068">
        <v>12</v>
      </c>
      <c r="C4068">
        <v>29</v>
      </c>
      <c r="D4068" s="30">
        <f t="shared" si="63"/>
        <v>40906</v>
      </c>
      <c r="E4068">
        <v>311.29000000000002</v>
      </c>
      <c r="F4068">
        <v>106.37</v>
      </c>
      <c r="G4068">
        <v>7.6580000000000004</v>
      </c>
      <c r="H4068">
        <v>5.266</v>
      </c>
      <c r="I4068">
        <v>8.9879999999999995</v>
      </c>
      <c r="J4068">
        <v>4.2450000000000001</v>
      </c>
      <c r="K4068">
        <v>4.0629999999999997</v>
      </c>
      <c r="L4068">
        <v>21.602</v>
      </c>
    </row>
    <row r="4069" spans="1:12">
      <c r="A4069" s="15">
        <v>2011</v>
      </c>
      <c r="B4069">
        <v>12</v>
      </c>
      <c r="C4069">
        <v>30</v>
      </c>
      <c r="D4069" s="30">
        <f t="shared" si="63"/>
        <v>40907</v>
      </c>
      <c r="E4069">
        <v>313.08</v>
      </c>
      <c r="F4069">
        <v>106.97</v>
      </c>
      <c r="G4069">
        <v>7.6580000000000004</v>
      </c>
      <c r="H4069">
        <v>5.2629999999999999</v>
      </c>
      <c r="I4069">
        <v>8.8550000000000004</v>
      </c>
      <c r="J4069">
        <v>4.2469999999999999</v>
      </c>
      <c r="K4069">
        <v>4.0670000000000002</v>
      </c>
      <c r="L4069">
        <v>21.614000000000001</v>
      </c>
    </row>
    <row r="4070" spans="1:12">
      <c r="A4070" s="15">
        <v>2012</v>
      </c>
      <c r="B4070">
        <v>1</v>
      </c>
      <c r="C4070">
        <v>2</v>
      </c>
      <c r="D4070" s="30">
        <f t="shared" si="63"/>
        <v>40910</v>
      </c>
      <c r="E4070">
        <v>310.37</v>
      </c>
      <c r="F4070">
        <v>105.97</v>
      </c>
      <c r="G4070">
        <v>7.6580000000000004</v>
      </c>
      <c r="H4070">
        <v>5.258</v>
      </c>
      <c r="I4070">
        <v>9.0470000000000006</v>
      </c>
      <c r="J4070">
        <v>4.2439999999999998</v>
      </c>
      <c r="K4070">
        <v>4.0599999999999996</v>
      </c>
      <c r="L4070">
        <v>21.56</v>
      </c>
    </row>
    <row r="4071" spans="1:12">
      <c r="A4071" s="15">
        <v>2012</v>
      </c>
      <c r="B4071">
        <v>1</v>
      </c>
      <c r="C4071">
        <v>3</v>
      </c>
      <c r="D4071" s="30">
        <f t="shared" si="63"/>
        <v>40911</v>
      </c>
      <c r="E4071">
        <v>312.5</v>
      </c>
      <c r="F4071">
        <v>106.69</v>
      </c>
      <c r="G4071">
        <v>7.5819999999999999</v>
      </c>
      <c r="H4071">
        <v>5.4130000000000003</v>
      </c>
      <c r="I4071">
        <v>8.859</v>
      </c>
      <c r="J4071">
        <v>4.3499999999999996</v>
      </c>
      <c r="K4071">
        <v>4.165</v>
      </c>
      <c r="L4071">
        <v>22.81</v>
      </c>
    </row>
    <row r="4072" spans="1:12">
      <c r="A4072" s="15">
        <v>2012</v>
      </c>
      <c r="B4072">
        <v>1</v>
      </c>
      <c r="C4072">
        <v>4</v>
      </c>
      <c r="D4072" s="30">
        <f t="shared" si="63"/>
        <v>40912</v>
      </c>
      <c r="E4072">
        <v>311.76</v>
      </c>
      <c r="F4072">
        <v>106.41</v>
      </c>
      <c r="G4072">
        <v>7.5819999999999999</v>
      </c>
      <c r="H4072">
        <v>5.41</v>
      </c>
      <c r="I4072">
        <v>8.9280000000000008</v>
      </c>
      <c r="J4072">
        <v>4.3440000000000003</v>
      </c>
      <c r="K4072">
        <v>4.1589999999999998</v>
      </c>
      <c r="L4072">
        <v>22.763999999999999</v>
      </c>
    </row>
    <row r="4073" spans="1:12">
      <c r="A4073" s="15">
        <v>2012</v>
      </c>
      <c r="B4073">
        <v>1</v>
      </c>
      <c r="C4073">
        <v>5</v>
      </c>
      <c r="D4073" s="30">
        <f t="shared" si="63"/>
        <v>40913</v>
      </c>
      <c r="E4073">
        <v>313.11</v>
      </c>
      <c r="F4073">
        <v>106.86</v>
      </c>
      <c r="G4073">
        <v>7.5819999999999999</v>
      </c>
      <c r="H4073">
        <v>5.407</v>
      </c>
      <c r="I4073">
        <v>8.8330000000000002</v>
      </c>
      <c r="J4073">
        <v>4.3449999999999998</v>
      </c>
      <c r="K4073">
        <v>4.1609999999999996</v>
      </c>
      <c r="L4073">
        <v>22.768999999999998</v>
      </c>
    </row>
    <row r="4074" spans="1:12">
      <c r="A4074" s="15">
        <v>2012</v>
      </c>
      <c r="B4074">
        <v>1</v>
      </c>
      <c r="C4074">
        <v>6</v>
      </c>
      <c r="D4074" s="30">
        <f t="shared" si="63"/>
        <v>40914</v>
      </c>
      <c r="E4074">
        <v>312.73</v>
      </c>
      <c r="F4074">
        <v>106.7</v>
      </c>
      <c r="G4074">
        <v>7.5819999999999999</v>
      </c>
      <c r="H4074">
        <v>5.4050000000000002</v>
      </c>
      <c r="I4074">
        <v>8.8740000000000006</v>
      </c>
      <c r="J4074">
        <v>4.3410000000000002</v>
      </c>
      <c r="K4074">
        <v>4.1559999999999997</v>
      </c>
      <c r="L4074">
        <v>22.731999999999999</v>
      </c>
    </row>
    <row r="4075" spans="1:12">
      <c r="A4075" s="15">
        <v>2012</v>
      </c>
      <c r="B4075">
        <v>1</v>
      </c>
      <c r="C4075">
        <v>9</v>
      </c>
      <c r="D4075" s="30">
        <f t="shared" si="63"/>
        <v>40917</v>
      </c>
      <c r="E4075">
        <v>315.02999999999997</v>
      </c>
      <c r="F4075">
        <v>107.43</v>
      </c>
      <c r="G4075">
        <v>7.5819999999999999</v>
      </c>
      <c r="H4075">
        <v>5.3959999999999999</v>
      </c>
      <c r="I4075">
        <v>8.6530000000000005</v>
      </c>
      <c r="J4075">
        <v>4.3540000000000001</v>
      </c>
      <c r="K4075">
        <v>4.1740000000000004</v>
      </c>
      <c r="L4075">
        <v>22.797999999999998</v>
      </c>
    </row>
    <row r="4076" spans="1:12">
      <c r="A4076" s="15">
        <v>2012</v>
      </c>
      <c r="B4076">
        <v>1</v>
      </c>
      <c r="C4076">
        <v>10</v>
      </c>
      <c r="D4076" s="30">
        <f t="shared" si="63"/>
        <v>40918</v>
      </c>
      <c r="E4076">
        <v>314.24</v>
      </c>
      <c r="F4076">
        <v>107.13</v>
      </c>
      <c r="G4076">
        <v>7.5819999999999999</v>
      </c>
      <c r="H4076">
        <v>5.3929999999999998</v>
      </c>
      <c r="I4076">
        <v>8.7249999999999996</v>
      </c>
      <c r="J4076">
        <v>4.3490000000000002</v>
      </c>
      <c r="K4076">
        <v>4.1669999999999998</v>
      </c>
      <c r="L4076">
        <v>22.751999999999999</v>
      </c>
    </row>
    <row r="4077" spans="1:12">
      <c r="A4077" s="15">
        <v>2012</v>
      </c>
      <c r="B4077">
        <v>1</v>
      </c>
      <c r="C4077">
        <v>11</v>
      </c>
      <c r="D4077" s="30">
        <f t="shared" si="63"/>
        <v>40919</v>
      </c>
      <c r="E4077">
        <v>317.33</v>
      </c>
      <c r="F4077">
        <v>108.18</v>
      </c>
      <c r="G4077">
        <v>7.5819999999999999</v>
      </c>
      <c r="H4077">
        <v>5.391</v>
      </c>
      <c r="I4077">
        <v>8.4960000000000004</v>
      </c>
      <c r="J4077">
        <v>4.3540000000000001</v>
      </c>
      <c r="K4077">
        <v>4.1769999999999996</v>
      </c>
      <c r="L4077">
        <v>22.795999999999999</v>
      </c>
    </row>
    <row r="4078" spans="1:12">
      <c r="A4078" s="15">
        <v>2012</v>
      </c>
      <c r="B4078">
        <v>1</v>
      </c>
      <c r="C4078">
        <v>12</v>
      </c>
      <c r="D4078" s="30">
        <f t="shared" si="63"/>
        <v>40920</v>
      </c>
      <c r="E4078">
        <v>315.83</v>
      </c>
      <c r="F4078">
        <v>107.63</v>
      </c>
      <c r="G4078">
        <v>7.5819999999999999</v>
      </c>
      <c r="H4078">
        <v>5.3879999999999999</v>
      </c>
      <c r="I4078">
        <v>8.6229999999999993</v>
      </c>
      <c r="J4078">
        <v>4.3470000000000004</v>
      </c>
      <c r="K4078">
        <v>4.1669999999999998</v>
      </c>
      <c r="L4078">
        <v>22.734000000000002</v>
      </c>
    </row>
    <row r="4079" spans="1:12">
      <c r="A4079" s="15">
        <v>2012</v>
      </c>
      <c r="B4079">
        <v>1</v>
      </c>
      <c r="C4079">
        <v>13</v>
      </c>
      <c r="D4079" s="30">
        <f t="shared" si="63"/>
        <v>40921</v>
      </c>
      <c r="E4079">
        <v>314.81</v>
      </c>
      <c r="F4079">
        <v>107.25</v>
      </c>
      <c r="G4079">
        <v>7.5819999999999999</v>
      </c>
      <c r="H4079">
        <v>5.3849999999999998</v>
      </c>
      <c r="I4079">
        <v>8.6760000000000002</v>
      </c>
      <c r="J4079">
        <v>4.3490000000000002</v>
      </c>
      <c r="K4079">
        <v>4.1680000000000001</v>
      </c>
      <c r="L4079">
        <v>22.728999999999999</v>
      </c>
    </row>
    <row r="4080" spans="1:12">
      <c r="A4080" s="15">
        <v>2012</v>
      </c>
      <c r="B4080">
        <v>1</v>
      </c>
      <c r="C4080">
        <v>16</v>
      </c>
      <c r="D4080" s="30">
        <f t="shared" si="63"/>
        <v>40924</v>
      </c>
      <c r="E4080">
        <v>313.13</v>
      </c>
      <c r="F4080">
        <v>106.95</v>
      </c>
      <c r="G4080">
        <v>7.5819999999999999</v>
      </c>
      <c r="H4080">
        <v>5.3769999999999998</v>
      </c>
      <c r="I4080">
        <v>8.68</v>
      </c>
      <c r="J4080">
        <v>4.3550000000000004</v>
      </c>
      <c r="K4080">
        <v>4.1740000000000004</v>
      </c>
      <c r="L4080">
        <v>22.731000000000002</v>
      </c>
    </row>
    <row r="4081" spans="1:12">
      <c r="A4081" s="15">
        <v>2012</v>
      </c>
      <c r="B4081">
        <v>1</v>
      </c>
      <c r="C4081">
        <v>17</v>
      </c>
      <c r="D4081" s="30">
        <f t="shared" si="63"/>
        <v>40925</v>
      </c>
      <c r="E4081">
        <v>313.22000000000003</v>
      </c>
      <c r="F4081">
        <v>106.96</v>
      </c>
      <c r="G4081">
        <v>7.585</v>
      </c>
      <c r="H4081">
        <v>5.3860000000000001</v>
      </c>
      <c r="I4081">
        <v>8.6820000000000004</v>
      </c>
      <c r="J4081">
        <v>4.3600000000000003</v>
      </c>
      <c r="K4081">
        <v>4.1779999999999999</v>
      </c>
      <c r="L4081">
        <v>22.798999999999999</v>
      </c>
    </row>
    <row r="4082" spans="1:12">
      <c r="A4082" s="15">
        <v>2012</v>
      </c>
      <c r="B4082">
        <v>1</v>
      </c>
      <c r="C4082">
        <v>18</v>
      </c>
      <c r="D4082" s="30">
        <f t="shared" si="63"/>
        <v>40926</v>
      </c>
      <c r="E4082">
        <v>314.60000000000002</v>
      </c>
      <c r="F4082">
        <v>107.41</v>
      </c>
      <c r="G4082">
        <v>7.585</v>
      </c>
      <c r="H4082">
        <v>5.383</v>
      </c>
      <c r="I4082">
        <v>8.5860000000000003</v>
      </c>
      <c r="J4082">
        <v>4.3600000000000003</v>
      </c>
      <c r="K4082">
        <v>4.181</v>
      </c>
      <c r="L4082">
        <v>22.803000000000001</v>
      </c>
    </row>
    <row r="4083" spans="1:12">
      <c r="A4083" s="15">
        <v>2012</v>
      </c>
      <c r="B4083">
        <v>1</v>
      </c>
      <c r="C4083">
        <v>19</v>
      </c>
      <c r="D4083" s="30">
        <f t="shared" si="63"/>
        <v>40927</v>
      </c>
      <c r="E4083">
        <v>313.79000000000002</v>
      </c>
      <c r="F4083">
        <v>107.11</v>
      </c>
      <c r="G4083">
        <v>7.585</v>
      </c>
      <c r="H4083">
        <v>5.3810000000000002</v>
      </c>
      <c r="I4083">
        <v>8.6590000000000007</v>
      </c>
      <c r="J4083">
        <v>4.3550000000000004</v>
      </c>
      <c r="K4083">
        <v>4.1740000000000004</v>
      </c>
      <c r="L4083">
        <v>22.757000000000001</v>
      </c>
    </row>
    <row r="4084" spans="1:12">
      <c r="A4084" s="15">
        <v>2012</v>
      </c>
      <c r="B4084">
        <v>1</v>
      </c>
      <c r="C4084">
        <v>20</v>
      </c>
      <c r="D4084" s="30">
        <f t="shared" si="63"/>
        <v>40928</v>
      </c>
      <c r="E4084">
        <v>315.47000000000003</v>
      </c>
      <c r="F4084">
        <v>107.67</v>
      </c>
      <c r="G4084">
        <v>7.585</v>
      </c>
      <c r="H4084">
        <v>5.3780000000000001</v>
      </c>
      <c r="I4084">
        <v>8.5399999999999991</v>
      </c>
      <c r="J4084">
        <v>4.3559999999999999</v>
      </c>
      <c r="K4084">
        <v>4.1779999999999999</v>
      </c>
      <c r="L4084">
        <v>22.768999999999998</v>
      </c>
    </row>
    <row r="4085" spans="1:12">
      <c r="A4085" s="15">
        <v>2012</v>
      </c>
      <c r="B4085">
        <v>1</v>
      </c>
      <c r="C4085">
        <v>23</v>
      </c>
      <c r="D4085" s="30">
        <f t="shared" si="63"/>
        <v>40931</v>
      </c>
      <c r="E4085">
        <v>315.54000000000002</v>
      </c>
      <c r="F4085">
        <v>107.62</v>
      </c>
      <c r="G4085">
        <v>7.585</v>
      </c>
      <c r="H4085">
        <v>5.3689999999999998</v>
      </c>
      <c r="I4085">
        <v>8.5670000000000002</v>
      </c>
      <c r="J4085">
        <v>4.3470000000000004</v>
      </c>
      <c r="K4085">
        <v>4.1689999999999996</v>
      </c>
      <c r="L4085">
        <v>22.687999999999999</v>
      </c>
    </row>
    <row r="4086" spans="1:12">
      <c r="A4086" s="15">
        <v>2012</v>
      </c>
      <c r="B4086">
        <v>1</v>
      </c>
      <c r="C4086">
        <v>24</v>
      </c>
      <c r="D4086" s="30">
        <f t="shared" si="63"/>
        <v>40932</v>
      </c>
      <c r="E4086">
        <v>313.82</v>
      </c>
      <c r="F4086">
        <v>107</v>
      </c>
      <c r="G4086">
        <v>7.585</v>
      </c>
      <c r="H4086">
        <v>5.367</v>
      </c>
      <c r="I4086">
        <v>8.7110000000000003</v>
      </c>
      <c r="J4086">
        <v>4.3390000000000004</v>
      </c>
      <c r="K4086">
        <v>4.1580000000000004</v>
      </c>
      <c r="L4086">
        <v>22.620999999999999</v>
      </c>
    </row>
    <row r="4087" spans="1:12">
      <c r="A4087" s="15">
        <v>2012</v>
      </c>
      <c r="B4087">
        <v>1</v>
      </c>
      <c r="C4087">
        <v>25</v>
      </c>
      <c r="D4087" s="30">
        <f t="shared" si="63"/>
        <v>40933</v>
      </c>
      <c r="E4087">
        <v>312.99</v>
      </c>
      <c r="F4087">
        <v>106.69</v>
      </c>
      <c r="G4087">
        <v>7.585</v>
      </c>
      <c r="H4087">
        <v>5.3639999999999999</v>
      </c>
      <c r="I4087">
        <v>8.7870000000000008</v>
      </c>
      <c r="J4087">
        <v>4.3339999999999996</v>
      </c>
      <c r="K4087">
        <v>4.1509999999999998</v>
      </c>
      <c r="L4087">
        <v>22.574000000000002</v>
      </c>
    </row>
    <row r="4088" spans="1:12">
      <c r="A4088" s="15">
        <v>2012</v>
      </c>
      <c r="B4088">
        <v>1</v>
      </c>
      <c r="C4088">
        <v>27</v>
      </c>
      <c r="D4088" s="30">
        <f t="shared" si="63"/>
        <v>40935</v>
      </c>
      <c r="E4088">
        <v>314.39</v>
      </c>
      <c r="F4088">
        <v>107.13</v>
      </c>
      <c r="G4088">
        <v>7.585</v>
      </c>
      <c r="H4088">
        <v>5.3579999999999997</v>
      </c>
      <c r="I4088">
        <v>8.6989999999999998</v>
      </c>
      <c r="J4088">
        <v>4.3310000000000004</v>
      </c>
      <c r="K4088">
        <v>4.1509999999999998</v>
      </c>
      <c r="L4088">
        <v>22.552</v>
      </c>
    </row>
    <row r="4089" spans="1:12">
      <c r="A4089" s="15">
        <v>2012</v>
      </c>
      <c r="B4089">
        <v>1</v>
      </c>
      <c r="C4089">
        <v>30</v>
      </c>
      <c r="D4089" s="30">
        <f t="shared" si="63"/>
        <v>40938</v>
      </c>
      <c r="E4089">
        <v>314</v>
      </c>
      <c r="F4089">
        <v>106.92</v>
      </c>
      <c r="G4089">
        <v>7.5880000000000001</v>
      </c>
      <c r="H4089">
        <v>5.3620000000000001</v>
      </c>
      <c r="I4089">
        <v>8.7609999999999992</v>
      </c>
      <c r="J4089">
        <v>4.3280000000000003</v>
      </c>
      <c r="K4089">
        <v>4.1459999999999999</v>
      </c>
      <c r="L4089">
        <v>22.553000000000001</v>
      </c>
    </row>
    <row r="4090" spans="1:12">
      <c r="A4090" s="15">
        <v>2012</v>
      </c>
      <c r="B4090">
        <v>1</v>
      </c>
      <c r="C4090">
        <v>31</v>
      </c>
      <c r="D4090" s="30">
        <f t="shared" si="63"/>
        <v>40939</v>
      </c>
      <c r="E4090">
        <v>312.81</v>
      </c>
      <c r="F4090">
        <v>106.48</v>
      </c>
      <c r="G4090">
        <v>7.5880000000000001</v>
      </c>
      <c r="H4090">
        <v>5.359</v>
      </c>
      <c r="I4090">
        <v>8.8659999999999997</v>
      </c>
      <c r="J4090">
        <v>4.3209999999999997</v>
      </c>
      <c r="K4090">
        <v>4.1379999999999999</v>
      </c>
      <c r="L4090">
        <v>22.497</v>
      </c>
    </row>
    <row r="4091" spans="1:12">
      <c r="A4091" s="15">
        <v>2012</v>
      </c>
      <c r="B4091">
        <v>2</v>
      </c>
      <c r="C4091">
        <v>1</v>
      </c>
      <c r="D4091" s="30">
        <f t="shared" si="63"/>
        <v>40940</v>
      </c>
      <c r="E4091">
        <v>314.55</v>
      </c>
      <c r="F4091">
        <v>107.09</v>
      </c>
      <c r="G4091">
        <v>7.5880000000000001</v>
      </c>
      <c r="H4091">
        <v>5.359</v>
      </c>
      <c r="I4091">
        <v>8.7289999999999992</v>
      </c>
      <c r="J4091">
        <v>4.3259999999999996</v>
      </c>
      <c r="K4091">
        <v>4.1459999999999999</v>
      </c>
      <c r="L4091">
        <v>22.538</v>
      </c>
    </row>
    <row r="4092" spans="1:12">
      <c r="A4092" s="15">
        <v>2012</v>
      </c>
      <c r="B4092">
        <v>2</v>
      </c>
      <c r="C4092">
        <v>2</v>
      </c>
      <c r="D4092" s="30">
        <f t="shared" si="63"/>
        <v>40941</v>
      </c>
      <c r="E4092">
        <v>315.54000000000002</v>
      </c>
      <c r="F4092">
        <v>107.41</v>
      </c>
      <c r="G4092">
        <v>7.5880000000000001</v>
      </c>
      <c r="H4092">
        <v>5.3559999999999999</v>
      </c>
      <c r="I4092">
        <v>8.6170000000000009</v>
      </c>
      <c r="J4092">
        <v>4.3360000000000003</v>
      </c>
      <c r="K4092">
        <v>4.157</v>
      </c>
      <c r="L4092">
        <v>22.59</v>
      </c>
    </row>
    <row r="4093" spans="1:12">
      <c r="A4093" s="15">
        <v>2012</v>
      </c>
      <c r="B4093">
        <v>2</v>
      </c>
      <c r="C4093">
        <v>3</v>
      </c>
      <c r="D4093" s="30">
        <f t="shared" si="63"/>
        <v>40942</v>
      </c>
      <c r="E4093">
        <v>314.57</v>
      </c>
      <c r="F4093">
        <v>107.05</v>
      </c>
      <c r="G4093">
        <v>7.5880000000000001</v>
      </c>
      <c r="H4093">
        <v>5.3540000000000001</v>
      </c>
      <c r="I4093">
        <v>8.7029999999999994</v>
      </c>
      <c r="J4093">
        <v>4.33</v>
      </c>
      <c r="K4093">
        <v>4.149</v>
      </c>
      <c r="L4093">
        <v>22.54</v>
      </c>
    </row>
    <row r="4094" spans="1:12">
      <c r="A4094" s="15">
        <v>2012</v>
      </c>
      <c r="B4094">
        <v>2</v>
      </c>
      <c r="C4094">
        <v>6</v>
      </c>
      <c r="D4094" s="30">
        <f t="shared" si="63"/>
        <v>40945</v>
      </c>
      <c r="E4094">
        <v>315.29000000000002</v>
      </c>
      <c r="F4094">
        <v>107.23</v>
      </c>
      <c r="G4094">
        <v>7.5880000000000001</v>
      </c>
      <c r="H4094">
        <v>5.3449999999999998</v>
      </c>
      <c r="I4094">
        <v>8.68</v>
      </c>
      <c r="J4094">
        <v>4.3230000000000004</v>
      </c>
      <c r="K4094">
        <v>4.1429999999999998</v>
      </c>
      <c r="L4094">
        <v>22.475000000000001</v>
      </c>
    </row>
    <row r="4095" spans="1:12">
      <c r="A4095" s="15">
        <v>2012</v>
      </c>
      <c r="B4095">
        <v>2</v>
      </c>
      <c r="C4095">
        <v>7</v>
      </c>
      <c r="D4095" s="30">
        <f t="shared" si="63"/>
        <v>40946</v>
      </c>
      <c r="E4095">
        <v>316.44</v>
      </c>
      <c r="F4095">
        <v>107.6</v>
      </c>
      <c r="G4095">
        <v>7.5880000000000001</v>
      </c>
      <c r="H4095">
        <v>5.3419999999999996</v>
      </c>
      <c r="I4095">
        <v>8.5820000000000007</v>
      </c>
      <c r="J4095">
        <v>4.327</v>
      </c>
      <c r="K4095">
        <v>4.149</v>
      </c>
      <c r="L4095">
        <v>22.498000000000001</v>
      </c>
    </row>
    <row r="4096" spans="1:12">
      <c r="A4096" s="15">
        <v>2012</v>
      </c>
      <c r="B4096">
        <v>2</v>
      </c>
      <c r="C4096">
        <v>8</v>
      </c>
      <c r="D4096" s="30">
        <f t="shared" si="63"/>
        <v>40947</v>
      </c>
      <c r="E4096">
        <v>314.8</v>
      </c>
      <c r="F4096">
        <v>107.01</v>
      </c>
      <c r="G4096">
        <v>7.5890000000000004</v>
      </c>
      <c r="H4096">
        <v>5.343</v>
      </c>
      <c r="I4096">
        <v>8.7210000000000001</v>
      </c>
      <c r="J4096">
        <v>4.3209999999999997</v>
      </c>
      <c r="K4096">
        <v>4.1399999999999997</v>
      </c>
      <c r="L4096">
        <v>22.451000000000001</v>
      </c>
    </row>
    <row r="4097" spans="1:12">
      <c r="A4097" s="15">
        <v>2012</v>
      </c>
      <c r="B4097">
        <v>2</v>
      </c>
      <c r="C4097">
        <v>9</v>
      </c>
      <c r="D4097" s="30">
        <f t="shared" si="63"/>
        <v>40948</v>
      </c>
      <c r="E4097">
        <v>316.38</v>
      </c>
      <c r="F4097">
        <v>107.53</v>
      </c>
      <c r="G4097">
        <v>7.5890000000000004</v>
      </c>
      <c r="H4097">
        <v>5.34</v>
      </c>
      <c r="I4097">
        <v>8.6</v>
      </c>
      <c r="J4097">
        <v>4.3239999999999998</v>
      </c>
      <c r="K4097">
        <v>4.1459999999999999</v>
      </c>
      <c r="L4097">
        <v>22.471</v>
      </c>
    </row>
    <row r="4098" spans="1:12">
      <c r="A4098" s="15">
        <v>2012</v>
      </c>
      <c r="B4098">
        <v>2</v>
      </c>
      <c r="C4098">
        <v>10</v>
      </c>
      <c r="D4098" s="30">
        <f t="shared" ref="D4098:D4161" si="64">DATE(A4098,B4098,C4098)</f>
        <v>40949</v>
      </c>
      <c r="E4098">
        <v>313.60000000000002</v>
      </c>
      <c r="F4098">
        <v>106.55</v>
      </c>
      <c r="G4098">
        <v>7.5890000000000004</v>
      </c>
      <c r="H4098">
        <v>5.3369999999999997</v>
      </c>
      <c r="I4098">
        <v>8.8279999999999994</v>
      </c>
      <c r="J4098">
        <v>4.3129999999999997</v>
      </c>
      <c r="K4098">
        <v>4.1310000000000002</v>
      </c>
      <c r="L4098">
        <v>22.379000000000001</v>
      </c>
    </row>
    <row r="4099" spans="1:12">
      <c r="A4099" s="15">
        <v>2012</v>
      </c>
      <c r="B4099">
        <v>2</v>
      </c>
      <c r="C4099">
        <v>13</v>
      </c>
      <c r="D4099" s="30">
        <f t="shared" si="64"/>
        <v>40952</v>
      </c>
      <c r="E4099">
        <v>315.01</v>
      </c>
      <c r="F4099">
        <v>106.97</v>
      </c>
      <c r="G4099">
        <v>7.57</v>
      </c>
      <c r="H4099">
        <v>5.3550000000000004</v>
      </c>
      <c r="I4099">
        <v>8.7420000000000009</v>
      </c>
      <c r="J4099">
        <v>4.3280000000000003</v>
      </c>
      <c r="K4099">
        <v>4.1470000000000002</v>
      </c>
      <c r="L4099">
        <v>22.527000000000001</v>
      </c>
    </row>
    <row r="4100" spans="1:12">
      <c r="A4100" s="15">
        <v>2012</v>
      </c>
      <c r="B4100">
        <v>2</v>
      </c>
      <c r="C4100">
        <v>14</v>
      </c>
      <c r="D4100" s="30">
        <f t="shared" si="64"/>
        <v>40953</v>
      </c>
      <c r="E4100">
        <v>316.58999999999997</v>
      </c>
      <c r="F4100">
        <v>107.49</v>
      </c>
      <c r="G4100">
        <v>7.57</v>
      </c>
      <c r="H4100">
        <v>5.3520000000000003</v>
      </c>
      <c r="I4100">
        <v>8.6289999999999996</v>
      </c>
      <c r="J4100">
        <v>4.3289999999999997</v>
      </c>
      <c r="K4100">
        <v>4.1500000000000004</v>
      </c>
      <c r="L4100">
        <v>22.536000000000001</v>
      </c>
    </row>
    <row r="4101" spans="1:12">
      <c r="A4101" s="15">
        <v>2012</v>
      </c>
      <c r="B4101">
        <v>2</v>
      </c>
      <c r="C4101">
        <v>15</v>
      </c>
      <c r="D4101" s="30">
        <f t="shared" si="64"/>
        <v>40954</v>
      </c>
      <c r="E4101">
        <v>314.64999999999998</v>
      </c>
      <c r="F4101">
        <v>106.8</v>
      </c>
      <c r="G4101">
        <v>7.57</v>
      </c>
      <c r="H4101">
        <v>5.3490000000000002</v>
      </c>
      <c r="I4101">
        <v>8.7910000000000004</v>
      </c>
      <c r="J4101">
        <v>4.3209999999999997</v>
      </c>
      <c r="K4101">
        <v>4.1390000000000002</v>
      </c>
      <c r="L4101">
        <v>22.463999999999999</v>
      </c>
    </row>
    <row r="4102" spans="1:12">
      <c r="A4102" s="15">
        <v>2012</v>
      </c>
      <c r="B4102">
        <v>2</v>
      </c>
      <c r="C4102">
        <v>17</v>
      </c>
      <c r="D4102" s="30">
        <f t="shared" si="64"/>
        <v>40956</v>
      </c>
      <c r="E4102">
        <v>315.2</v>
      </c>
      <c r="F4102">
        <v>106.94</v>
      </c>
      <c r="G4102">
        <v>7.57</v>
      </c>
      <c r="H4102">
        <v>5.3440000000000003</v>
      </c>
      <c r="I4102">
        <v>8.7319999999999993</v>
      </c>
      <c r="J4102">
        <v>4.3239999999999998</v>
      </c>
      <c r="K4102">
        <v>4.1429999999999998</v>
      </c>
      <c r="L4102">
        <v>22.469000000000001</v>
      </c>
    </row>
    <row r="4103" spans="1:12">
      <c r="A4103" s="15">
        <v>2012</v>
      </c>
      <c r="B4103">
        <v>2</v>
      </c>
      <c r="C4103">
        <v>21</v>
      </c>
      <c r="D4103" s="30">
        <f t="shared" si="64"/>
        <v>40960</v>
      </c>
      <c r="E4103">
        <v>316.86</v>
      </c>
      <c r="F4103">
        <v>107.42</v>
      </c>
      <c r="G4103">
        <v>7.57</v>
      </c>
      <c r="H4103">
        <v>5.3319999999999999</v>
      </c>
      <c r="I4103">
        <v>8.6470000000000002</v>
      </c>
      <c r="J4103">
        <v>4.3159999999999998</v>
      </c>
      <c r="K4103">
        <v>4.1369999999999996</v>
      </c>
      <c r="L4103">
        <v>22.398</v>
      </c>
    </row>
    <row r="4104" spans="1:12">
      <c r="A4104" s="15">
        <v>2012</v>
      </c>
      <c r="B4104">
        <v>2</v>
      </c>
      <c r="C4104">
        <v>22</v>
      </c>
      <c r="D4104" s="30">
        <f t="shared" si="64"/>
        <v>40961</v>
      </c>
      <c r="E4104">
        <v>316.36</v>
      </c>
      <c r="F4104">
        <v>107.22</v>
      </c>
      <c r="G4104">
        <v>7.57</v>
      </c>
      <c r="H4104">
        <v>5.33</v>
      </c>
      <c r="I4104">
        <v>8.6969999999999992</v>
      </c>
      <c r="J4104">
        <v>4.3120000000000003</v>
      </c>
      <c r="K4104">
        <v>4.1319999999999997</v>
      </c>
      <c r="L4104">
        <v>22.359000000000002</v>
      </c>
    </row>
    <row r="4105" spans="1:12">
      <c r="A4105" s="15">
        <v>2012</v>
      </c>
      <c r="B4105">
        <v>2</v>
      </c>
      <c r="C4105">
        <v>23</v>
      </c>
      <c r="D4105" s="30">
        <f t="shared" si="64"/>
        <v>40962</v>
      </c>
      <c r="E4105">
        <v>315.16000000000003</v>
      </c>
      <c r="F4105">
        <v>106.78</v>
      </c>
      <c r="G4105">
        <v>7.57</v>
      </c>
      <c r="H4105">
        <v>5.327</v>
      </c>
      <c r="I4105">
        <v>8.8019999999999996</v>
      </c>
      <c r="J4105">
        <v>4.3049999999999997</v>
      </c>
      <c r="K4105">
        <v>4.1239999999999997</v>
      </c>
      <c r="L4105">
        <v>22.303999999999998</v>
      </c>
    </row>
    <row r="4106" spans="1:12">
      <c r="A4106" s="15">
        <v>2012</v>
      </c>
      <c r="B4106">
        <v>2</v>
      </c>
      <c r="C4106">
        <v>24</v>
      </c>
      <c r="D4106" s="30">
        <f t="shared" si="64"/>
        <v>40963</v>
      </c>
      <c r="E4106">
        <v>313.83</v>
      </c>
      <c r="F4106">
        <v>106.3</v>
      </c>
      <c r="G4106">
        <v>7.5720000000000001</v>
      </c>
      <c r="H4106">
        <v>5.327</v>
      </c>
      <c r="I4106">
        <v>8.9179999999999993</v>
      </c>
      <c r="J4106">
        <v>4.3</v>
      </c>
      <c r="K4106">
        <v>4.1159999999999997</v>
      </c>
      <c r="L4106">
        <v>22.263000000000002</v>
      </c>
    </row>
    <row r="4107" spans="1:12">
      <c r="A4107" s="15">
        <v>2012</v>
      </c>
      <c r="B4107">
        <v>2</v>
      </c>
      <c r="C4107">
        <v>27</v>
      </c>
      <c r="D4107" s="30">
        <f t="shared" si="64"/>
        <v>40966</v>
      </c>
      <c r="E4107">
        <v>314.08999999999997</v>
      </c>
      <c r="F4107">
        <v>106.32</v>
      </c>
      <c r="G4107">
        <v>7.5739999999999998</v>
      </c>
      <c r="H4107">
        <v>5.327</v>
      </c>
      <c r="I4107">
        <v>8.93</v>
      </c>
      <c r="J4107">
        <v>4.2960000000000003</v>
      </c>
      <c r="K4107">
        <v>4.1130000000000004</v>
      </c>
      <c r="L4107">
        <v>22.254000000000001</v>
      </c>
    </row>
    <row r="4108" spans="1:12">
      <c r="A4108" s="15">
        <v>2012</v>
      </c>
      <c r="B4108">
        <v>2</v>
      </c>
      <c r="C4108">
        <v>28</v>
      </c>
      <c r="D4108" s="30">
        <f t="shared" si="64"/>
        <v>40967</v>
      </c>
      <c r="E4108">
        <v>314.91000000000003</v>
      </c>
      <c r="F4108">
        <v>106.58</v>
      </c>
      <c r="G4108">
        <v>7.5739999999999998</v>
      </c>
      <c r="H4108">
        <v>5.3250000000000002</v>
      </c>
      <c r="I4108">
        <v>8.8149999999999995</v>
      </c>
      <c r="J4108">
        <v>4.3090000000000002</v>
      </c>
      <c r="K4108">
        <v>4.1269999999999998</v>
      </c>
      <c r="L4108">
        <v>22.321000000000002</v>
      </c>
    </row>
    <row r="4109" spans="1:12">
      <c r="A4109" s="15">
        <v>2012</v>
      </c>
      <c r="B4109">
        <v>2</v>
      </c>
      <c r="C4109">
        <v>29</v>
      </c>
      <c r="D4109" s="30">
        <f t="shared" si="64"/>
        <v>40968</v>
      </c>
      <c r="E4109">
        <v>316.16000000000003</v>
      </c>
      <c r="F4109">
        <v>106.99</v>
      </c>
      <c r="G4109">
        <v>7.5739999999999998</v>
      </c>
      <c r="H4109">
        <v>5.3220000000000001</v>
      </c>
      <c r="I4109">
        <v>8.7279999999999998</v>
      </c>
      <c r="J4109">
        <v>4.3090000000000002</v>
      </c>
      <c r="K4109">
        <v>4.1289999999999996</v>
      </c>
      <c r="L4109">
        <v>22.321999999999999</v>
      </c>
    </row>
    <row r="4110" spans="1:12">
      <c r="A4110" s="15">
        <v>2012</v>
      </c>
      <c r="B4110">
        <v>3</v>
      </c>
      <c r="C4110">
        <v>1</v>
      </c>
      <c r="D4110" s="30">
        <f t="shared" si="64"/>
        <v>40969</v>
      </c>
      <c r="E4110">
        <v>317.12</v>
      </c>
      <c r="F4110">
        <v>107.27</v>
      </c>
      <c r="G4110">
        <v>7.5739999999999998</v>
      </c>
      <c r="H4110">
        <v>5.3159999999999998</v>
      </c>
      <c r="I4110">
        <v>8.6750000000000007</v>
      </c>
      <c r="J4110">
        <v>4.306</v>
      </c>
      <c r="K4110">
        <v>4.1269999999999998</v>
      </c>
      <c r="L4110">
        <v>22.29</v>
      </c>
    </row>
    <row r="4111" spans="1:12">
      <c r="A4111" s="15">
        <v>2012</v>
      </c>
      <c r="B4111">
        <v>3</v>
      </c>
      <c r="C4111">
        <v>2</v>
      </c>
      <c r="D4111" s="30">
        <f t="shared" si="64"/>
        <v>40970</v>
      </c>
      <c r="E4111">
        <v>319.91000000000003</v>
      </c>
      <c r="F4111">
        <v>108.21</v>
      </c>
      <c r="G4111">
        <v>7.5739999999999998</v>
      </c>
      <c r="H4111">
        <v>5.3140000000000001</v>
      </c>
      <c r="I4111">
        <v>8.4700000000000006</v>
      </c>
      <c r="J4111">
        <v>4.3099999999999996</v>
      </c>
      <c r="K4111">
        <v>4.1349999999999998</v>
      </c>
      <c r="L4111">
        <v>22.326000000000001</v>
      </c>
    </row>
    <row r="4112" spans="1:12">
      <c r="A4112" s="15">
        <v>2012</v>
      </c>
      <c r="B4112">
        <v>3</v>
      </c>
      <c r="C4112">
        <v>5</v>
      </c>
      <c r="D4112" s="30">
        <f t="shared" si="64"/>
        <v>40973</v>
      </c>
      <c r="E4112">
        <v>315.86</v>
      </c>
      <c r="F4112">
        <v>106.98</v>
      </c>
      <c r="G4112">
        <v>7.5739999999999998</v>
      </c>
      <c r="H4112">
        <v>5.3049999999999997</v>
      </c>
      <c r="I4112">
        <v>8.7119999999999997</v>
      </c>
      <c r="J4112">
        <v>4.3019999999999996</v>
      </c>
      <c r="K4112">
        <v>4.1230000000000002</v>
      </c>
      <c r="L4112">
        <v>22.231999999999999</v>
      </c>
    </row>
    <row r="4113" spans="1:12">
      <c r="A4113" s="15">
        <v>2012</v>
      </c>
      <c r="B4113">
        <v>3</v>
      </c>
      <c r="C4113">
        <v>6</v>
      </c>
      <c r="D4113" s="30">
        <f t="shared" si="64"/>
        <v>40974</v>
      </c>
      <c r="E4113">
        <v>315.83</v>
      </c>
      <c r="F4113">
        <v>106.95</v>
      </c>
      <c r="G4113">
        <v>7.5739999999999998</v>
      </c>
      <c r="H4113">
        <v>5.3019999999999996</v>
      </c>
      <c r="I4113">
        <v>8.7260000000000009</v>
      </c>
      <c r="J4113">
        <v>4.2990000000000004</v>
      </c>
      <c r="K4113">
        <v>4.1189999999999998</v>
      </c>
      <c r="L4113">
        <v>22.204000000000001</v>
      </c>
    </row>
    <row r="4114" spans="1:12">
      <c r="A4114" s="15">
        <v>2012</v>
      </c>
      <c r="B4114">
        <v>3</v>
      </c>
      <c r="C4114">
        <v>7</v>
      </c>
      <c r="D4114" s="30">
        <f t="shared" si="64"/>
        <v>40975</v>
      </c>
      <c r="E4114">
        <v>318.44</v>
      </c>
      <c r="F4114">
        <v>107.83</v>
      </c>
      <c r="G4114">
        <v>7.5739999999999998</v>
      </c>
      <c r="H4114">
        <v>5.3</v>
      </c>
      <c r="I4114">
        <v>8.532</v>
      </c>
      <c r="J4114">
        <v>4.3040000000000003</v>
      </c>
      <c r="K4114">
        <v>4.1269999999999998</v>
      </c>
      <c r="L4114">
        <v>22.238</v>
      </c>
    </row>
    <row r="4115" spans="1:12">
      <c r="A4115" s="15">
        <v>2012</v>
      </c>
      <c r="B4115">
        <v>3</v>
      </c>
      <c r="C4115">
        <v>9</v>
      </c>
      <c r="D4115" s="30">
        <f t="shared" si="64"/>
        <v>40977</v>
      </c>
      <c r="E4115">
        <v>315.27</v>
      </c>
      <c r="F4115">
        <v>106.69</v>
      </c>
      <c r="G4115">
        <v>7.5739999999999998</v>
      </c>
      <c r="H4115">
        <v>5.2990000000000004</v>
      </c>
      <c r="I4115">
        <v>8.8010000000000002</v>
      </c>
      <c r="J4115">
        <v>4.2919999999999998</v>
      </c>
      <c r="K4115">
        <v>4.1109999999999998</v>
      </c>
      <c r="L4115">
        <v>22.14</v>
      </c>
    </row>
    <row r="4116" spans="1:12">
      <c r="A4116" s="15">
        <v>2012</v>
      </c>
      <c r="B4116">
        <v>3</v>
      </c>
      <c r="C4116">
        <v>12</v>
      </c>
      <c r="D4116" s="30">
        <f t="shared" si="64"/>
        <v>40980</v>
      </c>
      <c r="E4116">
        <v>315.12</v>
      </c>
      <c r="F4116">
        <v>106.57</v>
      </c>
      <c r="G4116">
        <v>7.5739999999999998</v>
      </c>
      <c r="H4116">
        <v>5.29</v>
      </c>
      <c r="I4116">
        <v>8.8469999999999995</v>
      </c>
      <c r="J4116">
        <v>4.282</v>
      </c>
      <c r="K4116">
        <v>4.0999999999999996</v>
      </c>
      <c r="L4116">
        <v>22.056000000000001</v>
      </c>
    </row>
    <row r="4117" spans="1:12">
      <c r="A4117" s="15">
        <v>2012</v>
      </c>
      <c r="B4117">
        <v>3</v>
      </c>
      <c r="C4117">
        <v>13</v>
      </c>
      <c r="D4117" s="30">
        <f t="shared" si="64"/>
        <v>40981</v>
      </c>
      <c r="E4117">
        <v>315.81</v>
      </c>
      <c r="F4117">
        <v>106.79</v>
      </c>
      <c r="G4117">
        <v>7.5759999999999996</v>
      </c>
      <c r="H4117">
        <v>5.29</v>
      </c>
      <c r="I4117">
        <v>8.8040000000000003</v>
      </c>
      <c r="J4117">
        <v>4.282</v>
      </c>
      <c r="K4117">
        <v>4.101</v>
      </c>
      <c r="L4117">
        <v>22.061</v>
      </c>
    </row>
    <row r="4118" spans="1:12">
      <c r="A4118" s="15">
        <v>2012</v>
      </c>
      <c r="B4118">
        <v>3</v>
      </c>
      <c r="C4118">
        <v>14</v>
      </c>
      <c r="D4118" s="30">
        <f t="shared" si="64"/>
        <v>40982</v>
      </c>
      <c r="E4118">
        <v>315.2</v>
      </c>
      <c r="F4118">
        <v>106.56</v>
      </c>
      <c r="G4118">
        <v>7.5759999999999996</v>
      </c>
      <c r="H4118">
        <v>5.2880000000000003</v>
      </c>
      <c r="I4118">
        <v>8.8629999999999995</v>
      </c>
      <c r="J4118">
        <v>4.2770000000000001</v>
      </c>
      <c r="K4118">
        <v>4.0960000000000001</v>
      </c>
      <c r="L4118">
        <v>22.02</v>
      </c>
    </row>
    <row r="4119" spans="1:12">
      <c r="A4119" s="15">
        <v>2012</v>
      </c>
      <c r="B4119">
        <v>3</v>
      </c>
      <c r="C4119">
        <v>15</v>
      </c>
      <c r="D4119" s="30">
        <f t="shared" si="64"/>
        <v>40983</v>
      </c>
      <c r="E4119">
        <v>315.97000000000003</v>
      </c>
      <c r="F4119">
        <v>106.8</v>
      </c>
      <c r="G4119">
        <v>7.5759999999999996</v>
      </c>
      <c r="H4119">
        <v>5.2850000000000001</v>
      </c>
      <c r="I4119">
        <v>8.8140000000000001</v>
      </c>
      <c r="J4119">
        <v>4.2759999999999998</v>
      </c>
      <c r="K4119">
        <v>4.0960000000000001</v>
      </c>
      <c r="L4119">
        <v>22.01</v>
      </c>
    </row>
    <row r="4120" spans="1:12">
      <c r="A4120" s="15">
        <v>2012</v>
      </c>
      <c r="B4120">
        <v>3</v>
      </c>
      <c r="C4120">
        <v>16</v>
      </c>
      <c r="D4120" s="30">
        <f t="shared" si="64"/>
        <v>40984</v>
      </c>
      <c r="E4120">
        <v>315.95999999999998</v>
      </c>
      <c r="F4120">
        <v>106.77</v>
      </c>
      <c r="G4120">
        <v>7.5759999999999996</v>
      </c>
      <c r="H4120">
        <v>5.282</v>
      </c>
      <c r="I4120">
        <v>8.8260000000000005</v>
      </c>
      <c r="J4120">
        <v>4.2729999999999997</v>
      </c>
      <c r="K4120">
        <v>4.0919999999999996</v>
      </c>
      <c r="L4120">
        <v>21.983000000000001</v>
      </c>
    </row>
    <row r="4121" spans="1:12">
      <c r="A4121" s="15">
        <v>2012</v>
      </c>
      <c r="B4121">
        <v>3</v>
      </c>
      <c r="C4121">
        <v>19</v>
      </c>
      <c r="D4121" s="30">
        <f t="shared" si="64"/>
        <v>40987</v>
      </c>
      <c r="E4121">
        <v>315.23</v>
      </c>
      <c r="F4121">
        <v>106.45</v>
      </c>
      <c r="G4121">
        <v>7.5759999999999996</v>
      </c>
      <c r="H4121">
        <v>5.274</v>
      </c>
      <c r="I4121">
        <v>8.9179999999999993</v>
      </c>
      <c r="J4121">
        <v>4.2610000000000001</v>
      </c>
      <c r="K4121">
        <v>4.0789999999999997</v>
      </c>
      <c r="L4121">
        <v>21.885000000000002</v>
      </c>
    </row>
    <row r="4122" spans="1:12">
      <c r="A4122" s="15">
        <v>2012</v>
      </c>
      <c r="B4122">
        <v>3</v>
      </c>
      <c r="C4122">
        <v>20</v>
      </c>
      <c r="D4122" s="30">
        <f t="shared" si="64"/>
        <v>40988</v>
      </c>
      <c r="E4122">
        <v>315.63</v>
      </c>
      <c r="F4122">
        <v>106.57</v>
      </c>
      <c r="G4122">
        <v>7.5759999999999996</v>
      </c>
      <c r="H4122">
        <v>5.2709999999999999</v>
      </c>
      <c r="I4122">
        <v>8.8970000000000002</v>
      </c>
      <c r="J4122">
        <v>4.2590000000000003</v>
      </c>
      <c r="K4122">
        <v>4.0780000000000003</v>
      </c>
      <c r="L4122">
        <v>21.867999999999999</v>
      </c>
    </row>
    <row r="4123" spans="1:12">
      <c r="A4123" s="15">
        <v>2012</v>
      </c>
      <c r="B4123">
        <v>3</v>
      </c>
      <c r="C4123">
        <v>21</v>
      </c>
      <c r="D4123" s="30">
        <f t="shared" si="64"/>
        <v>40989</v>
      </c>
      <c r="E4123">
        <v>315.43</v>
      </c>
      <c r="F4123">
        <v>106.48</v>
      </c>
      <c r="G4123">
        <v>7.5759999999999996</v>
      </c>
      <c r="H4123">
        <v>5.2679999999999998</v>
      </c>
      <c r="I4123">
        <v>8.9239999999999995</v>
      </c>
      <c r="J4123">
        <v>4.2549999999999999</v>
      </c>
      <c r="K4123">
        <v>4.0739999999999998</v>
      </c>
      <c r="L4123">
        <v>21.835999999999999</v>
      </c>
    </row>
    <row r="4124" spans="1:12">
      <c r="A4124" s="15">
        <v>2012</v>
      </c>
      <c r="B4124">
        <v>3</v>
      </c>
      <c r="C4124">
        <v>22</v>
      </c>
      <c r="D4124" s="30">
        <f t="shared" si="64"/>
        <v>40990</v>
      </c>
      <c r="E4124">
        <v>315.25</v>
      </c>
      <c r="F4124">
        <v>106.39</v>
      </c>
      <c r="G4124">
        <v>7.5759999999999996</v>
      </c>
      <c r="H4124">
        <v>5.2649999999999997</v>
      </c>
      <c r="I4124">
        <v>8.9499999999999993</v>
      </c>
      <c r="J4124">
        <v>4.2519999999999998</v>
      </c>
      <c r="K4124">
        <v>4.07</v>
      </c>
      <c r="L4124">
        <v>21.805</v>
      </c>
    </row>
    <row r="4125" spans="1:12">
      <c r="A4125" s="15">
        <v>2012</v>
      </c>
      <c r="B4125">
        <v>3</v>
      </c>
      <c r="C4125">
        <v>26</v>
      </c>
      <c r="D4125" s="30">
        <f t="shared" si="64"/>
        <v>40994</v>
      </c>
      <c r="E4125">
        <v>313.31</v>
      </c>
      <c r="F4125">
        <v>105.69</v>
      </c>
      <c r="G4125">
        <v>7.5759999999999996</v>
      </c>
      <c r="H4125">
        <v>5.2590000000000003</v>
      </c>
      <c r="I4125">
        <v>9.1219999999999999</v>
      </c>
      <c r="J4125">
        <v>4.24</v>
      </c>
      <c r="K4125">
        <v>4.0549999999999997</v>
      </c>
      <c r="L4125">
        <v>21.702000000000002</v>
      </c>
    </row>
    <row r="4126" spans="1:12">
      <c r="A4126" s="15">
        <v>2012</v>
      </c>
      <c r="B4126">
        <v>3</v>
      </c>
      <c r="C4126">
        <v>27</v>
      </c>
      <c r="D4126" s="30">
        <f t="shared" si="64"/>
        <v>40995</v>
      </c>
      <c r="E4126">
        <v>316.02</v>
      </c>
      <c r="F4126">
        <v>106.6</v>
      </c>
      <c r="G4126">
        <v>7.5759999999999996</v>
      </c>
      <c r="H4126">
        <v>5.2560000000000002</v>
      </c>
      <c r="I4126">
        <v>8.9169999999999998</v>
      </c>
      <c r="J4126">
        <v>4.2450000000000001</v>
      </c>
      <c r="K4126">
        <v>4.0640000000000001</v>
      </c>
      <c r="L4126">
        <v>21.736999999999998</v>
      </c>
    </row>
    <row r="4127" spans="1:12">
      <c r="A4127" s="15">
        <v>2012</v>
      </c>
      <c r="B4127">
        <v>3</v>
      </c>
      <c r="C4127">
        <v>28</v>
      </c>
      <c r="D4127" s="30">
        <f t="shared" si="64"/>
        <v>40996</v>
      </c>
      <c r="E4127">
        <v>313.93</v>
      </c>
      <c r="F4127">
        <v>105.86</v>
      </c>
      <c r="G4127">
        <v>7.5759999999999996</v>
      </c>
      <c r="H4127">
        <v>5.2530000000000001</v>
      </c>
      <c r="I4127">
        <v>9.0960000000000001</v>
      </c>
      <c r="J4127">
        <v>4.2359999999999998</v>
      </c>
      <c r="K4127">
        <v>4.0510000000000002</v>
      </c>
      <c r="L4127">
        <v>21.663</v>
      </c>
    </row>
    <row r="4128" spans="1:12">
      <c r="A4128" s="15">
        <v>2012</v>
      </c>
      <c r="B4128">
        <v>3</v>
      </c>
      <c r="C4128">
        <v>29</v>
      </c>
      <c r="D4128" s="30">
        <f t="shared" si="64"/>
        <v>40997</v>
      </c>
      <c r="E4128">
        <v>311.27</v>
      </c>
      <c r="F4128">
        <v>104.92</v>
      </c>
      <c r="G4128">
        <v>7.5759999999999996</v>
      </c>
      <c r="H4128">
        <v>5.25</v>
      </c>
      <c r="I4128">
        <v>9.3219999999999992</v>
      </c>
      <c r="J4128">
        <v>4.2249999999999996</v>
      </c>
      <c r="K4128">
        <v>4.0369999999999999</v>
      </c>
      <c r="L4128">
        <v>21.574999999999999</v>
      </c>
    </row>
    <row r="4129" spans="1:12">
      <c r="A4129" s="15">
        <v>2012</v>
      </c>
      <c r="B4129">
        <v>3</v>
      </c>
      <c r="C4129">
        <v>30</v>
      </c>
      <c r="D4129" s="30">
        <f t="shared" si="64"/>
        <v>40998</v>
      </c>
      <c r="E4129">
        <v>313.94</v>
      </c>
      <c r="F4129">
        <v>105.82</v>
      </c>
      <c r="G4129">
        <v>7.5759999999999996</v>
      </c>
      <c r="H4129">
        <v>5.2480000000000002</v>
      </c>
      <c r="I4129">
        <v>9.1180000000000003</v>
      </c>
      <c r="J4129">
        <v>4.2290000000000001</v>
      </c>
      <c r="K4129">
        <v>4.0449999999999999</v>
      </c>
      <c r="L4129">
        <v>21.61</v>
      </c>
    </row>
    <row r="4130" spans="1:12">
      <c r="A4130" s="15">
        <v>2012</v>
      </c>
      <c r="B4130">
        <v>4</v>
      </c>
      <c r="C4130">
        <v>3</v>
      </c>
      <c r="D4130" s="30">
        <f t="shared" si="64"/>
        <v>41002</v>
      </c>
      <c r="E4130">
        <v>314.77</v>
      </c>
      <c r="F4130">
        <v>106.04</v>
      </c>
      <c r="G4130">
        <v>7.5759999999999996</v>
      </c>
      <c r="H4130">
        <v>5.2389999999999999</v>
      </c>
      <c r="I4130">
        <v>9.0860000000000003</v>
      </c>
      <c r="J4130">
        <v>4.2220000000000004</v>
      </c>
      <c r="K4130">
        <v>4.0389999999999997</v>
      </c>
      <c r="L4130">
        <v>21.547999999999998</v>
      </c>
    </row>
    <row r="4131" spans="1:12">
      <c r="A4131" s="15">
        <v>2012</v>
      </c>
      <c r="B4131">
        <v>4</v>
      </c>
      <c r="C4131">
        <v>4</v>
      </c>
      <c r="D4131" s="30">
        <f t="shared" si="64"/>
        <v>41003</v>
      </c>
      <c r="E4131">
        <v>311.47000000000003</v>
      </c>
      <c r="F4131">
        <v>104.88</v>
      </c>
      <c r="G4131">
        <v>7.5789999999999997</v>
      </c>
      <c r="H4131">
        <v>5.2480000000000002</v>
      </c>
      <c r="I4131">
        <v>9.3640000000000008</v>
      </c>
      <c r="J4131">
        <v>4.2160000000000002</v>
      </c>
      <c r="K4131">
        <v>4.0279999999999996</v>
      </c>
      <c r="L4131">
        <v>21.529</v>
      </c>
    </row>
    <row r="4132" spans="1:12">
      <c r="A4132" s="15">
        <v>2012</v>
      </c>
      <c r="B4132">
        <v>4</v>
      </c>
      <c r="C4132">
        <v>9</v>
      </c>
      <c r="D4132" s="30">
        <f t="shared" si="64"/>
        <v>41008</v>
      </c>
      <c r="E4132">
        <v>316.02999999999997</v>
      </c>
      <c r="F4132">
        <v>106.33</v>
      </c>
      <c r="G4132">
        <v>7.5789999999999997</v>
      </c>
      <c r="H4132">
        <v>5.234</v>
      </c>
      <c r="I4132">
        <v>9.0530000000000008</v>
      </c>
      <c r="J4132">
        <v>4.2140000000000004</v>
      </c>
      <c r="K4132">
        <v>4.0309999999999997</v>
      </c>
      <c r="L4132">
        <v>21.501000000000001</v>
      </c>
    </row>
    <row r="4133" spans="1:12">
      <c r="A4133" s="15">
        <v>2012</v>
      </c>
      <c r="B4133">
        <v>4</v>
      </c>
      <c r="C4133">
        <v>10</v>
      </c>
      <c r="D4133" s="30">
        <f t="shared" si="64"/>
        <v>41009</v>
      </c>
      <c r="E4133">
        <v>315.18</v>
      </c>
      <c r="F4133">
        <v>106.01</v>
      </c>
      <c r="G4133">
        <v>7.5789999999999997</v>
      </c>
      <c r="H4133">
        <v>5.2309999999999999</v>
      </c>
      <c r="I4133">
        <v>9.1340000000000003</v>
      </c>
      <c r="J4133">
        <v>4.2080000000000002</v>
      </c>
      <c r="K4133">
        <v>4.024</v>
      </c>
      <c r="L4133">
        <v>21.454999999999998</v>
      </c>
    </row>
    <row r="4134" spans="1:12">
      <c r="A4134" s="15">
        <v>2012</v>
      </c>
      <c r="B4134">
        <v>4</v>
      </c>
      <c r="C4134">
        <v>11</v>
      </c>
      <c r="D4134" s="30">
        <f t="shared" si="64"/>
        <v>41010</v>
      </c>
      <c r="E4134">
        <v>314.36</v>
      </c>
      <c r="F4134">
        <v>105.7</v>
      </c>
      <c r="G4134">
        <v>7.5789999999999997</v>
      </c>
      <c r="H4134">
        <v>5.2290000000000001</v>
      </c>
      <c r="I4134">
        <v>9.16</v>
      </c>
      <c r="J4134">
        <v>4.2130000000000001</v>
      </c>
      <c r="K4134">
        <v>4.0279999999999996</v>
      </c>
      <c r="L4134">
        <v>21.469000000000001</v>
      </c>
    </row>
    <row r="4135" spans="1:12">
      <c r="A4135" s="15">
        <v>2012</v>
      </c>
      <c r="B4135">
        <v>4</v>
      </c>
      <c r="C4135">
        <v>12</v>
      </c>
      <c r="D4135" s="30">
        <f t="shared" si="64"/>
        <v>41011</v>
      </c>
      <c r="E4135">
        <v>315.56</v>
      </c>
      <c r="F4135">
        <v>106.09</v>
      </c>
      <c r="G4135">
        <v>7.5789999999999997</v>
      </c>
      <c r="H4135">
        <v>5.226</v>
      </c>
      <c r="I4135">
        <v>8.9990000000000006</v>
      </c>
      <c r="J4135">
        <v>4.2290000000000001</v>
      </c>
      <c r="K4135">
        <v>4.0469999999999997</v>
      </c>
      <c r="L4135">
        <v>21.556000000000001</v>
      </c>
    </row>
    <row r="4136" spans="1:12">
      <c r="A4136" s="15">
        <v>2012</v>
      </c>
      <c r="B4136">
        <v>4</v>
      </c>
      <c r="C4136">
        <v>13</v>
      </c>
      <c r="D4136" s="30">
        <f t="shared" si="64"/>
        <v>41012</v>
      </c>
      <c r="E4136">
        <v>319.77</v>
      </c>
      <c r="F4136">
        <v>107.51</v>
      </c>
      <c r="G4136">
        <v>7.5789999999999997</v>
      </c>
      <c r="H4136">
        <v>5.2229999999999999</v>
      </c>
      <c r="I4136">
        <v>8.6780000000000008</v>
      </c>
      <c r="J4136">
        <v>4.2370000000000001</v>
      </c>
      <c r="K4136">
        <v>4.0609999999999999</v>
      </c>
      <c r="L4136">
        <v>21.623999999999999</v>
      </c>
    </row>
    <row r="4137" spans="1:12">
      <c r="A4137" s="15">
        <v>2012</v>
      </c>
      <c r="B4137">
        <v>4</v>
      </c>
      <c r="C4137">
        <v>16</v>
      </c>
      <c r="D4137" s="30">
        <f t="shared" si="64"/>
        <v>41015</v>
      </c>
      <c r="E4137">
        <v>315.94</v>
      </c>
      <c r="F4137">
        <v>106.13</v>
      </c>
      <c r="G4137">
        <v>7.5789999999999997</v>
      </c>
      <c r="H4137">
        <v>5.2149999999999999</v>
      </c>
      <c r="I4137">
        <v>8.9410000000000007</v>
      </c>
      <c r="J4137">
        <v>4.2320000000000002</v>
      </c>
      <c r="K4137">
        <v>4.0510000000000002</v>
      </c>
      <c r="L4137">
        <v>21.544</v>
      </c>
    </row>
    <row r="4138" spans="1:12">
      <c r="A4138" s="15">
        <v>2012</v>
      </c>
      <c r="B4138">
        <v>4</v>
      </c>
      <c r="C4138">
        <v>17</v>
      </c>
      <c r="D4138" s="30">
        <f t="shared" si="64"/>
        <v>41016</v>
      </c>
      <c r="E4138">
        <v>318.17</v>
      </c>
      <c r="F4138">
        <v>106.87</v>
      </c>
      <c r="G4138">
        <v>7.5789999999999997</v>
      </c>
      <c r="H4138">
        <v>5.2119999999999997</v>
      </c>
      <c r="I4138">
        <v>8.7759999999999998</v>
      </c>
      <c r="J4138">
        <v>4.2350000000000003</v>
      </c>
      <c r="K4138">
        <v>4.0570000000000004</v>
      </c>
      <c r="L4138">
        <v>21.567</v>
      </c>
    </row>
    <row r="4139" spans="1:12">
      <c r="A4139" s="15">
        <v>2012</v>
      </c>
      <c r="B4139">
        <v>4</v>
      </c>
      <c r="C4139">
        <v>18</v>
      </c>
      <c r="D4139" s="30">
        <f t="shared" si="64"/>
        <v>41017</v>
      </c>
      <c r="E4139">
        <v>318.31</v>
      </c>
      <c r="F4139">
        <v>106.9</v>
      </c>
      <c r="G4139">
        <v>7.5789999999999997</v>
      </c>
      <c r="H4139">
        <v>5.2089999999999996</v>
      </c>
      <c r="I4139">
        <v>8.7750000000000004</v>
      </c>
      <c r="J4139">
        <v>4.2329999999999997</v>
      </c>
      <c r="K4139">
        <v>4.0549999999999997</v>
      </c>
      <c r="L4139">
        <v>21.542999999999999</v>
      </c>
    </row>
    <row r="4140" spans="1:12">
      <c r="A4140" s="15">
        <v>2012</v>
      </c>
      <c r="B4140">
        <v>4</v>
      </c>
      <c r="C4140">
        <v>19</v>
      </c>
      <c r="D4140" s="30">
        <f t="shared" si="64"/>
        <v>41018</v>
      </c>
      <c r="E4140">
        <v>318.25</v>
      </c>
      <c r="F4140">
        <v>106.86</v>
      </c>
      <c r="G4140">
        <v>7.5789999999999997</v>
      </c>
      <c r="H4140">
        <v>5.2060000000000004</v>
      </c>
      <c r="I4140">
        <v>8.7769999999999992</v>
      </c>
      <c r="J4140">
        <v>4.2320000000000002</v>
      </c>
      <c r="K4140">
        <v>4.0540000000000003</v>
      </c>
      <c r="L4140">
        <v>21.530999999999999</v>
      </c>
    </row>
    <row r="4141" spans="1:12">
      <c r="A4141" s="15">
        <v>2012</v>
      </c>
      <c r="B4141">
        <v>4</v>
      </c>
      <c r="C4141">
        <v>20</v>
      </c>
      <c r="D4141" s="30">
        <f t="shared" si="64"/>
        <v>41019</v>
      </c>
      <c r="E4141">
        <v>316.2</v>
      </c>
      <c r="F4141">
        <v>106.14</v>
      </c>
      <c r="G4141">
        <v>7.5789999999999997</v>
      </c>
      <c r="H4141">
        <v>5.2039999999999997</v>
      </c>
      <c r="I4141">
        <v>8.9510000000000005</v>
      </c>
      <c r="J4141">
        <v>4.2229999999999999</v>
      </c>
      <c r="K4141">
        <v>4.0419999999999998</v>
      </c>
      <c r="L4141">
        <v>21.459</v>
      </c>
    </row>
    <row r="4142" spans="1:12">
      <c r="A4142" s="15">
        <v>2012</v>
      </c>
      <c r="B4142">
        <v>4</v>
      </c>
      <c r="C4142">
        <v>23</v>
      </c>
      <c r="D4142" s="30">
        <f t="shared" si="64"/>
        <v>41022</v>
      </c>
      <c r="E4142">
        <v>316.58</v>
      </c>
      <c r="F4142">
        <v>106.53</v>
      </c>
      <c r="G4142">
        <v>7.6</v>
      </c>
      <c r="H4142">
        <v>5.2140000000000004</v>
      </c>
      <c r="I4142">
        <v>8.8089999999999993</v>
      </c>
      <c r="J4142">
        <v>4.2430000000000003</v>
      </c>
      <c r="K4142">
        <v>4.0640000000000001</v>
      </c>
      <c r="L4142">
        <v>21.628</v>
      </c>
    </row>
    <row r="4143" spans="1:12">
      <c r="A4143" s="15">
        <v>2012</v>
      </c>
      <c r="B4143">
        <v>4</v>
      </c>
      <c r="C4143">
        <v>24</v>
      </c>
      <c r="D4143" s="30">
        <f t="shared" si="64"/>
        <v>41023</v>
      </c>
      <c r="E4143">
        <v>315.72000000000003</v>
      </c>
      <c r="F4143">
        <v>106.21</v>
      </c>
      <c r="G4143">
        <v>7.6</v>
      </c>
      <c r="H4143">
        <v>5.2110000000000003</v>
      </c>
      <c r="I4143">
        <v>8.8879999999999999</v>
      </c>
      <c r="J4143">
        <v>4.2370000000000001</v>
      </c>
      <c r="K4143">
        <v>4.0570000000000004</v>
      </c>
      <c r="L4143">
        <v>21.582000000000001</v>
      </c>
    </row>
    <row r="4144" spans="1:12">
      <c r="A4144" s="15">
        <v>2012</v>
      </c>
      <c r="B4144">
        <v>4</v>
      </c>
      <c r="C4144">
        <v>25</v>
      </c>
      <c r="D4144" s="30">
        <f t="shared" si="64"/>
        <v>41024</v>
      </c>
      <c r="E4144">
        <v>314.64</v>
      </c>
      <c r="F4144">
        <v>105.82</v>
      </c>
      <c r="G4144">
        <v>7.6</v>
      </c>
      <c r="H4144">
        <v>5.2089999999999996</v>
      </c>
      <c r="I4144">
        <v>8.9849999999999994</v>
      </c>
      <c r="J4144">
        <v>4.2309999999999999</v>
      </c>
      <c r="K4144">
        <v>4.0490000000000004</v>
      </c>
      <c r="L4144">
        <v>21.530999999999999</v>
      </c>
    </row>
    <row r="4145" spans="1:12">
      <c r="A4145" s="15">
        <v>2012</v>
      </c>
      <c r="B4145">
        <v>4</v>
      </c>
      <c r="C4145">
        <v>26</v>
      </c>
      <c r="D4145" s="30">
        <f t="shared" si="64"/>
        <v>41025</v>
      </c>
      <c r="E4145">
        <v>314.23</v>
      </c>
      <c r="F4145">
        <v>105.66</v>
      </c>
      <c r="G4145">
        <v>7.6</v>
      </c>
      <c r="H4145">
        <v>5.2060000000000004</v>
      </c>
      <c r="I4145">
        <v>9.0289999999999999</v>
      </c>
      <c r="J4145">
        <v>4.2270000000000003</v>
      </c>
      <c r="K4145">
        <v>4.0439999999999996</v>
      </c>
      <c r="L4145">
        <v>21.495000000000001</v>
      </c>
    </row>
    <row r="4146" spans="1:12">
      <c r="A4146" s="15">
        <v>2012</v>
      </c>
      <c r="B4146">
        <v>4</v>
      </c>
      <c r="C4146">
        <v>27</v>
      </c>
      <c r="D4146" s="30">
        <f t="shared" si="64"/>
        <v>41026</v>
      </c>
      <c r="E4146">
        <v>315.42</v>
      </c>
      <c r="F4146">
        <v>106.04</v>
      </c>
      <c r="G4146">
        <v>7.6</v>
      </c>
      <c r="H4146">
        <v>5.2030000000000003</v>
      </c>
      <c r="I4146">
        <v>8.9459999999999997</v>
      </c>
      <c r="J4146">
        <v>4.2270000000000003</v>
      </c>
      <c r="K4146">
        <v>4.0460000000000003</v>
      </c>
      <c r="L4146">
        <v>21.495000000000001</v>
      </c>
    </row>
    <row r="4147" spans="1:12">
      <c r="A4147" s="15">
        <v>2012</v>
      </c>
      <c r="B4147">
        <v>4</v>
      </c>
      <c r="C4147">
        <v>30</v>
      </c>
      <c r="D4147" s="30">
        <f t="shared" si="64"/>
        <v>41029</v>
      </c>
      <c r="E4147">
        <v>313.98</v>
      </c>
      <c r="F4147">
        <v>105.48</v>
      </c>
      <c r="G4147">
        <v>7.6029999999999998</v>
      </c>
      <c r="H4147">
        <v>5.1980000000000004</v>
      </c>
      <c r="I4147">
        <v>9.0879999999999992</v>
      </c>
      <c r="J4147">
        <v>4.2169999999999996</v>
      </c>
      <c r="K4147">
        <v>4.0339999999999998</v>
      </c>
      <c r="L4147">
        <v>21.411999999999999</v>
      </c>
    </row>
    <row r="4148" spans="1:12">
      <c r="A4148" s="15">
        <v>2012</v>
      </c>
      <c r="B4148">
        <v>5</v>
      </c>
      <c r="C4148">
        <v>2</v>
      </c>
      <c r="D4148" s="30">
        <f t="shared" si="64"/>
        <v>41031</v>
      </c>
      <c r="E4148">
        <v>314.67</v>
      </c>
      <c r="F4148">
        <v>105.67</v>
      </c>
      <c r="G4148">
        <v>7.6029999999999998</v>
      </c>
      <c r="H4148">
        <v>5.1929999999999996</v>
      </c>
      <c r="I4148">
        <v>9.0559999999999992</v>
      </c>
      <c r="J4148">
        <v>4.2130000000000001</v>
      </c>
      <c r="K4148">
        <v>4.03</v>
      </c>
      <c r="L4148">
        <v>21.373999999999999</v>
      </c>
    </row>
    <row r="4149" spans="1:12">
      <c r="A4149" s="15">
        <v>2012</v>
      </c>
      <c r="B4149">
        <v>5</v>
      </c>
      <c r="C4149">
        <v>3</v>
      </c>
      <c r="D4149" s="30">
        <f t="shared" si="64"/>
        <v>41032</v>
      </c>
      <c r="E4149">
        <v>315.43</v>
      </c>
      <c r="F4149">
        <v>105.91</v>
      </c>
      <c r="G4149">
        <v>7.6029999999999998</v>
      </c>
      <c r="H4149">
        <v>5.19</v>
      </c>
      <c r="I4149">
        <v>9.0069999999999997</v>
      </c>
      <c r="J4149">
        <v>4.2119999999999997</v>
      </c>
      <c r="K4149">
        <v>4.03</v>
      </c>
      <c r="L4149">
        <v>21.364999999999998</v>
      </c>
    </row>
    <row r="4150" spans="1:12">
      <c r="A4150" s="15">
        <v>2012</v>
      </c>
      <c r="B4150">
        <v>5</v>
      </c>
      <c r="C4150">
        <v>4</v>
      </c>
      <c r="D4150" s="30">
        <f t="shared" si="64"/>
        <v>41033</v>
      </c>
      <c r="E4150">
        <v>315.52</v>
      </c>
      <c r="F4150">
        <v>105.92</v>
      </c>
      <c r="G4150">
        <v>7.6150000000000002</v>
      </c>
      <c r="H4150">
        <v>5.3639999999999999</v>
      </c>
      <c r="I4150">
        <v>8.9849999999999994</v>
      </c>
      <c r="J4150">
        <v>4.3209999999999997</v>
      </c>
      <c r="K4150">
        <v>4.1349999999999998</v>
      </c>
      <c r="L4150">
        <v>22.68</v>
      </c>
    </row>
    <row r="4151" spans="1:12">
      <c r="A4151" s="15">
        <v>2012</v>
      </c>
      <c r="B4151">
        <v>5</v>
      </c>
      <c r="C4151">
        <v>7</v>
      </c>
      <c r="D4151" s="30">
        <f t="shared" si="64"/>
        <v>41036</v>
      </c>
      <c r="E4151">
        <v>316.64</v>
      </c>
      <c r="F4151">
        <v>106.23</v>
      </c>
      <c r="G4151">
        <v>7.6150000000000002</v>
      </c>
      <c r="H4151">
        <v>5.3550000000000004</v>
      </c>
      <c r="I4151">
        <v>8.9309999999999992</v>
      </c>
      <c r="J4151">
        <v>4.3140000000000001</v>
      </c>
      <c r="K4151">
        <v>4.13</v>
      </c>
      <c r="L4151">
        <v>22.625</v>
      </c>
    </row>
    <row r="4152" spans="1:12">
      <c r="A4152" s="15">
        <v>2012</v>
      </c>
      <c r="B4152">
        <v>5</v>
      </c>
      <c r="C4152">
        <v>8</v>
      </c>
      <c r="D4152" s="30">
        <f t="shared" si="64"/>
        <v>41037</v>
      </c>
      <c r="E4152">
        <v>317.27999999999997</v>
      </c>
      <c r="F4152">
        <v>106.42</v>
      </c>
      <c r="G4152">
        <v>7.6150000000000002</v>
      </c>
      <c r="H4152">
        <v>5.3529999999999998</v>
      </c>
      <c r="I4152">
        <v>8.8930000000000007</v>
      </c>
      <c r="J4152">
        <v>4.3129999999999997</v>
      </c>
      <c r="K4152">
        <v>4.1289999999999996</v>
      </c>
      <c r="L4152">
        <v>22.614000000000001</v>
      </c>
    </row>
    <row r="4153" spans="1:12">
      <c r="A4153" s="15">
        <v>2012</v>
      </c>
      <c r="B4153">
        <v>5</v>
      </c>
      <c r="C4153">
        <v>9</v>
      </c>
      <c r="D4153" s="30">
        <f t="shared" si="64"/>
        <v>41038</v>
      </c>
      <c r="E4153">
        <v>318.07</v>
      </c>
      <c r="F4153">
        <v>106.66</v>
      </c>
      <c r="G4153">
        <v>7.6180000000000003</v>
      </c>
      <c r="H4153">
        <v>5.36</v>
      </c>
      <c r="I4153">
        <v>8.8439999999999994</v>
      </c>
      <c r="J4153">
        <v>4.3179999999999996</v>
      </c>
      <c r="K4153">
        <v>4.1349999999999998</v>
      </c>
      <c r="L4153">
        <v>22.675999999999998</v>
      </c>
    </row>
    <row r="4154" spans="1:12">
      <c r="A4154" s="15">
        <v>2012</v>
      </c>
      <c r="B4154">
        <v>5</v>
      </c>
      <c r="C4154">
        <v>10</v>
      </c>
      <c r="D4154" s="30">
        <f t="shared" si="64"/>
        <v>41039</v>
      </c>
      <c r="E4154">
        <v>315.68</v>
      </c>
      <c r="F4154">
        <v>105.82</v>
      </c>
      <c r="G4154">
        <v>7.6180000000000003</v>
      </c>
      <c r="H4154">
        <v>5.3570000000000002</v>
      </c>
      <c r="I4154">
        <v>9.0410000000000004</v>
      </c>
      <c r="J4154">
        <v>4.3070000000000004</v>
      </c>
      <c r="K4154">
        <v>4.1210000000000004</v>
      </c>
      <c r="L4154">
        <v>22.588000000000001</v>
      </c>
    </row>
    <row r="4155" spans="1:12">
      <c r="A4155" s="15">
        <v>2012</v>
      </c>
      <c r="B4155">
        <v>5</v>
      </c>
      <c r="C4155">
        <v>11</v>
      </c>
      <c r="D4155" s="30">
        <f t="shared" si="64"/>
        <v>41040</v>
      </c>
      <c r="E4155">
        <v>317.64</v>
      </c>
      <c r="F4155">
        <v>106.47</v>
      </c>
      <c r="G4155">
        <v>7.6180000000000003</v>
      </c>
      <c r="H4155">
        <v>5.3540000000000001</v>
      </c>
      <c r="I4155">
        <v>8.9</v>
      </c>
      <c r="J4155">
        <v>4.3099999999999996</v>
      </c>
      <c r="K4155">
        <v>4.1269999999999998</v>
      </c>
      <c r="L4155">
        <v>22.61</v>
      </c>
    </row>
    <row r="4156" spans="1:12">
      <c r="A4156" s="15">
        <v>2012</v>
      </c>
      <c r="B4156">
        <v>5</v>
      </c>
      <c r="C4156">
        <v>14</v>
      </c>
      <c r="D4156" s="30">
        <f t="shared" si="64"/>
        <v>41043</v>
      </c>
      <c r="E4156">
        <v>319.05</v>
      </c>
      <c r="F4156">
        <v>106.88</v>
      </c>
      <c r="G4156">
        <v>7.62</v>
      </c>
      <c r="H4156">
        <v>5.3479999999999999</v>
      </c>
      <c r="I4156">
        <v>8.8230000000000004</v>
      </c>
      <c r="J4156">
        <v>4.3070000000000004</v>
      </c>
      <c r="K4156">
        <v>4.125</v>
      </c>
      <c r="L4156">
        <v>22.577999999999999</v>
      </c>
    </row>
    <row r="4157" spans="1:12">
      <c r="A4157" s="15">
        <v>2012</v>
      </c>
      <c r="B4157">
        <v>5</v>
      </c>
      <c r="C4157">
        <v>15</v>
      </c>
      <c r="D4157" s="30">
        <f t="shared" si="64"/>
        <v>41044</v>
      </c>
      <c r="E4157">
        <v>319.01</v>
      </c>
      <c r="F4157">
        <v>106.84</v>
      </c>
      <c r="G4157">
        <v>7.62</v>
      </c>
      <c r="H4157">
        <v>5.3449999999999998</v>
      </c>
      <c r="I4157">
        <v>8.8360000000000003</v>
      </c>
      <c r="J4157">
        <v>4.3029999999999999</v>
      </c>
      <c r="K4157">
        <v>4.1210000000000004</v>
      </c>
      <c r="L4157">
        <v>22.548999999999999</v>
      </c>
    </row>
    <row r="4158" spans="1:12">
      <c r="A4158" s="15">
        <v>2012</v>
      </c>
      <c r="B4158">
        <v>5</v>
      </c>
      <c r="C4158">
        <v>16</v>
      </c>
      <c r="D4158" s="30">
        <f t="shared" si="64"/>
        <v>41045</v>
      </c>
      <c r="E4158">
        <v>318.92</v>
      </c>
      <c r="F4158">
        <v>106.79</v>
      </c>
      <c r="G4158">
        <v>7.62</v>
      </c>
      <c r="H4158">
        <v>5.343</v>
      </c>
      <c r="I4158">
        <v>8.8550000000000004</v>
      </c>
      <c r="J4158">
        <v>4.3</v>
      </c>
      <c r="K4158">
        <v>4.1180000000000003</v>
      </c>
      <c r="L4158">
        <v>22.518999999999998</v>
      </c>
    </row>
    <row r="4159" spans="1:12">
      <c r="A4159" s="15">
        <v>2012</v>
      </c>
      <c r="B4159">
        <v>5</v>
      </c>
      <c r="C4159">
        <v>17</v>
      </c>
      <c r="D4159" s="30">
        <f t="shared" si="64"/>
        <v>41046</v>
      </c>
      <c r="E4159">
        <v>317.24</v>
      </c>
      <c r="F4159">
        <v>106.19</v>
      </c>
      <c r="G4159">
        <v>7.62</v>
      </c>
      <c r="H4159">
        <v>5.34</v>
      </c>
      <c r="I4159">
        <v>8.9969999999999999</v>
      </c>
      <c r="J4159">
        <v>4.2919999999999998</v>
      </c>
      <c r="K4159">
        <v>4.1070000000000002</v>
      </c>
      <c r="L4159">
        <v>22.45</v>
      </c>
    </row>
    <row r="4160" spans="1:12">
      <c r="A4160" s="15">
        <v>2012</v>
      </c>
      <c r="B4160">
        <v>5</v>
      </c>
      <c r="C4160">
        <v>18</v>
      </c>
      <c r="D4160" s="30">
        <f t="shared" si="64"/>
        <v>41047</v>
      </c>
      <c r="E4160">
        <v>319.23</v>
      </c>
      <c r="F4160">
        <v>106.85</v>
      </c>
      <c r="G4160">
        <v>7.62</v>
      </c>
      <c r="H4160">
        <v>5.3369999999999997</v>
      </c>
      <c r="I4160">
        <v>8.8529999999999998</v>
      </c>
      <c r="J4160">
        <v>4.2939999999999996</v>
      </c>
      <c r="K4160">
        <v>4.1120000000000001</v>
      </c>
      <c r="L4160">
        <v>22.472000000000001</v>
      </c>
    </row>
    <row r="4161" spans="1:12">
      <c r="A4161" s="15">
        <v>2012</v>
      </c>
      <c r="B4161">
        <v>5</v>
      </c>
      <c r="C4161">
        <v>21</v>
      </c>
      <c r="D4161" s="30">
        <f t="shared" si="64"/>
        <v>41050</v>
      </c>
      <c r="E4161">
        <v>318.3</v>
      </c>
      <c r="F4161">
        <v>106.46</v>
      </c>
      <c r="G4161">
        <v>7.6139999999999999</v>
      </c>
      <c r="H4161">
        <v>5.3449999999999998</v>
      </c>
      <c r="I4161">
        <v>8.9570000000000007</v>
      </c>
      <c r="J4161">
        <v>4.2930000000000001</v>
      </c>
      <c r="K4161">
        <v>4.109</v>
      </c>
      <c r="L4161">
        <v>22.484999999999999</v>
      </c>
    </row>
    <row r="4162" spans="1:12">
      <c r="A4162" s="15">
        <v>2012</v>
      </c>
      <c r="B4162">
        <v>5</v>
      </c>
      <c r="C4162">
        <v>22</v>
      </c>
      <c r="D4162" s="30">
        <f t="shared" ref="D4162:D4225" si="65">DATE(A4162,B4162,C4162)</f>
        <v>41051</v>
      </c>
      <c r="E4162">
        <v>319.43</v>
      </c>
      <c r="F4162">
        <v>106.82</v>
      </c>
      <c r="G4162">
        <v>7.6139999999999999</v>
      </c>
      <c r="H4162">
        <v>5.3419999999999996</v>
      </c>
      <c r="I4162">
        <v>8.8800000000000008</v>
      </c>
      <c r="J4162">
        <v>4.2939999999999996</v>
      </c>
      <c r="K4162">
        <v>4.1109999999999998</v>
      </c>
      <c r="L4162">
        <v>22.486000000000001</v>
      </c>
    </row>
    <row r="4163" spans="1:12">
      <c r="A4163" s="15">
        <v>2012</v>
      </c>
      <c r="B4163">
        <v>5</v>
      </c>
      <c r="C4163">
        <v>23</v>
      </c>
      <c r="D4163" s="30">
        <f t="shared" si="65"/>
        <v>41052</v>
      </c>
      <c r="E4163">
        <v>318.49</v>
      </c>
      <c r="F4163">
        <v>106.48</v>
      </c>
      <c r="G4163">
        <v>7.6139999999999999</v>
      </c>
      <c r="H4163">
        <v>5.3390000000000004</v>
      </c>
      <c r="I4163">
        <v>8.9440000000000008</v>
      </c>
      <c r="J4163">
        <v>4.2919999999999998</v>
      </c>
      <c r="K4163">
        <v>4.1079999999999997</v>
      </c>
      <c r="L4163">
        <v>22.46</v>
      </c>
    </row>
    <row r="4164" spans="1:12">
      <c r="A4164" s="15">
        <v>2012</v>
      </c>
      <c r="B4164">
        <v>5</v>
      </c>
      <c r="C4164">
        <v>24</v>
      </c>
      <c r="D4164" s="30">
        <f t="shared" si="65"/>
        <v>41053</v>
      </c>
      <c r="E4164">
        <v>317.56</v>
      </c>
      <c r="F4164">
        <v>106.14</v>
      </c>
      <c r="G4164">
        <v>7.6139999999999999</v>
      </c>
      <c r="H4164">
        <v>5.3369999999999997</v>
      </c>
      <c r="I4164">
        <v>9.0280000000000005</v>
      </c>
      <c r="J4164">
        <v>4.2859999999999996</v>
      </c>
      <c r="K4164">
        <v>4.101</v>
      </c>
      <c r="L4164">
        <v>22.41</v>
      </c>
    </row>
    <row r="4165" spans="1:12">
      <c r="A4165" s="15">
        <v>2012</v>
      </c>
      <c r="B4165">
        <v>5</v>
      </c>
      <c r="C4165">
        <v>25</v>
      </c>
      <c r="D4165" s="30">
        <f t="shared" si="65"/>
        <v>41054</v>
      </c>
      <c r="E4165">
        <v>319.06</v>
      </c>
      <c r="F4165">
        <v>106.63</v>
      </c>
      <c r="G4165">
        <v>7.6139999999999999</v>
      </c>
      <c r="H4165">
        <v>5.3339999999999996</v>
      </c>
      <c r="I4165">
        <v>8.9220000000000006</v>
      </c>
      <c r="J4165">
        <v>4.2869999999999999</v>
      </c>
      <c r="K4165">
        <v>4.1040000000000001</v>
      </c>
      <c r="L4165">
        <v>22.42</v>
      </c>
    </row>
    <row r="4166" spans="1:12">
      <c r="A4166" s="15">
        <v>2012</v>
      </c>
      <c r="B4166">
        <v>5</v>
      </c>
      <c r="C4166">
        <v>28</v>
      </c>
      <c r="D4166" s="30">
        <f t="shared" si="65"/>
        <v>41057</v>
      </c>
      <c r="E4166">
        <v>319.23</v>
      </c>
      <c r="F4166">
        <v>106.62</v>
      </c>
      <c r="G4166">
        <v>7.6139999999999999</v>
      </c>
      <c r="H4166">
        <v>5.3259999999999996</v>
      </c>
      <c r="I4166">
        <v>8.9429999999999996</v>
      </c>
      <c r="J4166">
        <v>4.2779999999999996</v>
      </c>
      <c r="K4166">
        <v>4.0949999999999998</v>
      </c>
      <c r="L4166">
        <v>22.341999999999999</v>
      </c>
    </row>
    <row r="4167" spans="1:12">
      <c r="A4167" s="15">
        <v>2012</v>
      </c>
      <c r="B4167">
        <v>5</v>
      </c>
      <c r="C4167">
        <v>29</v>
      </c>
      <c r="D4167" s="30">
        <f t="shared" si="65"/>
        <v>41058</v>
      </c>
      <c r="E4167">
        <v>318.76</v>
      </c>
      <c r="F4167">
        <v>106.44</v>
      </c>
      <c r="G4167">
        <v>7.6139999999999999</v>
      </c>
      <c r="H4167">
        <v>5.3230000000000004</v>
      </c>
      <c r="I4167">
        <v>8.9909999999999997</v>
      </c>
      <c r="J4167">
        <v>4.274</v>
      </c>
      <c r="K4167">
        <v>4.09</v>
      </c>
      <c r="L4167">
        <v>22.303000000000001</v>
      </c>
    </row>
    <row r="4168" spans="1:12">
      <c r="A4168" s="15">
        <v>2012</v>
      </c>
      <c r="B4168">
        <v>5</v>
      </c>
      <c r="C4168">
        <v>30</v>
      </c>
      <c r="D4168" s="30">
        <f t="shared" si="65"/>
        <v>41059</v>
      </c>
      <c r="E4168">
        <v>319.39</v>
      </c>
      <c r="F4168">
        <v>106.63</v>
      </c>
      <c r="G4168">
        <v>7.6159999999999997</v>
      </c>
      <c r="H4168">
        <v>5.3220000000000001</v>
      </c>
      <c r="I4168">
        <v>8.9510000000000005</v>
      </c>
      <c r="J4168">
        <v>4.274</v>
      </c>
      <c r="K4168">
        <v>4.0910000000000002</v>
      </c>
      <c r="L4168">
        <v>22.305</v>
      </c>
    </row>
    <row r="4169" spans="1:12">
      <c r="A4169" s="15">
        <v>2012</v>
      </c>
      <c r="B4169">
        <v>5</v>
      </c>
      <c r="C4169">
        <v>31</v>
      </c>
      <c r="D4169" s="30">
        <f t="shared" si="65"/>
        <v>41060</v>
      </c>
      <c r="E4169">
        <v>319.04000000000002</v>
      </c>
      <c r="F4169">
        <v>106.49</v>
      </c>
      <c r="G4169">
        <v>7.6159999999999997</v>
      </c>
      <c r="H4169">
        <v>5.32</v>
      </c>
      <c r="I4169">
        <v>8.99</v>
      </c>
      <c r="J4169">
        <v>4.2699999999999996</v>
      </c>
      <c r="K4169">
        <v>4.0860000000000003</v>
      </c>
      <c r="L4169">
        <v>22.268999999999998</v>
      </c>
    </row>
    <row r="4170" spans="1:12">
      <c r="A4170" s="15">
        <v>2012</v>
      </c>
      <c r="B4170">
        <v>6</v>
      </c>
      <c r="C4170">
        <v>1</v>
      </c>
      <c r="D4170" s="30">
        <f t="shared" si="65"/>
        <v>41061</v>
      </c>
      <c r="E4170">
        <v>321.08</v>
      </c>
      <c r="F4170">
        <v>107.18</v>
      </c>
      <c r="G4170">
        <v>7.6159999999999997</v>
      </c>
      <c r="H4170">
        <v>5.32</v>
      </c>
      <c r="I4170">
        <v>8.8309999999999995</v>
      </c>
      <c r="J4170">
        <v>4.2759999999999998</v>
      </c>
      <c r="K4170">
        <v>4.0949999999999998</v>
      </c>
      <c r="L4170">
        <v>22.32</v>
      </c>
    </row>
    <row r="4171" spans="1:12">
      <c r="A4171" s="15">
        <v>2012</v>
      </c>
      <c r="B4171">
        <v>6</v>
      </c>
      <c r="C4171">
        <v>4</v>
      </c>
      <c r="D4171" s="30">
        <f t="shared" si="65"/>
        <v>41064</v>
      </c>
      <c r="E4171">
        <v>320.66000000000003</v>
      </c>
      <c r="F4171">
        <v>106.97</v>
      </c>
      <c r="G4171">
        <v>7.6189999999999998</v>
      </c>
      <c r="H4171">
        <v>5.3209999999999997</v>
      </c>
      <c r="I4171">
        <v>8.8940000000000001</v>
      </c>
      <c r="J4171">
        <v>4.2720000000000002</v>
      </c>
      <c r="K4171">
        <v>4.09</v>
      </c>
      <c r="L4171">
        <v>22.3</v>
      </c>
    </row>
    <row r="4172" spans="1:12">
      <c r="A4172" s="15">
        <v>2012</v>
      </c>
      <c r="B4172">
        <v>6</v>
      </c>
      <c r="C4172">
        <v>5</v>
      </c>
      <c r="D4172" s="30">
        <f t="shared" si="65"/>
        <v>41065</v>
      </c>
      <c r="E4172">
        <v>322.11</v>
      </c>
      <c r="F4172">
        <v>107.44</v>
      </c>
      <c r="G4172">
        <v>7.6189999999999998</v>
      </c>
      <c r="H4172">
        <v>5.3179999999999996</v>
      </c>
      <c r="I4172">
        <v>8.7919999999999998</v>
      </c>
      <c r="J4172">
        <v>4.2729999999999997</v>
      </c>
      <c r="K4172">
        <v>4.093</v>
      </c>
      <c r="L4172">
        <v>22.309000000000001</v>
      </c>
    </row>
    <row r="4173" spans="1:12">
      <c r="A4173" s="15">
        <v>2012</v>
      </c>
      <c r="B4173">
        <v>6</v>
      </c>
      <c r="C4173">
        <v>6</v>
      </c>
      <c r="D4173" s="30">
        <f t="shared" si="65"/>
        <v>41066</v>
      </c>
      <c r="E4173">
        <v>321.14999999999998</v>
      </c>
      <c r="F4173">
        <v>107.09</v>
      </c>
      <c r="G4173">
        <v>7.6189999999999998</v>
      </c>
      <c r="H4173">
        <v>5.3150000000000004</v>
      </c>
      <c r="I4173">
        <v>8.8780000000000001</v>
      </c>
      <c r="J4173">
        <v>4.2670000000000003</v>
      </c>
      <c r="K4173">
        <v>4.085</v>
      </c>
      <c r="L4173">
        <v>22.257999999999999</v>
      </c>
    </row>
    <row r="4174" spans="1:12">
      <c r="A4174" s="15">
        <v>2012</v>
      </c>
      <c r="B4174">
        <v>6</v>
      </c>
      <c r="C4174">
        <v>7</v>
      </c>
      <c r="D4174" s="30">
        <f t="shared" si="65"/>
        <v>41067</v>
      </c>
      <c r="E4174">
        <v>320.79000000000002</v>
      </c>
      <c r="F4174">
        <v>106.94</v>
      </c>
      <c r="G4174">
        <v>7.6189999999999998</v>
      </c>
      <c r="H4174">
        <v>5.3120000000000003</v>
      </c>
      <c r="I4174">
        <v>8.9169999999999998</v>
      </c>
      <c r="J4174">
        <v>4.2629999999999999</v>
      </c>
      <c r="K4174">
        <v>4.0810000000000004</v>
      </c>
      <c r="L4174">
        <v>22.222000000000001</v>
      </c>
    </row>
    <row r="4175" spans="1:12">
      <c r="A4175" s="15">
        <v>2012</v>
      </c>
      <c r="B4175">
        <v>6</v>
      </c>
      <c r="C4175">
        <v>8</v>
      </c>
      <c r="D4175" s="30">
        <f t="shared" si="65"/>
        <v>41068</v>
      </c>
      <c r="E4175">
        <v>324.73</v>
      </c>
      <c r="F4175">
        <v>108.26</v>
      </c>
      <c r="G4175">
        <v>7.6189999999999998</v>
      </c>
      <c r="H4175">
        <v>5.31</v>
      </c>
      <c r="I4175">
        <v>8.59</v>
      </c>
      <c r="J4175">
        <v>4.2779999999999996</v>
      </c>
      <c r="K4175">
        <v>4.1020000000000003</v>
      </c>
      <c r="L4175">
        <v>22.334</v>
      </c>
    </row>
    <row r="4176" spans="1:12">
      <c r="A4176" s="15">
        <v>2012</v>
      </c>
      <c r="B4176">
        <v>6</v>
      </c>
      <c r="C4176">
        <v>11</v>
      </c>
      <c r="D4176" s="30">
        <f t="shared" si="65"/>
        <v>41071</v>
      </c>
      <c r="E4176">
        <v>326.39</v>
      </c>
      <c r="F4176">
        <v>108.75</v>
      </c>
      <c r="G4176">
        <v>7.6689999999999996</v>
      </c>
      <c r="H4176">
        <v>5.4020000000000001</v>
      </c>
      <c r="I4176">
        <v>8.5139999999999993</v>
      </c>
      <c r="J4176">
        <v>4.3369999999999997</v>
      </c>
      <c r="K4176">
        <v>4.16</v>
      </c>
      <c r="L4176">
        <v>22.887</v>
      </c>
    </row>
    <row r="4177" spans="1:12">
      <c r="A4177" s="15">
        <v>2012</v>
      </c>
      <c r="B4177">
        <v>6</v>
      </c>
      <c r="C4177">
        <v>12</v>
      </c>
      <c r="D4177" s="30">
        <f t="shared" si="65"/>
        <v>41072</v>
      </c>
      <c r="E4177">
        <v>326.16000000000003</v>
      </c>
      <c r="F4177">
        <v>108.65</v>
      </c>
      <c r="G4177">
        <v>7.6689999999999996</v>
      </c>
      <c r="H4177">
        <v>5.399</v>
      </c>
      <c r="I4177">
        <v>8.5329999999999995</v>
      </c>
      <c r="J4177">
        <v>4.335</v>
      </c>
      <c r="K4177">
        <v>4.157</v>
      </c>
      <c r="L4177">
        <v>22.864999999999998</v>
      </c>
    </row>
    <row r="4178" spans="1:12">
      <c r="A4178" s="15">
        <v>2012</v>
      </c>
      <c r="B4178">
        <v>6</v>
      </c>
      <c r="C4178">
        <v>13</v>
      </c>
      <c r="D4178" s="30">
        <f t="shared" si="65"/>
        <v>41073</v>
      </c>
      <c r="E4178">
        <v>323.55</v>
      </c>
      <c r="F4178">
        <v>107.74</v>
      </c>
      <c r="G4178">
        <v>7.6689999999999996</v>
      </c>
      <c r="H4178">
        <v>5.3959999999999999</v>
      </c>
      <c r="I4178">
        <v>8.7420000000000009</v>
      </c>
      <c r="J4178">
        <v>4.3239999999999998</v>
      </c>
      <c r="K4178">
        <v>4.1429999999999998</v>
      </c>
      <c r="L4178">
        <v>22.773</v>
      </c>
    </row>
    <row r="4179" spans="1:12">
      <c r="A4179" s="15">
        <v>2012</v>
      </c>
      <c r="B4179">
        <v>6</v>
      </c>
      <c r="C4179">
        <v>14</v>
      </c>
      <c r="D4179" s="30">
        <f t="shared" si="65"/>
        <v>41074</v>
      </c>
      <c r="E4179">
        <v>326.31</v>
      </c>
      <c r="F4179">
        <v>108.66</v>
      </c>
      <c r="G4179">
        <v>7.6689999999999996</v>
      </c>
      <c r="H4179">
        <v>5.3940000000000001</v>
      </c>
      <c r="I4179">
        <v>8.4949999999999992</v>
      </c>
      <c r="J4179">
        <v>4.34</v>
      </c>
      <c r="K4179">
        <v>4.1630000000000003</v>
      </c>
      <c r="L4179">
        <v>22.875</v>
      </c>
    </row>
    <row r="4180" spans="1:12">
      <c r="A4180" s="15">
        <v>2012</v>
      </c>
      <c r="B4180">
        <v>6</v>
      </c>
      <c r="C4180">
        <v>15</v>
      </c>
      <c r="D4180" s="30">
        <f t="shared" si="65"/>
        <v>41075</v>
      </c>
      <c r="E4180">
        <v>327.06</v>
      </c>
      <c r="F4180">
        <v>108.89</v>
      </c>
      <c r="G4180">
        <v>7.6989999999999998</v>
      </c>
      <c r="H4180">
        <v>5.532</v>
      </c>
      <c r="I4180">
        <v>8.4749999999999996</v>
      </c>
      <c r="J4180">
        <v>4.43</v>
      </c>
      <c r="K4180">
        <v>4.2489999999999997</v>
      </c>
      <c r="L4180">
        <v>23.72</v>
      </c>
    </row>
    <row r="4181" spans="1:12">
      <c r="A4181" s="15">
        <v>2012</v>
      </c>
      <c r="B4181">
        <v>6</v>
      </c>
      <c r="C4181">
        <v>18</v>
      </c>
      <c r="D4181" s="30">
        <f t="shared" si="65"/>
        <v>41078</v>
      </c>
      <c r="E4181">
        <v>321.94</v>
      </c>
      <c r="F4181">
        <v>107.08</v>
      </c>
      <c r="G4181">
        <v>7.6989999999999998</v>
      </c>
      <c r="H4181">
        <v>5.524</v>
      </c>
      <c r="I4181">
        <v>8.8879999999999999</v>
      </c>
      <c r="J4181">
        <v>4.4050000000000002</v>
      </c>
      <c r="K4181">
        <v>4.218</v>
      </c>
      <c r="L4181">
        <v>23.512</v>
      </c>
    </row>
    <row r="4182" spans="1:12">
      <c r="A4182" s="15">
        <v>2012</v>
      </c>
      <c r="B4182">
        <v>6</v>
      </c>
      <c r="C4182">
        <v>19</v>
      </c>
      <c r="D4182" s="30">
        <f t="shared" si="65"/>
        <v>41079</v>
      </c>
      <c r="E4182">
        <v>323.08</v>
      </c>
      <c r="F4182">
        <v>107.44</v>
      </c>
      <c r="G4182">
        <v>7.6989999999999998</v>
      </c>
      <c r="H4182">
        <v>5.5209999999999999</v>
      </c>
      <c r="I4182">
        <v>8.8140000000000001</v>
      </c>
      <c r="J4182">
        <v>4.4050000000000002</v>
      </c>
      <c r="K4182">
        <v>4.2190000000000003</v>
      </c>
      <c r="L4182">
        <v>23.510999999999999</v>
      </c>
    </row>
    <row r="4183" spans="1:12">
      <c r="A4183" s="15">
        <v>2012</v>
      </c>
      <c r="B4183">
        <v>6</v>
      </c>
      <c r="C4183">
        <v>20</v>
      </c>
      <c r="D4183" s="30">
        <f t="shared" si="65"/>
        <v>41080</v>
      </c>
      <c r="E4183">
        <v>321.91000000000003</v>
      </c>
      <c r="F4183">
        <v>107.02</v>
      </c>
      <c r="G4183">
        <v>7.6989999999999998</v>
      </c>
      <c r="H4183">
        <v>5.5179999999999998</v>
      </c>
      <c r="I4183">
        <v>8.9130000000000003</v>
      </c>
      <c r="J4183">
        <v>4.3979999999999997</v>
      </c>
      <c r="K4183">
        <v>4.2110000000000003</v>
      </c>
      <c r="L4183">
        <v>23.454999999999998</v>
      </c>
    </row>
    <row r="4184" spans="1:12">
      <c r="A4184" s="15">
        <v>2012</v>
      </c>
      <c r="B4184">
        <v>6</v>
      </c>
      <c r="C4184">
        <v>21</v>
      </c>
      <c r="D4184" s="30">
        <f t="shared" si="65"/>
        <v>41081</v>
      </c>
      <c r="E4184">
        <v>325.55</v>
      </c>
      <c r="F4184">
        <v>108.23</v>
      </c>
      <c r="G4184">
        <v>7.6989999999999998</v>
      </c>
      <c r="H4184">
        <v>5.5149999999999997</v>
      </c>
      <c r="I4184">
        <v>8.6509999999999998</v>
      </c>
      <c r="J4184">
        <v>4.4059999999999997</v>
      </c>
      <c r="K4184">
        <v>4.2229999999999999</v>
      </c>
      <c r="L4184">
        <v>23.515000000000001</v>
      </c>
    </row>
    <row r="4185" spans="1:12">
      <c r="A4185" s="15">
        <v>2012</v>
      </c>
      <c r="B4185">
        <v>6</v>
      </c>
      <c r="C4185">
        <v>22</v>
      </c>
      <c r="D4185" s="30">
        <f t="shared" si="65"/>
        <v>41082</v>
      </c>
      <c r="E4185">
        <v>325.83</v>
      </c>
      <c r="F4185">
        <v>108.3</v>
      </c>
      <c r="G4185">
        <v>7.6989999999999998</v>
      </c>
      <c r="H4185">
        <v>5.5119999999999996</v>
      </c>
      <c r="I4185">
        <v>8.64</v>
      </c>
      <c r="J4185">
        <v>4.4039999999999999</v>
      </c>
      <c r="K4185">
        <v>4.2210000000000001</v>
      </c>
      <c r="L4185">
        <v>23.494</v>
      </c>
    </row>
    <row r="4186" spans="1:12">
      <c r="A4186" s="15">
        <v>2012</v>
      </c>
      <c r="B4186">
        <v>6</v>
      </c>
      <c r="C4186">
        <v>25</v>
      </c>
      <c r="D4186" s="30">
        <f t="shared" si="65"/>
        <v>41085</v>
      </c>
      <c r="E4186">
        <v>323.38</v>
      </c>
      <c r="F4186">
        <v>107.4</v>
      </c>
      <c r="G4186">
        <v>7.6989999999999998</v>
      </c>
      <c r="H4186">
        <v>5.5039999999999996</v>
      </c>
      <c r="I4186">
        <v>8.8559999999999999</v>
      </c>
      <c r="J4186">
        <v>4.3869999999999996</v>
      </c>
      <c r="K4186">
        <v>4.2009999999999996</v>
      </c>
      <c r="L4186">
        <v>23.350999999999999</v>
      </c>
    </row>
    <row r="4187" spans="1:12">
      <c r="A4187" s="15">
        <v>2012</v>
      </c>
      <c r="B4187">
        <v>6</v>
      </c>
      <c r="C4187">
        <v>26</v>
      </c>
      <c r="D4187" s="30">
        <f t="shared" si="65"/>
        <v>41086</v>
      </c>
      <c r="E4187">
        <v>323.06</v>
      </c>
      <c r="F4187">
        <v>107.27</v>
      </c>
      <c r="G4187">
        <v>7.6989999999999998</v>
      </c>
      <c r="H4187">
        <v>5.5010000000000003</v>
      </c>
      <c r="I4187">
        <v>8.891</v>
      </c>
      <c r="J4187">
        <v>4.383</v>
      </c>
      <c r="K4187">
        <v>4.1959999999999997</v>
      </c>
      <c r="L4187">
        <v>23.315000000000001</v>
      </c>
    </row>
    <row r="4188" spans="1:12">
      <c r="A4188" s="15">
        <v>2012</v>
      </c>
      <c r="B4188">
        <v>6</v>
      </c>
      <c r="C4188">
        <v>27</v>
      </c>
      <c r="D4188" s="30">
        <f t="shared" si="65"/>
        <v>41087</v>
      </c>
      <c r="E4188">
        <v>322.82</v>
      </c>
      <c r="F4188">
        <v>107.16</v>
      </c>
      <c r="G4188">
        <v>7.7009999999999996</v>
      </c>
      <c r="H4188">
        <v>5.508</v>
      </c>
      <c r="I4188">
        <v>8.9220000000000006</v>
      </c>
      <c r="J4188">
        <v>4.3840000000000003</v>
      </c>
      <c r="K4188">
        <v>4.1970000000000001</v>
      </c>
      <c r="L4188">
        <v>23.347000000000001</v>
      </c>
    </row>
    <row r="4189" spans="1:12">
      <c r="A4189" s="15">
        <v>2012</v>
      </c>
      <c r="B4189">
        <v>6</v>
      </c>
      <c r="C4189">
        <v>28</v>
      </c>
      <c r="D4189" s="30">
        <f t="shared" si="65"/>
        <v>41088</v>
      </c>
      <c r="E4189">
        <v>322.88</v>
      </c>
      <c r="F4189">
        <v>107.16</v>
      </c>
      <c r="G4189">
        <v>7.7009999999999996</v>
      </c>
      <c r="H4189">
        <v>5.5049999999999999</v>
      </c>
      <c r="I4189">
        <v>8.9280000000000008</v>
      </c>
      <c r="J4189">
        <v>4.3810000000000002</v>
      </c>
      <c r="K4189">
        <v>4.194</v>
      </c>
      <c r="L4189">
        <v>23.321000000000002</v>
      </c>
    </row>
    <row r="4190" spans="1:12">
      <c r="A4190" s="15">
        <v>2012</v>
      </c>
      <c r="B4190">
        <v>6</v>
      </c>
      <c r="C4190">
        <v>29</v>
      </c>
      <c r="D4190" s="30">
        <f t="shared" si="65"/>
        <v>41089</v>
      </c>
      <c r="E4190">
        <v>323.47000000000003</v>
      </c>
      <c r="F4190">
        <v>107.34</v>
      </c>
      <c r="G4190">
        <v>7.7009999999999996</v>
      </c>
      <c r="H4190">
        <v>5.5019999999999998</v>
      </c>
      <c r="I4190">
        <v>8.8940000000000001</v>
      </c>
      <c r="J4190">
        <v>4.38</v>
      </c>
      <c r="K4190">
        <v>4.1929999999999996</v>
      </c>
      <c r="L4190">
        <v>23.306999999999999</v>
      </c>
    </row>
    <row r="4191" spans="1:12">
      <c r="A4191" s="15">
        <v>2012</v>
      </c>
      <c r="B4191">
        <v>7</v>
      </c>
      <c r="C4191">
        <v>2</v>
      </c>
      <c r="D4191" s="30">
        <f t="shared" si="65"/>
        <v>41092</v>
      </c>
      <c r="E4191">
        <v>322.20999999999998</v>
      </c>
      <c r="F4191">
        <v>106.84</v>
      </c>
      <c r="G4191">
        <v>7.7009999999999996</v>
      </c>
      <c r="H4191">
        <v>5.4939999999999998</v>
      </c>
      <c r="I4191">
        <v>8.9339999999999993</v>
      </c>
      <c r="J4191">
        <v>4.3860000000000001</v>
      </c>
      <c r="K4191">
        <v>4.1980000000000004</v>
      </c>
      <c r="L4191">
        <v>23.308</v>
      </c>
    </row>
    <row r="4192" spans="1:12">
      <c r="A4192" s="15">
        <v>2012</v>
      </c>
      <c r="B4192">
        <v>7</v>
      </c>
      <c r="C4192">
        <v>3</v>
      </c>
      <c r="D4192" s="30">
        <f t="shared" si="65"/>
        <v>41093</v>
      </c>
      <c r="E4192">
        <v>323.77999999999997</v>
      </c>
      <c r="F4192">
        <v>107.35</v>
      </c>
      <c r="G4192">
        <v>7.7009999999999996</v>
      </c>
      <c r="H4192">
        <v>5.4909999999999997</v>
      </c>
      <c r="I4192">
        <v>8.8260000000000005</v>
      </c>
      <c r="J4192">
        <v>4.3869999999999996</v>
      </c>
      <c r="K4192">
        <v>4.202</v>
      </c>
      <c r="L4192">
        <v>23.318999999999999</v>
      </c>
    </row>
    <row r="4193" spans="1:12">
      <c r="A4193" s="15">
        <v>2012</v>
      </c>
      <c r="B4193">
        <v>7</v>
      </c>
      <c r="C4193">
        <v>4</v>
      </c>
      <c r="D4193" s="30">
        <f t="shared" si="65"/>
        <v>41094</v>
      </c>
      <c r="E4193">
        <v>323.74</v>
      </c>
      <c r="F4193">
        <v>107.31</v>
      </c>
      <c r="G4193">
        <v>7.702</v>
      </c>
      <c r="H4193">
        <v>5.4859999999999998</v>
      </c>
      <c r="I4193">
        <v>8.8379999999999992</v>
      </c>
      <c r="J4193">
        <v>4.383</v>
      </c>
      <c r="K4193">
        <v>4.1980000000000004</v>
      </c>
      <c r="L4193">
        <v>23.274000000000001</v>
      </c>
    </row>
    <row r="4194" spans="1:12">
      <c r="A4194" s="15">
        <v>2012</v>
      </c>
      <c r="B4194">
        <v>7</v>
      </c>
      <c r="C4194">
        <v>5</v>
      </c>
      <c r="D4194" s="30">
        <f t="shared" si="65"/>
        <v>41095</v>
      </c>
      <c r="E4194">
        <v>324.42</v>
      </c>
      <c r="F4194">
        <v>107.52</v>
      </c>
      <c r="G4194">
        <v>7.702</v>
      </c>
      <c r="H4194">
        <v>5.4829999999999997</v>
      </c>
      <c r="I4194">
        <v>8.7970000000000006</v>
      </c>
      <c r="J4194">
        <v>4.3819999999999997</v>
      </c>
      <c r="K4194">
        <v>4.1970000000000001</v>
      </c>
      <c r="L4194">
        <v>23.262</v>
      </c>
    </row>
    <row r="4195" spans="1:12">
      <c r="A4195" s="15">
        <v>2012</v>
      </c>
      <c r="B4195">
        <v>7</v>
      </c>
      <c r="C4195">
        <v>6</v>
      </c>
      <c r="D4195" s="30">
        <f t="shared" si="65"/>
        <v>41096</v>
      </c>
      <c r="E4195">
        <v>325.29000000000002</v>
      </c>
      <c r="F4195">
        <v>107.79</v>
      </c>
      <c r="G4195">
        <v>7.702</v>
      </c>
      <c r="H4195">
        <v>5.4809999999999999</v>
      </c>
      <c r="I4195">
        <v>8.7430000000000003</v>
      </c>
      <c r="J4195">
        <v>4.3810000000000002</v>
      </c>
      <c r="K4195">
        <v>4.1980000000000004</v>
      </c>
      <c r="L4195">
        <v>23.254999999999999</v>
      </c>
    </row>
    <row r="4196" spans="1:12">
      <c r="A4196" s="15">
        <v>2012</v>
      </c>
      <c r="B4196">
        <v>7</v>
      </c>
      <c r="C4196">
        <v>9</v>
      </c>
      <c r="D4196" s="30">
        <f t="shared" si="65"/>
        <v>41099</v>
      </c>
      <c r="E4196">
        <v>326.98</v>
      </c>
      <c r="F4196">
        <v>108.29</v>
      </c>
      <c r="G4196">
        <v>7.7050000000000001</v>
      </c>
      <c r="H4196">
        <v>5.4809999999999999</v>
      </c>
      <c r="I4196">
        <v>8.58</v>
      </c>
      <c r="J4196">
        <v>4.3979999999999997</v>
      </c>
      <c r="K4196">
        <v>4.2169999999999996</v>
      </c>
      <c r="L4196">
        <v>23.367999999999999</v>
      </c>
    </row>
    <row r="4197" spans="1:12">
      <c r="A4197" s="15">
        <v>2012</v>
      </c>
      <c r="B4197">
        <v>7</v>
      </c>
      <c r="C4197">
        <v>10</v>
      </c>
      <c r="D4197" s="30">
        <f t="shared" si="65"/>
        <v>41100</v>
      </c>
      <c r="E4197">
        <v>326.55</v>
      </c>
      <c r="F4197">
        <v>108.12</v>
      </c>
      <c r="G4197">
        <v>7.7050000000000001</v>
      </c>
      <c r="H4197">
        <v>5.4790000000000001</v>
      </c>
      <c r="I4197">
        <v>8.6229999999999993</v>
      </c>
      <c r="J4197">
        <v>4.3929999999999998</v>
      </c>
      <c r="K4197">
        <v>4.2119999999999997</v>
      </c>
      <c r="L4197">
        <v>23.33</v>
      </c>
    </row>
    <row r="4198" spans="1:12">
      <c r="A4198" s="15">
        <v>2012</v>
      </c>
      <c r="B4198">
        <v>7</v>
      </c>
      <c r="C4198">
        <v>11</v>
      </c>
      <c r="D4198" s="30">
        <f t="shared" si="65"/>
        <v>41101</v>
      </c>
      <c r="E4198">
        <v>325.39999999999998</v>
      </c>
      <c r="F4198">
        <v>107.71</v>
      </c>
      <c r="G4198">
        <v>7.7050000000000001</v>
      </c>
      <c r="H4198">
        <v>5.476</v>
      </c>
      <c r="I4198">
        <v>8.7200000000000006</v>
      </c>
      <c r="J4198">
        <v>4.3869999999999996</v>
      </c>
      <c r="K4198">
        <v>4.2030000000000003</v>
      </c>
      <c r="L4198">
        <v>23.274999999999999</v>
      </c>
    </row>
    <row r="4199" spans="1:12">
      <c r="A4199" s="15">
        <v>2012</v>
      </c>
      <c r="B4199">
        <v>7</v>
      </c>
      <c r="C4199">
        <v>12</v>
      </c>
      <c r="D4199" s="30">
        <f t="shared" si="65"/>
        <v>41102</v>
      </c>
      <c r="E4199">
        <v>325.16000000000003</v>
      </c>
      <c r="F4199">
        <v>107.6</v>
      </c>
      <c r="G4199">
        <v>7.7050000000000001</v>
      </c>
      <c r="H4199">
        <v>5.4729999999999999</v>
      </c>
      <c r="I4199">
        <v>8.7490000000000006</v>
      </c>
      <c r="J4199">
        <v>4.383</v>
      </c>
      <c r="K4199">
        <v>4.1989999999999998</v>
      </c>
      <c r="L4199">
        <v>23.242000000000001</v>
      </c>
    </row>
    <row r="4200" spans="1:12">
      <c r="A4200" s="15">
        <v>2012</v>
      </c>
      <c r="B4200">
        <v>7</v>
      </c>
      <c r="C4200">
        <v>13</v>
      </c>
      <c r="D4200" s="30">
        <f t="shared" si="65"/>
        <v>41103</v>
      </c>
      <c r="E4200">
        <v>327.36</v>
      </c>
      <c r="F4200">
        <v>108.32</v>
      </c>
      <c r="G4200">
        <v>7.7050000000000001</v>
      </c>
      <c r="H4200">
        <v>5.47</v>
      </c>
      <c r="I4200">
        <v>8.56</v>
      </c>
      <c r="J4200">
        <v>4.3940000000000001</v>
      </c>
      <c r="K4200">
        <v>4.2140000000000004</v>
      </c>
      <c r="L4200">
        <v>23.312000000000001</v>
      </c>
    </row>
    <row r="4201" spans="1:12">
      <c r="A4201" s="15">
        <v>2012</v>
      </c>
      <c r="B4201">
        <v>7</v>
      </c>
      <c r="C4201">
        <v>16</v>
      </c>
      <c r="D4201" s="30">
        <f t="shared" si="65"/>
        <v>41106</v>
      </c>
      <c r="E4201">
        <v>328.27</v>
      </c>
      <c r="F4201">
        <v>108.9</v>
      </c>
      <c r="G4201">
        <v>7.7050000000000001</v>
      </c>
      <c r="H4201">
        <v>5.4619999999999997</v>
      </c>
      <c r="I4201">
        <v>8.3339999999999996</v>
      </c>
      <c r="J4201">
        <v>4.4160000000000004</v>
      </c>
      <c r="K4201">
        <v>4.2389999999999999</v>
      </c>
      <c r="L4201">
        <v>23.425999999999998</v>
      </c>
    </row>
    <row r="4202" spans="1:12">
      <c r="A4202" s="15">
        <v>2012</v>
      </c>
      <c r="B4202">
        <v>7</v>
      </c>
      <c r="C4202">
        <v>17</v>
      </c>
      <c r="D4202" s="30">
        <f t="shared" si="65"/>
        <v>41107</v>
      </c>
      <c r="E4202">
        <v>324.25</v>
      </c>
      <c r="F4202">
        <v>107.52</v>
      </c>
      <c r="G4202">
        <v>7.7060000000000004</v>
      </c>
      <c r="H4202">
        <v>5.4569999999999999</v>
      </c>
      <c r="I4202">
        <v>8.6389999999999993</v>
      </c>
      <c r="J4202">
        <v>4.4009999999999998</v>
      </c>
      <c r="K4202">
        <v>4.218</v>
      </c>
      <c r="L4202">
        <v>23.286999999999999</v>
      </c>
    </row>
    <row r="4203" spans="1:12">
      <c r="A4203" s="15">
        <v>2012</v>
      </c>
      <c r="B4203">
        <v>7</v>
      </c>
      <c r="C4203">
        <v>18</v>
      </c>
      <c r="D4203" s="30">
        <f t="shared" si="65"/>
        <v>41108</v>
      </c>
      <c r="E4203">
        <v>327.67</v>
      </c>
      <c r="F4203">
        <v>108.65</v>
      </c>
      <c r="G4203">
        <v>7.7060000000000004</v>
      </c>
      <c r="H4203">
        <v>5.4539999999999997</v>
      </c>
      <c r="I4203">
        <v>8.3970000000000002</v>
      </c>
      <c r="J4203">
        <v>4.407</v>
      </c>
      <c r="K4203">
        <v>4.2290000000000001</v>
      </c>
      <c r="L4203">
        <v>23.338000000000001</v>
      </c>
    </row>
    <row r="4204" spans="1:12">
      <c r="A4204" s="15">
        <v>2012</v>
      </c>
      <c r="B4204">
        <v>7</v>
      </c>
      <c r="C4204">
        <v>19</v>
      </c>
      <c r="D4204" s="30">
        <f t="shared" si="65"/>
        <v>41109</v>
      </c>
      <c r="E4204">
        <v>327.9</v>
      </c>
      <c r="F4204">
        <v>108.7</v>
      </c>
      <c r="G4204">
        <v>7.7060000000000004</v>
      </c>
      <c r="H4204">
        <v>5.4509999999999996</v>
      </c>
      <c r="I4204">
        <v>8.391</v>
      </c>
      <c r="J4204">
        <v>4.4039999999999999</v>
      </c>
      <c r="K4204">
        <v>4.2270000000000003</v>
      </c>
      <c r="L4204">
        <v>23.315999999999999</v>
      </c>
    </row>
    <row r="4205" spans="1:12">
      <c r="A4205" s="15">
        <v>2012</v>
      </c>
      <c r="B4205">
        <v>7</v>
      </c>
      <c r="C4205">
        <v>20</v>
      </c>
      <c r="D4205" s="30">
        <f t="shared" si="65"/>
        <v>41110</v>
      </c>
      <c r="E4205">
        <v>324.25</v>
      </c>
      <c r="F4205">
        <v>107.45</v>
      </c>
      <c r="G4205">
        <v>7.7060000000000004</v>
      </c>
      <c r="H4205">
        <v>5.4489999999999998</v>
      </c>
      <c r="I4205">
        <v>8.6709999999999994</v>
      </c>
      <c r="J4205">
        <v>4.391</v>
      </c>
      <c r="K4205">
        <v>4.2089999999999996</v>
      </c>
      <c r="L4205">
        <v>23.204000000000001</v>
      </c>
    </row>
    <row r="4206" spans="1:12">
      <c r="A4206" s="15">
        <v>2012</v>
      </c>
      <c r="B4206">
        <v>7</v>
      </c>
      <c r="C4206">
        <v>23</v>
      </c>
      <c r="D4206" s="30">
        <f t="shared" si="65"/>
        <v>41113</v>
      </c>
      <c r="E4206">
        <v>325.56</v>
      </c>
      <c r="F4206">
        <v>107.82</v>
      </c>
      <c r="G4206">
        <v>7.7060000000000004</v>
      </c>
      <c r="H4206">
        <v>5.44</v>
      </c>
      <c r="I4206">
        <v>8.6059999999999999</v>
      </c>
      <c r="J4206">
        <v>4.3849999999999998</v>
      </c>
      <c r="K4206">
        <v>4.2039999999999997</v>
      </c>
      <c r="L4206">
        <v>23.151</v>
      </c>
    </row>
    <row r="4207" spans="1:12">
      <c r="A4207" s="15">
        <v>2012</v>
      </c>
      <c r="B4207">
        <v>7</v>
      </c>
      <c r="C4207">
        <v>24</v>
      </c>
      <c r="D4207" s="30">
        <f t="shared" si="65"/>
        <v>41114</v>
      </c>
      <c r="E4207">
        <v>328.9</v>
      </c>
      <c r="F4207">
        <v>108.92</v>
      </c>
      <c r="G4207">
        <v>7.7060000000000004</v>
      </c>
      <c r="H4207">
        <v>5.4379999999999997</v>
      </c>
      <c r="I4207">
        <v>8.3699999999999992</v>
      </c>
      <c r="J4207">
        <v>4.391</v>
      </c>
      <c r="K4207">
        <v>4.2149999999999999</v>
      </c>
      <c r="L4207">
        <v>23.2</v>
      </c>
    </row>
    <row r="4208" spans="1:12">
      <c r="A4208" s="15">
        <v>2012</v>
      </c>
      <c r="B4208">
        <v>7</v>
      </c>
      <c r="C4208">
        <v>25</v>
      </c>
      <c r="D4208" s="30">
        <f t="shared" si="65"/>
        <v>41115</v>
      </c>
      <c r="E4208">
        <v>327.16000000000003</v>
      </c>
      <c r="F4208">
        <v>108.31</v>
      </c>
      <c r="G4208">
        <v>7.7060000000000004</v>
      </c>
      <c r="H4208">
        <v>5.4349999999999996</v>
      </c>
      <c r="I4208">
        <v>8.5090000000000003</v>
      </c>
      <c r="J4208">
        <v>4.383</v>
      </c>
      <c r="K4208">
        <v>4.2039999999999997</v>
      </c>
      <c r="L4208">
        <v>23.132999999999999</v>
      </c>
    </row>
    <row r="4209" spans="1:12">
      <c r="A4209" s="15">
        <v>2012</v>
      </c>
      <c r="B4209">
        <v>7</v>
      </c>
      <c r="C4209">
        <v>26</v>
      </c>
      <c r="D4209" s="30">
        <f t="shared" si="65"/>
        <v>41116</v>
      </c>
      <c r="E4209">
        <v>327.38</v>
      </c>
      <c r="F4209">
        <v>108.36</v>
      </c>
      <c r="G4209">
        <v>7.7060000000000004</v>
      </c>
      <c r="H4209">
        <v>5.4320000000000004</v>
      </c>
      <c r="I4209">
        <v>8.5030000000000001</v>
      </c>
      <c r="J4209">
        <v>4.3810000000000002</v>
      </c>
      <c r="K4209">
        <v>4.202</v>
      </c>
      <c r="L4209">
        <v>23.11</v>
      </c>
    </row>
    <row r="4210" spans="1:12">
      <c r="A4210" s="15">
        <v>2012</v>
      </c>
      <c r="B4210">
        <v>7</v>
      </c>
      <c r="C4210">
        <v>27</v>
      </c>
      <c r="D4210" s="30">
        <f t="shared" si="65"/>
        <v>41117</v>
      </c>
      <c r="E4210">
        <v>329.07</v>
      </c>
      <c r="F4210">
        <v>108.91</v>
      </c>
      <c r="G4210">
        <v>7.7060000000000004</v>
      </c>
      <c r="H4210">
        <v>5.4290000000000003</v>
      </c>
      <c r="I4210">
        <v>8.3889999999999993</v>
      </c>
      <c r="J4210">
        <v>4.3819999999999997</v>
      </c>
      <c r="K4210">
        <v>4.2060000000000004</v>
      </c>
      <c r="L4210">
        <v>23.120999999999999</v>
      </c>
    </row>
    <row r="4211" spans="1:12">
      <c r="A4211" s="15">
        <v>2012</v>
      </c>
      <c r="B4211">
        <v>7</v>
      </c>
      <c r="C4211">
        <v>30</v>
      </c>
      <c r="D4211" s="30">
        <f t="shared" si="65"/>
        <v>41120</v>
      </c>
      <c r="E4211">
        <v>326.38</v>
      </c>
      <c r="F4211">
        <v>107.93</v>
      </c>
      <c r="G4211">
        <v>7.71</v>
      </c>
      <c r="H4211">
        <v>5.4260000000000002</v>
      </c>
      <c r="I4211">
        <v>8.6170000000000009</v>
      </c>
      <c r="J4211">
        <v>4.3689999999999998</v>
      </c>
      <c r="K4211">
        <v>4.1879999999999997</v>
      </c>
      <c r="L4211">
        <v>23.013999999999999</v>
      </c>
    </row>
    <row r="4212" spans="1:12">
      <c r="A4212" s="15">
        <v>2012</v>
      </c>
      <c r="B4212">
        <v>7</v>
      </c>
      <c r="C4212">
        <v>31</v>
      </c>
      <c r="D4212" s="30">
        <f t="shared" si="65"/>
        <v>41121</v>
      </c>
      <c r="E4212">
        <v>325.77999999999997</v>
      </c>
      <c r="F4212">
        <v>107.7</v>
      </c>
      <c r="G4212">
        <v>7.71</v>
      </c>
      <c r="H4212">
        <v>5.423</v>
      </c>
      <c r="I4212">
        <v>8.673</v>
      </c>
      <c r="J4212">
        <v>4.3639999999999999</v>
      </c>
      <c r="K4212">
        <v>4.1820000000000004</v>
      </c>
      <c r="L4212">
        <v>22.972000000000001</v>
      </c>
    </row>
    <row r="4213" spans="1:12">
      <c r="A4213" s="15">
        <v>2012</v>
      </c>
      <c r="B4213">
        <v>8</v>
      </c>
      <c r="C4213">
        <v>1</v>
      </c>
      <c r="D4213" s="30">
        <f t="shared" si="65"/>
        <v>41122</v>
      </c>
      <c r="E4213">
        <v>323.72000000000003</v>
      </c>
      <c r="F4213">
        <v>107.01</v>
      </c>
      <c r="G4213">
        <v>7.71</v>
      </c>
      <c r="H4213">
        <v>5.423</v>
      </c>
      <c r="I4213">
        <v>8.827</v>
      </c>
      <c r="J4213">
        <v>4.3579999999999997</v>
      </c>
      <c r="K4213">
        <v>4.1740000000000004</v>
      </c>
      <c r="L4213">
        <v>22.923999999999999</v>
      </c>
    </row>
    <row r="4214" spans="1:12">
      <c r="A4214" s="15">
        <v>2012</v>
      </c>
      <c r="B4214">
        <v>8</v>
      </c>
      <c r="C4214">
        <v>2</v>
      </c>
      <c r="D4214" s="30">
        <f t="shared" si="65"/>
        <v>41123</v>
      </c>
      <c r="E4214">
        <v>327.04000000000002</v>
      </c>
      <c r="F4214">
        <v>108.1</v>
      </c>
      <c r="G4214">
        <v>7.71</v>
      </c>
      <c r="H4214">
        <v>5.42</v>
      </c>
      <c r="I4214">
        <v>8.5459999999999994</v>
      </c>
      <c r="J4214">
        <v>4.3739999999999997</v>
      </c>
      <c r="K4214">
        <v>4.194</v>
      </c>
      <c r="L4214">
        <v>23.029</v>
      </c>
    </row>
    <row r="4215" spans="1:12">
      <c r="A4215" s="15">
        <v>2012</v>
      </c>
      <c r="B4215">
        <v>8</v>
      </c>
      <c r="C4215">
        <v>3</v>
      </c>
      <c r="D4215" s="30">
        <f t="shared" si="65"/>
        <v>41124</v>
      </c>
      <c r="E4215">
        <v>325.07</v>
      </c>
      <c r="F4215">
        <v>107.41</v>
      </c>
      <c r="G4215">
        <v>7.71</v>
      </c>
      <c r="H4215">
        <v>5.4169999999999998</v>
      </c>
      <c r="I4215">
        <v>8.7040000000000006</v>
      </c>
      <c r="J4215">
        <v>4.3650000000000002</v>
      </c>
      <c r="K4215">
        <v>4.1829999999999998</v>
      </c>
      <c r="L4215">
        <v>22.956</v>
      </c>
    </row>
    <row r="4216" spans="1:12">
      <c r="A4216" s="15">
        <v>2012</v>
      </c>
      <c r="B4216">
        <v>8</v>
      </c>
      <c r="C4216">
        <v>6</v>
      </c>
      <c r="D4216" s="30">
        <f t="shared" si="65"/>
        <v>41127</v>
      </c>
      <c r="E4216">
        <v>325.26</v>
      </c>
      <c r="F4216">
        <v>107.4</v>
      </c>
      <c r="G4216">
        <v>7.71</v>
      </c>
      <c r="H4216">
        <v>5.4089999999999998</v>
      </c>
      <c r="I4216">
        <v>8.7230000000000008</v>
      </c>
      <c r="J4216">
        <v>4.3559999999999999</v>
      </c>
      <c r="K4216">
        <v>4.1740000000000004</v>
      </c>
      <c r="L4216">
        <v>22.876999999999999</v>
      </c>
    </row>
    <row r="4217" spans="1:12">
      <c r="A4217" s="15">
        <v>2012</v>
      </c>
      <c r="B4217">
        <v>8</v>
      </c>
      <c r="C4217">
        <v>7</v>
      </c>
      <c r="D4217" s="30">
        <f t="shared" si="65"/>
        <v>41128</v>
      </c>
      <c r="E4217">
        <v>326.51</v>
      </c>
      <c r="F4217">
        <v>107.8</v>
      </c>
      <c r="G4217">
        <v>7.71</v>
      </c>
      <c r="H4217">
        <v>5.4059999999999997</v>
      </c>
      <c r="I4217">
        <v>8.6219999999999999</v>
      </c>
      <c r="J4217">
        <v>4.3600000000000003</v>
      </c>
      <c r="K4217">
        <v>4.18</v>
      </c>
      <c r="L4217">
        <v>22.902000000000001</v>
      </c>
    </row>
    <row r="4218" spans="1:12">
      <c r="A4218" s="15">
        <v>2012</v>
      </c>
      <c r="B4218">
        <v>8</v>
      </c>
      <c r="C4218">
        <v>8</v>
      </c>
      <c r="D4218" s="30">
        <f t="shared" si="65"/>
        <v>41129</v>
      </c>
      <c r="E4218">
        <v>325.02999999999997</v>
      </c>
      <c r="F4218">
        <v>107.28</v>
      </c>
      <c r="G4218">
        <v>7.66</v>
      </c>
      <c r="H4218">
        <v>5.4359999999999999</v>
      </c>
      <c r="I4218">
        <v>8.7469999999999999</v>
      </c>
      <c r="J4218">
        <v>4.3780000000000001</v>
      </c>
      <c r="K4218">
        <v>4.1950000000000003</v>
      </c>
      <c r="L4218">
        <v>23.067</v>
      </c>
    </row>
    <row r="4219" spans="1:12">
      <c r="A4219" s="15">
        <v>2012</v>
      </c>
      <c r="B4219">
        <v>8</v>
      </c>
      <c r="C4219">
        <v>9</v>
      </c>
      <c r="D4219" s="30">
        <f t="shared" si="65"/>
        <v>41130</v>
      </c>
      <c r="E4219">
        <v>327.94</v>
      </c>
      <c r="F4219">
        <v>108.23</v>
      </c>
      <c r="G4219">
        <v>7.66</v>
      </c>
      <c r="H4219">
        <v>5.4329999999999998</v>
      </c>
      <c r="I4219">
        <v>8.5340000000000007</v>
      </c>
      <c r="J4219">
        <v>4.3849999999999998</v>
      </c>
      <c r="K4219">
        <v>4.2060000000000004</v>
      </c>
      <c r="L4219">
        <v>23.116</v>
      </c>
    </row>
    <row r="4220" spans="1:12">
      <c r="A4220" s="15">
        <v>2012</v>
      </c>
      <c r="B4220">
        <v>8</v>
      </c>
      <c r="C4220">
        <v>10</v>
      </c>
      <c r="D4220" s="30">
        <f t="shared" si="65"/>
        <v>41131</v>
      </c>
      <c r="E4220">
        <v>327.62</v>
      </c>
      <c r="F4220">
        <v>108.1</v>
      </c>
      <c r="G4220">
        <v>7.66</v>
      </c>
      <c r="H4220">
        <v>5.43</v>
      </c>
      <c r="I4220">
        <v>8.5679999999999996</v>
      </c>
      <c r="J4220">
        <v>4.3810000000000002</v>
      </c>
      <c r="K4220">
        <v>4.2009999999999996</v>
      </c>
      <c r="L4220">
        <v>23.081</v>
      </c>
    </row>
    <row r="4221" spans="1:12">
      <c r="A4221" s="15">
        <v>2012</v>
      </c>
      <c r="B4221">
        <v>8</v>
      </c>
      <c r="C4221">
        <v>13</v>
      </c>
      <c r="D4221" s="30">
        <f t="shared" si="65"/>
        <v>41134</v>
      </c>
      <c r="E4221">
        <v>325.94</v>
      </c>
      <c r="F4221">
        <v>107.46</v>
      </c>
      <c r="G4221">
        <v>7.6619999999999999</v>
      </c>
      <c r="H4221">
        <v>5.4189999999999996</v>
      </c>
      <c r="I4221">
        <v>8.7240000000000002</v>
      </c>
      <c r="J4221">
        <v>4.3659999999999997</v>
      </c>
      <c r="K4221">
        <v>4.1829999999999998</v>
      </c>
      <c r="L4221">
        <v>22.940999999999999</v>
      </c>
    </row>
    <row r="4222" spans="1:12">
      <c r="A4222" s="15">
        <v>2012</v>
      </c>
      <c r="B4222">
        <v>8</v>
      </c>
      <c r="C4222">
        <v>14</v>
      </c>
      <c r="D4222" s="30">
        <f t="shared" si="65"/>
        <v>41135</v>
      </c>
      <c r="E4222">
        <v>327.10000000000002</v>
      </c>
      <c r="F4222">
        <v>107.83</v>
      </c>
      <c r="G4222">
        <v>7.6619999999999999</v>
      </c>
      <c r="H4222">
        <v>5.4169999999999998</v>
      </c>
      <c r="I4222">
        <v>8.6489999999999991</v>
      </c>
      <c r="J4222">
        <v>4.3659999999999997</v>
      </c>
      <c r="K4222">
        <v>4.1849999999999996</v>
      </c>
      <c r="L4222">
        <v>22.94</v>
      </c>
    </row>
    <row r="4223" spans="1:12">
      <c r="A4223" s="15">
        <v>2012</v>
      </c>
      <c r="B4223">
        <v>8</v>
      </c>
      <c r="C4223">
        <v>16</v>
      </c>
      <c r="D4223" s="30">
        <f t="shared" si="65"/>
        <v>41137</v>
      </c>
      <c r="E4223">
        <v>325.23</v>
      </c>
      <c r="F4223">
        <v>107.15</v>
      </c>
      <c r="G4223">
        <v>7.6619999999999999</v>
      </c>
      <c r="H4223">
        <v>5.4109999999999996</v>
      </c>
      <c r="I4223">
        <v>8.81</v>
      </c>
      <c r="J4223">
        <v>4.3540000000000001</v>
      </c>
      <c r="K4223">
        <v>4.17</v>
      </c>
      <c r="L4223">
        <v>22.841999999999999</v>
      </c>
    </row>
    <row r="4224" spans="1:12">
      <c r="A4224" s="15">
        <v>2012</v>
      </c>
      <c r="B4224">
        <v>8</v>
      </c>
      <c r="C4224">
        <v>17</v>
      </c>
      <c r="D4224" s="30">
        <f t="shared" si="65"/>
        <v>41138</v>
      </c>
      <c r="E4224">
        <v>323.68</v>
      </c>
      <c r="F4224">
        <v>106.6</v>
      </c>
      <c r="G4224">
        <v>7.6619999999999999</v>
      </c>
      <c r="H4224">
        <v>5.4080000000000004</v>
      </c>
      <c r="I4224">
        <v>8.9019999999999992</v>
      </c>
      <c r="J4224">
        <v>4.3550000000000004</v>
      </c>
      <c r="K4224">
        <v>4.1689999999999996</v>
      </c>
      <c r="L4224">
        <v>22.824999999999999</v>
      </c>
    </row>
    <row r="4225" spans="1:12">
      <c r="A4225" s="15">
        <v>2012</v>
      </c>
      <c r="B4225">
        <v>8</v>
      </c>
      <c r="C4225">
        <v>21</v>
      </c>
      <c r="D4225" s="30">
        <f t="shared" si="65"/>
        <v>41142</v>
      </c>
      <c r="E4225">
        <v>324.7</v>
      </c>
      <c r="F4225">
        <v>106.85</v>
      </c>
      <c r="G4225">
        <v>7.6619999999999999</v>
      </c>
      <c r="H4225">
        <v>5.3970000000000002</v>
      </c>
      <c r="I4225">
        <v>8.8689999999999998</v>
      </c>
      <c r="J4225">
        <v>4.3449999999999998</v>
      </c>
      <c r="K4225">
        <v>4.16</v>
      </c>
      <c r="L4225">
        <v>22.738</v>
      </c>
    </row>
    <row r="4226" spans="1:12">
      <c r="A4226" s="15">
        <v>2012</v>
      </c>
      <c r="B4226">
        <v>8</v>
      </c>
      <c r="C4226">
        <v>22</v>
      </c>
      <c r="D4226" s="30">
        <f t="shared" ref="D4226:D4289" si="66">DATE(A4226,B4226,C4226)</f>
        <v>41143</v>
      </c>
      <c r="E4226">
        <v>326.13</v>
      </c>
      <c r="F4226">
        <v>107.31</v>
      </c>
      <c r="G4226">
        <v>7.6639999999999997</v>
      </c>
      <c r="H4226">
        <v>5.4029999999999996</v>
      </c>
      <c r="I4226">
        <v>8.7710000000000008</v>
      </c>
      <c r="J4226">
        <v>4.351</v>
      </c>
      <c r="K4226">
        <v>4.1680000000000001</v>
      </c>
      <c r="L4226">
        <v>22.809000000000001</v>
      </c>
    </row>
    <row r="4227" spans="1:12">
      <c r="A4227" s="15">
        <v>2012</v>
      </c>
      <c r="B4227">
        <v>8</v>
      </c>
      <c r="C4227">
        <v>23</v>
      </c>
      <c r="D4227" s="30">
        <f t="shared" si="66"/>
        <v>41144</v>
      </c>
      <c r="E4227">
        <v>325.83999999999997</v>
      </c>
      <c r="F4227">
        <v>107.19</v>
      </c>
      <c r="G4227">
        <v>7.6639999999999997</v>
      </c>
      <c r="H4227">
        <v>5.4009999999999998</v>
      </c>
      <c r="I4227">
        <v>8.8040000000000003</v>
      </c>
      <c r="J4227">
        <v>4.3470000000000004</v>
      </c>
      <c r="K4227">
        <v>4.1639999999999997</v>
      </c>
      <c r="L4227">
        <v>22.774999999999999</v>
      </c>
    </row>
    <row r="4228" spans="1:12">
      <c r="A4228" s="15">
        <v>2012</v>
      </c>
      <c r="B4228">
        <v>8</v>
      </c>
      <c r="C4228">
        <v>24</v>
      </c>
      <c r="D4228" s="30">
        <f t="shared" si="66"/>
        <v>41145</v>
      </c>
      <c r="E4228">
        <v>325.12</v>
      </c>
      <c r="F4228">
        <v>106.92</v>
      </c>
      <c r="G4228">
        <v>7.6639999999999997</v>
      </c>
      <c r="H4228">
        <v>5.3979999999999997</v>
      </c>
      <c r="I4228">
        <v>8.8689999999999998</v>
      </c>
      <c r="J4228">
        <v>4.3419999999999996</v>
      </c>
      <c r="K4228">
        <v>4.1580000000000004</v>
      </c>
      <c r="L4228">
        <v>22.731000000000002</v>
      </c>
    </row>
    <row r="4229" spans="1:12">
      <c r="A4229" s="15">
        <v>2012</v>
      </c>
      <c r="B4229">
        <v>8</v>
      </c>
      <c r="C4229">
        <v>27</v>
      </c>
      <c r="D4229" s="30">
        <f t="shared" si="66"/>
        <v>41148</v>
      </c>
      <c r="E4229">
        <v>325.99</v>
      </c>
      <c r="F4229">
        <v>107.14</v>
      </c>
      <c r="G4229">
        <v>7.6660000000000004</v>
      </c>
      <c r="H4229">
        <v>5.3869999999999996</v>
      </c>
      <c r="I4229">
        <v>8.8360000000000003</v>
      </c>
      <c r="J4229">
        <v>4.3339999999999996</v>
      </c>
      <c r="K4229">
        <v>4.1500000000000004</v>
      </c>
      <c r="L4229">
        <v>22.65</v>
      </c>
    </row>
    <row r="4230" spans="1:12">
      <c r="A4230" s="15">
        <v>2012</v>
      </c>
      <c r="B4230">
        <v>8</v>
      </c>
      <c r="C4230">
        <v>28</v>
      </c>
      <c r="D4230" s="30">
        <f t="shared" si="66"/>
        <v>41149</v>
      </c>
      <c r="E4230">
        <v>326.06</v>
      </c>
      <c r="F4230">
        <v>107.14</v>
      </c>
      <c r="G4230">
        <v>7.6660000000000004</v>
      </c>
      <c r="H4230">
        <v>5.3840000000000003</v>
      </c>
      <c r="I4230">
        <v>8.782</v>
      </c>
      <c r="J4230">
        <v>4.343</v>
      </c>
      <c r="K4230">
        <v>4.1609999999999996</v>
      </c>
      <c r="L4230">
        <v>22.696999999999999</v>
      </c>
    </row>
    <row r="4231" spans="1:12">
      <c r="A4231" s="15">
        <v>2012</v>
      </c>
      <c r="B4231">
        <v>8</v>
      </c>
      <c r="C4231">
        <v>29</v>
      </c>
      <c r="D4231" s="30">
        <f t="shared" si="66"/>
        <v>41150</v>
      </c>
      <c r="E4231">
        <v>327.36</v>
      </c>
      <c r="F4231">
        <v>107.55</v>
      </c>
      <c r="G4231">
        <v>7.6660000000000004</v>
      </c>
      <c r="H4231">
        <v>5.3819999999999997</v>
      </c>
      <c r="I4231">
        <v>8.6959999999999997</v>
      </c>
      <c r="J4231">
        <v>4.3440000000000003</v>
      </c>
      <c r="K4231">
        <v>4.1630000000000003</v>
      </c>
      <c r="L4231">
        <v>22.699000000000002</v>
      </c>
    </row>
    <row r="4232" spans="1:12">
      <c r="A4232" s="15">
        <v>2012</v>
      </c>
      <c r="B4232">
        <v>8</v>
      </c>
      <c r="C4232">
        <v>30</v>
      </c>
      <c r="D4232" s="30">
        <f t="shared" si="66"/>
        <v>41151</v>
      </c>
      <c r="E4232">
        <v>326.79000000000002</v>
      </c>
      <c r="F4232">
        <v>107.34</v>
      </c>
      <c r="G4232">
        <v>7.6660000000000004</v>
      </c>
      <c r="H4232">
        <v>5.3789999999999996</v>
      </c>
      <c r="I4232">
        <v>8.7490000000000006</v>
      </c>
      <c r="J4232">
        <v>4.3390000000000004</v>
      </c>
      <c r="K4232">
        <v>4.157</v>
      </c>
      <c r="L4232">
        <v>22.658999999999999</v>
      </c>
    </row>
    <row r="4233" spans="1:12">
      <c r="A4233" s="15">
        <v>2012</v>
      </c>
      <c r="B4233">
        <v>8</v>
      </c>
      <c r="C4233">
        <v>31</v>
      </c>
      <c r="D4233" s="30">
        <f t="shared" si="66"/>
        <v>41152</v>
      </c>
      <c r="E4233">
        <v>327.20999999999998</v>
      </c>
      <c r="F4233">
        <v>107.46</v>
      </c>
      <c r="G4233">
        <v>7.6660000000000004</v>
      </c>
      <c r="H4233">
        <v>5.3760000000000003</v>
      </c>
      <c r="I4233">
        <v>8.7279999999999998</v>
      </c>
      <c r="J4233">
        <v>4.3369999999999997</v>
      </c>
      <c r="K4233">
        <v>4.1559999999999997</v>
      </c>
      <c r="L4233">
        <v>22.640999999999998</v>
      </c>
    </row>
    <row r="4234" spans="1:12">
      <c r="A4234" s="15">
        <v>2012</v>
      </c>
      <c r="B4234">
        <v>9</v>
      </c>
      <c r="C4234">
        <v>3</v>
      </c>
      <c r="D4234" s="30">
        <f t="shared" si="66"/>
        <v>41155</v>
      </c>
      <c r="E4234">
        <v>330.94</v>
      </c>
      <c r="F4234">
        <v>108.66</v>
      </c>
      <c r="G4234">
        <v>7.6680000000000001</v>
      </c>
      <c r="H4234">
        <v>5.3789999999999996</v>
      </c>
      <c r="I4234">
        <v>8.4220000000000006</v>
      </c>
      <c r="J4234">
        <v>4.3570000000000002</v>
      </c>
      <c r="K4234">
        <v>4.181</v>
      </c>
      <c r="L4234">
        <v>22.797000000000001</v>
      </c>
    </row>
    <row r="4235" spans="1:12">
      <c r="A4235" s="15">
        <v>2012</v>
      </c>
      <c r="B4235">
        <v>9</v>
      </c>
      <c r="C4235">
        <v>4</v>
      </c>
      <c r="D4235" s="30">
        <f t="shared" si="66"/>
        <v>41156</v>
      </c>
      <c r="E4235">
        <v>326.43</v>
      </c>
      <c r="F4235">
        <v>107.13</v>
      </c>
      <c r="G4235">
        <v>7.6849999999999996</v>
      </c>
      <c r="H4235">
        <v>5.5149999999999997</v>
      </c>
      <c r="I4235">
        <v>8.7769999999999992</v>
      </c>
      <c r="J4235">
        <v>4.4340000000000002</v>
      </c>
      <c r="K4235">
        <v>4.2480000000000002</v>
      </c>
      <c r="L4235">
        <v>23.518999999999998</v>
      </c>
    </row>
    <row r="4236" spans="1:12">
      <c r="A4236" s="15">
        <v>2012</v>
      </c>
      <c r="B4236">
        <v>9</v>
      </c>
      <c r="C4236">
        <v>5</v>
      </c>
      <c r="D4236" s="30">
        <f t="shared" si="66"/>
        <v>41157</v>
      </c>
      <c r="E4236">
        <v>327.42</v>
      </c>
      <c r="F4236">
        <v>107.44</v>
      </c>
      <c r="G4236">
        <v>7.6849999999999996</v>
      </c>
      <c r="H4236">
        <v>5.5119999999999996</v>
      </c>
      <c r="I4236">
        <v>8.7149999999999999</v>
      </c>
      <c r="J4236">
        <v>4.4340000000000002</v>
      </c>
      <c r="K4236">
        <v>4.2489999999999997</v>
      </c>
      <c r="L4236">
        <v>23.513000000000002</v>
      </c>
    </row>
    <row r="4237" spans="1:12">
      <c r="A4237" s="15">
        <v>2012</v>
      </c>
      <c r="B4237">
        <v>9</v>
      </c>
      <c r="C4237">
        <v>6</v>
      </c>
      <c r="D4237" s="30">
        <f t="shared" si="66"/>
        <v>41158</v>
      </c>
      <c r="E4237">
        <v>327.48</v>
      </c>
      <c r="F4237">
        <v>107.43</v>
      </c>
      <c r="G4237">
        <v>7.6849999999999996</v>
      </c>
      <c r="H4237">
        <v>5.5090000000000003</v>
      </c>
      <c r="I4237">
        <v>8.7219999999999995</v>
      </c>
      <c r="J4237">
        <v>4.431</v>
      </c>
      <c r="K4237">
        <v>4.2460000000000004</v>
      </c>
      <c r="L4237">
        <v>23.486000000000001</v>
      </c>
    </row>
    <row r="4238" spans="1:12">
      <c r="A4238" s="15">
        <v>2012</v>
      </c>
      <c r="B4238">
        <v>9</v>
      </c>
      <c r="C4238">
        <v>7</v>
      </c>
      <c r="D4238" s="30">
        <f t="shared" si="66"/>
        <v>41159</v>
      </c>
      <c r="E4238">
        <v>327.04000000000002</v>
      </c>
      <c r="F4238">
        <v>107.26</v>
      </c>
      <c r="G4238">
        <v>7.6849999999999996</v>
      </c>
      <c r="H4238">
        <v>5.5060000000000002</v>
      </c>
      <c r="I4238">
        <v>8.7650000000000006</v>
      </c>
      <c r="J4238">
        <v>4.4260000000000002</v>
      </c>
      <c r="K4238">
        <v>4.2409999999999997</v>
      </c>
      <c r="L4238">
        <v>23.449000000000002</v>
      </c>
    </row>
    <row r="4239" spans="1:12">
      <c r="A4239" s="15">
        <v>2012</v>
      </c>
      <c r="B4239">
        <v>9</v>
      </c>
      <c r="C4239">
        <v>10</v>
      </c>
      <c r="D4239" s="30">
        <f t="shared" si="66"/>
        <v>41162</v>
      </c>
      <c r="E4239">
        <v>329.19</v>
      </c>
      <c r="F4239">
        <v>107.91</v>
      </c>
      <c r="G4239">
        <v>7.6849999999999996</v>
      </c>
      <c r="H4239">
        <v>5.4980000000000002</v>
      </c>
      <c r="I4239">
        <v>8.6389999999999993</v>
      </c>
      <c r="J4239">
        <v>4.423</v>
      </c>
      <c r="K4239">
        <v>4.24</v>
      </c>
      <c r="L4239">
        <v>23.413</v>
      </c>
    </row>
    <row r="4240" spans="1:12">
      <c r="A4240" s="15">
        <v>2012</v>
      </c>
      <c r="B4240">
        <v>9</v>
      </c>
      <c r="C4240">
        <v>11</v>
      </c>
      <c r="D4240" s="30">
        <f t="shared" si="66"/>
        <v>41163</v>
      </c>
      <c r="E4240">
        <v>329.68</v>
      </c>
      <c r="F4240">
        <v>108.05</v>
      </c>
      <c r="G4240">
        <v>7.6870000000000003</v>
      </c>
      <c r="H4240">
        <v>5.492</v>
      </c>
      <c r="I4240">
        <v>8.6140000000000008</v>
      </c>
      <c r="J4240">
        <v>4.4189999999999996</v>
      </c>
      <c r="K4240">
        <v>4.2370000000000001</v>
      </c>
      <c r="L4240">
        <v>23.370999999999999</v>
      </c>
    </row>
    <row r="4241" spans="1:12">
      <c r="A4241" s="15">
        <v>2012</v>
      </c>
      <c r="B4241">
        <v>9</v>
      </c>
      <c r="C4241">
        <v>12</v>
      </c>
      <c r="D4241" s="30">
        <f t="shared" si="66"/>
        <v>41164</v>
      </c>
      <c r="E4241">
        <v>331</v>
      </c>
      <c r="F4241">
        <v>108.47</v>
      </c>
      <c r="G4241">
        <v>7.6870000000000003</v>
      </c>
      <c r="H4241">
        <v>5.4889999999999999</v>
      </c>
      <c r="I4241">
        <v>8.5280000000000005</v>
      </c>
      <c r="J4241">
        <v>4.4189999999999996</v>
      </c>
      <c r="K4241">
        <v>4.2389999999999999</v>
      </c>
      <c r="L4241">
        <v>23.372</v>
      </c>
    </row>
    <row r="4242" spans="1:12">
      <c r="A4242" s="15">
        <v>2012</v>
      </c>
      <c r="B4242">
        <v>9</v>
      </c>
      <c r="C4242">
        <v>13</v>
      </c>
      <c r="D4242" s="30">
        <f t="shared" si="66"/>
        <v>41165</v>
      </c>
      <c r="E4242">
        <v>331.53</v>
      </c>
      <c r="F4242">
        <v>108.62</v>
      </c>
      <c r="G4242">
        <v>7.6870000000000003</v>
      </c>
      <c r="H4242">
        <v>5.4870000000000001</v>
      </c>
      <c r="I4242">
        <v>8.5</v>
      </c>
      <c r="J4242">
        <v>4.4180000000000001</v>
      </c>
      <c r="K4242">
        <v>4.2380000000000004</v>
      </c>
      <c r="L4242">
        <v>23.356000000000002</v>
      </c>
    </row>
    <row r="4243" spans="1:12">
      <c r="A4243" s="15">
        <v>2012</v>
      </c>
      <c r="B4243">
        <v>9</v>
      </c>
      <c r="C4243">
        <v>14</v>
      </c>
      <c r="D4243" s="30">
        <f t="shared" si="66"/>
        <v>41166</v>
      </c>
      <c r="E4243">
        <v>329.94</v>
      </c>
      <c r="F4243">
        <v>108.06</v>
      </c>
      <c r="G4243">
        <v>7.6870000000000003</v>
      </c>
      <c r="H4243">
        <v>5.484</v>
      </c>
      <c r="I4243">
        <v>8.6270000000000007</v>
      </c>
      <c r="J4243">
        <v>4.41</v>
      </c>
      <c r="K4243">
        <v>4.2279999999999998</v>
      </c>
      <c r="L4243">
        <v>23.294</v>
      </c>
    </row>
    <row r="4244" spans="1:12">
      <c r="A4244" s="15">
        <v>2012</v>
      </c>
      <c r="B4244">
        <v>9</v>
      </c>
      <c r="C4244">
        <v>17</v>
      </c>
      <c r="D4244" s="30">
        <f t="shared" si="66"/>
        <v>41169</v>
      </c>
      <c r="E4244">
        <v>330.97</v>
      </c>
      <c r="F4244">
        <v>108.33</v>
      </c>
      <c r="G4244">
        <v>7.6870000000000003</v>
      </c>
      <c r="H4244">
        <v>5.4749999999999996</v>
      </c>
      <c r="I4244">
        <v>8.5839999999999996</v>
      </c>
      <c r="J4244">
        <v>4.4029999999999996</v>
      </c>
      <c r="K4244">
        <v>4.2220000000000004</v>
      </c>
      <c r="L4244">
        <v>23.233000000000001</v>
      </c>
    </row>
    <row r="4245" spans="1:12">
      <c r="A4245" s="15">
        <v>2012</v>
      </c>
      <c r="B4245">
        <v>9</v>
      </c>
      <c r="C4245">
        <v>18</v>
      </c>
      <c r="D4245" s="30">
        <f t="shared" si="66"/>
        <v>41170</v>
      </c>
      <c r="E4245">
        <v>330.49</v>
      </c>
      <c r="F4245">
        <v>108.15</v>
      </c>
      <c r="G4245">
        <v>7.6870000000000003</v>
      </c>
      <c r="H4245">
        <v>5.4729999999999999</v>
      </c>
      <c r="I4245">
        <v>8.6289999999999996</v>
      </c>
      <c r="J4245">
        <v>4.399</v>
      </c>
      <c r="K4245">
        <v>4.2169999999999996</v>
      </c>
      <c r="L4245">
        <v>23.195</v>
      </c>
    </row>
    <row r="4246" spans="1:12">
      <c r="A4246" s="15">
        <v>2012</v>
      </c>
      <c r="B4246">
        <v>9</v>
      </c>
      <c r="C4246">
        <v>20</v>
      </c>
      <c r="D4246" s="30">
        <f t="shared" si="66"/>
        <v>41172</v>
      </c>
      <c r="E4246">
        <v>332.59</v>
      </c>
      <c r="F4246">
        <v>108.8</v>
      </c>
      <c r="G4246">
        <v>7.6870000000000003</v>
      </c>
      <c r="H4246">
        <v>5.4669999999999996</v>
      </c>
      <c r="I4246">
        <v>8.4979999999999993</v>
      </c>
      <c r="J4246">
        <v>4.3979999999999997</v>
      </c>
      <c r="K4246">
        <v>4.2190000000000003</v>
      </c>
      <c r="L4246">
        <v>23.184999999999999</v>
      </c>
    </row>
    <row r="4247" spans="1:12">
      <c r="A4247" s="15">
        <v>2012</v>
      </c>
      <c r="B4247">
        <v>9</v>
      </c>
      <c r="C4247">
        <v>21</v>
      </c>
      <c r="D4247" s="30">
        <f t="shared" si="66"/>
        <v>41173</v>
      </c>
      <c r="E4247">
        <v>327.95</v>
      </c>
      <c r="F4247">
        <v>107.23</v>
      </c>
      <c r="G4247">
        <v>7.6870000000000003</v>
      </c>
      <c r="H4247">
        <v>5.4640000000000004</v>
      </c>
      <c r="I4247">
        <v>8.85</v>
      </c>
      <c r="J4247">
        <v>4.383</v>
      </c>
      <c r="K4247">
        <v>4.1970000000000001</v>
      </c>
      <c r="L4247">
        <v>23.056000000000001</v>
      </c>
    </row>
    <row r="4248" spans="1:12">
      <c r="A4248" s="15">
        <v>2012</v>
      </c>
      <c r="B4248">
        <v>9</v>
      </c>
      <c r="C4248">
        <v>24</v>
      </c>
      <c r="D4248" s="30">
        <f t="shared" si="66"/>
        <v>41176</v>
      </c>
      <c r="E4248">
        <v>332.13</v>
      </c>
      <c r="F4248">
        <v>108.56</v>
      </c>
      <c r="G4248">
        <v>7.6870000000000003</v>
      </c>
      <c r="H4248">
        <v>5.4560000000000004</v>
      </c>
      <c r="I4248">
        <v>8.5739999999999998</v>
      </c>
      <c r="J4248">
        <v>4.3840000000000003</v>
      </c>
      <c r="K4248">
        <v>4.2039999999999997</v>
      </c>
      <c r="L4248">
        <v>23.065000000000001</v>
      </c>
    </row>
    <row r="4249" spans="1:12">
      <c r="A4249" s="15">
        <v>2012</v>
      </c>
      <c r="B4249">
        <v>9</v>
      </c>
      <c r="C4249">
        <v>25</v>
      </c>
      <c r="D4249" s="30">
        <f t="shared" si="66"/>
        <v>41177</v>
      </c>
      <c r="E4249">
        <v>330.2</v>
      </c>
      <c r="F4249">
        <v>107.89</v>
      </c>
      <c r="G4249">
        <v>7.6870000000000003</v>
      </c>
      <c r="H4249">
        <v>5.4530000000000003</v>
      </c>
      <c r="I4249">
        <v>8.7140000000000004</v>
      </c>
      <c r="J4249">
        <v>4.3789999999999996</v>
      </c>
      <c r="K4249">
        <v>4.1959999999999997</v>
      </c>
      <c r="L4249">
        <v>23.012</v>
      </c>
    </row>
    <row r="4250" spans="1:12">
      <c r="A4250" s="15">
        <v>2012</v>
      </c>
      <c r="B4250">
        <v>9</v>
      </c>
      <c r="C4250">
        <v>26</v>
      </c>
      <c r="D4250" s="30">
        <f t="shared" si="66"/>
        <v>41178</v>
      </c>
      <c r="E4250">
        <v>331.27</v>
      </c>
      <c r="F4250">
        <v>108.22</v>
      </c>
      <c r="G4250">
        <v>7.6870000000000003</v>
      </c>
      <c r="H4250">
        <v>5.45</v>
      </c>
      <c r="I4250">
        <v>8.6460000000000008</v>
      </c>
      <c r="J4250">
        <v>4.3789999999999996</v>
      </c>
      <c r="K4250">
        <v>4.1970000000000001</v>
      </c>
      <c r="L4250">
        <v>23.007000000000001</v>
      </c>
    </row>
    <row r="4251" spans="1:12">
      <c r="A4251" s="15">
        <v>2012</v>
      </c>
      <c r="B4251">
        <v>9</v>
      </c>
      <c r="C4251">
        <v>27</v>
      </c>
      <c r="D4251" s="30">
        <f t="shared" si="66"/>
        <v>41179</v>
      </c>
      <c r="E4251">
        <v>328.78</v>
      </c>
      <c r="F4251">
        <v>107.36</v>
      </c>
      <c r="G4251">
        <v>7.6870000000000003</v>
      </c>
      <c r="H4251">
        <v>5.4480000000000004</v>
      </c>
      <c r="I4251">
        <v>8.8409999999999993</v>
      </c>
      <c r="J4251">
        <v>4.3689999999999998</v>
      </c>
      <c r="K4251">
        <v>4.1840000000000002</v>
      </c>
      <c r="L4251">
        <v>22.925000000000001</v>
      </c>
    </row>
    <row r="4252" spans="1:12">
      <c r="A4252" s="15">
        <v>2012</v>
      </c>
      <c r="B4252">
        <v>9</v>
      </c>
      <c r="C4252">
        <v>28</v>
      </c>
      <c r="D4252" s="30">
        <f t="shared" si="66"/>
        <v>41180</v>
      </c>
      <c r="E4252">
        <v>331.63</v>
      </c>
      <c r="F4252">
        <v>108.29</v>
      </c>
      <c r="G4252">
        <v>7.6870000000000003</v>
      </c>
      <c r="H4252">
        <v>5.4450000000000003</v>
      </c>
      <c r="I4252">
        <v>8.641</v>
      </c>
      <c r="J4252">
        <v>4.3730000000000002</v>
      </c>
      <c r="K4252">
        <v>4.1920000000000002</v>
      </c>
      <c r="L4252">
        <v>22.96</v>
      </c>
    </row>
    <row r="4253" spans="1:12">
      <c r="A4253" s="15">
        <v>2012</v>
      </c>
      <c r="B4253">
        <v>10</v>
      </c>
      <c r="C4253">
        <v>1</v>
      </c>
      <c r="D4253" s="30">
        <f t="shared" si="66"/>
        <v>41183</v>
      </c>
      <c r="E4253">
        <v>329.77</v>
      </c>
      <c r="F4253">
        <v>107.6</v>
      </c>
      <c r="G4253">
        <v>7.6870000000000003</v>
      </c>
      <c r="H4253">
        <v>5.4370000000000003</v>
      </c>
      <c r="I4253">
        <v>8.8119999999999994</v>
      </c>
      <c r="J4253">
        <v>4.359</v>
      </c>
      <c r="K4253">
        <v>4.1749999999999998</v>
      </c>
      <c r="L4253">
        <v>22.837</v>
      </c>
    </row>
    <row r="4254" spans="1:12">
      <c r="A4254" s="15">
        <v>2012</v>
      </c>
      <c r="B4254">
        <v>10</v>
      </c>
      <c r="C4254">
        <v>3</v>
      </c>
      <c r="D4254" s="30">
        <f t="shared" si="66"/>
        <v>41185</v>
      </c>
      <c r="E4254">
        <v>329.02</v>
      </c>
      <c r="F4254">
        <v>107.3</v>
      </c>
      <c r="G4254">
        <v>7.6870000000000003</v>
      </c>
      <c r="H4254">
        <v>5.431</v>
      </c>
      <c r="I4254">
        <v>8.89</v>
      </c>
      <c r="J4254">
        <v>4.3499999999999996</v>
      </c>
      <c r="K4254">
        <v>4.165</v>
      </c>
      <c r="L4254">
        <v>22.765000000000001</v>
      </c>
    </row>
    <row r="4255" spans="1:12">
      <c r="A4255" s="15">
        <v>2012</v>
      </c>
      <c r="B4255">
        <v>10</v>
      </c>
      <c r="C4255">
        <v>4</v>
      </c>
      <c r="D4255" s="30">
        <f t="shared" si="66"/>
        <v>41186</v>
      </c>
      <c r="E4255">
        <v>328.91</v>
      </c>
      <c r="F4255">
        <v>107.24</v>
      </c>
      <c r="G4255">
        <v>7.6870000000000003</v>
      </c>
      <c r="H4255">
        <v>5.4279999999999999</v>
      </c>
      <c r="I4255">
        <v>8.9090000000000007</v>
      </c>
      <c r="J4255">
        <v>4.3470000000000004</v>
      </c>
      <c r="K4255">
        <v>4.1609999999999996</v>
      </c>
      <c r="L4255">
        <v>22.736000000000001</v>
      </c>
    </row>
    <row r="4256" spans="1:12">
      <c r="A4256" s="15">
        <v>2012</v>
      </c>
      <c r="B4256">
        <v>10</v>
      </c>
      <c r="C4256">
        <v>5</v>
      </c>
      <c r="D4256" s="30">
        <f t="shared" si="66"/>
        <v>41187</v>
      </c>
      <c r="E4256">
        <v>329.84</v>
      </c>
      <c r="F4256">
        <v>107.53</v>
      </c>
      <c r="G4256">
        <v>7.6870000000000003</v>
      </c>
      <c r="H4256">
        <v>5.4249999999999998</v>
      </c>
      <c r="I4256">
        <v>8.8510000000000009</v>
      </c>
      <c r="J4256">
        <v>4.3460000000000001</v>
      </c>
      <c r="K4256">
        <v>4.1619999999999999</v>
      </c>
      <c r="L4256">
        <v>22.728999999999999</v>
      </c>
    </row>
    <row r="4257" spans="1:12">
      <c r="A4257" s="15">
        <v>2012</v>
      </c>
      <c r="B4257">
        <v>10</v>
      </c>
      <c r="C4257">
        <v>8</v>
      </c>
      <c r="D4257" s="30">
        <f t="shared" si="66"/>
        <v>41190</v>
      </c>
      <c r="E4257">
        <v>331.12</v>
      </c>
      <c r="F4257">
        <v>107.89</v>
      </c>
      <c r="G4257">
        <v>7.6890000000000001</v>
      </c>
      <c r="H4257">
        <v>5.423</v>
      </c>
      <c r="I4257">
        <v>8.7880000000000003</v>
      </c>
      <c r="J4257">
        <v>4.3440000000000003</v>
      </c>
      <c r="K4257">
        <v>4.1609999999999996</v>
      </c>
      <c r="L4257">
        <v>22.721</v>
      </c>
    </row>
    <row r="4258" spans="1:12">
      <c r="A4258" s="15">
        <v>2012</v>
      </c>
      <c r="B4258">
        <v>10</v>
      </c>
      <c r="C4258">
        <v>9</v>
      </c>
      <c r="D4258" s="30">
        <f t="shared" si="66"/>
        <v>41191</v>
      </c>
      <c r="E4258">
        <v>330.73</v>
      </c>
      <c r="F4258">
        <v>107.73</v>
      </c>
      <c r="G4258">
        <v>7.6890000000000001</v>
      </c>
      <c r="H4258">
        <v>5.4210000000000003</v>
      </c>
      <c r="I4258">
        <v>8.8279999999999994</v>
      </c>
      <c r="J4258">
        <v>4.34</v>
      </c>
      <c r="K4258">
        <v>4.1559999999999997</v>
      </c>
      <c r="L4258">
        <v>22.684999999999999</v>
      </c>
    </row>
    <row r="4259" spans="1:12">
      <c r="A4259" s="15">
        <v>2012</v>
      </c>
      <c r="B4259">
        <v>10</v>
      </c>
      <c r="C4259">
        <v>10</v>
      </c>
      <c r="D4259" s="30">
        <f t="shared" si="66"/>
        <v>41192</v>
      </c>
      <c r="E4259">
        <v>331.52</v>
      </c>
      <c r="F4259">
        <v>107.97</v>
      </c>
      <c r="G4259">
        <v>7.6890000000000001</v>
      </c>
      <c r="H4259">
        <v>5.4180000000000001</v>
      </c>
      <c r="I4259">
        <v>8.7799999999999994</v>
      </c>
      <c r="J4259">
        <v>4.3390000000000004</v>
      </c>
      <c r="K4259">
        <v>4.1559999999999997</v>
      </c>
      <c r="L4259">
        <v>22.675999999999998</v>
      </c>
    </row>
    <row r="4260" spans="1:12">
      <c r="A4260" s="15">
        <v>2012</v>
      </c>
      <c r="B4260">
        <v>10</v>
      </c>
      <c r="C4260">
        <v>11</v>
      </c>
      <c r="D4260" s="30">
        <f t="shared" si="66"/>
        <v>41193</v>
      </c>
      <c r="E4260">
        <v>332.35</v>
      </c>
      <c r="F4260">
        <v>108.22</v>
      </c>
      <c r="G4260">
        <v>7.6890000000000001</v>
      </c>
      <c r="H4260">
        <v>5.415</v>
      </c>
      <c r="I4260">
        <v>8.6790000000000003</v>
      </c>
      <c r="J4260">
        <v>4.3490000000000002</v>
      </c>
      <c r="K4260">
        <v>4.1680000000000001</v>
      </c>
      <c r="L4260">
        <v>22.728000000000002</v>
      </c>
    </row>
    <row r="4261" spans="1:12">
      <c r="A4261" s="15">
        <v>2012</v>
      </c>
      <c r="B4261">
        <v>10</v>
      </c>
      <c r="C4261">
        <v>12</v>
      </c>
      <c r="D4261" s="30">
        <f t="shared" si="66"/>
        <v>41194</v>
      </c>
      <c r="E4261">
        <v>331.63</v>
      </c>
      <c r="F4261">
        <v>107.96</v>
      </c>
      <c r="G4261">
        <v>7.6890000000000001</v>
      </c>
      <c r="H4261">
        <v>5.4119999999999999</v>
      </c>
      <c r="I4261">
        <v>8.67</v>
      </c>
      <c r="J4261">
        <v>4.359</v>
      </c>
      <c r="K4261">
        <v>4.1779999999999999</v>
      </c>
      <c r="L4261">
        <v>22.776</v>
      </c>
    </row>
    <row r="4262" spans="1:12">
      <c r="A4262" s="15">
        <v>2012</v>
      </c>
      <c r="B4262">
        <v>10</v>
      </c>
      <c r="C4262">
        <v>15</v>
      </c>
      <c r="D4262" s="30">
        <f t="shared" si="66"/>
        <v>41197</v>
      </c>
      <c r="E4262">
        <v>331.43</v>
      </c>
      <c r="F4262">
        <v>107.82</v>
      </c>
      <c r="G4262">
        <v>7.6890000000000001</v>
      </c>
      <c r="H4262">
        <v>5.4039999999999999</v>
      </c>
      <c r="I4262">
        <v>8.718</v>
      </c>
      <c r="J4262">
        <v>4.3490000000000002</v>
      </c>
      <c r="K4262">
        <v>4.1680000000000001</v>
      </c>
      <c r="L4262">
        <v>22.689</v>
      </c>
    </row>
    <row r="4263" spans="1:12">
      <c r="A4263" s="15">
        <v>2012</v>
      </c>
      <c r="B4263">
        <v>10</v>
      </c>
      <c r="C4263">
        <v>16</v>
      </c>
      <c r="D4263" s="30">
        <f t="shared" si="66"/>
        <v>41198</v>
      </c>
      <c r="E4263">
        <v>331.45</v>
      </c>
      <c r="F4263">
        <v>107.8</v>
      </c>
      <c r="G4263">
        <v>7.6890000000000001</v>
      </c>
      <c r="H4263">
        <v>5.4009999999999998</v>
      </c>
      <c r="I4263">
        <v>8.6549999999999994</v>
      </c>
      <c r="J4263">
        <v>4.3620000000000001</v>
      </c>
      <c r="K4263">
        <v>4.181</v>
      </c>
      <c r="L4263">
        <v>22.751999999999999</v>
      </c>
    </row>
    <row r="4264" spans="1:12">
      <c r="A4264" s="15">
        <v>2012</v>
      </c>
      <c r="B4264">
        <v>10</v>
      </c>
      <c r="C4264">
        <v>17</v>
      </c>
      <c r="D4264" s="30">
        <f t="shared" si="66"/>
        <v>41199</v>
      </c>
      <c r="E4264">
        <v>331.1</v>
      </c>
      <c r="F4264">
        <v>107.66</v>
      </c>
      <c r="G4264">
        <v>7.6630000000000003</v>
      </c>
      <c r="H4264">
        <v>5.4260000000000002</v>
      </c>
      <c r="I4264">
        <v>8.6950000000000003</v>
      </c>
      <c r="J4264">
        <v>4.3789999999999996</v>
      </c>
      <c r="K4264">
        <v>4.1959999999999997</v>
      </c>
      <c r="L4264">
        <v>22.902000000000001</v>
      </c>
    </row>
    <row r="4265" spans="1:12">
      <c r="A4265" s="15">
        <v>2012</v>
      </c>
      <c r="B4265">
        <v>10</v>
      </c>
      <c r="C4265">
        <v>18</v>
      </c>
      <c r="D4265" s="30">
        <f t="shared" si="66"/>
        <v>41200</v>
      </c>
      <c r="E4265">
        <v>330.84</v>
      </c>
      <c r="F4265">
        <v>107.55</v>
      </c>
      <c r="G4265">
        <v>7.6630000000000003</v>
      </c>
      <c r="H4265">
        <v>5.4240000000000004</v>
      </c>
      <c r="I4265">
        <v>8.7249999999999996</v>
      </c>
      <c r="J4265">
        <v>4.375</v>
      </c>
      <c r="K4265">
        <v>4.1920000000000002</v>
      </c>
      <c r="L4265">
        <v>22.869</v>
      </c>
    </row>
    <row r="4266" spans="1:12">
      <c r="A4266" s="15">
        <v>2012</v>
      </c>
      <c r="B4266">
        <v>10</v>
      </c>
      <c r="C4266">
        <v>19</v>
      </c>
      <c r="D4266" s="30">
        <f t="shared" si="66"/>
        <v>41201</v>
      </c>
      <c r="E4266">
        <v>331.89</v>
      </c>
      <c r="F4266">
        <v>107.87</v>
      </c>
      <c r="G4266">
        <v>7.6630000000000003</v>
      </c>
      <c r="H4266">
        <v>5.4210000000000003</v>
      </c>
      <c r="I4266">
        <v>8.6449999999999996</v>
      </c>
      <c r="J4266">
        <v>4.3769999999999998</v>
      </c>
      <c r="K4266">
        <v>4.1959999999999997</v>
      </c>
      <c r="L4266">
        <v>22.881</v>
      </c>
    </row>
    <row r="4267" spans="1:12">
      <c r="A4267" s="15">
        <v>2012</v>
      </c>
      <c r="B4267">
        <v>10</v>
      </c>
      <c r="C4267">
        <v>22</v>
      </c>
      <c r="D4267" s="30">
        <f t="shared" si="66"/>
        <v>41204</v>
      </c>
      <c r="E4267">
        <v>332.34</v>
      </c>
      <c r="F4267">
        <v>107.95</v>
      </c>
      <c r="G4267">
        <v>7.6630000000000003</v>
      </c>
      <c r="H4267">
        <v>5.4130000000000003</v>
      </c>
      <c r="I4267">
        <v>8.5519999999999996</v>
      </c>
      <c r="J4267">
        <v>4.3890000000000002</v>
      </c>
      <c r="K4267">
        <v>4.2089999999999996</v>
      </c>
      <c r="L4267">
        <v>22.922999999999998</v>
      </c>
    </row>
    <row r="4268" spans="1:12">
      <c r="A4268" s="15">
        <v>2012</v>
      </c>
      <c r="B4268">
        <v>10</v>
      </c>
      <c r="C4268">
        <v>23</v>
      </c>
      <c r="D4268" s="30">
        <f t="shared" si="66"/>
        <v>41205</v>
      </c>
      <c r="E4268">
        <v>333.6</v>
      </c>
      <c r="F4268">
        <v>108.34</v>
      </c>
      <c r="G4268">
        <v>7.6630000000000003</v>
      </c>
      <c r="H4268">
        <v>5.41</v>
      </c>
      <c r="I4268">
        <v>8.4719999999999995</v>
      </c>
      <c r="J4268">
        <v>4.3890000000000002</v>
      </c>
      <c r="K4268">
        <v>4.2110000000000003</v>
      </c>
      <c r="L4268">
        <v>22.922000000000001</v>
      </c>
    </row>
    <row r="4269" spans="1:12">
      <c r="A4269" s="15">
        <v>2012</v>
      </c>
      <c r="B4269">
        <v>10</v>
      </c>
      <c r="C4269">
        <v>25</v>
      </c>
      <c r="D4269" s="30">
        <f t="shared" si="66"/>
        <v>41207</v>
      </c>
      <c r="E4269">
        <v>331.3</v>
      </c>
      <c r="F4269">
        <v>107.53</v>
      </c>
      <c r="G4269">
        <v>7.6630000000000003</v>
      </c>
      <c r="H4269">
        <v>5.4039999999999999</v>
      </c>
      <c r="I4269">
        <v>8.6609999999999996</v>
      </c>
      <c r="J4269">
        <v>4.3769999999999998</v>
      </c>
      <c r="K4269">
        <v>4.1950000000000003</v>
      </c>
      <c r="L4269">
        <v>22.82</v>
      </c>
    </row>
    <row r="4270" spans="1:12">
      <c r="A4270" s="15">
        <v>2012</v>
      </c>
      <c r="B4270">
        <v>10</v>
      </c>
      <c r="C4270">
        <v>29</v>
      </c>
      <c r="D4270" s="30">
        <f t="shared" si="66"/>
        <v>41211</v>
      </c>
      <c r="E4270">
        <v>330.95</v>
      </c>
      <c r="F4270">
        <v>107.32</v>
      </c>
      <c r="G4270">
        <v>7.6630000000000003</v>
      </c>
      <c r="H4270">
        <v>5.3929999999999998</v>
      </c>
      <c r="I4270">
        <v>8.73</v>
      </c>
      <c r="J4270">
        <v>4.3639999999999999</v>
      </c>
      <c r="K4270">
        <v>4.181</v>
      </c>
      <c r="L4270">
        <v>22.702999999999999</v>
      </c>
    </row>
    <row r="4271" spans="1:12">
      <c r="A4271" s="15">
        <v>2012</v>
      </c>
      <c r="B4271">
        <v>10</v>
      </c>
      <c r="C4271">
        <v>30</v>
      </c>
      <c r="D4271" s="30">
        <f t="shared" si="66"/>
        <v>41212</v>
      </c>
      <c r="E4271">
        <v>333.88</v>
      </c>
      <c r="F4271">
        <v>108.26</v>
      </c>
      <c r="G4271">
        <v>7.6630000000000003</v>
      </c>
      <c r="H4271">
        <v>5.39</v>
      </c>
      <c r="I4271">
        <v>8.5220000000000002</v>
      </c>
      <c r="J4271">
        <v>4.3689999999999998</v>
      </c>
      <c r="K4271">
        <v>4.1909999999999998</v>
      </c>
      <c r="L4271">
        <v>22.742999999999999</v>
      </c>
    </row>
    <row r="4272" spans="1:12">
      <c r="A4272" s="15">
        <v>2012</v>
      </c>
      <c r="B4272">
        <v>10</v>
      </c>
      <c r="C4272">
        <v>31</v>
      </c>
      <c r="D4272" s="30">
        <f t="shared" si="66"/>
        <v>41213</v>
      </c>
      <c r="E4272">
        <v>330.19</v>
      </c>
      <c r="F4272">
        <v>107.02</v>
      </c>
      <c r="G4272">
        <v>7.6630000000000003</v>
      </c>
      <c r="H4272">
        <v>5.3879999999999999</v>
      </c>
      <c r="I4272">
        <v>8.8030000000000008</v>
      </c>
      <c r="J4272">
        <v>4.3570000000000002</v>
      </c>
      <c r="K4272">
        <v>4.173</v>
      </c>
      <c r="L4272">
        <v>22.638999999999999</v>
      </c>
    </row>
    <row r="4273" spans="1:12">
      <c r="A4273" s="15">
        <v>2012</v>
      </c>
      <c r="B4273">
        <v>11</v>
      </c>
      <c r="C4273">
        <v>1</v>
      </c>
      <c r="D4273" s="30">
        <f t="shared" si="66"/>
        <v>41214</v>
      </c>
      <c r="E4273">
        <v>330.52</v>
      </c>
      <c r="F4273">
        <v>107.13</v>
      </c>
      <c r="G4273">
        <v>7.6630000000000003</v>
      </c>
      <c r="H4273">
        <v>5.3879999999999999</v>
      </c>
      <c r="I4273">
        <v>8.7789999999999999</v>
      </c>
      <c r="J4273">
        <v>4.3570000000000002</v>
      </c>
      <c r="K4273">
        <v>4.1740000000000004</v>
      </c>
      <c r="L4273">
        <v>22.646000000000001</v>
      </c>
    </row>
    <row r="4274" spans="1:12">
      <c r="A4274" s="15">
        <v>2012</v>
      </c>
      <c r="B4274">
        <v>11</v>
      </c>
      <c r="C4274">
        <v>2</v>
      </c>
      <c r="D4274" s="30">
        <f t="shared" si="66"/>
        <v>41215</v>
      </c>
      <c r="E4274">
        <v>330.77</v>
      </c>
      <c r="F4274">
        <v>107.19</v>
      </c>
      <c r="G4274">
        <v>7.6630000000000003</v>
      </c>
      <c r="H4274">
        <v>5.3849999999999998</v>
      </c>
      <c r="I4274">
        <v>8.7710000000000008</v>
      </c>
      <c r="J4274">
        <v>4.3550000000000004</v>
      </c>
      <c r="K4274">
        <v>4.1719999999999997</v>
      </c>
      <c r="L4274">
        <v>22.623999999999999</v>
      </c>
    </row>
    <row r="4275" spans="1:12">
      <c r="A4275" s="15">
        <v>2012</v>
      </c>
      <c r="B4275">
        <v>11</v>
      </c>
      <c r="C4275">
        <v>5</v>
      </c>
      <c r="D4275" s="30">
        <f t="shared" si="66"/>
        <v>41218</v>
      </c>
      <c r="E4275">
        <v>331.08</v>
      </c>
      <c r="F4275">
        <v>107.52</v>
      </c>
      <c r="G4275">
        <v>7.6630000000000003</v>
      </c>
      <c r="H4275">
        <v>5.3760000000000003</v>
      </c>
      <c r="I4275">
        <v>8.6460000000000008</v>
      </c>
      <c r="J4275">
        <v>4.3630000000000004</v>
      </c>
      <c r="K4275">
        <v>4.1820000000000004</v>
      </c>
      <c r="L4275">
        <v>22.65</v>
      </c>
    </row>
    <row r="4276" spans="1:12">
      <c r="A4276" s="15">
        <v>2012</v>
      </c>
      <c r="B4276">
        <v>11</v>
      </c>
      <c r="C4276">
        <v>6</v>
      </c>
      <c r="D4276" s="30">
        <f t="shared" si="66"/>
        <v>41219</v>
      </c>
      <c r="E4276">
        <v>330.9</v>
      </c>
      <c r="F4276">
        <v>107.44</v>
      </c>
      <c r="G4276">
        <v>7.6630000000000003</v>
      </c>
      <c r="H4276">
        <v>5.3739999999999997</v>
      </c>
      <c r="I4276">
        <v>8.67</v>
      </c>
      <c r="J4276">
        <v>4.3600000000000003</v>
      </c>
      <c r="K4276">
        <v>4.1779999999999999</v>
      </c>
      <c r="L4276">
        <v>22.619</v>
      </c>
    </row>
    <row r="4277" spans="1:12">
      <c r="A4277" s="15">
        <v>2012</v>
      </c>
      <c r="B4277">
        <v>11</v>
      </c>
      <c r="C4277">
        <v>7</v>
      </c>
      <c r="D4277" s="30">
        <f t="shared" si="66"/>
        <v>41220</v>
      </c>
      <c r="E4277">
        <v>331.13</v>
      </c>
      <c r="F4277">
        <v>107.49</v>
      </c>
      <c r="G4277">
        <v>7.6630000000000003</v>
      </c>
      <c r="H4277">
        <v>5.3710000000000004</v>
      </c>
      <c r="I4277">
        <v>8.6639999999999997</v>
      </c>
      <c r="J4277">
        <v>4.3570000000000002</v>
      </c>
      <c r="K4277">
        <v>4.1760000000000002</v>
      </c>
      <c r="L4277">
        <v>22.596</v>
      </c>
    </row>
    <row r="4278" spans="1:12">
      <c r="A4278" s="15">
        <v>2012</v>
      </c>
      <c r="B4278">
        <v>11</v>
      </c>
      <c r="C4278">
        <v>8</v>
      </c>
      <c r="D4278" s="30">
        <f t="shared" si="66"/>
        <v>41221</v>
      </c>
      <c r="E4278">
        <v>330.61</v>
      </c>
      <c r="F4278">
        <v>107.3</v>
      </c>
      <c r="G4278">
        <v>7.6630000000000003</v>
      </c>
      <c r="H4278">
        <v>5.3680000000000003</v>
      </c>
      <c r="I4278">
        <v>8.7129999999999992</v>
      </c>
      <c r="J4278">
        <v>4.3520000000000003</v>
      </c>
      <c r="K4278">
        <v>4.1710000000000003</v>
      </c>
      <c r="L4278">
        <v>22.559000000000001</v>
      </c>
    </row>
    <row r="4279" spans="1:12">
      <c r="A4279" s="15">
        <v>2012</v>
      </c>
      <c r="B4279">
        <v>11</v>
      </c>
      <c r="C4279">
        <v>9</v>
      </c>
      <c r="D4279" s="30">
        <f t="shared" si="66"/>
        <v>41222</v>
      </c>
      <c r="E4279">
        <v>331.76</v>
      </c>
      <c r="F4279">
        <v>107.65</v>
      </c>
      <c r="G4279">
        <v>7.6630000000000003</v>
      </c>
      <c r="H4279">
        <v>5.3650000000000002</v>
      </c>
      <c r="I4279">
        <v>8.64</v>
      </c>
      <c r="J4279">
        <v>4.3520000000000003</v>
      </c>
      <c r="K4279">
        <v>4.1719999999999997</v>
      </c>
      <c r="L4279">
        <v>22.555</v>
      </c>
    </row>
    <row r="4280" spans="1:12">
      <c r="A4280" s="15">
        <v>2012</v>
      </c>
      <c r="B4280">
        <v>11</v>
      </c>
      <c r="C4280">
        <v>12</v>
      </c>
      <c r="D4280" s="30">
        <f t="shared" si="66"/>
        <v>41225</v>
      </c>
      <c r="E4280">
        <v>332.3</v>
      </c>
      <c r="F4280">
        <v>107.76</v>
      </c>
      <c r="G4280">
        <v>7.6630000000000003</v>
      </c>
      <c r="H4280">
        <v>5.3570000000000002</v>
      </c>
      <c r="I4280">
        <v>8.6329999999999991</v>
      </c>
      <c r="J4280">
        <v>4.3440000000000003</v>
      </c>
      <c r="K4280">
        <v>4.1639999999999997</v>
      </c>
      <c r="L4280">
        <v>22.484000000000002</v>
      </c>
    </row>
    <row r="4281" spans="1:12">
      <c r="A4281" s="15">
        <v>2012</v>
      </c>
      <c r="B4281">
        <v>11</v>
      </c>
      <c r="C4281">
        <v>15</v>
      </c>
      <c r="D4281" s="30">
        <f t="shared" si="66"/>
        <v>41228</v>
      </c>
      <c r="E4281">
        <v>332.67</v>
      </c>
      <c r="F4281">
        <v>107.81</v>
      </c>
      <c r="G4281">
        <v>7.6630000000000003</v>
      </c>
      <c r="H4281">
        <v>5.3490000000000002</v>
      </c>
      <c r="I4281">
        <v>8.6379999999999999</v>
      </c>
      <c r="J4281">
        <v>4.3360000000000003</v>
      </c>
      <c r="K4281">
        <v>4.1559999999999997</v>
      </c>
      <c r="L4281">
        <v>22.411000000000001</v>
      </c>
    </row>
    <row r="4282" spans="1:12">
      <c r="A4282" s="15">
        <v>2012</v>
      </c>
      <c r="B4282">
        <v>11</v>
      </c>
      <c r="C4282">
        <v>16</v>
      </c>
      <c r="D4282" s="30">
        <f t="shared" si="66"/>
        <v>41229</v>
      </c>
      <c r="E4282">
        <v>331.68</v>
      </c>
      <c r="F4282">
        <v>107.46</v>
      </c>
      <c r="G4282">
        <v>7.6630000000000003</v>
      </c>
      <c r="H4282">
        <v>5.3460000000000001</v>
      </c>
      <c r="I4282">
        <v>8.7219999999999995</v>
      </c>
      <c r="J4282">
        <v>4.33</v>
      </c>
      <c r="K4282">
        <v>4.149</v>
      </c>
      <c r="L4282">
        <v>22.363</v>
      </c>
    </row>
    <row r="4283" spans="1:12">
      <c r="A4283" s="15">
        <v>2012</v>
      </c>
      <c r="B4283">
        <v>11</v>
      </c>
      <c r="C4283">
        <v>19</v>
      </c>
      <c r="D4283" s="30">
        <f t="shared" si="66"/>
        <v>41232</v>
      </c>
      <c r="E4283">
        <v>331.98</v>
      </c>
      <c r="F4283">
        <v>107.49</v>
      </c>
      <c r="G4283">
        <v>7.6630000000000003</v>
      </c>
      <c r="H4283">
        <v>5.3380000000000001</v>
      </c>
      <c r="I4283">
        <v>8.7330000000000005</v>
      </c>
      <c r="J4283">
        <v>4.3209999999999997</v>
      </c>
      <c r="K4283">
        <v>4.1399999999999997</v>
      </c>
      <c r="L4283">
        <v>22.288</v>
      </c>
    </row>
    <row r="4284" spans="1:12">
      <c r="A4284" s="15">
        <v>2012</v>
      </c>
      <c r="B4284">
        <v>11</v>
      </c>
      <c r="C4284">
        <v>20</v>
      </c>
      <c r="D4284" s="30">
        <f t="shared" si="66"/>
        <v>41233</v>
      </c>
      <c r="E4284">
        <v>334.18</v>
      </c>
      <c r="F4284">
        <v>108.19</v>
      </c>
      <c r="G4284">
        <v>7.6630000000000003</v>
      </c>
      <c r="H4284">
        <v>5.335</v>
      </c>
      <c r="I4284">
        <v>8.5809999999999995</v>
      </c>
      <c r="J4284">
        <v>4.3239999999999998</v>
      </c>
      <c r="K4284">
        <v>4.1459999999999999</v>
      </c>
      <c r="L4284">
        <v>22.306000000000001</v>
      </c>
    </row>
    <row r="4285" spans="1:12">
      <c r="A4285" s="15">
        <v>2012</v>
      </c>
      <c r="B4285">
        <v>11</v>
      </c>
      <c r="C4285">
        <v>21</v>
      </c>
      <c r="D4285" s="30">
        <f t="shared" si="66"/>
        <v>41234</v>
      </c>
      <c r="E4285">
        <v>332.18</v>
      </c>
      <c r="F4285">
        <v>107.51</v>
      </c>
      <c r="G4285">
        <v>7.6630000000000003</v>
      </c>
      <c r="H4285">
        <v>5.3319999999999999</v>
      </c>
      <c r="I4285">
        <v>8.74</v>
      </c>
      <c r="J4285">
        <v>4.3150000000000004</v>
      </c>
      <c r="K4285">
        <v>4.1349999999999998</v>
      </c>
      <c r="L4285">
        <v>22.238</v>
      </c>
    </row>
    <row r="4286" spans="1:12">
      <c r="A4286" s="15">
        <v>2012</v>
      </c>
      <c r="B4286">
        <v>11</v>
      </c>
      <c r="C4286">
        <v>22</v>
      </c>
      <c r="D4286" s="30">
        <f t="shared" si="66"/>
        <v>41235</v>
      </c>
      <c r="E4286">
        <v>331.45</v>
      </c>
      <c r="F4286">
        <v>107.25</v>
      </c>
      <c r="G4286">
        <v>7.6630000000000003</v>
      </c>
      <c r="H4286">
        <v>5.3289999999999997</v>
      </c>
      <c r="I4286">
        <v>8.8059999999999992</v>
      </c>
      <c r="J4286">
        <v>4.3099999999999996</v>
      </c>
      <c r="K4286">
        <v>4.1289999999999996</v>
      </c>
      <c r="L4286">
        <v>22.196000000000002</v>
      </c>
    </row>
    <row r="4287" spans="1:12">
      <c r="A4287" s="15">
        <v>2012</v>
      </c>
      <c r="B4287">
        <v>11</v>
      </c>
      <c r="C4287">
        <v>23</v>
      </c>
      <c r="D4287" s="30">
        <f t="shared" si="66"/>
        <v>41236</v>
      </c>
      <c r="E4287">
        <v>331.34</v>
      </c>
      <c r="F4287">
        <v>107.19</v>
      </c>
      <c r="G4287">
        <v>7.6630000000000003</v>
      </c>
      <c r="H4287">
        <v>5.3259999999999996</v>
      </c>
      <c r="I4287">
        <v>8.8019999999999996</v>
      </c>
      <c r="J4287">
        <v>4.3120000000000003</v>
      </c>
      <c r="K4287">
        <v>4.13</v>
      </c>
      <c r="L4287">
        <v>22.193999999999999</v>
      </c>
    </row>
    <row r="4288" spans="1:12">
      <c r="A4288" s="15">
        <v>2012</v>
      </c>
      <c r="B4288">
        <v>11</v>
      </c>
      <c r="C4288">
        <v>26</v>
      </c>
      <c r="D4288" s="30">
        <f t="shared" si="66"/>
        <v>41239</v>
      </c>
      <c r="E4288">
        <v>332.91</v>
      </c>
      <c r="F4288">
        <v>107.64</v>
      </c>
      <c r="G4288">
        <v>7.6630000000000003</v>
      </c>
      <c r="H4288">
        <v>5.3179999999999996</v>
      </c>
      <c r="I4288">
        <v>8.718</v>
      </c>
      <c r="J4288">
        <v>4.306</v>
      </c>
      <c r="K4288">
        <v>4.1269999999999998</v>
      </c>
      <c r="L4288">
        <v>22.146000000000001</v>
      </c>
    </row>
    <row r="4289" spans="1:12">
      <c r="A4289" s="15">
        <v>2012</v>
      </c>
      <c r="B4289">
        <v>11</v>
      </c>
      <c r="C4289">
        <v>27</v>
      </c>
      <c r="D4289" s="30">
        <f t="shared" si="66"/>
        <v>41240</v>
      </c>
      <c r="E4289">
        <v>332.43</v>
      </c>
      <c r="F4289">
        <v>107.46</v>
      </c>
      <c r="G4289">
        <v>7.6630000000000003</v>
      </c>
      <c r="H4289">
        <v>5.3150000000000004</v>
      </c>
      <c r="I4289">
        <v>8.7650000000000006</v>
      </c>
      <c r="J4289">
        <v>4.3019999999999996</v>
      </c>
      <c r="K4289">
        <v>4.1210000000000004</v>
      </c>
      <c r="L4289">
        <v>22.109000000000002</v>
      </c>
    </row>
    <row r="4290" spans="1:12">
      <c r="A4290" s="15">
        <v>2012</v>
      </c>
      <c r="B4290">
        <v>11</v>
      </c>
      <c r="C4290">
        <v>29</v>
      </c>
      <c r="D4290" s="30">
        <f t="shared" ref="D4290:D4353" si="67">DATE(A4290,B4290,C4290)</f>
        <v>41242</v>
      </c>
      <c r="E4290">
        <v>332.27</v>
      </c>
      <c r="F4290">
        <v>107.36</v>
      </c>
      <c r="G4290">
        <v>7.6630000000000003</v>
      </c>
      <c r="H4290">
        <v>5.31</v>
      </c>
      <c r="I4290">
        <v>8.7989999999999995</v>
      </c>
      <c r="J4290">
        <v>4.2949999999999999</v>
      </c>
      <c r="K4290">
        <v>4.1139999999999999</v>
      </c>
      <c r="L4290">
        <v>22.052</v>
      </c>
    </row>
    <row r="4291" spans="1:12">
      <c r="A4291" s="15">
        <v>2012</v>
      </c>
      <c r="B4291">
        <v>11</v>
      </c>
      <c r="C4291">
        <v>30</v>
      </c>
      <c r="D4291" s="30">
        <f t="shared" si="67"/>
        <v>41243</v>
      </c>
      <c r="E4291">
        <v>333.37</v>
      </c>
      <c r="F4291">
        <v>107.7</v>
      </c>
      <c r="G4291">
        <v>7.6630000000000003</v>
      </c>
      <c r="H4291">
        <v>5.3070000000000004</v>
      </c>
      <c r="I4291">
        <v>8.7279999999999998</v>
      </c>
      <c r="J4291">
        <v>4.2949999999999999</v>
      </c>
      <c r="K4291">
        <v>4.1150000000000002</v>
      </c>
      <c r="L4291">
        <v>22.047000000000001</v>
      </c>
    </row>
    <row r="4292" spans="1:12">
      <c r="A4292" s="15">
        <v>2012</v>
      </c>
      <c r="B4292">
        <v>12</v>
      </c>
      <c r="C4292">
        <v>3</v>
      </c>
      <c r="D4292" s="30">
        <f t="shared" si="67"/>
        <v>41246</v>
      </c>
      <c r="E4292">
        <v>333.05</v>
      </c>
      <c r="F4292">
        <v>107.53</v>
      </c>
      <c r="G4292">
        <v>7.6630000000000003</v>
      </c>
      <c r="H4292">
        <v>5.2990000000000004</v>
      </c>
      <c r="I4292">
        <v>8.7850000000000001</v>
      </c>
      <c r="J4292">
        <v>4.2850000000000001</v>
      </c>
      <c r="K4292">
        <v>4.1040000000000001</v>
      </c>
      <c r="L4292">
        <v>21.96</v>
      </c>
    </row>
    <row r="4293" spans="1:12">
      <c r="A4293" s="15">
        <v>2012</v>
      </c>
      <c r="B4293">
        <v>12</v>
      </c>
      <c r="C4293">
        <v>4</v>
      </c>
      <c r="D4293" s="30">
        <f t="shared" si="67"/>
        <v>41247</v>
      </c>
      <c r="E4293">
        <v>333.26</v>
      </c>
      <c r="F4293">
        <v>107.57</v>
      </c>
      <c r="G4293">
        <v>7.6630000000000003</v>
      </c>
      <c r="H4293">
        <v>5.2960000000000003</v>
      </c>
      <c r="I4293">
        <v>8.7759999999999998</v>
      </c>
      <c r="J4293">
        <v>4.2830000000000004</v>
      </c>
      <c r="K4293">
        <v>4.1029999999999998</v>
      </c>
      <c r="L4293">
        <v>21.943000000000001</v>
      </c>
    </row>
    <row r="4294" spans="1:12">
      <c r="A4294" s="15">
        <v>2012</v>
      </c>
      <c r="B4294">
        <v>12</v>
      </c>
      <c r="C4294">
        <v>5</v>
      </c>
      <c r="D4294" s="30">
        <f t="shared" si="67"/>
        <v>41248</v>
      </c>
      <c r="E4294">
        <v>333.58</v>
      </c>
      <c r="F4294">
        <v>107.65</v>
      </c>
      <c r="G4294">
        <v>7.6630000000000003</v>
      </c>
      <c r="H4294">
        <v>5.2930000000000001</v>
      </c>
      <c r="I4294">
        <v>8.7639999999999993</v>
      </c>
      <c r="J4294">
        <v>4.2809999999999997</v>
      </c>
      <c r="K4294">
        <v>4.101</v>
      </c>
      <c r="L4294">
        <v>21.922999999999998</v>
      </c>
    </row>
    <row r="4295" spans="1:12">
      <c r="A4295" s="15">
        <v>2012</v>
      </c>
      <c r="B4295">
        <v>12</v>
      </c>
      <c r="C4295">
        <v>6</v>
      </c>
      <c r="D4295" s="30">
        <f t="shared" si="67"/>
        <v>41249</v>
      </c>
      <c r="E4295">
        <v>332.97</v>
      </c>
      <c r="F4295">
        <v>107.43</v>
      </c>
      <c r="G4295">
        <v>7.6630000000000003</v>
      </c>
      <c r="H4295">
        <v>5.29</v>
      </c>
      <c r="I4295">
        <v>8.82</v>
      </c>
      <c r="J4295">
        <v>4.2759999999999998</v>
      </c>
      <c r="K4295">
        <v>4.0949999999999998</v>
      </c>
      <c r="L4295">
        <v>21.884</v>
      </c>
    </row>
    <row r="4296" spans="1:12">
      <c r="A4296" s="15">
        <v>2012</v>
      </c>
      <c r="B4296">
        <v>12</v>
      </c>
      <c r="C4296">
        <v>7</v>
      </c>
      <c r="D4296" s="30">
        <f t="shared" si="67"/>
        <v>41250</v>
      </c>
      <c r="E4296">
        <v>334.39</v>
      </c>
      <c r="F4296">
        <v>107.87</v>
      </c>
      <c r="G4296">
        <v>7.6630000000000003</v>
      </c>
      <c r="H4296">
        <v>5.2880000000000003</v>
      </c>
      <c r="I4296">
        <v>8.7260000000000009</v>
      </c>
      <c r="J4296">
        <v>4.2759999999999998</v>
      </c>
      <c r="K4296">
        <v>4.0979999999999999</v>
      </c>
      <c r="L4296">
        <v>21.885999999999999</v>
      </c>
    </row>
    <row r="4297" spans="1:12">
      <c r="A4297" s="15">
        <v>2012</v>
      </c>
      <c r="B4297">
        <v>12</v>
      </c>
      <c r="C4297">
        <v>10</v>
      </c>
      <c r="D4297" s="30">
        <f t="shared" si="67"/>
        <v>41253</v>
      </c>
      <c r="E4297">
        <v>334</v>
      </c>
      <c r="F4297">
        <v>107.67</v>
      </c>
      <c r="G4297">
        <v>7.6630000000000003</v>
      </c>
      <c r="H4297">
        <v>5.2789999999999999</v>
      </c>
      <c r="I4297">
        <v>8.7880000000000003</v>
      </c>
      <c r="J4297">
        <v>4.266</v>
      </c>
      <c r="K4297">
        <v>4.0860000000000003</v>
      </c>
      <c r="L4297">
        <v>21.797999999999998</v>
      </c>
    </row>
    <row r="4298" spans="1:12">
      <c r="A4298" s="15">
        <v>2012</v>
      </c>
      <c r="B4298">
        <v>12</v>
      </c>
      <c r="C4298">
        <v>11</v>
      </c>
      <c r="D4298" s="30">
        <f t="shared" si="67"/>
        <v>41254</v>
      </c>
      <c r="E4298">
        <v>334.03</v>
      </c>
      <c r="F4298">
        <v>107.66</v>
      </c>
      <c r="G4298">
        <v>7.665</v>
      </c>
      <c r="H4298">
        <v>5.2889999999999997</v>
      </c>
      <c r="I4298">
        <v>8.7940000000000005</v>
      </c>
      <c r="J4298">
        <v>4.2709999999999999</v>
      </c>
      <c r="K4298">
        <v>4.0910000000000002</v>
      </c>
      <c r="L4298">
        <v>21.867999999999999</v>
      </c>
    </row>
    <row r="4299" spans="1:12">
      <c r="A4299" s="15">
        <v>2012</v>
      </c>
      <c r="B4299">
        <v>12</v>
      </c>
      <c r="C4299">
        <v>12</v>
      </c>
      <c r="D4299" s="30">
        <f t="shared" si="67"/>
        <v>41255</v>
      </c>
      <c r="E4299">
        <v>333.3</v>
      </c>
      <c r="F4299">
        <v>107.4</v>
      </c>
      <c r="G4299">
        <v>7.665</v>
      </c>
      <c r="H4299">
        <v>5.2859999999999996</v>
      </c>
      <c r="I4299">
        <v>8.85</v>
      </c>
      <c r="J4299">
        <v>4.2679999999999998</v>
      </c>
      <c r="K4299">
        <v>4.0869999999999997</v>
      </c>
      <c r="L4299">
        <v>21.838000000000001</v>
      </c>
    </row>
    <row r="4300" spans="1:12">
      <c r="A4300" s="15">
        <v>2012</v>
      </c>
      <c r="B4300">
        <v>12</v>
      </c>
      <c r="C4300">
        <v>13</v>
      </c>
      <c r="D4300" s="30">
        <f t="shared" si="67"/>
        <v>41256</v>
      </c>
      <c r="E4300">
        <v>334.49</v>
      </c>
      <c r="F4300">
        <v>107.77</v>
      </c>
      <c r="G4300">
        <v>7.665</v>
      </c>
      <c r="H4300">
        <v>5.2839999999999998</v>
      </c>
      <c r="I4300">
        <v>8.7720000000000002</v>
      </c>
      <c r="J4300">
        <v>4.2679999999999998</v>
      </c>
      <c r="K4300">
        <v>4.0890000000000004</v>
      </c>
      <c r="L4300">
        <v>21.835999999999999</v>
      </c>
    </row>
    <row r="4301" spans="1:12">
      <c r="A4301" s="15">
        <v>2012</v>
      </c>
      <c r="B4301">
        <v>12</v>
      </c>
      <c r="C4301">
        <v>14</v>
      </c>
      <c r="D4301" s="30">
        <f t="shared" si="67"/>
        <v>41257</v>
      </c>
      <c r="E4301">
        <v>334.08</v>
      </c>
      <c r="F4301">
        <v>107.61</v>
      </c>
      <c r="G4301">
        <v>7.665</v>
      </c>
      <c r="H4301">
        <v>5.2809999999999997</v>
      </c>
      <c r="I4301">
        <v>8.8140000000000001</v>
      </c>
      <c r="J4301">
        <v>4.2640000000000002</v>
      </c>
      <c r="K4301">
        <v>4.0839999999999996</v>
      </c>
      <c r="L4301">
        <v>21.800999999999998</v>
      </c>
    </row>
    <row r="4302" spans="1:12">
      <c r="A4302" s="15">
        <v>2012</v>
      </c>
      <c r="B4302">
        <v>12</v>
      </c>
      <c r="C4302">
        <v>17</v>
      </c>
      <c r="D4302" s="30">
        <f t="shared" si="67"/>
        <v>41260</v>
      </c>
      <c r="E4302">
        <v>334.19</v>
      </c>
      <c r="F4302">
        <v>107.58</v>
      </c>
      <c r="G4302">
        <v>7.665</v>
      </c>
      <c r="H4302">
        <v>5.2720000000000002</v>
      </c>
      <c r="I4302">
        <v>8.8390000000000004</v>
      </c>
      <c r="J4302">
        <v>4.2539999999999996</v>
      </c>
      <c r="K4302">
        <v>4.0739999999999998</v>
      </c>
      <c r="L4302">
        <v>21.722999999999999</v>
      </c>
    </row>
    <row r="4303" spans="1:12">
      <c r="A4303" s="15">
        <v>2012</v>
      </c>
      <c r="B4303">
        <v>12</v>
      </c>
      <c r="C4303">
        <v>18</v>
      </c>
      <c r="D4303" s="30">
        <f t="shared" si="67"/>
        <v>41261</v>
      </c>
      <c r="E4303">
        <v>334.56</v>
      </c>
      <c r="F4303">
        <v>107.68</v>
      </c>
      <c r="G4303">
        <v>7.665</v>
      </c>
      <c r="H4303">
        <v>5.27</v>
      </c>
      <c r="I4303">
        <v>8.8230000000000004</v>
      </c>
      <c r="J4303">
        <v>4.2519999999999998</v>
      </c>
      <c r="K4303">
        <v>4.0730000000000004</v>
      </c>
      <c r="L4303">
        <v>21.702999999999999</v>
      </c>
    </row>
    <row r="4304" spans="1:12">
      <c r="A4304" s="15">
        <v>2012</v>
      </c>
      <c r="B4304">
        <v>12</v>
      </c>
      <c r="C4304">
        <v>19</v>
      </c>
      <c r="D4304" s="30">
        <f t="shared" si="67"/>
        <v>41262</v>
      </c>
      <c r="E4304">
        <v>335.15</v>
      </c>
      <c r="F4304">
        <v>107.85</v>
      </c>
      <c r="G4304">
        <v>7.665</v>
      </c>
      <c r="H4304">
        <v>5.2670000000000003</v>
      </c>
      <c r="I4304">
        <v>8.7899999999999991</v>
      </c>
      <c r="J4304">
        <v>4.2510000000000003</v>
      </c>
      <c r="K4304">
        <v>4.0720000000000001</v>
      </c>
      <c r="L4304">
        <v>21.689</v>
      </c>
    </row>
    <row r="4305" spans="1:12">
      <c r="A4305" s="15">
        <v>2012</v>
      </c>
      <c r="B4305">
        <v>12</v>
      </c>
      <c r="C4305">
        <v>20</v>
      </c>
      <c r="D4305" s="30">
        <f t="shared" si="67"/>
        <v>41263</v>
      </c>
      <c r="E4305">
        <v>334.63</v>
      </c>
      <c r="F4305">
        <v>107.66</v>
      </c>
      <c r="G4305">
        <v>7.665</v>
      </c>
      <c r="H4305">
        <v>5.2640000000000002</v>
      </c>
      <c r="I4305">
        <v>8.84</v>
      </c>
      <c r="J4305">
        <v>4.2460000000000004</v>
      </c>
      <c r="K4305">
        <v>4.0659999999999998</v>
      </c>
      <c r="L4305">
        <v>21.651</v>
      </c>
    </row>
    <row r="4306" spans="1:12">
      <c r="A4306" s="15">
        <v>2012</v>
      </c>
      <c r="B4306">
        <v>12</v>
      </c>
      <c r="C4306">
        <v>21</v>
      </c>
      <c r="D4306" s="30">
        <f t="shared" si="67"/>
        <v>41264</v>
      </c>
      <c r="E4306">
        <v>334.67</v>
      </c>
      <c r="F4306">
        <v>107.65</v>
      </c>
      <c r="G4306">
        <v>7.665</v>
      </c>
      <c r="H4306">
        <v>5.2610000000000001</v>
      </c>
      <c r="I4306">
        <v>8.8480000000000008</v>
      </c>
      <c r="J4306">
        <v>4.2430000000000003</v>
      </c>
      <c r="K4306">
        <v>4.0629999999999997</v>
      </c>
      <c r="L4306">
        <v>21.626000000000001</v>
      </c>
    </row>
    <row r="4307" spans="1:12">
      <c r="A4307" s="15">
        <v>2012</v>
      </c>
      <c r="B4307">
        <v>12</v>
      </c>
      <c r="C4307">
        <v>24</v>
      </c>
      <c r="D4307" s="30">
        <f t="shared" si="67"/>
        <v>41267</v>
      </c>
      <c r="E4307">
        <v>335.39</v>
      </c>
      <c r="F4307">
        <v>107.82</v>
      </c>
      <c r="G4307">
        <v>7.665</v>
      </c>
      <c r="H4307">
        <v>5.2530000000000001</v>
      </c>
      <c r="I4307">
        <v>8.8279999999999994</v>
      </c>
      <c r="J4307">
        <v>4.2350000000000003</v>
      </c>
      <c r="K4307">
        <v>4.056</v>
      </c>
      <c r="L4307">
        <v>21.561</v>
      </c>
    </row>
    <row r="4308" spans="1:12">
      <c r="A4308" s="15">
        <v>2012</v>
      </c>
      <c r="B4308">
        <v>12</v>
      </c>
      <c r="C4308">
        <v>26</v>
      </c>
      <c r="D4308" s="30">
        <f t="shared" si="67"/>
        <v>41269</v>
      </c>
      <c r="E4308">
        <v>335.45</v>
      </c>
      <c r="F4308">
        <v>107.79</v>
      </c>
      <c r="G4308">
        <v>7.665</v>
      </c>
      <c r="H4308">
        <v>5.2469999999999999</v>
      </c>
      <c r="I4308">
        <v>8.8460000000000001</v>
      </c>
      <c r="J4308">
        <v>4.2290000000000001</v>
      </c>
      <c r="K4308">
        <v>4.05</v>
      </c>
      <c r="L4308">
        <v>21.509</v>
      </c>
    </row>
    <row r="4309" spans="1:12">
      <c r="A4309" s="15">
        <v>2012</v>
      </c>
      <c r="B4309">
        <v>12</v>
      </c>
      <c r="C4309">
        <v>27</v>
      </c>
      <c r="D4309" s="30">
        <f t="shared" si="67"/>
        <v>41270</v>
      </c>
      <c r="E4309">
        <v>335.34</v>
      </c>
      <c r="F4309">
        <v>107.73</v>
      </c>
      <c r="G4309">
        <v>7.665</v>
      </c>
      <c r="H4309">
        <v>5.2450000000000001</v>
      </c>
      <c r="I4309">
        <v>8.8659999999999997</v>
      </c>
      <c r="J4309">
        <v>4.226</v>
      </c>
      <c r="K4309">
        <v>4.0460000000000003</v>
      </c>
      <c r="L4309">
        <v>21.48</v>
      </c>
    </row>
    <row r="4310" spans="1:12">
      <c r="A4310" s="15">
        <v>2012</v>
      </c>
      <c r="B4310">
        <v>12</v>
      </c>
      <c r="C4310">
        <v>28</v>
      </c>
      <c r="D4310" s="30">
        <f t="shared" si="67"/>
        <v>41271</v>
      </c>
      <c r="E4310">
        <v>335.51</v>
      </c>
      <c r="F4310">
        <v>107.76</v>
      </c>
      <c r="G4310">
        <v>7.6879999999999997</v>
      </c>
      <c r="H4310">
        <v>5.258</v>
      </c>
      <c r="I4310">
        <v>8.859</v>
      </c>
      <c r="J4310">
        <v>4.2329999999999997</v>
      </c>
      <c r="K4310">
        <v>4.0529999999999999</v>
      </c>
      <c r="L4310">
        <v>21.577000000000002</v>
      </c>
    </row>
    <row r="4311" spans="1:12">
      <c r="A4311" s="15">
        <v>2012</v>
      </c>
      <c r="B4311">
        <v>12</v>
      </c>
      <c r="C4311">
        <v>31</v>
      </c>
      <c r="D4311" s="30">
        <f t="shared" si="67"/>
        <v>41274</v>
      </c>
      <c r="E4311">
        <v>336.21</v>
      </c>
      <c r="F4311">
        <v>107.92</v>
      </c>
      <c r="G4311">
        <v>7.69</v>
      </c>
      <c r="H4311">
        <v>5.2590000000000003</v>
      </c>
      <c r="I4311">
        <v>8.8379999999999992</v>
      </c>
      <c r="J4311">
        <v>4.2309999999999999</v>
      </c>
      <c r="K4311">
        <v>4.0519999999999996</v>
      </c>
      <c r="L4311">
        <v>21.582000000000001</v>
      </c>
    </row>
    <row r="4312" spans="1:12">
      <c r="A4312">
        <v>2013</v>
      </c>
      <c r="B4312">
        <v>1</v>
      </c>
      <c r="C4312">
        <v>1</v>
      </c>
      <c r="D4312" s="30">
        <f t="shared" si="67"/>
        <v>41275</v>
      </c>
      <c r="E4312">
        <v>336.82</v>
      </c>
      <c r="F4312">
        <v>108.12</v>
      </c>
      <c r="G4312">
        <v>7.69</v>
      </c>
      <c r="H4312">
        <v>5.2590000000000003</v>
      </c>
      <c r="I4312">
        <v>8.7929999999999993</v>
      </c>
      <c r="J4312">
        <v>4.2320000000000002</v>
      </c>
      <c r="K4312">
        <v>4.0540000000000003</v>
      </c>
      <c r="L4312">
        <v>21.594000000000001</v>
      </c>
    </row>
    <row r="4313" spans="1:12">
      <c r="A4313">
        <v>2013</v>
      </c>
      <c r="B4313">
        <v>1</v>
      </c>
      <c r="C4313">
        <v>2</v>
      </c>
      <c r="D4313" s="30">
        <f t="shared" si="67"/>
        <v>41276</v>
      </c>
      <c r="E4313">
        <v>337.1</v>
      </c>
      <c r="F4313">
        <v>108.19</v>
      </c>
      <c r="G4313">
        <v>7.69</v>
      </c>
      <c r="H4313">
        <v>5.2560000000000002</v>
      </c>
      <c r="I4313">
        <v>8.69</v>
      </c>
      <c r="J4313">
        <v>4.2489999999999997</v>
      </c>
      <c r="K4313">
        <v>4.0720000000000001</v>
      </c>
      <c r="L4313">
        <v>21.681000000000001</v>
      </c>
    </row>
    <row r="4314" spans="1:12">
      <c r="A4314">
        <v>2013</v>
      </c>
      <c r="B4314">
        <v>1</v>
      </c>
      <c r="C4314">
        <v>3</v>
      </c>
      <c r="D4314" s="30">
        <f t="shared" si="67"/>
        <v>41277</v>
      </c>
      <c r="E4314">
        <v>337.53</v>
      </c>
      <c r="F4314">
        <v>108.31</v>
      </c>
      <c r="G4314">
        <v>7.69</v>
      </c>
      <c r="H4314">
        <v>5.2530000000000001</v>
      </c>
      <c r="I4314">
        <v>8.6460000000000008</v>
      </c>
      <c r="J4314">
        <v>4.2519999999999998</v>
      </c>
      <c r="K4314">
        <v>4.0759999999999996</v>
      </c>
      <c r="L4314">
        <v>21.69</v>
      </c>
    </row>
    <row r="4315" spans="1:12">
      <c r="A4315">
        <v>2013</v>
      </c>
      <c r="B4315">
        <v>1</v>
      </c>
      <c r="C4315">
        <v>4</v>
      </c>
      <c r="D4315" s="30">
        <f t="shared" si="67"/>
        <v>41278</v>
      </c>
      <c r="E4315">
        <v>339.21</v>
      </c>
      <c r="F4315">
        <v>108.84</v>
      </c>
      <c r="G4315">
        <v>7.69</v>
      </c>
      <c r="H4315">
        <v>5.25</v>
      </c>
      <c r="I4315">
        <v>8.5329999999999995</v>
      </c>
      <c r="J4315">
        <v>4.2530000000000001</v>
      </c>
      <c r="K4315">
        <v>4.0789999999999997</v>
      </c>
      <c r="L4315">
        <v>21.696999999999999</v>
      </c>
    </row>
    <row r="4316" spans="1:12">
      <c r="A4316">
        <v>2013</v>
      </c>
      <c r="B4316">
        <v>1</v>
      </c>
      <c r="C4316">
        <v>7</v>
      </c>
      <c r="D4316" s="30">
        <f t="shared" si="67"/>
        <v>41281</v>
      </c>
      <c r="E4316">
        <v>339.45</v>
      </c>
      <c r="F4316">
        <v>108.85</v>
      </c>
      <c r="G4316">
        <v>7.69</v>
      </c>
      <c r="H4316">
        <v>5.242</v>
      </c>
      <c r="I4316">
        <v>8.548</v>
      </c>
      <c r="J4316">
        <v>4.2439999999999998</v>
      </c>
      <c r="K4316">
        <v>4.07</v>
      </c>
      <c r="L4316">
        <v>21.622</v>
      </c>
    </row>
    <row r="4317" spans="1:12">
      <c r="A4317">
        <v>2013</v>
      </c>
      <c r="B4317">
        <v>1</v>
      </c>
      <c r="C4317">
        <v>8</v>
      </c>
      <c r="D4317" s="30">
        <f t="shared" si="67"/>
        <v>41282</v>
      </c>
      <c r="E4317">
        <v>338.62</v>
      </c>
      <c r="F4317">
        <v>108.55</v>
      </c>
      <c r="G4317">
        <v>7.69</v>
      </c>
      <c r="H4317">
        <v>5.2389999999999999</v>
      </c>
      <c r="I4317">
        <v>8.6210000000000004</v>
      </c>
      <c r="J4317">
        <v>4.2389999999999999</v>
      </c>
      <c r="K4317">
        <v>4.0640000000000001</v>
      </c>
      <c r="L4317">
        <v>21.579000000000001</v>
      </c>
    </row>
    <row r="4318" spans="1:12">
      <c r="A4318">
        <v>2013</v>
      </c>
      <c r="B4318">
        <v>1</v>
      </c>
      <c r="C4318">
        <v>9</v>
      </c>
      <c r="D4318" s="30">
        <f t="shared" si="67"/>
        <v>41283</v>
      </c>
      <c r="E4318">
        <v>339.91</v>
      </c>
      <c r="F4318">
        <v>108.95</v>
      </c>
      <c r="G4318">
        <v>7.69</v>
      </c>
      <c r="H4318">
        <v>5.2370000000000001</v>
      </c>
      <c r="I4318">
        <v>8.4619999999999997</v>
      </c>
      <c r="J4318">
        <v>4.2549999999999999</v>
      </c>
      <c r="K4318">
        <v>4.0819999999999999</v>
      </c>
      <c r="L4318">
        <v>21.664000000000001</v>
      </c>
    </row>
    <row r="4319" spans="1:12">
      <c r="A4319">
        <v>2013</v>
      </c>
      <c r="B4319">
        <v>1</v>
      </c>
      <c r="C4319">
        <v>10</v>
      </c>
      <c r="D4319" s="30">
        <f t="shared" si="67"/>
        <v>41284</v>
      </c>
      <c r="E4319">
        <v>338.88</v>
      </c>
      <c r="F4319">
        <v>108.59</v>
      </c>
      <c r="G4319">
        <v>7.69</v>
      </c>
      <c r="H4319">
        <v>5.234</v>
      </c>
      <c r="I4319">
        <v>8.5489999999999995</v>
      </c>
      <c r="J4319">
        <v>4.2489999999999997</v>
      </c>
      <c r="K4319">
        <v>4.0750000000000002</v>
      </c>
      <c r="L4319">
        <v>21.617000000000001</v>
      </c>
    </row>
    <row r="4320" spans="1:12">
      <c r="A4320">
        <v>2013</v>
      </c>
      <c r="B4320">
        <v>1</v>
      </c>
      <c r="C4320">
        <v>11</v>
      </c>
      <c r="D4320" s="30">
        <f t="shared" si="67"/>
        <v>41285</v>
      </c>
      <c r="E4320">
        <v>340.81</v>
      </c>
      <c r="F4320">
        <v>109.2</v>
      </c>
      <c r="G4320">
        <v>7.69</v>
      </c>
      <c r="H4320">
        <v>5.2309999999999999</v>
      </c>
      <c r="I4320">
        <v>8.4179999999999993</v>
      </c>
      <c r="J4320">
        <v>4.25</v>
      </c>
      <c r="K4320">
        <v>4.0789999999999997</v>
      </c>
      <c r="L4320">
        <v>21.629000000000001</v>
      </c>
    </row>
    <row r="4321" spans="1:12">
      <c r="A4321">
        <v>2013</v>
      </c>
      <c r="B4321">
        <v>1</v>
      </c>
      <c r="C4321">
        <v>14</v>
      </c>
      <c r="D4321" s="30">
        <f t="shared" si="67"/>
        <v>41288</v>
      </c>
      <c r="E4321">
        <v>341.64</v>
      </c>
      <c r="F4321">
        <v>109.57</v>
      </c>
      <c r="G4321">
        <v>7.69</v>
      </c>
      <c r="H4321">
        <v>5.2229999999999999</v>
      </c>
      <c r="I4321">
        <v>8.3149999999999995</v>
      </c>
      <c r="J4321">
        <v>4.2519999999999998</v>
      </c>
      <c r="K4321">
        <v>4.0819999999999999</v>
      </c>
      <c r="L4321">
        <v>21.619</v>
      </c>
    </row>
    <row r="4322" spans="1:12">
      <c r="A4322">
        <v>2013</v>
      </c>
      <c r="B4322">
        <v>1</v>
      </c>
      <c r="C4322">
        <v>15</v>
      </c>
      <c r="D4322" s="30">
        <f t="shared" si="67"/>
        <v>41289</v>
      </c>
      <c r="E4322">
        <v>340.17</v>
      </c>
      <c r="F4322">
        <v>109.07</v>
      </c>
      <c r="G4322">
        <v>7.69</v>
      </c>
      <c r="H4322">
        <v>5.22</v>
      </c>
      <c r="I4322">
        <v>8.35</v>
      </c>
      <c r="J4322">
        <v>4.2629999999999999</v>
      </c>
      <c r="K4322">
        <v>4.0919999999999996</v>
      </c>
      <c r="L4322">
        <v>21.66</v>
      </c>
    </row>
    <row r="4323" spans="1:12">
      <c r="A4323">
        <v>2013</v>
      </c>
      <c r="B4323">
        <v>1</v>
      </c>
      <c r="C4323">
        <v>16</v>
      </c>
      <c r="D4323" s="30">
        <f t="shared" si="67"/>
        <v>41290</v>
      </c>
      <c r="E4323">
        <v>340.75</v>
      </c>
      <c r="F4323">
        <v>109.23</v>
      </c>
      <c r="G4323">
        <v>7.69</v>
      </c>
      <c r="H4323">
        <v>5.2169999999999996</v>
      </c>
      <c r="I4323">
        <v>8.2569999999999997</v>
      </c>
      <c r="J4323">
        <v>4.274</v>
      </c>
      <c r="K4323">
        <v>4.1040000000000001</v>
      </c>
      <c r="L4323">
        <v>21.716000000000001</v>
      </c>
    </row>
    <row r="4324" spans="1:12">
      <c r="A4324">
        <v>2013</v>
      </c>
      <c r="B4324">
        <v>1</v>
      </c>
      <c r="C4324">
        <v>17</v>
      </c>
      <c r="D4324" s="30">
        <f t="shared" si="67"/>
        <v>41291</v>
      </c>
      <c r="E4324">
        <v>339.71</v>
      </c>
      <c r="F4324">
        <v>108.87</v>
      </c>
      <c r="G4324">
        <v>7.69</v>
      </c>
      <c r="H4324">
        <v>5.2140000000000004</v>
      </c>
      <c r="I4324">
        <v>8.343</v>
      </c>
      <c r="J4324">
        <v>4.2679999999999998</v>
      </c>
      <c r="K4324">
        <v>4.0970000000000004</v>
      </c>
      <c r="L4324">
        <v>21.669</v>
      </c>
    </row>
    <row r="4325" spans="1:12">
      <c r="A4325">
        <v>2013</v>
      </c>
      <c r="B4325">
        <v>1</v>
      </c>
      <c r="C4325">
        <v>18</v>
      </c>
      <c r="D4325" s="30">
        <f t="shared" si="67"/>
        <v>41292</v>
      </c>
      <c r="E4325">
        <v>341.65</v>
      </c>
      <c r="F4325">
        <v>109.48</v>
      </c>
      <c r="G4325">
        <v>7.69</v>
      </c>
      <c r="H4325">
        <v>5.2119999999999997</v>
      </c>
      <c r="I4325">
        <v>8.2129999999999992</v>
      </c>
      <c r="J4325">
        <v>4.2699999999999996</v>
      </c>
      <c r="K4325">
        <v>4.101</v>
      </c>
      <c r="L4325">
        <v>21.68</v>
      </c>
    </row>
    <row r="4326" spans="1:12">
      <c r="A4326">
        <v>2013</v>
      </c>
      <c r="B4326">
        <v>1</v>
      </c>
      <c r="C4326">
        <v>21</v>
      </c>
      <c r="D4326" s="30">
        <f t="shared" si="67"/>
        <v>41295</v>
      </c>
      <c r="E4326">
        <v>339.32</v>
      </c>
      <c r="F4326">
        <v>108.65</v>
      </c>
      <c r="G4326">
        <v>7.69</v>
      </c>
      <c r="H4326">
        <v>5.2030000000000003</v>
      </c>
      <c r="I4326">
        <v>8.4149999999999991</v>
      </c>
      <c r="J4326">
        <v>4.2549999999999999</v>
      </c>
      <c r="K4326">
        <v>4.0830000000000002</v>
      </c>
      <c r="L4326">
        <v>21.555</v>
      </c>
    </row>
    <row r="4327" spans="1:12">
      <c r="A4327">
        <v>2013</v>
      </c>
      <c r="B4327">
        <v>1</v>
      </c>
      <c r="C4327">
        <v>22</v>
      </c>
      <c r="D4327" s="30">
        <f t="shared" si="67"/>
        <v>41296</v>
      </c>
      <c r="E4327">
        <v>340.32</v>
      </c>
      <c r="F4327">
        <v>108.95</v>
      </c>
      <c r="G4327">
        <v>7.69</v>
      </c>
      <c r="H4327">
        <v>5.2</v>
      </c>
      <c r="I4327">
        <v>8.3529999999999998</v>
      </c>
      <c r="J4327">
        <v>4.2539999999999996</v>
      </c>
      <c r="K4327">
        <v>4.0830000000000002</v>
      </c>
      <c r="L4327">
        <v>21.547999999999998</v>
      </c>
    </row>
    <row r="4328" spans="1:12">
      <c r="A4328">
        <v>2013</v>
      </c>
      <c r="B4328">
        <v>1</v>
      </c>
      <c r="C4328">
        <v>23</v>
      </c>
      <c r="D4328" s="30">
        <f t="shared" si="67"/>
        <v>41297</v>
      </c>
      <c r="E4328">
        <v>341.02</v>
      </c>
      <c r="F4328">
        <v>109.16</v>
      </c>
      <c r="G4328">
        <v>7.69</v>
      </c>
      <c r="H4328">
        <v>5.1980000000000004</v>
      </c>
      <c r="I4328">
        <v>8.3119999999999994</v>
      </c>
      <c r="J4328">
        <v>4.2530000000000001</v>
      </c>
      <c r="K4328">
        <v>4.0830000000000002</v>
      </c>
      <c r="L4328">
        <v>21.535</v>
      </c>
    </row>
    <row r="4329" spans="1:12">
      <c r="A4329">
        <v>2013</v>
      </c>
      <c r="B4329">
        <v>1</v>
      </c>
      <c r="C4329">
        <v>24</v>
      </c>
      <c r="D4329" s="30">
        <f t="shared" si="67"/>
        <v>41298</v>
      </c>
      <c r="E4329">
        <v>340.4</v>
      </c>
      <c r="F4329">
        <v>108.93</v>
      </c>
      <c r="G4329">
        <v>7.69</v>
      </c>
      <c r="H4329">
        <v>5.1950000000000003</v>
      </c>
      <c r="I4329">
        <v>8.3680000000000003</v>
      </c>
      <c r="J4329">
        <v>4.2480000000000002</v>
      </c>
      <c r="K4329">
        <v>4.077</v>
      </c>
      <c r="L4329">
        <v>21.497</v>
      </c>
    </row>
    <row r="4330" spans="1:12">
      <c r="A4330">
        <v>2013</v>
      </c>
      <c r="B4330">
        <v>1</v>
      </c>
      <c r="C4330">
        <v>28</v>
      </c>
      <c r="D4330" s="30">
        <f t="shared" si="67"/>
        <v>41302</v>
      </c>
      <c r="E4330">
        <v>340.48</v>
      </c>
      <c r="F4330">
        <v>108.86</v>
      </c>
      <c r="G4330">
        <v>7.69</v>
      </c>
      <c r="H4330">
        <v>5.1840000000000002</v>
      </c>
      <c r="I4330">
        <v>8.4060000000000006</v>
      </c>
      <c r="J4330">
        <v>4.2359999999999998</v>
      </c>
      <c r="K4330">
        <v>4.0650000000000004</v>
      </c>
      <c r="L4330">
        <v>21.393000000000001</v>
      </c>
    </row>
    <row r="4331" spans="1:12">
      <c r="A4331">
        <v>2013</v>
      </c>
      <c r="B4331">
        <v>1</v>
      </c>
      <c r="C4331">
        <v>29</v>
      </c>
      <c r="D4331" s="30">
        <f t="shared" si="67"/>
        <v>41303</v>
      </c>
      <c r="E4331">
        <v>340.22</v>
      </c>
      <c r="F4331">
        <v>108.75</v>
      </c>
      <c r="G4331">
        <v>7.69</v>
      </c>
      <c r="H4331">
        <v>5.181</v>
      </c>
      <c r="I4331">
        <v>8.4359999999999999</v>
      </c>
      <c r="J4331">
        <v>4.2320000000000002</v>
      </c>
      <c r="K4331">
        <v>4.0609999999999999</v>
      </c>
      <c r="L4331">
        <v>21.361000000000001</v>
      </c>
    </row>
    <row r="4332" spans="1:12">
      <c r="A4332">
        <v>2013</v>
      </c>
      <c r="B4332">
        <v>1</v>
      </c>
      <c r="C4332">
        <v>30</v>
      </c>
      <c r="D4332" s="30">
        <f t="shared" si="67"/>
        <v>41304</v>
      </c>
      <c r="E4332">
        <v>340.35</v>
      </c>
      <c r="F4332">
        <v>108.77</v>
      </c>
      <c r="G4332">
        <v>7.69</v>
      </c>
      <c r="H4332">
        <v>5.1779999999999999</v>
      </c>
      <c r="I4332">
        <v>8.4369999999999994</v>
      </c>
      <c r="J4332">
        <v>4.2290000000000001</v>
      </c>
      <c r="K4332">
        <v>4.0579999999999998</v>
      </c>
      <c r="L4332">
        <v>21.337</v>
      </c>
    </row>
    <row r="4333" spans="1:12">
      <c r="A4333">
        <v>2013</v>
      </c>
      <c r="B4333">
        <v>1</v>
      </c>
      <c r="C4333">
        <v>31</v>
      </c>
      <c r="D4333" s="30">
        <f t="shared" si="67"/>
        <v>41305</v>
      </c>
      <c r="E4333">
        <v>342.01</v>
      </c>
      <c r="F4333">
        <v>109.28</v>
      </c>
      <c r="G4333">
        <v>7.69</v>
      </c>
      <c r="H4333">
        <v>5.1749999999999998</v>
      </c>
      <c r="I4333">
        <v>8.327</v>
      </c>
      <c r="J4333">
        <v>4.2300000000000004</v>
      </c>
      <c r="K4333">
        <v>4.0609999999999999</v>
      </c>
      <c r="L4333">
        <v>21.343</v>
      </c>
    </row>
    <row r="4334" spans="1:12">
      <c r="A4334">
        <v>2013</v>
      </c>
      <c r="B4334">
        <v>2</v>
      </c>
      <c r="C4334">
        <v>1</v>
      </c>
      <c r="D4334" s="30">
        <f t="shared" si="67"/>
        <v>41306</v>
      </c>
      <c r="E4334">
        <v>340.77</v>
      </c>
      <c r="F4334">
        <v>108.88</v>
      </c>
      <c r="G4334">
        <v>7.69</v>
      </c>
      <c r="H4334">
        <v>5.1749999999999998</v>
      </c>
      <c r="I4334">
        <v>8.4179999999999993</v>
      </c>
      <c r="J4334">
        <v>4.2270000000000003</v>
      </c>
      <c r="K4334">
        <v>4.056</v>
      </c>
      <c r="L4334">
        <v>21.318999999999999</v>
      </c>
    </row>
    <row r="4335" spans="1:12">
      <c r="A4335">
        <v>2013</v>
      </c>
      <c r="B4335">
        <v>2</v>
      </c>
      <c r="C4335">
        <v>4</v>
      </c>
      <c r="D4335" s="30">
        <f t="shared" si="67"/>
        <v>41309</v>
      </c>
      <c r="E4335">
        <v>340.03</v>
      </c>
      <c r="F4335">
        <v>108.77</v>
      </c>
      <c r="G4335">
        <v>7.69</v>
      </c>
      <c r="H4335">
        <v>5.1669999999999998</v>
      </c>
      <c r="I4335">
        <v>8.4130000000000003</v>
      </c>
      <c r="J4335">
        <v>4.2270000000000003</v>
      </c>
      <c r="K4335">
        <v>4.056</v>
      </c>
      <c r="L4335">
        <v>21.29</v>
      </c>
    </row>
    <row r="4336" spans="1:12">
      <c r="A4336">
        <v>2013</v>
      </c>
      <c r="B4336">
        <v>2</v>
      </c>
      <c r="C4336">
        <v>5</v>
      </c>
      <c r="D4336" s="30">
        <f t="shared" si="67"/>
        <v>41310</v>
      </c>
      <c r="E4336">
        <v>340.78</v>
      </c>
      <c r="F4336">
        <v>108.99</v>
      </c>
      <c r="G4336">
        <v>7.69</v>
      </c>
      <c r="H4336">
        <v>5.1639999999999997</v>
      </c>
      <c r="I4336">
        <v>8.3689999999999998</v>
      </c>
      <c r="J4336">
        <v>4.2249999999999996</v>
      </c>
      <c r="K4336">
        <v>4.056</v>
      </c>
      <c r="L4336">
        <v>21.277999999999999</v>
      </c>
    </row>
    <row r="4337" spans="1:12">
      <c r="A4337">
        <v>2013</v>
      </c>
      <c r="B4337">
        <v>2</v>
      </c>
      <c r="C4337">
        <v>6</v>
      </c>
      <c r="D4337" s="30">
        <f t="shared" si="67"/>
        <v>41311</v>
      </c>
      <c r="E4337">
        <v>340.44</v>
      </c>
      <c r="F4337">
        <v>108.86</v>
      </c>
      <c r="G4337">
        <v>7.69</v>
      </c>
      <c r="H4337">
        <v>5.1619999999999999</v>
      </c>
      <c r="I4337">
        <v>8.4049999999999994</v>
      </c>
      <c r="J4337">
        <v>4.2210000000000001</v>
      </c>
      <c r="K4337">
        <v>4.0510000000000002</v>
      </c>
      <c r="L4337">
        <v>21.245000000000001</v>
      </c>
    </row>
    <row r="4338" spans="1:12">
      <c r="A4338">
        <v>2013</v>
      </c>
      <c r="B4338">
        <v>2</v>
      </c>
      <c r="C4338">
        <v>7</v>
      </c>
      <c r="D4338" s="30">
        <f t="shared" si="67"/>
        <v>41312</v>
      </c>
      <c r="E4338">
        <v>341</v>
      </c>
      <c r="F4338">
        <v>109.02</v>
      </c>
      <c r="G4338">
        <v>7.69</v>
      </c>
      <c r="H4338">
        <v>5.1589999999999998</v>
      </c>
      <c r="I4338">
        <v>8.3740000000000006</v>
      </c>
      <c r="J4338">
        <v>4.22</v>
      </c>
      <c r="K4338">
        <v>4.05</v>
      </c>
      <c r="L4338">
        <v>21.228999999999999</v>
      </c>
    </row>
    <row r="4339" spans="1:12">
      <c r="A4339">
        <v>2013</v>
      </c>
      <c r="B4339">
        <v>2</v>
      </c>
      <c r="C4339">
        <v>8</v>
      </c>
      <c r="D4339" s="30">
        <f t="shared" si="67"/>
        <v>41313</v>
      </c>
      <c r="E4339">
        <v>341.04</v>
      </c>
      <c r="F4339">
        <v>109.01</v>
      </c>
      <c r="G4339">
        <v>7.69</v>
      </c>
      <c r="H4339">
        <v>5.1559999999999997</v>
      </c>
      <c r="I4339">
        <v>8.3819999999999997</v>
      </c>
      <c r="J4339">
        <v>4.2160000000000002</v>
      </c>
      <c r="K4339">
        <v>4.0469999999999997</v>
      </c>
      <c r="L4339">
        <v>21.204000000000001</v>
      </c>
    </row>
    <row r="4340" spans="1:12">
      <c r="A4340">
        <v>2013</v>
      </c>
      <c r="B4340">
        <v>2</v>
      </c>
      <c r="C4340">
        <v>11</v>
      </c>
      <c r="D4340" s="30">
        <f t="shared" si="67"/>
        <v>41316</v>
      </c>
      <c r="E4340">
        <v>340.32</v>
      </c>
      <c r="F4340">
        <v>108.74</v>
      </c>
      <c r="G4340">
        <v>7.69</v>
      </c>
      <c r="H4340">
        <v>5.1479999999999997</v>
      </c>
      <c r="I4340">
        <v>8.452</v>
      </c>
      <c r="J4340">
        <v>4.2069999999999999</v>
      </c>
      <c r="K4340">
        <v>4.0369999999999999</v>
      </c>
      <c r="L4340">
        <v>21.123000000000001</v>
      </c>
    </row>
    <row r="4341" spans="1:12">
      <c r="A4341">
        <v>2013</v>
      </c>
      <c r="B4341">
        <v>2</v>
      </c>
      <c r="C4341">
        <v>12</v>
      </c>
      <c r="D4341" s="30">
        <f t="shared" si="67"/>
        <v>41317</v>
      </c>
      <c r="E4341">
        <v>341.4</v>
      </c>
      <c r="F4341">
        <v>109.07</v>
      </c>
      <c r="G4341">
        <v>7.69</v>
      </c>
      <c r="H4341">
        <v>5.1449999999999996</v>
      </c>
      <c r="I4341">
        <v>8.3829999999999991</v>
      </c>
      <c r="J4341">
        <v>4.2069999999999999</v>
      </c>
      <c r="K4341">
        <v>4.0380000000000003</v>
      </c>
      <c r="L4341">
        <v>21.117000000000001</v>
      </c>
    </row>
    <row r="4342" spans="1:12">
      <c r="A4342">
        <v>2013</v>
      </c>
      <c r="B4342">
        <v>2</v>
      </c>
      <c r="C4342">
        <v>13</v>
      </c>
      <c r="D4342" s="30">
        <f t="shared" si="67"/>
        <v>41318</v>
      </c>
      <c r="E4342">
        <v>342.05</v>
      </c>
      <c r="F4342">
        <v>109.26</v>
      </c>
      <c r="G4342">
        <v>7.69</v>
      </c>
      <c r="H4342">
        <v>5.1420000000000003</v>
      </c>
      <c r="I4342">
        <v>8.3460000000000001</v>
      </c>
      <c r="J4342">
        <v>4.2050000000000001</v>
      </c>
      <c r="K4342">
        <v>4.0369999999999999</v>
      </c>
      <c r="L4342">
        <v>21.103999999999999</v>
      </c>
    </row>
    <row r="4343" spans="1:12">
      <c r="A4343">
        <v>2013</v>
      </c>
      <c r="B4343">
        <v>2</v>
      </c>
      <c r="C4343">
        <v>14</v>
      </c>
      <c r="D4343" s="30">
        <f t="shared" si="67"/>
        <v>41319</v>
      </c>
      <c r="E4343">
        <v>340.68</v>
      </c>
      <c r="F4343">
        <v>108.79</v>
      </c>
      <c r="G4343">
        <v>7.69</v>
      </c>
      <c r="H4343">
        <v>5.1390000000000002</v>
      </c>
      <c r="I4343">
        <v>8.4589999999999996</v>
      </c>
      <c r="J4343">
        <v>4.1989999999999998</v>
      </c>
      <c r="K4343">
        <v>4.0279999999999996</v>
      </c>
      <c r="L4343">
        <v>21.050999999999998</v>
      </c>
    </row>
    <row r="4344" spans="1:12">
      <c r="A4344">
        <v>2013</v>
      </c>
      <c r="B4344">
        <v>2</v>
      </c>
      <c r="C4344">
        <v>15</v>
      </c>
      <c r="D4344" s="30">
        <f t="shared" si="67"/>
        <v>41320</v>
      </c>
      <c r="E4344">
        <v>341.99</v>
      </c>
      <c r="F4344">
        <v>109.19</v>
      </c>
      <c r="G4344">
        <v>7.69</v>
      </c>
      <c r="H4344">
        <v>5.1369999999999996</v>
      </c>
      <c r="I4344">
        <v>8.3729999999999993</v>
      </c>
      <c r="J4344">
        <v>4.1989999999999998</v>
      </c>
      <c r="K4344">
        <v>4.03</v>
      </c>
      <c r="L4344">
        <v>21.05</v>
      </c>
    </row>
    <row r="4345" spans="1:12">
      <c r="A4345">
        <v>2013</v>
      </c>
      <c r="B4345">
        <v>2</v>
      </c>
      <c r="C4345">
        <v>18</v>
      </c>
      <c r="D4345" s="30">
        <f t="shared" si="67"/>
        <v>41323</v>
      </c>
      <c r="E4345">
        <v>340.71</v>
      </c>
      <c r="F4345">
        <v>108.87</v>
      </c>
      <c r="G4345">
        <v>7.69</v>
      </c>
      <c r="H4345">
        <v>5.1280000000000001</v>
      </c>
      <c r="I4345">
        <v>8.423</v>
      </c>
      <c r="J4345">
        <v>4.1950000000000003</v>
      </c>
      <c r="K4345">
        <v>4.0259999999999998</v>
      </c>
      <c r="L4345">
        <v>21</v>
      </c>
    </row>
    <row r="4346" spans="1:12">
      <c r="A4346">
        <v>2013</v>
      </c>
      <c r="B4346">
        <v>2</v>
      </c>
      <c r="C4346">
        <v>20</v>
      </c>
      <c r="D4346" s="30">
        <f t="shared" si="67"/>
        <v>41325</v>
      </c>
      <c r="E4346">
        <v>341.94</v>
      </c>
      <c r="F4346">
        <v>109.22</v>
      </c>
      <c r="G4346">
        <v>7.69</v>
      </c>
      <c r="H4346">
        <v>5.1230000000000002</v>
      </c>
      <c r="I4346">
        <v>8.3539999999999992</v>
      </c>
      <c r="J4346">
        <v>4.1920000000000002</v>
      </c>
      <c r="K4346">
        <v>4.024</v>
      </c>
      <c r="L4346">
        <v>20.971</v>
      </c>
    </row>
    <row r="4347" spans="1:12">
      <c r="A4347">
        <v>2013</v>
      </c>
      <c r="B4347">
        <v>2</v>
      </c>
      <c r="C4347">
        <v>21</v>
      </c>
      <c r="D4347" s="30">
        <f t="shared" si="67"/>
        <v>41326</v>
      </c>
      <c r="E4347">
        <v>342.04</v>
      </c>
      <c r="F4347">
        <v>109.23</v>
      </c>
      <c r="G4347">
        <v>7.69</v>
      </c>
      <c r="H4347">
        <v>5.12</v>
      </c>
      <c r="I4347">
        <v>8.3580000000000005</v>
      </c>
      <c r="J4347">
        <v>4.1890000000000001</v>
      </c>
      <c r="K4347">
        <v>4.0209999999999999</v>
      </c>
      <c r="L4347">
        <v>20.946999999999999</v>
      </c>
    </row>
    <row r="4348" spans="1:12">
      <c r="A4348">
        <v>2013</v>
      </c>
      <c r="B4348">
        <v>2</v>
      </c>
      <c r="C4348">
        <v>22</v>
      </c>
      <c r="D4348" s="30">
        <f t="shared" si="67"/>
        <v>41327</v>
      </c>
      <c r="E4348">
        <v>341.37</v>
      </c>
      <c r="F4348">
        <v>108.99</v>
      </c>
      <c r="G4348">
        <v>7.69</v>
      </c>
      <c r="H4348">
        <v>5.117</v>
      </c>
      <c r="I4348">
        <v>8.4179999999999993</v>
      </c>
      <c r="J4348">
        <v>4.1840000000000002</v>
      </c>
      <c r="K4348">
        <v>4.0149999999999997</v>
      </c>
      <c r="L4348">
        <v>20.908000000000001</v>
      </c>
    </row>
    <row r="4349" spans="1:12">
      <c r="A4349">
        <v>2013</v>
      </c>
      <c r="B4349">
        <v>2</v>
      </c>
      <c r="C4349">
        <v>25</v>
      </c>
      <c r="D4349" s="30">
        <f t="shared" si="67"/>
        <v>41330</v>
      </c>
      <c r="E4349">
        <v>342.93</v>
      </c>
      <c r="F4349">
        <v>109.43</v>
      </c>
      <c r="G4349">
        <v>7.69</v>
      </c>
      <c r="H4349">
        <v>5.109</v>
      </c>
      <c r="I4349">
        <v>8.3360000000000003</v>
      </c>
      <c r="J4349">
        <v>4.1790000000000003</v>
      </c>
      <c r="K4349">
        <v>4.0119999999999996</v>
      </c>
      <c r="L4349">
        <v>20.86</v>
      </c>
    </row>
    <row r="4350" spans="1:12">
      <c r="A4350">
        <v>2013</v>
      </c>
      <c r="B4350">
        <v>2</v>
      </c>
      <c r="C4350">
        <v>26</v>
      </c>
      <c r="D4350" s="30">
        <f t="shared" si="67"/>
        <v>41331</v>
      </c>
      <c r="E4350">
        <v>343.18</v>
      </c>
      <c r="F4350">
        <v>109.49</v>
      </c>
      <c r="G4350">
        <v>7.69</v>
      </c>
      <c r="H4350">
        <v>5.1059999999999999</v>
      </c>
      <c r="I4350">
        <v>8.3279999999999994</v>
      </c>
      <c r="J4350">
        <v>4.1760000000000002</v>
      </c>
      <c r="K4350">
        <v>4.0090000000000003</v>
      </c>
      <c r="L4350">
        <v>20.838000000000001</v>
      </c>
    </row>
    <row r="4351" spans="1:12">
      <c r="A4351">
        <v>2013</v>
      </c>
      <c r="B4351">
        <v>2</v>
      </c>
      <c r="C4351">
        <v>27</v>
      </c>
      <c r="D4351" s="30">
        <f t="shared" si="67"/>
        <v>41332</v>
      </c>
      <c r="E4351">
        <v>344.64</v>
      </c>
      <c r="F4351">
        <v>109.96</v>
      </c>
      <c r="G4351">
        <v>7.69</v>
      </c>
      <c r="H4351">
        <v>5.1029999999999998</v>
      </c>
      <c r="I4351">
        <v>8.3640000000000008</v>
      </c>
      <c r="J4351">
        <v>4.1719999999999997</v>
      </c>
      <c r="K4351">
        <v>4.0049999999999999</v>
      </c>
      <c r="L4351">
        <v>20.806000000000001</v>
      </c>
    </row>
    <row r="4352" spans="1:12">
      <c r="A4352">
        <v>2013</v>
      </c>
      <c r="B4352">
        <v>2</v>
      </c>
      <c r="C4352">
        <v>28</v>
      </c>
      <c r="D4352" s="30">
        <f t="shared" si="67"/>
        <v>41333</v>
      </c>
      <c r="E4352">
        <v>344.89</v>
      </c>
      <c r="F4352">
        <v>110.02</v>
      </c>
      <c r="G4352">
        <v>7.69</v>
      </c>
      <c r="H4352">
        <v>5.0999999999999996</v>
      </c>
      <c r="I4352">
        <v>8.4019999999999992</v>
      </c>
      <c r="J4352">
        <v>4.1790000000000003</v>
      </c>
      <c r="K4352">
        <v>4.01</v>
      </c>
      <c r="L4352">
        <v>20.824999999999999</v>
      </c>
    </row>
    <row r="4353" spans="1:12">
      <c r="A4353">
        <v>2013</v>
      </c>
      <c r="B4353">
        <v>3</v>
      </c>
      <c r="C4353">
        <v>1</v>
      </c>
      <c r="D4353" s="30">
        <f t="shared" si="67"/>
        <v>41334</v>
      </c>
      <c r="E4353">
        <v>346.39</v>
      </c>
      <c r="F4353">
        <v>110.44</v>
      </c>
      <c r="G4353">
        <v>7.69</v>
      </c>
      <c r="H4353">
        <v>5.0919999999999996</v>
      </c>
      <c r="I4353">
        <v>8.3249999999999993</v>
      </c>
      <c r="J4353">
        <v>4.173</v>
      </c>
      <c r="K4353">
        <v>4.0060000000000002</v>
      </c>
      <c r="L4353">
        <v>20.774999999999999</v>
      </c>
    </row>
    <row r="4354" spans="1:12">
      <c r="A4354">
        <v>2013</v>
      </c>
      <c r="B4354">
        <v>3</v>
      </c>
      <c r="C4354">
        <v>4</v>
      </c>
      <c r="D4354" s="30">
        <f t="shared" ref="D4354:D4417" si="68">DATE(A4354,B4354,C4354)</f>
        <v>41337</v>
      </c>
      <c r="E4354">
        <v>345.56</v>
      </c>
      <c r="F4354">
        <v>110.1</v>
      </c>
      <c r="G4354">
        <v>7.69</v>
      </c>
      <c r="H4354">
        <v>5.0839999999999996</v>
      </c>
      <c r="I4354">
        <v>8.4190000000000005</v>
      </c>
      <c r="J4354">
        <v>4.1619999999999999</v>
      </c>
      <c r="K4354">
        <v>3.9929999999999999</v>
      </c>
      <c r="L4354">
        <v>20.681999999999999</v>
      </c>
    </row>
    <row r="4355" spans="1:12">
      <c r="A4355">
        <v>2013</v>
      </c>
      <c r="B4355">
        <v>3</v>
      </c>
      <c r="C4355">
        <v>5</v>
      </c>
      <c r="D4355" s="30">
        <f t="shared" si="68"/>
        <v>41338</v>
      </c>
      <c r="E4355">
        <v>347.09</v>
      </c>
      <c r="F4355">
        <v>110.57</v>
      </c>
      <c r="G4355">
        <v>7.69</v>
      </c>
      <c r="H4355">
        <v>5.0810000000000004</v>
      </c>
      <c r="I4355">
        <v>8.3170000000000002</v>
      </c>
      <c r="J4355">
        <v>4.1619999999999999</v>
      </c>
      <c r="K4355">
        <v>3.996</v>
      </c>
      <c r="L4355">
        <v>20.684999999999999</v>
      </c>
    </row>
    <row r="4356" spans="1:12">
      <c r="A4356">
        <v>2013</v>
      </c>
      <c r="B4356">
        <v>3</v>
      </c>
      <c r="C4356">
        <v>6</v>
      </c>
      <c r="D4356" s="30">
        <f t="shared" si="68"/>
        <v>41339</v>
      </c>
      <c r="E4356">
        <v>345.91</v>
      </c>
      <c r="F4356">
        <v>110.16</v>
      </c>
      <c r="G4356">
        <v>7.69</v>
      </c>
      <c r="H4356">
        <v>5.0780000000000003</v>
      </c>
      <c r="I4356">
        <v>8.4149999999999991</v>
      </c>
      <c r="J4356">
        <v>4.1559999999999997</v>
      </c>
      <c r="K4356">
        <v>3.988</v>
      </c>
      <c r="L4356">
        <v>20.637</v>
      </c>
    </row>
    <row r="4357" spans="1:12">
      <c r="A4357">
        <v>2013</v>
      </c>
      <c r="B4357">
        <v>3</v>
      </c>
      <c r="C4357">
        <v>7</v>
      </c>
      <c r="D4357" s="30">
        <f t="shared" si="68"/>
        <v>41340</v>
      </c>
      <c r="E4357">
        <v>346.34</v>
      </c>
      <c r="F4357">
        <v>110.27</v>
      </c>
      <c r="G4357">
        <v>7.69</v>
      </c>
      <c r="H4357">
        <v>5.0750000000000002</v>
      </c>
      <c r="I4357">
        <v>8.3940000000000001</v>
      </c>
      <c r="J4357">
        <v>4.1539999999999999</v>
      </c>
      <c r="K4357">
        <v>3.9870000000000001</v>
      </c>
      <c r="L4357">
        <v>20.619</v>
      </c>
    </row>
    <row r="4358" spans="1:12">
      <c r="A4358">
        <v>2013</v>
      </c>
      <c r="B4358">
        <v>3</v>
      </c>
      <c r="C4358">
        <v>8</v>
      </c>
      <c r="D4358" s="30">
        <f t="shared" si="68"/>
        <v>41341</v>
      </c>
      <c r="E4358">
        <v>349.01</v>
      </c>
      <c r="F4358">
        <v>111.11</v>
      </c>
      <c r="G4358">
        <v>7.69</v>
      </c>
      <c r="H4358">
        <v>5.0730000000000004</v>
      </c>
      <c r="I4358">
        <v>8.2089999999999996</v>
      </c>
      <c r="J4358">
        <v>4.157</v>
      </c>
      <c r="K4358">
        <v>3.9929999999999999</v>
      </c>
      <c r="L4358">
        <v>20.643000000000001</v>
      </c>
    </row>
    <row r="4359" spans="1:12">
      <c r="A4359">
        <v>2013</v>
      </c>
      <c r="B4359">
        <v>3</v>
      </c>
      <c r="C4359">
        <v>11</v>
      </c>
      <c r="D4359" s="30">
        <f t="shared" si="68"/>
        <v>41344</v>
      </c>
      <c r="E4359">
        <v>347.08</v>
      </c>
      <c r="F4359">
        <v>110.41</v>
      </c>
      <c r="G4359">
        <v>7.69</v>
      </c>
      <c r="H4359">
        <v>5.0640000000000001</v>
      </c>
      <c r="I4359">
        <v>8.3849999999999998</v>
      </c>
      <c r="J4359">
        <v>4.1429999999999998</v>
      </c>
      <c r="K4359">
        <v>3.9769999999999999</v>
      </c>
      <c r="L4359">
        <v>20.529</v>
      </c>
    </row>
    <row r="4360" spans="1:12">
      <c r="A4360">
        <v>2013</v>
      </c>
      <c r="B4360">
        <v>3</v>
      </c>
      <c r="C4360">
        <v>12</v>
      </c>
      <c r="D4360" s="30">
        <f t="shared" si="68"/>
        <v>41345</v>
      </c>
      <c r="E4360">
        <v>347.33</v>
      </c>
      <c r="F4360">
        <v>110.47</v>
      </c>
      <c r="G4360">
        <v>7.69</v>
      </c>
      <c r="H4360">
        <v>5.0620000000000003</v>
      </c>
      <c r="I4360">
        <v>8.3770000000000007</v>
      </c>
      <c r="J4360">
        <v>4.141</v>
      </c>
      <c r="K4360">
        <v>3.9740000000000002</v>
      </c>
      <c r="L4360">
        <v>20.507999999999999</v>
      </c>
    </row>
    <row r="4361" spans="1:12">
      <c r="A4361">
        <v>2013</v>
      </c>
      <c r="B4361">
        <v>3</v>
      </c>
      <c r="C4361">
        <v>13</v>
      </c>
      <c r="D4361" s="30">
        <f t="shared" si="68"/>
        <v>41346</v>
      </c>
      <c r="E4361">
        <v>347.63</v>
      </c>
      <c r="F4361">
        <v>110.54</v>
      </c>
      <c r="G4361">
        <v>7.69</v>
      </c>
      <c r="H4361">
        <v>5.0590000000000002</v>
      </c>
      <c r="I4361">
        <v>8.3670000000000009</v>
      </c>
      <c r="J4361">
        <v>4.1379999999999999</v>
      </c>
      <c r="K4361">
        <v>3.972</v>
      </c>
      <c r="L4361">
        <v>20.488</v>
      </c>
    </row>
    <row r="4362" spans="1:12">
      <c r="A4362">
        <v>2013</v>
      </c>
      <c r="B4362">
        <v>3</v>
      </c>
      <c r="C4362">
        <v>14</v>
      </c>
      <c r="D4362" s="30">
        <f t="shared" si="68"/>
        <v>41347</v>
      </c>
      <c r="E4362">
        <v>347.06</v>
      </c>
      <c r="F4362">
        <v>110.33</v>
      </c>
      <c r="G4362">
        <v>7.69</v>
      </c>
      <c r="H4362">
        <v>5.056</v>
      </c>
      <c r="I4362">
        <v>8.42</v>
      </c>
      <c r="J4362">
        <v>4.1340000000000003</v>
      </c>
      <c r="K4362">
        <v>3.9670000000000001</v>
      </c>
      <c r="L4362">
        <v>20.451000000000001</v>
      </c>
    </row>
    <row r="4363" spans="1:12">
      <c r="A4363">
        <v>2013</v>
      </c>
      <c r="B4363">
        <v>3</v>
      </c>
      <c r="C4363">
        <v>15</v>
      </c>
      <c r="D4363" s="30">
        <f t="shared" si="68"/>
        <v>41348</v>
      </c>
      <c r="E4363">
        <v>347.36</v>
      </c>
      <c r="F4363">
        <v>110.4</v>
      </c>
      <c r="G4363">
        <v>7.69</v>
      </c>
      <c r="H4363">
        <v>5.0529999999999999</v>
      </c>
      <c r="I4363">
        <v>8.4090000000000007</v>
      </c>
      <c r="J4363">
        <v>4.1310000000000002</v>
      </c>
      <c r="K4363">
        <v>3.9649999999999999</v>
      </c>
      <c r="L4363">
        <v>20.431000000000001</v>
      </c>
    </row>
    <row r="4364" spans="1:12">
      <c r="A4364">
        <v>2013</v>
      </c>
      <c r="B4364">
        <v>3</v>
      </c>
      <c r="C4364">
        <v>18</v>
      </c>
      <c r="D4364" s="30">
        <f t="shared" si="68"/>
        <v>41351</v>
      </c>
      <c r="E4364">
        <v>347.24</v>
      </c>
      <c r="F4364">
        <v>110.29</v>
      </c>
      <c r="G4364">
        <v>7.69</v>
      </c>
      <c r="H4364">
        <v>5.0449999999999999</v>
      </c>
      <c r="I4364">
        <v>8.452</v>
      </c>
      <c r="J4364">
        <v>4.1219999999999999</v>
      </c>
      <c r="K4364">
        <v>3.9540000000000002</v>
      </c>
      <c r="L4364">
        <v>20.350999999999999</v>
      </c>
    </row>
    <row r="4365" spans="1:12">
      <c r="A4365">
        <v>2013</v>
      </c>
      <c r="B4365">
        <v>3</v>
      </c>
      <c r="C4365">
        <v>19</v>
      </c>
      <c r="D4365" s="30">
        <f t="shared" si="68"/>
        <v>41352</v>
      </c>
      <c r="E4365">
        <v>346</v>
      </c>
      <c r="F4365">
        <v>109.87</v>
      </c>
      <c r="G4365">
        <v>7.69</v>
      </c>
      <c r="H4365">
        <v>5.0419999999999998</v>
      </c>
      <c r="I4365">
        <v>8.5559999999999992</v>
      </c>
      <c r="J4365">
        <v>4.1150000000000002</v>
      </c>
      <c r="K4365">
        <v>3.9470000000000001</v>
      </c>
      <c r="L4365">
        <v>20.303000000000001</v>
      </c>
    </row>
    <row r="4366" spans="1:12">
      <c r="A4366">
        <v>2013</v>
      </c>
      <c r="B4366">
        <v>3</v>
      </c>
      <c r="C4366">
        <v>20</v>
      </c>
      <c r="D4366" s="30">
        <f t="shared" si="68"/>
        <v>41353</v>
      </c>
      <c r="E4366">
        <v>347.51</v>
      </c>
      <c r="F4366">
        <v>110.34</v>
      </c>
      <c r="G4366">
        <v>7.69</v>
      </c>
      <c r="H4366">
        <v>5.0389999999999997</v>
      </c>
      <c r="I4366">
        <v>8.4540000000000006</v>
      </c>
      <c r="J4366">
        <v>4.1159999999999997</v>
      </c>
      <c r="K4366">
        <v>3.9489999999999998</v>
      </c>
      <c r="L4366">
        <v>20.305</v>
      </c>
    </row>
    <row r="4367" spans="1:12">
      <c r="A4367">
        <v>2013</v>
      </c>
      <c r="B4367">
        <v>3</v>
      </c>
      <c r="C4367">
        <v>21</v>
      </c>
      <c r="D4367" s="30">
        <f t="shared" si="68"/>
        <v>41354</v>
      </c>
      <c r="E4367">
        <v>347.65</v>
      </c>
      <c r="F4367">
        <v>110.36</v>
      </c>
      <c r="G4367">
        <v>7.69</v>
      </c>
      <c r="H4367">
        <v>5.0369999999999999</v>
      </c>
      <c r="I4367">
        <v>8.4550000000000001</v>
      </c>
      <c r="J4367">
        <v>4.1130000000000004</v>
      </c>
      <c r="K4367">
        <v>3.9460000000000002</v>
      </c>
      <c r="L4367">
        <v>20.282</v>
      </c>
    </row>
    <row r="4368" spans="1:12">
      <c r="A4368">
        <v>2013</v>
      </c>
      <c r="B4368">
        <v>3</v>
      </c>
      <c r="C4368">
        <v>22</v>
      </c>
      <c r="D4368" s="30">
        <f t="shared" si="68"/>
        <v>41355</v>
      </c>
      <c r="E4368">
        <v>345.72</v>
      </c>
      <c r="F4368">
        <v>109.71</v>
      </c>
      <c r="G4368">
        <v>7.69</v>
      </c>
      <c r="H4368">
        <v>5.0339999999999998</v>
      </c>
      <c r="I4368">
        <v>8.6110000000000007</v>
      </c>
      <c r="J4368">
        <v>4.1050000000000004</v>
      </c>
      <c r="K4368">
        <v>3.9359999999999999</v>
      </c>
      <c r="L4368">
        <v>20.22</v>
      </c>
    </row>
    <row r="4369" spans="1:12">
      <c r="A4369">
        <v>2013</v>
      </c>
      <c r="B4369">
        <v>3</v>
      </c>
      <c r="C4369">
        <v>25</v>
      </c>
      <c r="D4369" s="30">
        <f t="shared" si="68"/>
        <v>41358</v>
      </c>
      <c r="E4369">
        <v>346.96</v>
      </c>
      <c r="F4369">
        <v>110.04</v>
      </c>
      <c r="G4369">
        <v>7.69</v>
      </c>
      <c r="H4369">
        <v>5.0250000000000004</v>
      </c>
      <c r="I4369">
        <v>8.5380000000000003</v>
      </c>
      <c r="J4369">
        <v>4.1020000000000003</v>
      </c>
      <c r="K4369">
        <v>3.9340000000000002</v>
      </c>
      <c r="L4369">
        <v>20.181000000000001</v>
      </c>
    </row>
    <row r="4370" spans="1:12">
      <c r="A4370">
        <v>2013</v>
      </c>
      <c r="B4370">
        <v>3</v>
      </c>
      <c r="C4370">
        <v>26</v>
      </c>
      <c r="D4370" s="30">
        <f t="shared" si="68"/>
        <v>41359</v>
      </c>
      <c r="E4370">
        <v>348.95</v>
      </c>
      <c r="F4370">
        <v>110.66</v>
      </c>
      <c r="G4370">
        <v>7.69</v>
      </c>
      <c r="H4370">
        <v>5.0229999999999997</v>
      </c>
      <c r="I4370">
        <v>8.4009999999999998</v>
      </c>
      <c r="J4370">
        <v>4.1029999999999998</v>
      </c>
      <c r="K4370">
        <v>3.9380000000000002</v>
      </c>
      <c r="L4370">
        <v>20.192</v>
      </c>
    </row>
    <row r="4371" spans="1:12">
      <c r="A4371">
        <v>2013</v>
      </c>
      <c r="B4371">
        <v>3</v>
      </c>
      <c r="C4371">
        <v>28</v>
      </c>
      <c r="D4371" s="30">
        <f t="shared" si="68"/>
        <v>41361</v>
      </c>
      <c r="E4371">
        <v>347.81</v>
      </c>
      <c r="F4371">
        <v>110.24</v>
      </c>
      <c r="G4371">
        <v>7.69</v>
      </c>
      <c r="H4371">
        <v>5.0170000000000003</v>
      </c>
      <c r="I4371">
        <v>8.5090000000000003</v>
      </c>
      <c r="J4371">
        <v>4.0940000000000003</v>
      </c>
      <c r="K4371">
        <v>3.927</v>
      </c>
      <c r="L4371">
        <v>20.12</v>
      </c>
    </row>
    <row r="4372" spans="1:12">
      <c r="A4372">
        <v>2013</v>
      </c>
      <c r="B4372">
        <v>4</v>
      </c>
      <c r="C4372">
        <v>2</v>
      </c>
      <c r="D4372" s="30">
        <f t="shared" si="68"/>
        <v>41366</v>
      </c>
      <c r="E4372">
        <v>348.51</v>
      </c>
      <c r="F4372">
        <v>110.37</v>
      </c>
      <c r="G4372">
        <v>7.69</v>
      </c>
      <c r="H4372">
        <v>5.0060000000000002</v>
      </c>
      <c r="I4372">
        <v>8.5020000000000007</v>
      </c>
      <c r="J4372">
        <v>4.0839999999999996</v>
      </c>
      <c r="K4372">
        <v>3.9169999999999998</v>
      </c>
      <c r="L4372">
        <v>20.033000000000001</v>
      </c>
    </row>
    <row r="4373" spans="1:12">
      <c r="A4373">
        <v>2013</v>
      </c>
      <c r="B4373">
        <v>4</v>
      </c>
      <c r="C4373">
        <v>3</v>
      </c>
      <c r="D4373" s="30">
        <f t="shared" si="68"/>
        <v>41367</v>
      </c>
      <c r="E4373">
        <v>346.29</v>
      </c>
      <c r="F4373">
        <v>109.63</v>
      </c>
      <c r="G4373">
        <v>7.69</v>
      </c>
      <c r="H4373">
        <v>5.0039999999999996</v>
      </c>
      <c r="I4373">
        <v>8.68</v>
      </c>
      <c r="J4373">
        <v>4.0750000000000002</v>
      </c>
      <c r="K4373">
        <v>3.9060000000000001</v>
      </c>
      <c r="L4373">
        <v>19.966000000000001</v>
      </c>
    </row>
    <row r="4374" spans="1:12">
      <c r="A4374">
        <v>2013</v>
      </c>
      <c r="B4374">
        <v>4</v>
      </c>
      <c r="C4374">
        <v>4</v>
      </c>
      <c r="D4374" s="30">
        <f t="shared" si="68"/>
        <v>41368</v>
      </c>
      <c r="E4374">
        <v>348.69</v>
      </c>
      <c r="F4374">
        <v>110.38</v>
      </c>
      <c r="G4374">
        <v>7.69</v>
      </c>
      <c r="H4374">
        <v>5.0010000000000003</v>
      </c>
      <c r="I4374">
        <v>8.5109999999999992</v>
      </c>
      <c r="J4374">
        <v>4.0780000000000003</v>
      </c>
      <c r="K4374">
        <v>3.911</v>
      </c>
      <c r="L4374">
        <v>19.986000000000001</v>
      </c>
    </row>
    <row r="4375" spans="1:12">
      <c r="A4375">
        <v>2013</v>
      </c>
      <c r="B4375">
        <v>4</v>
      </c>
      <c r="C4375">
        <v>5</v>
      </c>
      <c r="D4375" s="30">
        <f t="shared" si="68"/>
        <v>41369</v>
      </c>
      <c r="E4375">
        <v>347.84</v>
      </c>
      <c r="F4375">
        <v>110.08</v>
      </c>
      <c r="G4375">
        <v>7.69</v>
      </c>
      <c r="H4375">
        <v>4.9980000000000002</v>
      </c>
      <c r="I4375">
        <v>8.5869999999999997</v>
      </c>
      <c r="J4375">
        <v>4.0720000000000001</v>
      </c>
      <c r="K4375">
        <v>3.9049999999999998</v>
      </c>
      <c r="L4375">
        <v>19.943999999999999</v>
      </c>
    </row>
    <row r="4376" spans="1:12">
      <c r="A4376">
        <v>2013</v>
      </c>
      <c r="B4376">
        <v>4</v>
      </c>
      <c r="C4376">
        <v>8</v>
      </c>
      <c r="D4376" s="30">
        <f t="shared" si="68"/>
        <v>41372</v>
      </c>
      <c r="E4376">
        <v>349.51</v>
      </c>
      <c r="F4376">
        <v>110.55</v>
      </c>
      <c r="G4376">
        <v>7.69</v>
      </c>
      <c r="H4376">
        <v>4.99</v>
      </c>
      <c r="I4376">
        <v>8.4949999999999992</v>
      </c>
      <c r="J4376">
        <v>4.0670000000000002</v>
      </c>
      <c r="K4376">
        <v>3.9009999999999998</v>
      </c>
      <c r="L4376">
        <v>19.899000000000001</v>
      </c>
    </row>
    <row r="4377" spans="1:12">
      <c r="A4377">
        <v>2013</v>
      </c>
      <c r="B4377">
        <v>4</v>
      </c>
      <c r="C4377">
        <v>9</v>
      </c>
      <c r="D4377" s="30">
        <f t="shared" si="68"/>
        <v>41373</v>
      </c>
      <c r="E4377">
        <v>348.49</v>
      </c>
      <c r="F4377">
        <v>110.2</v>
      </c>
      <c r="G4377">
        <v>7.69</v>
      </c>
      <c r="H4377">
        <v>4.9870000000000001</v>
      </c>
      <c r="I4377">
        <v>8.5830000000000002</v>
      </c>
      <c r="J4377">
        <v>4.0609999999999999</v>
      </c>
      <c r="K4377">
        <v>3.8940000000000001</v>
      </c>
      <c r="L4377">
        <v>19.855</v>
      </c>
    </row>
    <row r="4378" spans="1:12">
      <c r="A4378">
        <v>2013</v>
      </c>
      <c r="B4378">
        <v>4</v>
      </c>
      <c r="C4378">
        <v>10</v>
      </c>
      <c r="D4378" s="30">
        <f t="shared" si="68"/>
        <v>41374</v>
      </c>
      <c r="E4378">
        <v>349.23</v>
      </c>
      <c r="F4378">
        <v>110.41</v>
      </c>
      <c r="G4378">
        <v>7.69</v>
      </c>
      <c r="H4378">
        <v>4.984</v>
      </c>
      <c r="I4378">
        <v>8.5389999999999997</v>
      </c>
      <c r="J4378">
        <v>4.0599999999999996</v>
      </c>
      <c r="K4378">
        <v>3.8940000000000001</v>
      </c>
      <c r="L4378">
        <v>19.843</v>
      </c>
    </row>
    <row r="4379" spans="1:12">
      <c r="A4379">
        <v>2013</v>
      </c>
      <c r="B4379">
        <v>4</v>
      </c>
      <c r="C4379">
        <v>12</v>
      </c>
      <c r="D4379" s="30">
        <f t="shared" si="68"/>
        <v>41376</v>
      </c>
      <c r="E4379">
        <v>349.82</v>
      </c>
      <c r="F4379">
        <v>111.03</v>
      </c>
      <c r="G4379">
        <v>7.6970000000000001</v>
      </c>
      <c r="H4379">
        <v>5.1639999999999997</v>
      </c>
      <c r="I4379">
        <v>8.2420000000000009</v>
      </c>
      <c r="J4379">
        <v>4.2039999999999997</v>
      </c>
      <c r="K4379">
        <v>4.0380000000000003</v>
      </c>
      <c r="L4379">
        <v>21.390999999999998</v>
      </c>
    </row>
    <row r="4380" spans="1:12">
      <c r="A4380">
        <v>2013</v>
      </c>
      <c r="B4380">
        <v>4</v>
      </c>
      <c r="C4380">
        <v>15</v>
      </c>
      <c r="D4380" s="30">
        <f t="shared" si="68"/>
        <v>41379</v>
      </c>
      <c r="E4380">
        <v>350.77</v>
      </c>
      <c r="F4380">
        <v>111.27</v>
      </c>
      <c r="G4380">
        <v>7.7050000000000001</v>
      </c>
      <c r="H4380">
        <v>5.327</v>
      </c>
      <c r="I4380">
        <v>8.2370000000000001</v>
      </c>
      <c r="J4380">
        <v>4.3099999999999996</v>
      </c>
      <c r="K4380">
        <v>4.1399999999999997</v>
      </c>
      <c r="L4380">
        <v>22.375</v>
      </c>
    </row>
    <row r="4381" spans="1:12">
      <c r="A4381">
        <v>2013</v>
      </c>
      <c r="B4381">
        <v>4</v>
      </c>
      <c r="C4381">
        <v>16</v>
      </c>
      <c r="D4381" s="30">
        <f t="shared" si="68"/>
        <v>41380</v>
      </c>
      <c r="E4381">
        <v>350.12</v>
      </c>
      <c r="F4381">
        <v>111.04</v>
      </c>
      <c r="G4381">
        <v>7.7050000000000001</v>
      </c>
      <c r="H4381">
        <v>5.3250000000000002</v>
      </c>
      <c r="I4381">
        <v>8.2349999999999994</v>
      </c>
      <c r="J4381">
        <v>4.3179999999999996</v>
      </c>
      <c r="K4381">
        <v>4.1470000000000002</v>
      </c>
      <c r="L4381">
        <v>22.405000000000001</v>
      </c>
    </row>
    <row r="4382" spans="1:12">
      <c r="A4382">
        <v>2013</v>
      </c>
      <c r="B4382">
        <v>4</v>
      </c>
      <c r="C4382">
        <v>17</v>
      </c>
      <c r="D4382" s="30">
        <f t="shared" si="68"/>
        <v>41381</v>
      </c>
      <c r="E4382">
        <v>348.05</v>
      </c>
      <c r="F4382">
        <v>110.35</v>
      </c>
      <c r="G4382">
        <v>7.7050000000000001</v>
      </c>
      <c r="H4382">
        <v>5.3220000000000001</v>
      </c>
      <c r="I4382">
        <v>8.391</v>
      </c>
      <c r="J4382">
        <v>4.3099999999999996</v>
      </c>
      <c r="K4382">
        <v>4.1360000000000001</v>
      </c>
      <c r="L4382">
        <v>22.335000000000001</v>
      </c>
    </row>
    <row r="4383" spans="1:12">
      <c r="A4383">
        <v>2013</v>
      </c>
      <c r="B4383">
        <v>4</v>
      </c>
      <c r="C4383">
        <v>18</v>
      </c>
      <c r="D4383" s="30">
        <f t="shared" si="68"/>
        <v>41382</v>
      </c>
      <c r="E4383">
        <v>352.97</v>
      </c>
      <c r="F4383">
        <v>111.92</v>
      </c>
      <c r="G4383">
        <v>7.7050000000000001</v>
      </c>
      <c r="H4383">
        <v>5.319</v>
      </c>
      <c r="I4383">
        <v>8.0570000000000004</v>
      </c>
      <c r="J4383">
        <v>4.319</v>
      </c>
      <c r="K4383">
        <v>4.1520000000000001</v>
      </c>
      <c r="L4383">
        <v>22.41</v>
      </c>
    </row>
    <row r="4384" spans="1:12">
      <c r="A4384">
        <v>2013</v>
      </c>
      <c r="B4384">
        <v>4</v>
      </c>
      <c r="C4384">
        <v>22</v>
      </c>
      <c r="D4384" s="30">
        <f t="shared" si="68"/>
        <v>41386</v>
      </c>
      <c r="E4384">
        <v>351.34</v>
      </c>
      <c r="F4384">
        <v>111.3</v>
      </c>
      <c r="G4384">
        <v>7.673</v>
      </c>
      <c r="H4384">
        <v>5.3319999999999999</v>
      </c>
      <c r="I4384">
        <v>8.1110000000000007</v>
      </c>
      <c r="J4384">
        <v>4.3440000000000003</v>
      </c>
      <c r="K4384">
        <v>4.1740000000000004</v>
      </c>
      <c r="L4384">
        <v>22.564</v>
      </c>
    </row>
    <row r="4385" spans="1:12">
      <c r="A4385">
        <v>2013</v>
      </c>
      <c r="B4385">
        <v>4</v>
      </c>
      <c r="C4385">
        <v>23</v>
      </c>
      <c r="D4385" s="30">
        <f t="shared" si="68"/>
        <v>41387</v>
      </c>
      <c r="E4385">
        <v>350.25</v>
      </c>
      <c r="F4385">
        <v>110.92</v>
      </c>
      <c r="G4385">
        <v>7.673</v>
      </c>
      <c r="H4385">
        <v>5.33</v>
      </c>
      <c r="I4385">
        <v>8.1969999999999992</v>
      </c>
      <c r="J4385">
        <v>4.3380000000000001</v>
      </c>
      <c r="K4385">
        <v>4.1669999999999998</v>
      </c>
      <c r="L4385">
        <v>22.515000000000001</v>
      </c>
    </row>
    <row r="4386" spans="1:12">
      <c r="A4386">
        <v>2013</v>
      </c>
      <c r="B4386">
        <v>4</v>
      </c>
      <c r="C4386">
        <v>25</v>
      </c>
      <c r="D4386" s="30">
        <f t="shared" si="68"/>
        <v>41389</v>
      </c>
      <c r="E4386">
        <v>350.8</v>
      </c>
      <c r="F4386">
        <v>111.05</v>
      </c>
      <c r="G4386">
        <v>7.673</v>
      </c>
      <c r="H4386">
        <v>5.3239999999999998</v>
      </c>
      <c r="I4386">
        <v>8.18</v>
      </c>
      <c r="J4386">
        <v>4.3330000000000002</v>
      </c>
      <c r="K4386">
        <v>4.1630000000000003</v>
      </c>
      <c r="L4386">
        <v>22.472000000000001</v>
      </c>
    </row>
    <row r="4387" spans="1:12">
      <c r="A4387">
        <v>2013</v>
      </c>
      <c r="B4387">
        <v>4</v>
      </c>
      <c r="C4387">
        <v>26</v>
      </c>
      <c r="D4387" s="30">
        <f t="shared" si="68"/>
        <v>41390</v>
      </c>
      <c r="E4387">
        <v>351.51</v>
      </c>
      <c r="F4387">
        <v>111.26</v>
      </c>
      <c r="G4387">
        <v>7.673</v>
      </c>
      <c r="H4387">
        <v>5.3209999999999997</v>
      </c>
      <c r="I4387">
        <v>8.141</v>
      </c>
      <c r="J4387">
        <v>4.3319999999999999</v>
      </c>
      <c r="K4387">
        <v>4.1619999999999999</v>
      </c>
      <c r="L4387">
        <v>22.459</v>
      </c>
    </row>
    <row r="4388" spans="1:12">
      <c r="A4388">
        <v>2013</v>
      </c>
      <c r="B4388">
        <v>4</v>
      </c>
      <c r="C4388">
        <v>29</v>
      </c>
      <c r="D4388" s="30">
        <f t="shared" si="68"/>
        <v>41393</v>
      </c>
      <c r="E4388">
        <v>351.26</v>
      </c>
      <c r="F4388">
        <v>111.11</v>
      </c>
      <c r="G4388">
        <v>7.673</v>
      </c>
      <c r="H4388">
        <v>5.3129999999999997</v>
      </c>
      <c r="I4388">
        <v>8.19</v>
      </c>
      <c r="J4388">
        <v>4.3220000000000001</v>
      </c>
      <c r="K4388">
        <v>4.1520000000000001</v>
      </c>
      <c r="L4388">
        <v>22.372</v>
      </c>
    </row>
    <row r="4389" spans="1:12">
      <c r="A4389">
        <v>2013</v>
      </c>
      <c r="B4389">
        <v>4</v>
      </c>
      <c r="C4389">
        <v>30</v>
      </c>
      <c r="D4389" s="30">
        <f t="shared" si="68"/>
        <v>41394</v>
      </c>
      <c r="E4389">
        <v>352.24</v>
      </c>
      <c r="F4389">
        <v>111.4</v>
      </c>
      <c r="G4389">
        <v>7.673</v>
      </c>
      <c r="H4389">
        <v>5.31</v>
      </c>
      <c r="I4389">
        <v>8.1270000000000007</v>
      </c>
      <c r="J4389">
        <v>4.3220000000000001</v>
      </c>
      <c r="K4389">
        <v>4.1529999999999996</v>
      </c>
      <c r="L4389">
        <v>22.372</v>
      </c>
    </row>
    <row r="4390" spans="1:12">
      <c r="A4390">
        <v>2013</v>
      </c>
      <c r="B4390">
        <v>5</v>
      </c>
      <c r="C4390">
        <v>2</v>
      </c>
      <c r="D4390" s="30">
        <f t="shared" si="68"/>
        <v>41396</v>
      </c>
      <c r="E4390">
        <v>352.18</v>
      </c>
      <c r="F4390">
        <v>111.33</v>
      </c>
      <c r="G4390">
        <v>7.673</v>
      </c>
      <c r="H4390">
        <v>5.3049999999999997</v>
      </c>
      <c r="I4390">
        <v>8.1519999999999992</v>
      </c>
      <c r="J4390">
        <v>4.3159999999999998</v>
      </c>
      <c r="K4390">
        <v>4.1470000000000002</v>
      </c>
      <c r="L4390">
        <v>22.317</v>
      </c>
    </row>
    <row r="4391" spans="1:12">
      <c r="A4391">
        <v>2013</v>
      </c>
      <c r="B4391">
        <v>5</v>
      </c>
      <c r="C4391">
        <v>3</v>
      </c>
      <c r="D4391" s="30">
        <f t="shared" si="68"/>
        <v>41397</v>
      </c>
      <c r="E4391">
        <v>352.8</v>
      </c>
      <c r="F4391">
        <v>111.51</v>
      </c>
      <c r="G4391">
        <v>7.673</v>
      </c>
      <c r="H4391">
        <v>5.3019999999999996</v>
      </c>
      <c r="I4391">
        <v>8.0530000000000008</v>
      </c>
      <c r="J4391">
        <v>4.3280000000000003</v>
      </c>
      <c r="K4391">
        <v>4.1609999999999996</v>
      </c>
      <c r="L4391">
        <v>22.382999999999999</v>
      </c>
    </row>
    <row r="4392" spans="1:12">
      <c r="A4392">
        <v>2013</v>
      </c>
      <c r="B4392">
        <v>5</v>
      </c>
      <c r="C4392">
        <v>6</v>
      </c>
      <c r="D4392" s="30">
        <f t="shared" si="68"/>
        <v>41400</v>
      </c>
      <c r="E4392">
        <v>353.1</v>
      </c>
      <c r="F4392">
        <v>111.53</v>
      </c>
      <c r="G4392">
        <v>7.673</v>
      </c>
      <c r="H4392">
        <v>5.2939999999999996</v>
      </c>
      <c r="I4392">
        <v>8.0630000000000006</v>
      </c>
      <c r="J4392">
        <v>4.319</v>
      </c>
      <c r="K4392">
        <v>4.1520000000000001</v>
      </c>
      <c r="L4392">
        <v>22.308</v>
      </c>
    </row>
    <row r="4393" spans="1:12">
      <c r="A4393">
        <v>2013</v>
      </c>
      <c r="B4393">
        <v>5</v>
      </c>
      <c r="C4393">
        <v>7</v>
      </c>
      <c r="D4393" s="30">
        <f t="shared" si="68"/>
        <v>41401</v>
      </c>
      <c r="E4393">
        <v>352.61</v>
      </c>
      <c r="F4393">
        <v>111.35</v>
      </c>
      <c r="G4393">
        <v>7.673</v>
      </c>
      <c r="H4393">
        <v>5.2910000000000004</v>
      </c>
      <c r="I4393">
        <v>8.1080000000000005</v>
      </c>
      <c r="J4393">
        <v>4.3150000000000004</v>
      </c>
      <c r="K4393">
        <v>4.1470000000000002</v>
      </c>
      <c r="L4393">
        <v>22.271000000000001</v>
      </c>
    </row>
    <row r="4394" spans="1:12">
      <c r="A4394">
        <v>2013</v>
      </c>
      <c r="B4394">
        <v>5</v>
      </c>
      <c r="C4394">
        <v>8</v>
      </c>
      <c r="D4394" s="30">
        <f t="shared" si="68"/>
        <v>41402</v>
      </c>
      <c r="E4394">
        <v>352.8</v>
      </c>
      <c r="F4394">
        <v>111.39</v>
      </c>
      <c r="G4394">
        <v>7.673</v>
      </c>
      <c r="H4394">
        <v>5.2880000000000003</v>
      </c>
      <c r="I4394">
        <v>8.1050000000000004</v>
      </c>
      <c r="J4394">
        <v>4.3120000000000003</v>
      </c>
      <c r="K4394">
        <v>4.1440000000000001</v>
      </c>
      <c r="L4394">
        <v>22.248000000000001</v>
      </c>
    </row>
    <row r="4395" spans="1:12">
      <c r="A4395">
        <v>2013</v>
      </c>
      <c r="B4395">
        <v>5</v>
      </c>
      <c r="C4395">
        <v>9</v>
      </c>
      <c r="D4395" s="30">
        <f t="shared" si="68"/>
        <v>41403</v>
      </c>
      <c r="E4395">
        <v>353.78</v>
      </c>
      <c r="F4395">
        <v>111.68</v>
      </c>
      <c r="G4395">
        <v>7.673</v>
      </c>
      <c r="H4395">
        <v>5.2850000000000001</v>
      </c>
      <c r="I4395">
        <v>8.048</v>
      </c>
      <c r="J4395">
        <v>4.3120000000000003</v>
      </c>
      <c r="K4395">
        <v>4.1449999999999996</v>
      </c>
      <c r="L4395">
        <v>22.241</v>
      </c>
    </row>
    <row r="4396" spans="1:12">
      <c r="A4396">
        <v>2013</v>
      </c>
      <c r="B4396">
        <v>5</v>
      </c>
      <c r="C4396">
        <v>10</v>
      </c>
      <c r="D4396" s="30">
        <f t="shared" si="68"/>
        <v>41404</v>
      </c>
      <c r="E4396">
        <v>355.4</v>
      </c>
      <c r="F4396">
        <v>112.18</v>
      </c>
      <c r="G4396">
        <v>7.673</v>
      </c>
      <c r="H4396">
        <v>5.282</v>
      </c>
      <c r="I4396">
        <v>7.9459999999999997</v>
      </c>
      <c r="J4396">
        <v>4.3120000000000003</v>
      </c>
      <c r="K4396">
        <v>4.1479999999999997</v>
      </c>
      <c r="L4396">
        <v>22.245999999999999</v>
      </c>
    </row>
    <row r="4397" spans="1:12">
      <c r="A4397">
        <v>2013</v>
      </c>
      <c r="B4397">
        <v>5</v>
      </c>
      <c r="C4397">
        <v>13</v>
      </c>
      <c r="D4397" s="30">
        <f t="shared" si="68"/>
        <v>41407</v>
      </c>
      <c r="E4397">
        <v>356.83</v>
      </c>
      <c r="F4397">
        <v>112.57</v>
      </c>
      <c r="G4397">
        <v>7.673</v>
      </c>
      <c r="H4397">
        <v>5.274</v>
      </c>
      <c r="I4397">
        <v>7.8780000000000001</v>
      </c>
      <c r="J4397">
        <v>4.3070000000000004</v>
      </c>
      <c r="K4397">
        <v>4.1429999999999998</v>
      </c>
      <c r="L4397">
        <v>22.193000000000001</v>
      </c>
    </row>
    <row r="4398" spans="1:12">
      <c r="A4398">
        <v>2013</v>
      </c>
      <c r="B4398">
        <v>5</v>
      </c>
      <c r="C4398">
        <v>14</v>
      </c>
      <c r="D4398" s="30">
        <f t="shared" si="68"/>
        <v>41408</v>
      </c>
      <c r="E4398">
        <v>355.31</v>
      </c>
      <c r="F4398">
        <v>112.06</v>
      </c>
      <c r="G4398">
        <v>7.6749999999999998</v>
      </c>
      <c r="H4398">
        <v>5.2789999999999999</v>
      </c>
      <c r="I4398">
        <v>7.9950000000000001</v>
      </c>
      <c r="J4398">
        <v>4.3040000000000003</v>
      </c>
      <c r="K4398">
        <v>4.1390000000000002</v>
      </c>
      <c r="L4398">
        <v>22.195</v>
      </c>
    </row>
    <row r="4399" spans="1:12">
      <c r="A4399">
        <v>2013</v>
      </c>
      <c r="B4399">
        <v>5</v>
      </c>
      <c r="C4399">
        <v>15</v>
      </c>
      <c r="D4399" s="30">
        <f t="shared" si="68"/>
        <v>41409</v>
      </c>
      <c r="E4399">
        <v>357.21</v>
      </c>
      <c r="F4399">
        <v>112.64</v>
      </c>
      <c r="G4399">
        <v>7.6749999999999998</v>
      </c>
      <c r="H4399">
        <v>5.2770000000000001</v>
      </c>
      <c r="I4399">
        <v>7.875</v>
      </c>
      <c r="J4399">
        <v>4.306</v>
      </c>
      <c r="K4399">
        <v>4.1429999999999998</v>
      </c>
      <c r="L4399">
        <v>22.206</v>
      </c>
    </row>
    <row r="4400" spans="1:12">
      <c r="A4400">
        <v>2013</v>
      </c>
      <c r="B4400">
        <v>5</v>
      </c>
      <c r="C4400">
        <v>16</v>
      </c>
      <c r="D4400" s="30">
        <f t="shared" si="68"/>
        <v>41410</v>
      </c>
      <c r="E4400">
        <v>356.67</v>
      </c>
      <c r="F4400">
        <v>112.44</v>
      </c>
      <c r="G4400">
        <v>7.6749999999999998</v>
      </c>
      <c r="H4400">
        <v>5.274</v>
      </c>
      <c r="I4400">
        <v>7.9219999999999997</v>
      </c>
      <c r="J4400">
        <v>4.3010000000000002</v>
      </c>
      <c r="K4400">
        <v>4.1379999999999999</v>
      </c>
      <c r="L4400">
        <v>22.167999999999999</v>
      </c>
    </row>
    <row r="4401" spans="1:12">
      <c r="A4401">
        <v>2013</v>
      </c>
      <c r="B4401">
        <v>5</v>
      </c>
      <c r="C4401">
        <v>17</v>
      </c>
      <c r="D4401" s="30">
        <f t="shared" si="68"/>
        <v>41411</v>
      </c>
      <c r="E4401">
        <v>360.46</v>
      </c>
      <c r="F4401">
        <v>113.63</v>
      </c>
      <c r="G4401">
        <v>7.6749999999999998</v>
      </c>
      <c r="H4401">
        <v>5.2709999999999999</v>
      </c>
      <c r="I4401">
        <v>7.6719999999999997</v>
      </c>
      <c r="J4401">
        <v>4.3079999999999998</v>
      </c>
      <c r="K4401">
        <v>4.1479999999999997</v>
      </c>
      <c r="L4401">
        <v>22.216999999999999</v>
      </c>
    </row>
    <row r="4402" spans="1:12">
      <c r="A4402">
        <v>2013</v>
      </c>
      <c r="B4402">
        <v>5</v>
      </c>
      <c r="C4402">
        <v>20</v>
      </c>
      <c r="D4402" s="30">
        <f t="shared" si="68"/>
        <v>41414</v>
      </c>
      <c r="E4402">
        <v>359.33</v>
      </c>
      <c r="F4402">
        <v>113.2</v>
      </c>
      <c r="G4402">
        <v>7.6749999999999998</v>
      </c>
      <c r="H4402">
        <v>5.2629999999999999</v>
      </c>
      <c r="I4402">
        <v>7.78</v>
      </c>
      <c r="J4402">
        <v>4.2949999999999999</v>
      </c>
      <c r="K4402">
        <v>4.1349999999999998</v>
      </c>
      <c r="L4402">
        <v>22.114000000000001</v>
      </c>
    </row>
    <row r="4403" spans="1:12">
      <c r="A4403">
        <v>2013</v>
      </c>
      <c r="B4403">
        <v>5</v>
      </c>
      <c r="C4403">
        <v>21</v>
      </c>
      <c r="D4403" s="30">
        <f t="shared" si="68"/>
        <v>41415</v>
      </c>
      <c r="E4403">
        <v>359.52</v>
      </c>
      <c r="F4403">
        <v>113.24</v>
      </c>
      <c r="G4403">
        <v>7.6749999999999998</v>
      </c>
      <c r="H4403">
        <v>5.26</v>
      </c>
      <c r="I4403">
        <v>7.7770000000000001</v>
      </c>
      <c r="J4403">
        <v>4.2930000000000001</v>
      </c>
      <c r="K4403">
        <v>4.1319999999999997</v>
      </c>
      <c r="L4403">
        <v>22.091000000000001</v>
      </c>
    </row>
    <row r="4404" spans="1:12">
      <c r="A4404">
        <v>2013</v>
      </c>
      <c r="B4404">
        <v>5</v>
      </c>
      <c r="C4404">
        <v>22</v>
      </c>
      <c r="D4404" s="30">
        <f t="shared" si="68"/>
        <v>41416</v>
      </c>
      <c r="E4404">
        <v>362.22</v>
      </c>
      <c r="F4404">
        <v>114.08</v>
      </c>
      <c r="G4404">
        <v>7.6749999999999998</v>
      </c>
      <c r="H4404">
        <v>5.2569999999999997</v>
      </c>
      <c r="I4404">
        <v>7.6029999999999998</v>
      </c>
      <c r="J4404">
        <v>4.2960000000000003</v>
      </c>
      <c r="K4404">
        <v>4.1390000000000002</v>
      </c>
      <c r="L4404">
        <v>22.117000000000001</v>
      </c>
    </row>
    <row r="4405" spans="1:12">
      <c r="A4405">
        <v>2013</v>
      </c>
      <c r="B4405">
        <v>5</v>
      </c>
      <c r="C4405">
        <v>23</v>
      </c>
      <c r="D4405" s="30">
        <f t="shared" si="68"/>
        <v>41417</v>
      </c>
      <c r="E4405">
        <v>358.12</v>
      </c>
      <c r="F4405">
        <v>112.74</v>
      </c>
      <c r="G4405">
        <v>7.6749999999999998</v>
      </c>
      <c r="H4405">
        <v>5.2539999999999996</v>
      </c>
      <c r="I4405">
        <v>7.8719999999999999</v>
      </c>
      <c r="J4405">
        <v>4.2880000000000003</v>
      </c>
      <c r="K4405">
        <v>4.125</v>
      </c>
      <c r="L4405">
        <v>22.036000000000001</v>
      </c>
    </row>
    <row r="4406" spans="1:12">
      <c r="A4406">
        <v>2013</v>
      </c>
      <c r="B4406">
        <v>5</v>
      </c>
      <c r="C4406">
        <v>24</v>
      </c>
      <c r="D4406" s="30">
        <f t="shared" si="68"/>
        <v>41418</v>
      </c>
      <c r="E4406">
        <v>359.64</v>
      </c>
      <c r="F4406">
        <v>113.2</v>
      </c>
      <c r="G4406">
        <v>7.6749999999999998</v>
      </c>
      <c r="H4406">
        <v>5.2519999999999998</v>
      </c>
      <c r="I4406">
        <v>7.7770000000000001</v>
      </c>
      <c r="J4406">
        <v>4.2880000000000003</v>
      </c>
      <c r="K4406">
        <v>4.1280000000000001</v>
      </c>
      <c r="L4406">
        <v>22.04</v>
      </c>
    </row>
    <row r="4407" spans="1:12">
      <c r="A4407">
        <v>2013</v>
      </c>
      <c r="B4407">
        <v>5</v>
      </c>
      <c r="C4407">
        <v>27</v>
      </c>
      <c r="D4407" s="30">
        <f t="shared" si="68"/>
        <v>41421</v>
      </c>
      <c r="E4407">
        <v>366.62</v>
      </c>
      <c r="F4407">
        <v>115.36</v>
      </c>
      <c r="G4407">
        <v>7.6879999999999997</v>
      </c>
      <c r="H4407">
        <v>5.3810000000000002</v>
      </c>
      <c r="I4407">
        <v>7.3150000000000004</v>
      </c>
      <c r="J4407">
        <v>4.3869999999999996</v>
      </c>
      <c r="K4407">
        <v>4.2320000000000002</v>
      </c>
      <c r="L4407">
        <v>23.196000000000002</v>
      </c>
    </row>
    <row r="4408" spans="1:12">
      <c r="A4408">
        <v>2013</v>
      </c>
      <c r="B4408">
        <v>5</v>
      </c>
      <c r="C4408">
        <v>28</v>
      </c>
      <c r="D4408" s="30">
        <f t="shared" si="68"/>
        <v>41422</v>
      </c>
      <c r="E4408">
        <v>360.16</v>
      </c>
      <c r="F4408">
        <v>113.27</v>
      </c>
      <c r="G4408">
        <v>7.6879999999999997</v>
      </c>
      <c r="H4408">
        <v>5.3780000000000001</v>
      </c>
      <c r="I4408">
        <v>7.7539999999999996</v>
      </c>
      <c r="J4408">
        <v>4.3680000000000003</v>
      </c>
      <c r="K4408">
        <v>4.2050000000000001</v>
      </c>
      <c r="L4408">
        <v>23.030999999999999</v>
      </c>
    </row>
    <row r="4409" spans="1:12">
      <c r="A4409">
        <v>2013</v>
      </c>
      <c r="B4409">
        <v>5</v>
      </c>
      <c r="C4409">
        <v>29</v>
      </c>
      <c r="D4409" s="30">
        <f t="shared" si="68"/>
        <v>41423</v>
      </c>
      <c r="E4409">
        <v>358.36</v>
      </c>
      <c r="F4409">
        <v>112.67</v>
      </c>
      <c r="G4409">
        <v>7.6879999999999997</v>
      </c>
      <c r="H4409">
        <v>5.3760000000000003</v>
      </c>
      <c r="I4409">
        <v>7.8860000000000001</v>
      </c>
      <c r="J4409">
        <v>4.3600000000000003</v>
      </c>
      <c r="K4409">
        <v>4.194</v>
      </c>
      <c r="L4409">
        <v>22.963999999999999</v>
      </c>
    </row>
    <row r="4410" spans="1:12">
      <c r="A4410">
        <v>2013</v>
      </c>
      <c r="B4410">
        <v>5</v>
      </c>
      <c r="C4410">
        <v>30</v>
      </c>
      <c r="D4410" s="30">
        <f t="shared" si="68"/>
        <v>41424</v>
      </c>
      <c r="E4410">
        <v>359.39</v>
      </c>
      <c r="F4410">
        <v>112.98</v>
      </c>
      <c r="G4410">
        <v>7.6879999999999997</v>
      </c>
      <c r="H4410">
        <v>5.3730000000000002</v>
      </c>
      <c r="I4410">
        <v>7.8259999999999996</v>
      </c>
      <c r="J4410">
        <v>4.359</v>
      </c>
      <c r="K4410">
        <v>4.1950000000000003</v>
      </c>
      <c r="L4410">
        <v>22.959</v>
      </c>
    </row>
    <row r="4411" spans="1:12">
      <c r="A4411">
        <v>2013</v>
      </c>
      <c r="B4411">
        <v>5</v>
      </c>
      <c r="C4411">
        <v>31</v>
      </c>
      <c r="D4411" s="30">
        <f t="shared" si="68"/>
        <v>41425</v>
      </c>
      <c r="E4411">
        <v>357.5</v>
      </c>
      <c r="F4411">
        <v>112.35</v>
      </c>
      <c r="G4411">
        <v>7.7610000000000001</v>
      </c>
      <c r="H4411">
        <v>5.4450000000000003</v>
      </c>
      <c r="I4411">
        <v>7.9459999999999997</v>
      </c>
      <c r="J4411">
        <v>4.3979999999999997</v>
      </c>
      <c r="K4411">
        <v>4.2300000000000004</v>
      </c>
      <c r="L4411">
        <v>23.465</v>
      </c>
    </row>
    <row r="4412" spans="1:12">
      <c r="A4412">
        <v>2013</v>
      </c>
      <c r="B4412">
        <v>6</v>
      </c>
      <c r="C4412">
        <v>3</v>
      </c>
      <c r="D4412" s="30">
        <f t="shared" si="68"/>
        <v>41428</v>
      </c>
      <c r="E4412">
        <v>360.61</v>
      </c>
      <c r="F4412">
        <v>113.3</v>
      </c>
      <c r="G4412">
        <v>7.7610000000000001</v>
      </c>
      <c r="H4412">
        <v>5.4390000000000001</v>
      </c>
      <c r="I4412">
        <v>7.7569999999999997</v>
      </c>
      <c r="J4412">
        <v>4.4000000000000004</v>
      </c>
      <c r="K4412">
        <v>4.2359999999999998</v>
      </c>
      <c r="L4412">
        <v>23.478999999999999</v>
      </c>
    </row>
    <row r="4413" spans="1:12">
      <c r="A4413">
        <v>2013</v>
      </c>
      <c r="B4413">
        <v>6</v>
      </c>
      <c r="C4413">
        <v>4</v>
      </c>
      <c r="D4413" s="30">
        <f t="shared" si="68"/>
        <v>41429</v>
      </c>
      <c r="E4413">
        <v>361.87</v>
      </c>
      <c r="F4413">
        <v>113.68</v>
      </c>
      <c r="G4413">
        <v>7.7610000000000001</v>
      </c>
      <c r="H4413">
        <v>5.4359999999999999</v>
      </c>
      <c r="I4413">
        <v>7.6790000000000003</v>
      </c>
      <c r="J4413">
        <v>4.4009999999999998</v>
      </c>
      <c r="K4413">
        <v>4.2380000000000004</v>
      </c>
      <c r="L4413">
        <v>23.486000000000001</v>
      </c>
    </row>
    <row r="4414" spans="1:12">
      <c r="A4414">
        <v>2013</v>
      </c>
      <c r="B4414">
        <v>6</v>
      </c>
      <c r="C4414">
        <v>5</v>
      </c>
      <c r="D4414" s="30">
        <f t="shared" si="68"/>
        <v>41430</v>
      </c>
      <c r="E4414">
        <v>361.27</v>
      </c>
      <c r="F4414">
        <v>113.47</v>
      </c>
      <c r="G4414">
        <v>7.774</v>
      </c>
      <c r="H4414">
        <v>5.4509999999999996</v>
      </c>
      <c r="I4414">
        <v>7.7290000000000001</v>
      </c>
      <c r="J4414">
        <v>4.4080000000000004</v>
      </c>
      <c r="K4414">
        <v>4.2439999999999998</v>
      </c>
      <c r="L4414">
        <v>23.548999999999999</v>
      </c>
    </row>
    <row r="4415" spans="1:12">
      <c r="A4415">
        <v>2013</v>
      </c>
      <c r="B4415">
        <v>6</v>
      </c>
      <c r="C4415">
        <v>6</v>
      </c>
      <c r="D4415" s="30">
        <f t="shared" si="68"/>
        <v>41431</v>
      </c>
      <c r="E4415">
        <v>361.59</v>
      </c>
      <c r="F4415">
        <v>113.55</v>
      </c>
      <c r="G4415">
        <v>7.774</v>
      </c>
      <c r="H4415">
        <v>5.4480000000000004</v>
      </c>
      <c r="I4415">
        <v>7.718</v>
      </c>
      <c r="J4415">
        <v>4.4050000000000002</v>
      </c>
      <c r="K4415">
        <v>4.242</v>
      </c>
      <c r="L4415">
        <v>23.527999999999999</v>
      </c>
    </row>
    <row r="4416" spans="1:12">
      <c r="A4416">
        <v>2013</v>
      </c>
      <c r="B4416">
        <v>6</v>
      </c>
      <c r="C4416">
        <v>7</v>
      </c>
      <c r="D4416" s="30">
        <f t="shared" si="68"/>
        <v>41432</v>
      </c>
      <c r="E4416">
        <v>361.24</v>
      </c>
      <c r="F4416">
        <v>113.41</v>
      </c>
      <c r="G4416">
        <v>7.774</v>
      </c>
      <c r="H4416">
        <v>5.4459999999999997</v>
      </c>
      <c r="I4416">
        <v>7.7510000000000003</v>
      </c>
      <c r="J4416">
        <v>4.4009999999999998</v>
      </c>
      <c r="K4416">
        <v>4.2370000000000001</v>
      </c>
      <c r="L4416">
        <v>23.492999999999999</v>
      </c>
    </row>
    <row r="4417" spans="1:12">
      <c r="A4417">
        <v>2013</v>
      </c>
      <c r="B4417">
        <v>6</v>
      </c>
      <c r="C4417">
        <v>10</v>
      </c>
      <c r="D4417" s="30">
        <f t="shared" si="68"/>
        <v>41435</v>
      </c>
      <c r="E4417">
        <v>361.24</v>
      </c>
      <c r="F4417">
        <v>113.34</v>
      </c>
      <c r="G4417">
        <v>7.774</v>
      </c>
      <c r="H4417">
        <v>5.4370000000000003</v>
      </c>
      <c r="I4417">
        <v>7.77</v>
      </c>
      <c r="J4417">
        <v>4.3940000000000001</v>
      </c>
      <c r="K4417">
        <v>4.2300000000000004</v>
      </c>
      <c r="L4417">
        <v>23.422999999999998</v>
      </c>
    </row>
    <row r="4418" spans="1:12">
      <c r="A4418">
        <v>2013</v>
      </c>
      <c r="B4418">
        <v>6</v>
      </c>
      <c r="C4418">
        <v>11</v>
      </c>
      <c r="D4418" s="30">
        <f t="shared" ref="D4418:D4481" si="69">DATE(A4418,B4418,C4418)</f>
        <v>41436</v>
      </c>
      <c r="E4418">
        <v>356.98</v>
      </c>
      <c r="F4418">
        <v>111.95</v>
      </c>
      <c r="G4418">
        <v>7.774</v>
      </c>
      <c r="H4418">
        <v>5.4340000000000002</v>
      </c>
      <c r="I4418">
        <v>8.0679999999999996</v>
      </c>
      <c r="J4418">
        <v>4.38</v>
      </c>
      <c r="K4418">
        <v>4.21</v>
      </c>
      <c r="L4418">
        <v>23.298999999999999</v>
      </c>
    </row>
    <row r="4419" spans="1:12">
      <c r="A4419">
        <v>2013</v>
      </c>
      <c r="B4419">
        <v>6</v>
      </c>
      <c r="C4419">
        <v>12</v>
      </c>
      <c r="D4419" s="30">
        <f t="shared" si="69"/>
        <v>41437</v>
      </c>
      <c r="E4419">
        <v>359.09</v>
      </c>
      <c r="F4419">
        <v>112.6</v>
      </c>
      <c r="G4419">
        <v>7.774</v>
      </c>
      <c r="H4419">
        <v>5.4320000000000004</v>
      </c>
      <c r="I4419">
        <v>7.9269999999999996</v>
      </c>
      <c r="J4419">
        <v>4.3840000000000003</v>
      </c>
      <c r="K4419">
        <v>4.2169999999999996</v>
      </c>
      <c r="L4419">
        <v>23.33</v>
      </c>
    </row>
    <row r="4420" spans="1:12">
      <c r="A4420">
        <v>2013</v>
      </c>
      <c r="B4420">
        <v>6</v>
      </c>
      <c r="C4420">
        <v>13</v>
      </c>
      <c r="D4420" s="30">
        <f t="shared" si="69"/>
        <v>41438</v>
      </c>
      <c r="E4420">
        <v>361.26</v>
      </c>
      <c r="F4420">
        <v>113.27</v>
      </c>
      <c r="G4420">
        <v>7.774</v>
      </c>
      <c r="H4420">
        <v>5.4290000000000003</v>
      </c>
      <c r="I4420">
        <v>7.7910000000000004</v>
      </c>
      <c r="J4420">
        <v>4.3869999999999996</v>
      </c>
      <c r="K4420">
        <v>4.2220000000000004</v>
      </c>
      <c r="L4420">
        <v>23.350999999999999</v>
      </c>
    </row>
    <row r="4421" spans="1:12">
      <c r="A4421">
        <v>2013</v>
      </c>
      <c r="B4421">
        <v>6</v>
      </c>
      <c r="C4421">
        <v>14</v>
      </c>
      <c r="D4421" s="30">
        <f t="shared" si="69"/>
        <v>41439</v>
      </c>
      <c r="E4421">
        <v>360.77</v>
      </c>
      <c r="F4421">
        <v>113.09</v>
      </c>
      <c r="G4421">
        <v>7.774</v>
      </c>
      <c r="H4421">
        <v>5.4260000000000002</v>
      </c>
      <c r="I4421">
        <v>7.8339999999999996</v>
      </c>
      <c r="J4421">
        <v>4.3819999999999997</v>
      </c>
      <c r="K4421">
        <v>4.2169999999999996</v>
      </c>
      <c r="L4421">
        <v>23.312999999999999</v>
      </c>
    </row>
    <row r="4422" spans="1:12">
      <c r="A4422">
        <v>2013</v>
      </c>
      <c r="B4422">
        <v>6</v>
      </c>
      <c r="C4422">
        <v>17</v>
      </c>
      <c r="D4422" s="30">
        <f t="shared" si="69"/>
        <v>41442</v>
      </c>
      <c r="E4422">
        <v>359.01</v>
      </c>
      <c r="F4422">
        <v>112.46</v>
      </c>
      <c r="G4422">
        <v>7.774</v>
      </c>
      <c r="H4422">
        <v>5.4180000000000001</v>
      </c>
      <c r="I4422">
        <v>7.9829999999999997</v>
      </c>
      <c r="J4422">
        <v>4.3680000000000003</v>
      </c>
      <c r="K4422">
        <v>4.2</v>
      </c>
      <c r="L4422">
        <v>23.19</v>
      </c>
    </row>
    <row r="4423" spans="1:12">
      <c r="A4423">
        <v>2013</v>
      </c>
      <c r="B4423">
        <v>6</v>
      </c>
      <c r="C4423">
        <v>18</v>
      </c>
      <c r="D4423" s="30">
        <f t="shared" si="69"/>
        <v>41443</v>
      </c>
      <c r="E4423">
        <v>360.07</v>
      </c>
      <c r="F4423">
        <v>112.77</v>
      </c>
      <c r="G4423">
        <v>7.774</v>
      </c>
      <c r="H4423">
        <v>5.415</v>
      </c>
      <c r="I4423">
        <v>7.9219999999999997</v>
      </c>
      <c r="J4423">
        <v>4.3680000000000003</v>
      </c>
      <c r="K4423">
        <v>4.2009999999999996</v>
      </c>
      <c r="L4423">
        <v>23.186</v>
      </c>
    </row>
    <row r="4424" spans="1:12">
      <c r="A4424">
        <v>2013</v>
      </c>
      <c r="B4424">
        <v>6</v>
      </c>
      <c r="C4424">
        <v>19</v>
      </c>
      <c r="D4424" s="30">
        <f t="shared" si="69"/>
        <v>41444</v>
      </c>
      <c r="E4424">
        <v>359.57</v>
      </c>
      <c r="F4424">
        <v>112.58</v>
      </c>
      <c r="G4424">
        <v>7.774</v>
      </c>
      <c r="H4424">
        <v>5.4119999999999999</v>
      </c>
      <c r="I4424">
        <v>7.9660000000000002</v>
      </c>
      <c r="J4424">
        <v>4.3630000000000004</v>
      </c>
      <c r="K4424">
        <v>4.1959999999999997</v>
      </c>
      <c r="L4424">
        <v>23.146999999999998</v>
      </c>
    </row>
    <row r="4425" spans="1:12">
      <c r="A4425">
        <v>2013</v>
      </c>
      <c r="B4425">
        <v>6</v>
      </c>
      <c r="C4425">
        <v>20</v>
      </c>
      <c r="D4425" s="30">
        <f t="shared" si="69"/>
        <v>41445</v>
      </c>
      <c r="E4425">
        <v>357.15</v>
      </c>
      <c r="F4425">
        <v>111.78</v>
      </c>
      <c r="G4425">
        <v>7.774</v>
      </c>
      <c r="H4425">
        <v>5.4089999999999998</v>
      </c>
      <c r="I4425">
        <v>8.141</v>
      </c>
      <c r="J4425">
        <v>4.3529999999999998</v>
      </c>
      <c r="K4425">
        <v>4.1829999999999998</v>
      </c>
      <c r="L4425">
        <v>23.064</v>
      </c>
    </row>
    <row r="4426" spans="1:12">
      <c r="A4426">
        <v>2013</v>
      </c>
      <c r="B4426">
        <v>6</v>
      </c>
      <c r="C4426">
        <v>21</v>
      </c>
      <c r="D4426" s="30">
        <f t="shared" si="69"/>
        <v>41446</v>
      </c>
      <c r="E4426">
        <v>355.39</v>
      </c>
      <c r="F4426">
        <v>111.19</v>
      </c>
      <c r="G4426">
        <v>7.774</v>
      </c>
      <c r="H4426">
        <v>5.407</v>
      </c>
      <c r="I4426">
        <v>8.2720000000000002</v>
      </c>
      <c r="J4426">
        <v>4.3449999999999998</v>
      </c>
      <c r="K4426">
        <v>4.173</v>
      </c>
      <c r="L4426">
        <v>22.997</v>
      </c>
    </row>
    <row r="4427" spans="1:12">
      <c r="A4427">
        <v>2013</v>
      </c>
      <c r="B4427">
        <v>6</v>
      </c>
      <c r="C4427">
        <v>24</v>
      </c>
      <c r="D4427" s="30">
        <f t="shared" si="69"/>
        <v>41449</v>
      </c>
      <c r="E4427">
        <v>357.78</v>
      </c>
      <c r="F4427">
        <v>111.88</v>
      </c>
      <c r="G4427">
        <v>7.774</v>
      </c>
      <c r="H4427">
        <v>5.3979999999999997</v>
      </c>
      <c r="I4427">
        <v>8.14</v>
      </c>
      <c r="J4427">
        <v>4.3419999999999996</v>
      </c>
      <c r="K4427">
        <v>4.1719999999999997</v>
      </c>
      <c r="L4427">
        <v>22.968</v>
      </c>
    </row>
    <row r="4428" spans="1:12">
      <c r="A4428">
        <v>2013</v>
      </c>
      <c r="B4428">
        <v>6</v>
      </c>
      <c r="C4428">
        <v>25</v>
      </c>
      <c r="D4428" s="30">
        <f t="shared" si="69"/>
        <v>41450</v>
      </c>
      <c r="E4428">
        <v>356.14</v>
      </c>
      <c r="F4428">
        <v>111.33</v>
      </c>
      <c r="G4428">
        <v>7.774</v>
      </c>
      <c r="H4428">
        <v>5.3959999999999999</v>
      </c>
      <c r="I4428">
        <v>8.2629999999999999</v>
      </c>
      <c r="J4428">
        <v>4.335</v>
      </c>
      <c r="K4428">
        <v>4.1630000000000003</v>
      </c>
      <c r="L4428">
        <v>22.902999999999999</v>
      </c>
    </row>
    <row r="4429" spans="1:12">
      <c r="A4429">
        <v>2013</v>
      </c>
      <c r="B4429">
        <v>6</v>
      </c>
      <c r="C4429">
        <v>26</v>
      </c>
      <c r="D4429" s="30">
        <f t="shared" si="69"/>
        <v>41451</v>
      </c>
      <c r="E4429">
        <v>359.7</v>
      </c>
      <c r="F4429">
        <v>112.44</v>
      </c>
      <c r="G4429">
        <v>7.774</v>
      </c>
      <c r="H4429">
        <v>5.3929999999999998</v>
      </c>
      <c r="I4429">
        <v>8.0299999999999994</v>
      </c>
      <c r="J4429">
        <v>4.3410000000000002</v>
      </c>
      <c r="K4429">
        <v>4.1740000000000004</v>
      </c>
      <c r="L4429">
        <v>22.957000000000001</v>
      </c>
    </row>
    <row r="4430" spans="1:12">
      <c r="A4430">
        <v>2013</v>
      </c>
      <c r="B4430">
        <v>6</v>
      </c>
      <c r="C4430">
        <v>27</v>
      </c>
      <c r="D4430" s="30">
        <f t="shared" si="69"/>
        <v>41452</v>
      </c>
      <c r="E4430">
        <v>357.99</v>
      </c>
      <c r="F4430">
        <v>111.87</v>
      </c>
      <c r="G4430">
        <v>7.774</v>
      </c>
      <c r="H4430">
        <v>5.39</v>
      </c>
      <c r="I4430">
        <v>8.1489999999999991</v>
      </c>
      <c r="J4430">
        <v>4.335</v>
      </c>
      <c r="K4430">
        <v>4.165</v>
      </c>
      <c r="L4430">
        <v>22.9</v>
      </c>
    </row>
    <row r="4431" spans="1:12">
      <c r="A4431">
        <v>2013</v>
      </c>
      <c r="B4431">
        <v>6</v>
      </c>
      <c r="C4431">
        <v>28</v>
      </c>
      <c r="D4431" s="30">
        <f t="shared" si="69"/>
        <v>41453</v>
      </c>
      <c r="E4431">
        <v>358.99</v>
      </c>
      <c r="F4431">
        <v>112.17</v>
      </c>
      <c r="G4431">
        <v>7.774</v>
      </c>
      <c r="H4431">
        <v>5.3869999999999996</v>
      </c>
      <c r="I4431">
        <v>8.0909999999999993</v>
      </c>
      <c r="J4431">
        <v>4.3339999999999996</v>
      </c>
      <c r="K4431">
        <v>4.1660000000000004</v>
      </c>
      <c r="L4431">
        <v>22.895</v>
      </c>
    </row>
    <row r="4432" spans="1:12">
      <c r="A4432">
        <v>2013</v>
      </c>
      <c r="B4432">
        <v>7</v>
      </c>
      <c r="C4432">
        <v>1</v>
      </c>
      <c r="D4432" s="30">
        <f t="shared" si="69"/>
        <v>41456</v>
      </c>
      <c r="E4432">
        <v>359.51</v>
      </c>
      <c r="F4432">
        <v>112.27</v>
      </c>
      <c r="G4432">
        <v>7.774</v>
      </c>
      <c r="H4432">
        <v>5.3789999999999996</v>
      </c>
      <c r="I4432">
        <v>8.0869999999999997</v>
      </c>
      <c r="J4432">
        <v>4.3259999999999996</v>
      </c>
      <c r="K4432">
        <v>4.1580000000000004</v>
      </c>
      <c r="L4432">
        <v>22.824000000000002</v>
      </c>
    </row>
    <row r="4433" spans="1:12">
      <c r="A4433">
        <v>2013</v>
      </c>
      <c r="B4433">
        <v>7</v>
      </c>
      <c r="C4433">
        <v>2</v>
      </c>
      <c r="D4433" s="30">
        <f t="shared" si="69"/>
        <v>41457</v>
      </c>
      <c r="E4433">
        <v>359.58</v>
      </c>
      <c r="F4433">
        <v>112.27</v>
      </c>
      <c r="G4433">
        <v>7.774</v>
      </c>
      <c r="H4433">
        <v>5.3760000000000003</v>
      </c>
      <c r="I4433">
        <v>8.01</v>
      </c>
      <c r="J4433">
        <v>4.3410000000000002</v>
      </c>
      <c r="K4433">
        <v>4.1740000000000004</v>
      </c>
      <c r="L4433">
        <v>22.904</v>
      </c>
    </row>
    <row r="4434" spans="1:12">
      <c r="A4434">
        <v>2013</v>
      </c>
      <c r="B4434">
        <v>7</v>
      </c>
      <c r="C4434">
        <v>3</v>
      </c>
      <c r="D4434" s="30">
        <f t="shared" si="69"/>
        <v>41458</v>
      </c>
      <c r="E4434">
        <v>354.85</v>
      </c>
      <c r="F4434">
        <v>110.74</v>
      </c>
      <c r="G4434">
        <v>7.7080000000000002</v>
      </c>
      <c r="H4434">
        <v>5.4080000000000004</v>
      </c>
      <c r="I4434">
        <v>8.327</v>
      </c>
      <c r="J4434">
        <v>4.3579999999999997</v>
      </c>
      <c r="K4434">
        <v>4.1829999999999998</v>
      </c>
      <c r="L4434">
        <v>23.042999999999999</v>
      </c>
    </row>
    <row r="4435" spans="1:12">
      <c r="A4435">
        <v>2013</v>
      </c>
      <c r="B4435">
        <v>7</v>
      </c>
      <c r="C4435">
        <v>4</v>
      </c>
      <c r="D4435" s="30">
        <f t="shared" si="69"/>
        <v>41459</v>
      </c>
      <c r="E4435">
        <v>357.76</v>
      </c>
      <c r="F4435">
        <v>111.64</v>
      </c>
      <c r="G4435">
        <v>7.7080000000000002</v>
      </c>
      <c r="H4435">
        <v>5.4050000000000002</v>
      </c>
      <c r="I4435">
        <v>8.1379999999999999</v>
      </c>
      <c r="J4435">
        <v>4.3620000000000001</v>
      </c>
      <c r="K4435">
        <v>4.1920000000000002</v>
      </c>
      <c r="L4435">
        <v>23.081</v>
      </c>
    </row>
    <row r="4436" spans="1:12">
      <c r="A4436">
        <v>2013</v>
      </c>
      <c r="B4436">
        <v>7</v>
      </c>
      <c r="C4436">
        <v>5</v>
      </c>
      <c r="D4436" s="30">
        <f t="shared" si="69"/>
        <v>41460</v>
      </c>
      <c r="E4436">
        <v>355.67</v>
      </c>
      <c r="F4436">
        <v>110.95</v>
      </c>
      <c r="G4436">
        <v>7.7080000000000002</v>
      </c>
      <c r="H4436">
        <v>5.4020000000000001</v>
      </c>
      <c r="I4436">
        <v>8.2919999999999998</v>
      </c>
      <c r="J4436">
        <v>4.3529999999999998</v>
      </c>
      <c r="K4436">
        <v>4.18</v>
      </c>
      <c r="L4436">
        <v>23.006</v>
      </c>
    </row>
    <row r="4437" spans="1:12">
      <c r="A4437">
        <v>2013</v>
      </c>
      <c r="B4437">
        <v>7</v>
      </c>
      <c r="C4437">
        <v>8</v>
      </c>
      <c r="D4437" s="30">
        <f t="shared" si="69"/>
        <v>41463</v>
      </c>
      <c r="E4437">
        <v>355.19</v>
      </c>
      <c r="F4437">
        <v>110.73</v>
      </c>
      <c r="G4437">
        <v>7.7080000000000002</v>
      </c>
      <c r="H4437">
        <v>5.3940000000000001</v>
      </c>
      <c r="I4437">
        <v>8.3569999999999993</v>
      </c>
      <c r="J4437">
        <v>4.343</v>
      </c>
      <c r="K4437">
        <v>4.1680000000000001</v>
      </c>
      <c r="L4437">
        <v>22.913</v>
      </c>
    </row>
    <row r="4438" spans="1:12">
      <c r="A4438">
        <v>2013</v>
      </c>
      <c r="B4438">
        <v>7</v>
      </c>
      <c r="C4438">
        <v>9</v>
      </c>
      <c r="D4438" s="30">
        <f t="shared" si="69"/>
        <v>41464</v>
      </c>
      <c r="E4438">
        <v>355.77</v>
      </c>
      <c r="F4438">
        <v>110.89</v>
      </c>
      <c r="G4438">
        <v>7.7069999999999999</v>
      </c>
      <c r="H4438">
        <v>5.3929999999999998</v>
      </c>
      <c r="I4438">
        <v>8.2579999999999991</v>
      </c>
      <c r="J4438">
        <v>4.3579999999999997</v>
      </c>
      <c r="K4438">
        <v>4.1849999999999996</v>
      </c>
      <c r="L4438">
        <v>22.998000000000001</v>
      </c>
    </row>
    <row r="4439" spans="1:12">
      <c r="A4439">
        <v>2013</v>
      </c>
      <c r="B4439">
        <v>7</v>
      </c>
      <c r="C4439">
        <v>10</v>
      </c>
      <c r="D4439" s="30">
        <f t="shared" si="69"/>
        <v>41465</v>
      </c>
      <c r="E4439">
        <v>360.16</v>
      </c>
      <c r="F4439">
        <v>112.26</v>
      </c>
      <c r="G4439">
        <v>7.7069999999999999</v>
      </c>
      <c r="H4439">
        <v>5.39</v>
      </c>
      <c r="I4439">
        <v>7.97</v>
      </c>
      <c r="J4439">
        <v>4.3659999999999997</v>
      </c>
      <c r="K4439">
        <v>4.1989999999999998</v>
      </c>
      <c r="L4439">
        <v>23.067</v>
      </c>
    </row>
    <row r="4440" spans="1:12">
      <c r="A4440">
        <v>2013</v>
      </c>
      <c r="B4440">
        <v>7</v>
      </c>
      <c r="C4440">
        <v>11</v>
      </c>
      <c r="D4440" s="30">
        <f t="shared" si="69"/>
        <v>41466</v>
      </c>
      <c r="E4440">
        <v>357.35</v>
      </c>
      <c r="F4440">
        <v>111.34</v>
      </c>
      <c r="G4440">
        <v>7.7069999999999999</v>
      </c>
      <c r="H4440">
        <v>5.3869999999999996</v>
      </c>
      <c r="I4440">
        <v>8.17</v>
      </c>
      <c r="J4440">
        <v>4.3550000000000004</v>
      </c>
      <c r="K4440">
        <v>4.1840000000000002</v>
      </c>
      <c r="L4440">
        <v>22.978000000000002</v>
      </c>
    </row>
    <row r="4441" spans="1:12">
      <c r="A4441">
        <v>2013</v>
      </c>
      <c r="B4441">
        <v>7</v>
      </c>
      <c r="C4441">
        <v>12</v>
      </c>
      <c r="D4441" s="30">
        <f t="shared" si="69"/>
        <v>41467</v>
      </c>
      <c r="E4441">
        <v>357.5</v>
      </c>
      <c r="F4441">
        <v>111.36</v>
      </c>
      <c r="G4441">
        <v>7.7069999999999999</v>
      </c>
      <c r="H4441">
        <v>5.3840000000000003</v>
      </c>
      <c r="I4441">
        <v>8.17</v>
      </c>
      <c r="J4441">
        <v>4.3529999999999998</v>
      </c>
      <c r="K4441">
        <v>4.1820000000000004</v>
      </c>
      <c r="L4441">
        <v>22.952999999999999</v>
      </c>
    </row>
    <row r="4442" spans="1:12">
      <c r="A4442">
        <v>2013</v>
      </c>
      <c r="B4442">
        <v>7</v>
      </c>
      <c r="C4442">
        <v>15</v>
      </c>
      <c r="D4442" s="30">
        <f t="shared" si="69"/>
        <v>41470</v>
      </c>
      <c r="E4442">
        <v>360.22</v>
      </c>
      <c r="F4442">
        <v>112.31</v>
      </c>
      <c r="G4442">
        <v>7.7080000000000002</v>
      </c>
      <c r="H4442">
        <v>5.383</v>
      </c>
      <c r="I4442">
        <v>7.8710000000000004</v>
      </c>
      <c r="J4442">
        <v>4.38</v>
      </c>
      <c r="K4442">
        <v>4.2140000000000004</v>
      </c>
      <c r="L4442">
        <v>23.132999999999999</v>
      </c>
    </row>
    <row r="4443" spans="1:12">
      <c r="A4443">
        <v>2013</v>
      </c>
      <c r="B4443">
        <v>7</v>
      </c>
      <c r="C4443">
        <v>16</v>
      </c>
      <c r="D4443" s="30">
        <f t="shared" si="69"/>
        <v>41471</v>
      </c>
      <c r="E4443">
        <v>348.11</v>
      </c>
      <c r="F4443">
        <v>108.45</v>
      </c>
      <c r="G4443">
        <v>7.7080000000000002</v>
      </c>
      <c r="H4443">
        <v>5.38</v>
      </c>
      <c r="I4443">
        <v>8.6519999999999992</v>
      </c>
      <c r="J4443">
        <v>4.3579999999999997</v>
      </c>
      <c r="K4443">
        <v>4.1779999999999999</v>
      </c>
      <c r="L4443">
        <v>22.914999999999999</v>
      </c>
    </row>
    <row r="4444" spans="1:12">
      <c r="A4444">
        <v>2013</v>
      </c>
      <c r="B4444">
        <v>7</v>
      </c>
      <c r="C4444">
        <v>17</v>
      </c>
      <c r="D4444" s="30">
        <f t="shared" si="69"/>
        <v>41472</v>
      </c>
      <c r="E4444">
        <v>345.97</v>
      </c>
      <c r="F4444">
        <v>107.75</v>
      </c>
      <c r="G4444">
        <v>7.7080000000000002</v>
      </c>
      <c r="H4444">
        <v>5.3769999999999998</v>
      </c>
      <c r="I4444">
        <v>8.8130000000000006</v>
      </c>
      <c r="J4444">
        <v>4.3499999999999996</v>
      </c>
      <c r="K4444">
        <v>4.1660000000000004</v>
      </c>
      <c r="L4444">
        <v>22.838999999999999</v>
      </c>
    </row>
    <row r="4445" spans="1:12">
      <c r="A4445">
        <v>2013</v>
      </c>
      <c r="B4445">
        <v>7</v>
      </c>
      <c r="C4445">
        <v>18</v>
      </c>
      <c r="D4445" s="30">
        <f t="shared" si="69"/>
        <v>41473</v>
      </c>
      <c r="E4445">
        <v>346.01</v>
      </c>
      <c r="F4445">
        <v>107.74</v>
      </c>
      <c r="G4445">
        <v>7.7080000000000002</v>
      </c>
      <c r="H4445">
        <v>5.3739999999999997</v>
      </c>
      <c r="I4445">
        <v>8.8209999999999997</v>
      </c>
      <c r="J4445">
        <v>4.3470000000000004</v>
      </c>
      <c r="K4445">
        <v>4.1630000000000003</v>
      </c>
      <c r="L4445">
        <v>22.812999999999999</v>
      </c>
    </row>
    <row r="4446" spans="1:12">
      <c r="A4446">
        <v>2013</v>
      </c>
      <c r="B4446">
        <v>7</v>
      </c>
      <c r="C4446">
        <v>19</v>
      </c>
      <c r="D4446" s="30">
        <f t="shared" si="69"/>
        <v>41474</v>
      </c>
      <c r="E4446">
        <v>363.27</v>
      </c>
      <c r="F4446">
        <v>113.17</v>
      </c>
      <c r="G4446">
        <v>7.7080000000000002</v>
      </c>
      <c r="H4446">
        <v>5.3719999999999999</v>
      </c>
      <c r="I4446">
        <v>7.6550000000000002</v>
      </c>
      <c r="J4446">
        <v>4.3879999999999999</v>
      </c>
      <c r="K4446">
        <v>4.226</v>
      </c>
      <c r="L4446">
        <v>23.16</v>
      </c>
    </row>
    <row r="4447" spans="1:12">
      <c r="A4447">
        <v>2013</v>
      </c>
      <c r="B4447">
        <v>7</v>
      </c>
      <c r="C4447">
        <v>22</v>
      </c>
      <c r="D4447" s="30">
        <f t="shared" si="69"/>
        <v>41477</v>
      </c>
      <c r="E4447">
        <v>350.53</v>
      </c>
      <c r="F4447">
        <v>109.08</v>
      </c>
      <c r="G4447">
        <v>7.7080000000000002</v>
      </c>
      <c r="H4447">
        <v>5.3630000000000004</v>
      </c>
      <c r="I4447">
        <v>8.5489999999999995</v>
      </c>
      <c r="J4447">
        <v>4.3460000000000001</v>
      </c>
      <c r="K4447">
        <v>4.1680000000000001</v>
      </c>
      <c r="L4447">
        <v>22.802</v>
      </c>
    </row>
    <row r="4448" spans="1:12">
      <c r="A4448">
        <v>2013</v>
      </c>
      <c r="B4448">
        <v>7</v>
      </c>
      <c r="C4448">
        <v>23</v>
      </c>
      <c r="D4448" s="30">
        <f t="shared" si="69"/>
        <v>41478</v>
      </c>
      <c r="E4448">
        <v>345.25</v>
      </c>
      <c r="F4448">
        <v>107.39</v>
      </c>
      <c r="G4448">
        <v>7.7080000000000002</v>
      </c>
      <c r="H4448">
        <v>5.3609999999999998</v>
      </c>
      <c r="I4448">
        <v>8.9309999999999992</v>
      </c>
      <c r="J4448">
        <v>4.3289999999999997</v>
      </c>
      <c r="K4448">
        <v>4.1440000000000001</v>
      </c>
      <c r="L4448">
        <v>22.657</v>
      </c>
    </row>
    <row r="4449" spans="1:12">
      <c r="A4449">
        <v>2013</v>
      </c>
      <c r="B4449">
        <v>7</v>
      </c>
      <c r="C4449">
        <v>24</v>
      </c>
      <c r="D4449" s="30">
        <f t="shared" si="69"/>
        <v>41479</v>
      </c>
      <c r="E4449">
        <v>349.46</v>
      </c>
      <c r="F4449">
        <v>108.69</v>
      </c>
      <c r="G4449">
        <v>7.7080000000000002</v>
      </c>
      <c r="H4449">
        <v>5.3579999999999997</v>
      </c>
      <c r="I4449">
        <v>8.6449999999999996</v>
      </c>
      <c r="J4449">
        <v>4.3369999999999997</v>
      </c>
      <c r="K4449">
        <v>4.157</v>
      </c>
      <c r="L4449">
        <v>22.722999999999999</v>
      </c>
    </row>
    <row r="4450" spans="1:12">
      <c r="A4450">
        <v>2013</v>
      </c>
      <c r="B4450">
        <v>7</v>
      </c>
      <c r="C4450">
        <v>25</v>
      </c>
      <c r="D4450" s="30">
        <f t="shared" si="69"/>
        <v>41480</v>
      </c>
      <c r="E4450">
        <v>342.29</v>
      </c>
      <c r="F4450">
        <v>106.4</v>
      </c>
      <c r="G4450">
        <v>7.7080000000000002</v>
      </c>
      <c r="H4450">
        <v>5.3550000000000004</v>
      </c>
      <c r="I4450">
        <v>9.1649999999999991</v>
      </c>
      <c r="J4450">
        <v>4.3140000000000001</v>
      </c>
      <c r="K4450">
        <v>4.125</v>
      </c>
      <c r="L4450">
        <v>22.535</v>
      </c>
    </row>
    <row r="4451" spans="1:12">
      <c r="A4451">
        <v>2013</v>
      </c>
      <c r="B4451">
        <v>7</v>
      </c>
      <c r="C4451">
        <v>26</v>
      </c>
      <c r="D4451" s="30">
        <f t="shared" si="69"/>
        <v>41481</v>
      </c>
      <c r="E4451">
        <v>347.12</v>
      </c>
      <c r="F4451">
        <v>107.9</v>
      </c>
      <c r="G4451">
        <v>7.7080000000000002</v>
      </c>
      <c r="H4451">
        <v>5.3520000000000003</v>
      </c>
      <c r="I4451">
        <v>8.8309999999999995</v>
      </c>
      <c r="J4451">
        <v>4.3239999999999998</v>
      </c>
      <c r="K4451">
        <v>4.141</v>
      </c>
      <c r="L4451">
        <v>22.616</v>
      </c>
    </row>
    <row r="4452" spans="1:12">
      <c r="A4452">
        <v>2013</v>
      </c>
      <c r="B4452">
        <v>7</v>
      </c>
      <c r="C4452">
        <v>29</v>
      </c>
      <c r="D4452" s="30">
        <f t="shared" si="69"/>
        <v>41484</v>
      </c>
      <c r="E4452">
        <v>343.66</v>
      </c>
      <c r="F4452">
        <v>106.73</v>
      </c>
      <c r="G4452">
        <v>7.7080000000000002</v>
      </c>
      <c r="H4452">
        <v>5.3440000000000003</v>
      </c>
      <c r="I4452">
        <v>9.1120000000000001</v>
      </c>
      <c r="J4452">
        <v>4.3049999999999997</v>
      </c>
      <c r="K4452">
        <v>4.1180000000000003</v>
      </c>
      <c r="L4452">
        <v>22.456</v>
      </c>
    </row>
    <row r="4453" spans="1:12">
      <c r="A4453">
        <v>2013</v>
      </c>
      <c r="B4453">
        <v>7</v>
      </c>
      <c r="C4453">
        <v>30</v>
      </c>
      <c r="D4453" s="30">
        <f t="shared" si="69"/>
        <v>41485</v>
      </c>
      <c r="E4453">
        <v>346.9</v>
      </c>
      <c r="F4453">
        <v>107.73</v>
      </c>
      <c r="G4453">
        <v>7.7080000000000002</v>
      </c>
      <c r="H4453">
        <v>5.3410000000000002</v>
      </c>
      <c r="I4453">
        <v>8.8919999999999995</v>
      </c>
      <c r="J4453">
        <v>4.3109999999999999</v>
      </c>
      <c r="K4453">
        <v>4.1269999999999998</v>
      </c>
      <c r="L4453">
        <v>22.501000000000001</v>
      </c>
    </row>
    <row r="4454" spans="1:12">
      <c r="A4454">
        <v>2013</v>
      </c>
      <c r="B4454">
        <v>7</v>
      </c>
      <c r="C4454">
        <v>31</v>
      </c>
      <c r="D4454" s="30">
        <f t="shared" si="69"/>
        <v>41486</v>
      </c>
      <c r="E4454">
        <v>341.07</v>
      </c>
      <c r="F4454">
        <v>105.87</v>
      </c>
      <c r="G4454">
        <v>7.7080000000000002</v>
      </c>
      <c r="H4454">
        <v>5.3380000000000001</v>
      </c>
      <c r="I4454">
        <v>9.3230000000000004</v>
      </c>
      <c r="J4454">
        <v>4.2919999999999998</v>
      </c>
      <c r="K4454">
        <v>4.101</v>
      </c>
      <c r="L4454">
        <v>22.341999999999999</v>
      </c>
    </row>
    <row r="4455" spans="1:12">
      <c r="A4455">
        <v>2013</v>
      </c>
      <c r="B4455">
        <v>8</v>
      </c>
      <c r="C4455">
        <v>1</v>
      </c>
      <c r="D4455" s="30">
        <f t="shared" si="69"/>
        <v>41487</v>
      </c>
      <c r="E4455">
        <v>345.47</v>
      </c>
      <c r="F4455">
        <v>107.26</v>
      </c>
      <c r="G4455">
        <v>7.7080000000000002</v>
      </c>
      <c r="H4455">
        <v>5.3380000000000001</v>
      </c>
      <c r="I4455">
        <v>9.0060000000000002</v>
      </c>
      <c r="J4455">
        <v>4.3040000000000003</v>
      </c>
      <c r="K4455">
        <v>4.1180000000000003</v>
      </c>
      <c r="L4455">
        <v>22.442</v>
      </c>
    </row>
    <row r="4456" spans="1:12">
      <c r="A4456">
        <v>2013</v>
      </c>
      <c r="B4456">
        <v>8</v>
      </c>
      <c r="C4456">
        <v>2</v>
      </c>
      <c r="D4456" s="30">
        <f t="shared" si="69"/>
        <v>41488</v>
      </c>
      <c r="E4456">
        <v>345.9</v>
      </c>
      <c r="F4456">
        <v>107.37</v>
      </c>
      <c r="G4456">
        <v>7.7080000000000002</v>
      </c>
      <c r="H4456">
        <v>5.3360000000000003</v>
      </c>
      <c r="I4456">
        <v>8.9420000000000002</v>
      </c>
      <c r="J4456">
        <v>4.3109999999999999</v>
      </c>
      <c r="K4456">
        <v>4.1269999999999998</v>
      </c>
      <c r="L4456">
        <v>22.478999999999999</v>
      </c>
    </row>
    <row r="4457" spans="1:12">
      <c r="A4457">
        <v>2013</v>
      </c>
      <c r="B4457">
        <v>8</v>
      </c>
      <c r="C4457">
        <v>5</v>
      </c>
      <c r="D4457" s="30">
        <f t="shared" si="69"/>
        <v>41491</v>
      </c>
      <c r="E4457">
        <v>342.39</v>
      </c>
      <c r="F4457">
        <v>106.19</v>
      </c>
      <c r="G4457">
        <v>7.7080000000000002</v>
      </c>
      <c r="H4457">
        <v>5.327</v>
      </c>
      <c r="I4457">
        <v>9.2279999999999998</v>
      </c>
      <c r="J4457">
        <v>4.2919999999999998</v>
      </c>
      <c r="K4457">
        <v>4.1029999999999998</v>
      </c>
      <c r="L4457">
        <v>22.318000000000001</v>
      </c>
    </row>
    <row r="4458" spans="1:12">
      <c r="A4458">
        <v>2013</v>
      </c>
      <c r="B4458">
        <v>8</v>
      </c>
      <c r="C4458">
        <v>6</v>
      </c>
      <c r="D4458" s="30">
        <f t="shared" si="69"/>
        <v>41492</v>
      </c>
      <c r="E4458">
        <v>345.64</v>
      </c>
      <c r="F4458">
        <v>107.19</v>
      </c>
      <c r="G4458">
        <v>7.7080000000000002</v>
      </c>
      <c r="H4458">
        <v>5.3239999999999998</v>
      </c>
      <c r="I4458">
        <v>9.0060000000000002</v>
      </c>
      <c r="J4458">
        <v>4.298</v>
      </c>
      <c r="K4458">
        <v>4.1120000000000001</v>
      </c>
      <c r="L4458">
        <v>22.363</v>
      </c>
    </row>
    <row r="4459" spans="1:12">
      <c r="A4459">
        <v>2013</v>
      </c>
      <c r="B4459">
        <v>8</v>
      </c>
      <c r="C4459">
        <v>7</v>
      </c>
      <c r="D4459" s="30">
        <f t="shared" si="69"/>
        <v>41493</v>
      </c>
      <c r="E4459">
        <v>346.43</v>
      </c>
      <c r="F4459">
        <v>107.42</v>
      </c>
      <c r="G4459">
        <v>7.7080000000000002</v>
      </c>
      <c r="H4459">
        <v>5.3220000000000001</v>
      </c>
      <c r="I4459">
        <v>8.9610000000000003</v>
      </c>
      <c r="J4459">
        <v>4.2960000000000003</v>
      </c>
      <c r="K4459">
        <v>4.1120000000000001</v>
      </c>
      <c r="L4459">
        <v>22.353000000000002</v>
      </c>
    </row>
    <row r="4460" spans="1:12">
      <c r="A4460">
        <v>2013</v>
      </c>
      <c r="B4460">
        <v>8</v>
      </c>
      <c r="C4460">
        <v>8</v>
      </c>
      <c r="D4460" s="30">
        <f t="shared" si="69"/>
        <v>41494</v>
      </c>
      <c r="E4460">
        <v>351.79</v>
      </c>
      <c r="F4460">
        <v>109.09</v>
      </c>
      <c r="G4460">
        <v>7.7080000000000002</v>
      </c>
      <c r="H4460">
        <v>5.319</v>
      </c>
      <c r="I4460">
        <v>8.593</v>
      </c>
      <c r="J4460">
        <v>4.3070000000000004</v>
      </c>
      <c r="K4460">
        <v>4.13</v>
      </c>
      <c r="L4460">
        <v>22.443999999999999</v>
      </c>
    </row>
    <row r="4461" spans="1:12">
      <c r="A4461">
        <v>2013</v>
      </c>
      <c r="B4461">
        <v>8</v>
      </c>
      <c r="C4461">
        <v>12</v>
      </c>
      <c r="D4461" s="30">
        <f t="shared" si="69"/>
        <v>41498</v>
      </c>
      <c r="E4461">
        <v>344.72</v>
      </c>
      <c r="F4461">
        <v>106.8</v>
      </c>
      <c r="G4461">
        <v>7.7080000000000002</v>
      </c>
      <c r="H4461">
        <v>5.3079999999999998</v>
      </c>
      <c r="I4461">
        <v>9.1240000000000006</v>
      </c>
      <c r="J4461">
        <v>4.2779999999999996</v>
      </c>
      <c r="K4461">
        <v>4.0910000000000002</v>
      </c>
      <c r="L4461">
        <v>22.190999999999999</v>
      </c>
    </row>
    <row r="4462" spans="1:12">
      <c r="A4462">
        <v>2013</v>
      </c>
      <c r="B4462">
        <v>8</v>
      </c>
      <c r="C4462">
        <v>13</v>
      </c>
      <c r="D4462" s="30">
        <f t="shared" si="69"/>
        <v>41499</v>
      </c>
      <c r="E4462">
        <v>349.41</v>
      </c>
      <c r="F4462">
        <v>108.26</v>
      </c>
      <c r="G4462">
        <v>7.7080000000000002</v>
      </c>
      <c r="H4462">
        <v>5.3049999999999997</v>
      </c>
      <c r="I4462">
        <v>8.7989999999999995</v>
      </c>
      <c r="J4462">
        <v>4.2869999999999999</v>
      </c>
      <c r="K4462">
        <v>4.1070000000000002</v>
      </c>
      <c r="L4462">
        <v>22.268000000000001</v>
      </c>
    </row>
    <row r="4463" spans="1:12">
      <c r="A4463">
        <v>2013</v>
      </c>
      <c r="B4463">
        <v>8</v>
      </c>
      <c r="C4463">
        <v>14</v>
      </c>
      <c r="D4463" s="30">
        <f t="shared" si="69"/>
        <v>41500</v>
      </c>
      <c r="E4463">
        <v>344.83</v>
      </c>
      <c r="F4463">
        <v>106.79</v>
      </c>
      <c r="G4463">
        <v>7.7080000000000002</v>
      </c>
      <c r="H4463">
        <v>5.3019999999999996</v>
      </c>
      <c r="I4463">
        <v>9.1389999999999993</v>
      </c>
      <c r="J4463">
        <v>4.2720000000000002</v>
      </c>
      <c r="K4463">
        <v>4.085</v>
      </c>
      <c r="L4463">
        <v>22.138999999999999</v>
      </c>
    </row>
    <row r="4464" spans="1:12">
      <c r="A4464">
        <v>2013</v>
      </c>
      <c r="B4464">
        <v>8</v>
      </c>
      <c r="C4464">
        <v>16</v>
      </c>
      <c r="D4464" s="30">
        <f t="shared" si="69"/>
        <v>41502</v>
      </c>
      <c r="E4464">
        <v>340.77</v>
      </c>
      <c r="F4464">
        <v>105.46</v>
      </c>
      <c r="G4464">
        <v>7.7080000000000002</v>
      </c>
      <c r="H4464">
        <v>5.2969999999999997</v>
      </c>
      <c r="I4464">
        <v>9.4580000000000002</v>
      </c>
      <c r="J4464">
        <v>4.2539999999999996</v>
      </c>
      <c r="K4464">
        <v>4.0620000000000003</v>
      </c>
      <c r="L4464">
        <v>21.992999999999999</v>
      </c>
    </row>
    <row r="4465" spans="1:12">
      <c r="A4465">
        <v>2013</v>
      </c>
      <c r="B4465">
        <v>8</v>
      </c>
      <c r="C4465">
        <v>19</v>
      </c>
      <c r="D4465" s="30">
        <f t="shared" si="69"/>
        <v>41505</v>
      </c>
      <c r="E4465">
        <v>332.03</v>
      </c>
      <c r="F4465">
        <v>102.63</v>
      </c>
      <c r="G4465">
        <v>7.7359999999999998</v>
      </c>
      <c r="H4465">
        <v>5.39</v>
      </c>
      <c r="I4465">
        <v>10.106</v>
      </c>
      <c r="J4465">
        <v>4.2949999999999999</v>
      </c>
      <c r="K4465">
        <v>4.0880000000000001</v>
      </c>
      <c r="L4465">
        <v>22.37</v>
      </c>
    </row>
    <row r="4466" spans="1:12">
      <c r="A4466">
        <v>2013</v>
      </c>
      <c r="B4466">
        <v>8</v>
      </c>
      <c r="C4466">
        <v>20</v>
      </c>
      <c r="D4466" s="30">
        <f t="shared" si="69"/>
        <v>41506</v>
      </c>
      <c r="E4466">
        <v>338.22</v>
      </c>
      <c r="F4466">
        <v>104.56</v>
      </c>
      <c r="G4466">
        <v>7.7359999999999998</v>
      </c>
      <c r="H4466">
        <v>5.3869999999999996</v>
      </c>
      <c r="I4466">
        <v>9.6590000000000007</v>
      </c>
      <c r="J4466">
        <v>4.3090000000000002</v>
      </c>
      <c r="K4466">
        <v>4.1100000000000003</v>
      </c>
      <c r="L4466">
        <v>22.484000000000002</v>
      </c>
    </row>
    <row r="4467" spans="1:12">
      <c r="A4467">
        <v>2013</v>
      </c>
      <c r="B4467">
        <v>8</v>
      </c>
      <c r="C4467">
        <v>21</v>
      </c>
      <c r="D4467" s="30">
        <f t="shared" si="69"/>
        <v>41507</v>
      </c>
      <c r="E4467">
        <v>346.27</v>
      </c>
      <c r="F4467">
        <v>107.07</v>
      </c>
      <c r="G4467">
        <v>7.7359999999999998</v>
      </c>
      <c r="H4467">
        <v>5.3840000000000003</v>
      </c>
      <c r="I4467">
        <v>9.0890000000000004</v>
      </c>
      <c r="J4467">
        <v>4.327</v>
      </c>
      <c r="K4467">
        <v>4.1390000000000002</v>
      </c>
      <c r="L4467">
        <v>22.635999999999999</v>
      </c>
    </row>
    <row r="4468" spans="1:12">
      <c r="A4468">
        <v>2013</v>
      </c>
      <c r="B4468">
        <v>8</v>
      </c>
      <c r="C4468">
        <v>22</v>
      </c>
      <c r="D4468" s="30">
        <f t="shared" si="69"/>
        <v>41508</v>
      </c>
      <c r="E4468">
        <v>345.21</v>
      </c>
      <c r="F4468">
        <v>106.71</v>
      </c>
      <c r="G4468">
        <v>7.7359999999999998</v>
      </c>
      <c r="H4468">
        <v>5.3810000000000002</v>
      </c>
      <c r="I4468">
        <v>9.1760000000000002</v>
      </c>
      <c r="J4468">
        <v>4.3209999999999997</v>
      </c>
      <c r="K4468">
        <v>4.1319999999999997</v>
      </c>
      <c r="L4468">
        <v>22.585999999999999</v>
      </c>
    </row>
    <row r="4469" spans="1:12">
      <c r="A4469">
        <v>2013</v>
      </c>
      <c r="B4469">
        <v>8</v>
      </c>
      <c r="C4469">
        <v>23</v>
      </c>
      <c r="D4469" s="30">
        <f t="shared" si="69"/>
        <v>41509</v>
      </c>
      <c r="E4469">
        <v>345</v>
      </c>
      <c r="F4469">
        <v>106.62</v>
      </c>
      <c r="G4469">
        <v>7.7359999999999998</v>
      </c>
      <c r="H4469">
        <v>5.3789999999999996</v>
      </c>
      <c r="I4469">
        <v>9.202</v>
      </c>
      <c r="J4469">
        <v>4.3179999999999996</v>
      </c>
      <c r="K4469">
        <v>4.1280000000000001</v>
      </c>
      <c r="L4469">
        <v>22.553000000000001</v>
      </c>
    </row>
    <row r="4470" spans="1:12">
      <c r="A4470">
        <v>2013</v>
      </c>
      <c r="B4470">
        <v>8</v>
      </c>
      <c r="C4470">
        <v>26</v>
      </c>
      <c r="D4470" s="30">
        <f t="shared" si="69"/>
        <v>41512</v>
      </c>
      <c r="E4470">
        <v>348.22</v>
      </c>
      <c r="F4470">
        <v>107.56</v>
      </c>
      <c r="G4470">
        <v>7.7359999999999998</v>
      </c>
      <c r="H4470">
        <v>5.37</v>
      </c>
      <c r="I4470">
        <v>9.0069999999999997</v>
      </c>
      <c r="J4470">
        <v>4.3170000000000002</v>
      </c>
      <c r="K4470">
        <v>4.1310000000000002</v>
      </c>
      <c r="L4470">
        <v>22.542000000000002</v>
      </c>
    </row>
    <row r="4471" spans="1:12">
      <c r="A4471">
        <v>2013</v>
      </c>
      <c r="B4471">
        <v>8</v>
      </c>
      <c r="C4471">
        <v>27</v>
      </c>
      <c r="D4471" s="30">
        <f t="shared" si="69"/>
        <v>41513</v>
      </c>
      <c r="E4471">
        <v>342.18</v>
      </c>
      <c r="F4471">
        <v>105.63</v>
      </c>
      <c r="G4471">
        <v>7.7359999999999998</v>
      </c>
      <c r="H4471">
        <v>5.367</v>
      </c>
      <c r="I4471">
        <v>9.452</v>
      </c>
      <c r="J4471">
        <v>4.2969999999999997</v>
      </c>
      <c r="K4471">
        <v>4.1029999999999998</v>
      </c>
      <c r="L4471">
        <v>22.381</v>
      </c>
    </row>
    <row r="4472" spans="1:12">
      <c r="A4472">
        <v>2013</v>
      </c>
      <c r="B4472">
        <v>8</v>
      </c>
      <c r="C4472">
        <v>28</v>
      </c>
      <c r="D4472" s="30">
        <f t="shared" si="69"/>
        <v>41514</v>
      </c>
      <c r="E4472">
        <v>338.53</v>
      </c>
      <c r="F4472">
        <v>104.46</v>
      </c>
      <c r="G4472">
        <v>7.7359999999999998</v>
      </c>
      <c r="H4472">
        <v>5.3650000000000002</v>
      </c>
      <c r="I4472">
        <v>9.6669999999999998</v>
      </c>
      <c r="J4472">
        <v>4.2969999999999997</v>
      </c>
      <c r="K4472">
        <v>4.0990000000000002</v>
      </c>
      <c r="L4472">
        <v>22.349</v>
      </c>
    </row>
    <row r="4473" spans="1:12">
      <c r="A4473">
        <v>2013</v>
      </c>
      <c r="B4473">
        <v>8</v>
      </c>
      <c r="C4473">
        <v>29</v>
      </c>
      <c r="D4473" s="30">
        <f t="shared" si="69"/>
        <v>41515</v>
      </c>
      <c r="E4473">
        <v>342.52</v>
      </c>
      <c r="F4473">
        <v>105.69</v>
      </c>
      <c r="G4473">
        <v>7.7359999999999998</v>
      </c>
      <c r="H4473">
        <v>5.3620000000000001</v>
      </c>
      <c r="I4473">
        <v>9.3879999999999999</v>
      </c>
      <c r="J4473">
        <v>4.3049999999999997</v>
      </c>
      <c r="K4473">
        <v>4.1120000000000001</v>
      </c>
      <c r="L4473">
        <v>22.41</v>
      </c>
    </row>
    <row r="4474" spans="1:12">
      <c r="A4474">
        <v>2013</v>
      </c>
      <c r="B4474">
        <v>8</v>
      </c>
      <c r="C4474">
        <v>30</v>
      </c>
      <c r="D4474" s="30">
        <f t="shared" si="69"/>
        <v>41516</v>
      </c>
      <c r="E4474">
        <v>343.47</v>
      </c>
      <c r="F4474">
        <v>105.97</v>
      </c>
      <c r="G4474">
        <v>7.7359999999999998</v>
      </c>
      <c r="H4474">
        <v>5.359</v>
      </c>
      <c r="I4474">
        <v>9.3309999999999995</v>
      </c>
      <c r="J4474">
        <v>4.3040000000000003</v>
      </c>
      <c r="K4474">
        <v>4.1120000000000001</v>
      </c>
      <c r="L4474">
        <v>22.404</v>
      </c>
    </row>
    <row r="4475" spans="1:12">
      <c r="A4475">
        <v>2013</v>
      </c>
      <c r="B4475">
        <v>9</v>
      </c>
      <c r="C4475">
        <v>2</v>
      </c>
      <c r="D4475" s="30">
        <f t="shared" si="69"/>
        <v>41519</v>
      </c>
      <c r="E4475">
        <v>345.06</v>
      </c>
      <c r="F4475">
        <v>106.42</v>
      </c>
      <c r="G4475">
        <v>7.7359999999999998</v>
      </c>
      <c r="H4475">
        <v>5.3540000000000001</v>
      </c>
      <c r="I4475">
        <v>9.24</v>
      </c>
      <c r="J4475">
        <v>4.3019999999999996</v>
      </c>
      <c r="K4475">
        <v>4.1120000000000001</v>
      </c>
      <c r="L4475">
        <v>22.384</v>
      </c>
    </row>
    <row r="4476" spans="1:12">
      <c r="A4476">
        <v>2013</v>
      </c>
      <c r="B4476">
        <v>9</v>
      </c>
      <c r="C4476">
        <v>3</v>
      </c>
      <c r="D4476" s="30">
        <f t="shared" si="69"/>
        <v>41520</v>
      </c>
      <c r="E4476">
        <v>346.06</v>
      </c>
      <c r="F4476">
        <v>106.71</v>
      </c>
      <c r="G4476">
        <v>7.7359999999999998</v>
      </c>
      <c r="H4476">
        <v>5.351</v>
      </c>
      <c r="I4476">
        <v>9.1790000000000003</v>
      </c>
      <c r="J4476">
        <v>4.3019999999999996</v>
      </c>
      <c r="K4476">
        <v>4.1130000000000004</v>
      </c>
      <c r="L4476">
        <v>22.379000000000001</v>
      </c>
    </row>
    <row r="4477" spans="1:12">
      <c r="A4477">
        <v>2013</v>
      </c>
      <c r="B4477">
        <v>9</v>
      </c>
      <c r="C4477">
        <v>4</v>
      </c>
      <c r="D4477" s="30">
        <f t="shared" si="69"/>
        <v>41521</v>
      </c>
      <c r="E4477">
        <v>346.35</v>
      </c>
      <c r="F4477">
        <v>106.78</v>
      </c>
      <c r="G4477">
        <v>7.7359999999999998</v>
      </c>
      <c r="H4477">
        <v>5.3479999999999999</v>
      </c>
      <c r="I4477">
        <v>9.17</v>
      </c>
      <c r="J4477">
        <v>4.2990000000000004</v>
      </c>
      <c r="K4477">
        <v>4.1109999999999998</v>
      </c>
      <c r="L4477">
        <v>22.358000000000001</v>
      </c>
    </row>
    <row r="4478" spans="1:12">
      <c r="A4478">
        <v>2013</v>
      </c>
      <c r="B4478">
        <v>9</v>
      </c>
      <c r="C4478">
        <v>5</v>
      </c>
      <c r="D4478" s="30">
        <f t="shared" si="69"/>
        <v>41522</v>
      </c>
      <c r="E4478">
        <v>350.14</v>
      </c>
      <c r="F4478">
        <v>107.95</v>
      </c>
      <c r="G4478">
        <v>7.7359999999999998</v>
      </c>
      <c r="H4478">
        <v>5.3449999999999998</v>
      </c>
      <c r="I4478">
        <v>8.9120000000000008</v>
      </c>
      <c r="J4478">
        <v>4.306</v>
      </c>
      <c r="K4478">
        <v>4.1219999999999999</v>
      </c>
      <c r="L4478">
        <v>22.413</v>
      </c>
    </row>
    <row r="4479" spans="1:12">
      <c r="A4479">
        <v>2013</v>
      </c>
      <c r="B4479">
        <v>9</v>
      </c>
      <c r="C4479">
        <v>6</v>
      </c>
      <c r="D4479" s="30">
        <f t="shared" si="69"/>
        <v>41523</v>
      </c>
      <c r="E4479">
        <v>347.25</v>
      </c>
      <c r="F4479">
        <v>107.02</v>
      </c>
      <c r="G4479">
        <v>7.7359999999999998</v>
      </c>
      <c r="H4479">
        <v>5.3419999999999996</v>
      </c>
      <c r="I4479">
        <v>9.1280000000000001</v>
      </c>
      <c r="J4479">
        <v>4.2949999999999999</v>
      </c>
      <c r="K4479">
        <v>4.1079999999999997</v>
      </c>
      <c r="L4479">
        <v>22.321999999999999</v>
      </c>
    </row>
    <row r="4480" spans="1:12">
      <c r="A4480">
        <v>2013</v>
      </c>
      <c r="B4480">
        <v>9</v>
      </c>
      <c r="C4480">
        <v>10</v>
      </c>
      <c r="D4480" s="30">
        <f t="shared" si="69"/>
        <v>41527</v>
      </c>
      <c r="E4480">
        <v>348.95</v>
      </c>
      <c r="F4480">
        <v>107.46</v>
      </c>
      <c r="G4480">
        <v>7.7359999999999998</v>
      </c>
      <c r="H4480">
        <v>5.3310000000000004</v>
      </c>
      <c r="I4480">
        <v>9.0530000000000008</v>
      </c>
      <c r="J4480">
        <v>4.2869999999999999</v>
      </c>
      <c r="K4480">
        <v>4.101</v>
      </c>
      <c r="L4480">
        <v>22.25</v>
      </c>
    </row>
    <row r="4481" spans="1:12">
      <c r="A4481">
        <v>2013</v>
      </c>
      <c r="B4481">
        <v>9</v>
      </c>
      <c r="C4481">
        <v>11</v>
      </c>
      <c r="D4481" s="30">
        <f t="shared" si="69"/>
        <v>41528</v>
      </c>
      <c r="E4481">
        <v>346.97</v>
      </c>
      <c r="F4481">
        <v>106.81</v>
      </c>
      <c r="G4481">
        <v>7.7359999999999998</v>
      </c>
      <c r="H4481">
        <v>5.3289999999999997</v>
      </c>
      <c r="I4481">
        <v>9.2070000000000007</v>
      </c>
      <c r="J4481">
        <v>4.2779999999999996</v>
      </c>
      <c r="K4481">
        <v>4.09</v>
      </c>
      <c r="L4481">
        <v>22.178999999999998</v>
      </c>
    </row>
    <row r="4482" spans="1:12">
      <c r="A4482">
        <v>2013</v>
      </c>
      <c r="B4482">
        <v>9</v>
      </c>
      <c r="C4482">
        <v>12</v>
      </c>
      <c r="D4482" s="30">
        <f t="shared" ref="D4482:D4545" si="70">DATE(A4482,B4482,C4482)</f>
        <v>41529</v>
      </c>
      <c r="E4482">
        <v>347.68</v>
      </c>
      <c r="F4482">
        <v>107.01</v>
      </c>
      <c r="G4482">
        <v>7.7359999999999998</v>
      </c>
      <c r="H4482">
        <v>5.3259999999999996</v>
      </c>
      <c r="I4482">
        <v>9.1669999999999998</v>
      </c>
      <c r="J4482">
        <v>4.2770000000000001</v>
      </c>
      <c r="K4482">
        <v>4.09</v>
      </c>
      <c r="L4482">
        <v>22.167999999999999</v>
      </c>
    </row>
    <row r="4483" spans="1:12">
      <c r="A4483">
        <v>2013</v>
      </c>
      <c r="B4483">
        <v>9</v>
      </c>
      <c r="C4483">
        <v>13</v>
      </c>
      <c r="D4483" s="30">
        <f t="shared" si="70"/>
        <v>41530</v>
      </c>
      <c r="E4483">
        <v>349</v>
      </c>
      <c r="F4483">
        <v>107.4</v>
      </c>
      <c r="G4483">
        <v>7.7359999999999998</v>
      </c>
      <c r="H4483">
        <v>5.3230000000000004</v>
      </c>
      <c r="I4483">
        <v>9.0830000000000002</v>
      </c>
      <c r="J4483">
        <v>4.2770000000000001</v>
      </c>
      <c r="K4483">
        <v>4.0919999999999996</v>
      </c>
      <c r="L4483">
        <v>22.17</v>
      </c>
    </row>
    <row r="4484" spans="1:12">
      <c r="A4484">
        <v>2013</v>
      </c>
      <c r="B4484">
        <v>9</v>
      </c>
      <c r="C4484">
        <v>16</v>
      </c>
      <c r="D4484" s="30">
        <f t="shared" si="70"/>
        <v>41533</v>
      </c>
      <c r="E4484">
        <v>348.72</v>
      </c>
      <c r="F4484">
        <v>107.24</v>
      </c>
      <c r="G4484">
        <v>7.7359999999999998</v>
      </c>
      <c r="H4484">
        <v>5.3150000000000004</v>
      </c>
      <c r="I4484">
        <v>9.1379999999999999</v>
      </c>
      <c r="J4484">
        <v>4.2670000000000003</v>
      </c>
      <c r="K4484">
        <v>4.0810000000000004</v>
      </c>
      <c r="L4484">
        <v>22.082000000000001</v>
      </c>
    </row>
    <row r="4485" spans="1:12">
      <c r="A4485">
        <v>2013</v>
      </c>
      <c r="B4485">
        <v>9</v>
      </c>
      <c r="C4485">
        <v>17</v>
      </c>
      <c r="D4485" s="30">
        <f t="shared" si="70"/>
        <v>41534</v>
      </c>
      <c r="E4485">
        <v>351.76</v>
      </c>
      <c r="F4485">
        <v>108.17</v>
      </c>
      <c r="G4485">
        <v>7.7359999999999998</v>
      </c>
      <c r="H4485">
        <v>5.3120000000000003</v>
      </c>
      <c r="I4485">
        <v>8.9320000000000004</v>
      </c>
      <c r="J4485">
        <v>4.2720000000000002</v>
      </c>
      <c r="K4485">
        <v>4.0890000000000004</v>
      </c>
      <c r="L4485">
        <v>22.12</v>
      </c>
    </row>
    <row r="4486" spans="1:12">
      <c r="A4486">
        <v>2013</v>
      </c>
      <c r="B4486">
        <v>9</v>
      </c>
      <c r="C4486">
        <v>18</v>
      </c>
      <c r="D4486" s="30">
        <f t="shared" si="70"/>
        <v>41535</v>
      </c>
      <c r="E4486">
        <v>346.83</v>
      </c>
      <c r="F4486">
        <v>106.6</v>
      </c>
      <c r="G4486">
        <v>7.7359999999999998</v>
      </c>
      <c r="H4486">
        <v>5.3090000000000002</v>
      </c>
      <c r="I4486">
        <v>9.298</v>
      </c>
      <c r="J4486">
        <v>4.2560000000000002</v>
      </c>
      <c r="K4486">
        <v>4.0670000000000002</v>
      </c>
      <c r="L4486">
        <v>21.986000000000001</v>
      </c>
    </row>
    <row r="4487" spans="1:12">
      <c r="A4487">
        <v>2013</v>
      </c>
      <c r="B4487">
        <v>9</v>
      </c>
      <c r="C4487">
        <v>19</v>
      </c>
      <c r="D4487" s="30">
        <f t="shared" si="70"/>
        <v>41536</v>
      </c>
      <c r="E4487">
        <v>353.78</v>
      </c>
      <c r="F4487">
        <v>108.76</v>
      </c>
      <c r="G4487">
        <v>7.7359999999999998</v>
      </c>
      <c r="H4487">
        <v>5.306</v>
      </c>
      <c r="I4487">
        <v>8.8119999999999994</v>
      </c>
      <c r="J4487">
        <v>4.2709999999999999</v>
      </c>
      <c r="K4487">
        <v>4.0910000000000002</v>
      </c>
      <c r="L4487">
        <v>22.109000000000002</v>
      </c>
    </row>
    <row r="4488" spans="1:12">
      <c r="A4488">
        <v>2013</v>
      </c>
      <c r="B4488">
        <v>9</v>
      </c>
      <c r="C4488">
        <v>20</v>
      </c>
      <c r="D4488" s="30">
        <f t="shared" si="70"/>
        <v>41537</v>
      </c>
      <c r="E4488">
        <v>348.28</v>
      </c>
      <c r="F4488">
        <v>107.01</v>
      </c>
      <c r="G4488">
        <v>7.7359999999999998</v>
      </c>
      <c r="H4488">
        <v>5.3040000000000003</v>
      </c>
      <c r="I4488">
        <v>9.2159999999999993</v>
      </c>
      <c r="J4488">
        <v>4.2530000000000001</v>
      </c>
      <c r="K4488">
        <v>4.0659999999999998</v>
      </c>
      <c r="L4488">
        <v>21.963000000000001</v>
      </c>
    </row>
    <row r="4489" spans="1:12">
      <c r="A4489">
        <v>2013</v>
      </c>
      <c r="B4489">
        <v>9</v>
      </c>
      <c r="C4489">
        <v>23</v>
      </c>
      <c r="D4489" s="30">
        <f t="shared" si="70"/>
        <v>41540</v>
      </c>
      <c r="E4489">
        <v>347.82</v>
      </c>
      <c r="F4489">
        <v>106.79</v>
      </c>
      <c r="G4489">
        <v>7.7359999999999998</v>
      </c>
      <c r="H4489">
        <v>5.2949999999999999</v>
      </c>
      <c r="I4489">
        <v>9.2850000000000001</v>
      </c>
      <c r="J4489">
        <v>4.242</v>
      </c>
      <c r="K4489">
        <v>4.0540000000000003</v>
      </c>
      <c r="L4489">
        <v>21.872</v>
      </c>
    </row>
    <row r="4490" spans="1:12">
      <c r="A4490">
        <v>2013</v>
      </c>
      <c r="B4490">
        <v>9</v>
      </c>
      <c r="C4490">
        <v>24</v>
      </c>
      <c r="D4490" s="30">
        <f t="shared" si="70"/>
        <v>41541</v>
      </c>
      <c r="E4490">
        <v>345.64</v>
      </c>
      <c r="F4490">
        <v>106.08</v>
      </c>
      <c r="G4490">
        <v>7.7359999999999998</v>
      </c>
      <c r="H4490">
        <v>5.2919999999999998</v>
      </c>
      <c r="I4490">
        <v>9.4550000000000001</v>
      </c>
      <c r="J4490">
        <v>4.2329999999999997</v>
      </c>
      <c r="K4490">
        <v>4.0419999999999998</v>
      </c>
      <c r="L4490">
        <v>21.797000000000001</v>
      </c>
    </row>
    <row r="4491" spans="1:12">
      <c r="A4491">
        <v>2013</v>
      </c>
      <c r="B4491">
        <v>9</v>
      </c>
      <c r="C4491">
        <v>25</v>
      </c>
      <c r="D4491" s="30">
        <f t="shared" si="70"/>
        <v>41542</v>
      </c>
      <c r="E4491">
        <v>349.33</v>
      </c>
      <c r="F4491">
        <v>107.21</v>
      </c>
      <c r="G4491">
        <v>7.7359999999999998</v>
      </c>
      <c r="H4491">
        <v>5.29</v>
      </c>
      <c r="I4491">
        <v>9.1850000000000005</v>
      </c>
      <c r="J4491">
        <v>4.2430000000000003</v>
      </c>
      <c r="K4491">
        <v>4.056</v>
      </c>
      <c r="L4491">
        <v>21.867000000000001</v>
      </c>
    </row>
    <row r="4492" spans="1:12">
      <c r="A4492">
        <v>2013</v>
      </c>
      <c r="B4492">
        <v>9</v>
      </c>
      <c r="C4492">
        <v>26</v>
      </c>
      <c r="D4492" s="30">
        <f t="shared" si="70"/>
        <v>41543</v>
      </c>
      <c r="E4492">
        <v>347.73</v>
      </c>
      <c r="F4492">
        <v>106.68</v>
      </c>
      <c r="G4492">
        <v>7.7359999999999998</v>
      </c>
      <c r="H4492">
        <v>5.2869999999999999</v>
      </c>
      <c r="I4492">
        <v>9.3119999999999994</v>
      </c>
      <c r="J4492">
        <v>4.2350000000000003</v>
      </c>
      <c r="K4492">
        <v>4.0469999999999997</v>
      </c>
      <c r="L4492">
        <v>21.805</v>
      </c>
    </row>
    <row r="4493" spans="1:12">
      <c r="A4493">
        <v>2013</v>
      </c>
      <c r="B4493">
        <v>9</v>
      </c>
      <c r="C4493">
        <v>27</v>
      </c>
      <c r="D4493" s="30">
        <f t="shared" si="70"/>
        <v>41544</v>
      </c>
      <c r="E4493">
        <v>346.89</v>
      </c>
      <c r="F4493">
        <v>106.39</v>
      </c>
      <c r="G4493">
        <v>7.7359999999999998</v>
      </c>
      <c r="H4493">
        <v>5.2839999999999998</v>
      </c>
      <c r="I4493">
        <v>9.3859999999999992</v>
      </c>
      <c r="J4493">
        <v>4.2300000000000004</v>
      </c>
      <c r="K4493">
        <v>4.04</v>
      </c>
      <c r="L4493">
        <v>21.759</v>
      </c>
    </row>
    <row r="4494" spans="1:12">
      <c r="A4494">
        <v>2013</v>
      </c>
      <c r="B4494">
        <v>9</v>
      </c>
      <c r="C4494">
        <v>30</v>
      </c>
      <c r="D4494" s="30">
        <f t="shared" si="70"/>
        <v>41547</v>
      </c>
      <c r="E4494">
        <v>347.94</v>
      </c>
      <c r="F4494">
        <v>106.65</v>
      </c>
      <c r="G4494">
        <v>7.7359999999999998</v>
      </c>
      <c r="H4494">
        <v>5.2759999999999998</v>
      </c>
      <c r="I4494">
        <v>9.3439999999999994</v>
      </c>
      <c r="J4494">
        <v>4.2229999999999999</v>
      </c>
      <c r="K4494">
        <v>4.0339999999999998</v>
      </c>
      <c r="L4494">
        <v>21.701000000000001</v>
      </c>
    </row>
    <row r="4495" spans="1:12">
      <c r="A4495">
        <v>2013</v>
      </c>
      <c r="B4495">
        <v>10</v>
      </c>
      <c r="C4495">
        <v>1</v>
      </c>
      <c r="D4495" s="30">
        <f t="shared" si="70"/>
        <v>41548</v>
      </c>
      <c r="E4495">
        <v>348.21</v>
      </c>
      <c r="F4495">
        <v>106.71</v>
      </c>
      <c r="G4495">
        <v>7.7359999999999998</v>
      </c>
      <c r="H4495">
        <v>5.2729999999999997</v>
      </c>
      <c r="I4495">
        <v>9.3369999999999997</v>
      </c>
      <c r="J4495">
        <v>4.22</v>
      </c>
      <c r="K4495">
        <v>4.032</v>
      </c>
      <c r="L4495">
        <v>21.68</v>
      </c>
    </row>
    <row r="4496" spans="1:12">
      <c r="A4496">
        <v>2013</v>
      </c>
      <c r="B4496">
        <v>10</v>
      </c>
      <c r="C4496">
        <v>3</v>
      </c>
      <c r="D4496" s="30">
        <f t="shared" si="70"/>
        <v>41550</v>
      </c>
      <c r="E4496">
        <v>347.65</v>
      </c>
      <c r="F4496">
        <v>106.49</v>
      </c>
      <c r="G4496">
        <v>7.7359999999999998</v>
      </c>
      <c r="H4496">
        <v>5.2670000000000003</v>
      </c>
      <c r="I4496">
        <v>9.4009999999999998</v>
      </c>
      <c r="J4496">
        <v>4.2119999999999997</v>
      </c>
      <c r="K4496">
        <v>4.0229999999999997</v>
      </c>
      <c r="L4496">
        <v>21.614000000000001</v>
      </c>
    </row>
    <row r="4497" spans="1:12">
      <c r="A4497">
        <v>2013</v>
      </c>
      <c r="B4497">
        <v>10</v>
      </c>
      <c r="C4497">
        <v>4</v>
      </c>
      <c r="D4497" s="30">
        <f t="shared" si="70"/>
        <v>41551</v>
      </c>
      <c r="E4497">
        <v>349.82</v>
      </c>
      <c r="F4497">
        <v>107.15</v>
      </c>
      <c r="G4497">
        <v>7.7359999999999998</v>
      </c>
      <c r="H4497">
        <v>5.2649999999999997</v>
      </c>
      <c r="I4497">
        <v>9.2550000000000008</v>
      </c>
      <c r="J4497">
        <v>4.2149999999999999</v>
      </c>
      <c r="K4497">
        <v>4.0289999999999999</v>
      </c>
      <c r="L4497">
        <v>21.634</v>
      </c>
    </row>
    <row r="4498" spans="1:12">
      <c r="A4498">
        <v>2013</v>
      </c>
      <c r="B4498">
        <v>10</v>
      </c>
      <c r="C4498">
        <v>7</v>
      </c>
      <c r="D4498" s="30">
        <f t="shared" si="70"/>
        <v>41554</v>
      </c>
      <c r="E4498">
        <v>351.42</v>
      </c>
      <c r="F4498">
        <v>107.58</v>
      </c>
      <c r="G4498">
        <v>7.7359999999999998</v>
      </c>
      <c r="H4498">
        <v>5.2560000000000002</v>
      </c>
      <c r="I4498">
        <v>9.1739999999999995</v>
      </c>
      <c r="J4498">
        <v>4.21</v>
      </c>
      <c r="K4498">
        <v>4.0250000000000004</v>
      </c>
      <c r="L4498">
        <v>21.588000000000001</v>
      </c>
    </row>
    <row r="4499" spans="1:12">
      <c r="A4499">
        <v>2013</v>
      </c>
      <c r="B4499">
        <v>10</v>
      </c>
      <c r="C4499">
        <v>8</v>
      </c>
      <c r="D4499" s="30">
        <f t="shared" si="70"/>
        <v>41555</v>
      </c>
      <c r="E4499">
        <v>354.48</v>
      </c>
      <c r="F4499">
        <v>108.52</v>
      </c>
      <c r="G4499">
        <v>7.7359999999999998</v>
      </c>
      <c r="H4499">
        <v>5.2539999999999996</v>
      </c>
      <c r="I4499">
        <v>8.9649999999999999</v>
      </c>
      <c r="J4499">
        <v>4.2149999999999999</v>
      </c>
      <c r="K4499">
        <v>4.0339999999999998</v>
      </c>
      <c r="L4499">
        <v>21.626999999999999</v>
      </c>
    </row>
    <row r="4500" spans="1:12">
      <c r="A4500">
        <v>2013</v>
      </c>
      <c r="B4500">
        <v>10</v>
      </c>
      <c r="C4500">
        <v>9</v>
      </c>
      <c r="D4500" s="30">
        <f t="shared" si="70"/>
        <v>41556</v>
      </c>
      <c r="E4500">
        <v>355.82</v>
      </c>
      <c r="F4500">
        <v>108.92</v>
      </c>
      <c r="G4500">
        <v>7.7359999999999998</v>
      </c>
      <c r="H4500">
        <v>5.2510000000000003</v>
      </c>
      <c r="I4500">
        <v>8.8800000000000008</v>
      </c>
      <c r="J4500">
        <v>4.2149999999999999</v>
      </c>
      <c r="K4500">
        <v>4.0359999999999996</v>
      </c>
      <c r="L4500">
        <v>21.629000000000001</v>
      </c>
    </row>
    <row r="4501" spans="1:12">
      <c r="A4501">
        <v>2013</v>
      </c>
      <c r="B4501">
        <v>10</v>
      </c>
      <c r="C4501">
        <v>10</v>
      </c>
      <c r="D4501" s="30">
        <f t="shared" si="70"/>
        <v>41557</v>
      </c>
      <c r="E4501">
        <v>353.81</v>
      </c>
      <c r="F4501">
        <v>108.27</v>
      </c>
      <c r="G4501">
        <v>7.7359999999999998</v>
      </c>
      <c r="H4501">
        <v>5.2480000000000002</v>
      </c>
      <c r="I4501">
        <v>9.0359999999999996</v>
      </c>
      <c r="J4501">
        <v>4.2069999999999999</v>
      </c>
      <c r="K4501">
        <v>4.0250000000000004</v>
      </c>
      <c r="L4501">
        <v>21.559000000000001</v>
      </c>
    </row>
    <row r="4502" spans="1:12">
      <c r="A4502">
        <v>2013</v>
      </c>
      <c r="B4502">
        <v>10</v>
      </c>
      <c r="C4502">
        <v>11</v>
      </c>
      <c r="D4502" s="30">
        <f t="shared" si="70"/>
        <v>41558</v>
      </c>
      <c r="E4502">
        <v>352.35</v>
      </c>
      <c r="F4502">
        <v>107.79</v>
      </c>
      <c r="G4502">
        <v>7.7359999999999998</v>
      </c>
      <c r="H4502">
        <v>5.2450000000000001</v>
      </c>
      <c r="I4502">
        <v>9.0370000000000008</v>
      </c>
      <c r="J4502">
        <v>4.2229999999999999</v>
      </c>
      <c r="K4502">
        <v>4.0410000000000004</v>
      </c>
      <c r="L4502">
        <v>21.635999999999999</v>
      </c>
    </row>
    <row r="4503" spans="1:12">
      <c r="A4503">
        <v>2013</v>
      </c>
      <c r="B4503">
        <v>10</v>
      </c>
      <c r="C4503">
        <v>14</v>
      </c>
      <c r="D4503" s="30">
        <f t="shared" si="70"/>
        <v>41561</v>
      </c>
      <c r="E4503">
        <v>353.37</v>
      </c>
      <c r="F4503">
        <v>108.04</v>
      </c>
      <c r="G4503">
        <v>7.7359999999999998</v>
      </c>
      <c r="H4503">
        <v>5.2370000000000001</v>
      </c>
      <c r="I4503">
        <v>8.9979999999999993</v>
      </c>
      <c r="J4503">
        <v>4.2160000000000002</v>
      </c>
      <c r="K4503">
        <v>4.0350000000000001</v>
      </c>
      <c r="L4503">
        <v>21.577999999999999</v>
      </c>
    </row>
    <row r="4504" spans="1:12">
      <c r="A4504">
        <v>2013</v>
      </c>
      <c r="B4504">
        <v>10</v>
      </c>
      <c r="C4504">
        <v>15</v>
      </c>
      <c r="D4504" s="30">
        <f t="shared" si="70"/>
        <v>41562</v>
      </c>
      <c r="E4504">
        <v>350.9</v>
      </c>
      <c r="F4504">
        <v>107.24</v>
      </c>
      <c r="G4504">
        <v>7.7359999999999998</v>
      </c>
      <c r="H4504">
        <v>5.234</v>
      </c>
      <c r="I4504">
        <v>9.1880000000000006</v>
      </c>
      <c r="J4504">
        <v>4.2069999999999999</v>
      </c>
      <c r="K4504">
        <v>4.0220000000000002</v>
      </c>
      <c r="L4504">
        <v>21.498000000000001</v>
      </c>
    </row>
    <row r="4505" spans="1:12">
      <c r="A4505">
        <v>2013</v>
      </c>
      <c r="B4505">
        <v>10</v>
      </c>
      <c r="C4505">
        <v>17</v>
      </c>
      <c r="D4505" s="30">
        <f t="shared" si="70"/>
        <v>41564</v>
      </c>
      <c r="E4505">
        <v>350.84</v>
      </c>
      <c r="F4505">
        <v>107.46</v>
      </c>
      <c r="G4505">
        <v>7.7380000000000004</v>
      </c>
      <c r="H4505">
        <v>5.2439999999999998</v>
      </c>
      <c r="I4505">
        <v>9.0860000000000003</v>
      </c>
      <c r="J4505">
        <v>4.2249999999999996</v>
      </c>
      <c r="K4505">
        <v>4.0410000000000004</v>
      </c>
      <c r="L4505">
        <v>21.65</v>
      </c>
    </row>
    <row r="4506" spans="1:12">
      <c r="A4506">
        <v>2013</v>
      </c>
      <c r="B4506">
        <v>10</v>
      </c>
      <c r="C4506">
        <v>18</v>
      </c>
      <c r="D4506" s="30">
        <f t="shared" si="70"/>
        <v>41565</v>
      </c>
      <c r="E4506">
        <v>350.96</v>
      </c>
      <c r="F4506">
        <v>107.47</v>
      </c>
      <c r="G4506">
        <v>7.7380000000000004</v>
      </c>
      <c r="H4506">
        <v>5.2409999999999997</v>
      </c>
      <c r="I4506">
        <v>9.0890000000000004</v>
      </c>
      <c r="J4506">
        <v>4.2220000000000004</v>
      </c>
      <c r="K4506">
        <v>4.0380000000000003</v>
      </c>
      <c r="L4506">
        <v>21.626000000000001</v>
      </c>
    </row>
    <row r="4507" spans="1:12">
      <c r="A4507">
        <v>2013</v>
      </c>
      <c r="B4507">
        <v>10</v>
      </c>
      <c r="C4507">
        <v>21</v>
      </c>
      <c r="D4507" s="30">
        <f t="shared" si="70"/>
        <v>41568</v>
      </c>
      <c r="E4507">
        <v>350.78</v>
      </c>
      <c r="F4507">
        <v>107.34</v>
      </c>
      <c r="G4507">
        <v>7.7380000000000004</v>
      </c>
      <c r="H4507">
        <v>5.2329999999999997</v>
      </c>
      <c r="I4507">
        <v>9.1379999999999999</v>
      </c>
      <c r="J4507">
        <v>4.2119999999999997</v>
      </c>
      <c r="K4507">
        <v>4.0279999999999996</v>
      </c>
      <c r="L4507">
        <v>21.541</v>
      </c>
    </row>
    <row r="4508" spans="1:12">
      <c r="A4508">
        <v>2013</v>
      </c>
      <c r="B4508">
        <v>10</v>
      </c>
      <c r="C4508">
        <v>22</v>
      </c>
      <c r="D4508" s="30">
        <f t="shared" si="70"/>
        <v>41569</v>
      </c>
      <c r="E4508">
        <v>351.19</v>
      </c>
      <c r="F4508">
        <v>107.44</v>
      </c>
      <c r="G4508">
        <v>7.7380000000000004</v>
      </c>
      <c r="H4508">
        <v>5.23</v>
      </c>
      <c r="I4508">
        <v>9.0259999999999998</v>
      </c>
      <c r="J4508">
        <v>4.2290000000000001</v>
      </c>
      <c r="K4508">
        <v>4.0460000000000003</v>
      </c>
      <c r="L4508">
        <v>21.632000000000001</v>
      </c>
    </row>
    <row r="4509" spans="1:12">
      <c r="A4509">
        <v>2013</v>
      </c>
      <c r="B4509">
        <v>10</v>
      </c>
      <c r="C4509">
        <v>23</v>
      </c>
      <c r="D4509" s="30">
        <f t="shared" si="70"/>
        <v>41570</v>
      </c>
      <c r="E4509">
        <v>352.71</v>
      </c>
      <c r="F4509">
        <v>107.89</v>
      </c>
      <c r="G4509">
        <v>7.7380000000000004</v>
      </c>
      <c r="H4509">
        <v>5.2279999999999998</v>
      </c>
      <c r="I4509">
        <v>8.9280000000000008</v>
      </c>
      <c r="J4509">
        <v>4.2300000000000004</v>
      </c>
      <c r="K4509">
        <v>4.0490000000000004</v>
      </c>
      <c r="L4509">
        <v>21.638000000000002</v>
      </c>
    </row>
    <row r="4510" spans="1:12">
      <c r="A4510">
        <v>2013</v>
      </c>
      <c r="B4510">
        <v>10</v>
      </c>
      <c r="C4510">
        <v>24</v>
      </c>
      <c r="D4510" s="30">
        <f t="shared" si="70"/>
        <v>41571</v>
      </c>
      <c r="E4510">
        <v>352.2</v>
      </c>
      <c r="F4510">
        <v>107.71</v>
      </c>
      <c r="G4510">
        <v>7.7380000000000004</v>
      </c>
      <c r="H4510">
        <v>5.2249999999999996</v>
      </c>
      <c r="I4510">
        <v>8.9770000000000003</v>
      </c>
      <c r="J4510">
        <v>4.2249999999999996</v>
      </c>
      <c r="K4510">
        <v>4.0439999999999996</v>
      </c>
      <c r="L4510">
        <v>21.6</v>
      </c>
    </row>
    <row r="4511" spans="1:12">
      <c r="A4511">
        <v>2013</v>
      </c>
      <c r="B4511">
        <v>10</v>
      </c>
      <c r="C4511">
        <v>25</v>
      </c>
      <c r="D4511" s="30">
        <f t="shared" si="70"/>
        <v>41572</v>
      </c>
      <c r="E4511">
        <v>352.77</v>
      </c>
      <c r="F4511">
        <v>107.86</v>
      </c>
      <c r="G4511">
        <v>7.7380000000000004</v>
      </c>
      <c r="H4511">
        <v>5.2220000000000004</v>
      </c>
      <c r="I4511">
        <v>8.9469999999999992</v>
      </c>
      <c r="J4511">
        <v>4.2240000000000002</v>
      </c>
      <c r="K4511">
        <v>4.0430000000000001</v>
      </c>
      <c r="L4511">
        <v>21.585000000000001</v>
      </c>
    </row>
    <row r="4512" spans="1:12">
      <c r="A4512">
        <v>2013</v>
      </c>
      <c r="B4512">
        <v>10</v>
      </c>
      <c r="C4512">
        <v>28</v>
      </c>
      <c r="D4512" s="30">
        <f t="shared" si="70"/>
        <v>41575</v>
      </c>
      <c r="E4512">
        <v>351.38</v>
      </c>
      <c r="F4512">
        <v>107.36</v>
      </c>
      <c r="G4512">
        <v>7.7380000000000004</v>
      </c>
      <c r="H4512">
        <v>5.2140000000000004</v>
      </c>
      <c r="I4512">
        <v>9.0820000000000007</v>
      </c>
      <c r="J4512">
        <v>4.21</v>
      </c>
      <c r="K4512">
        <v>4.0279999999999996</v>
      </c>
      <c r="L4512">
        <v>21.475000000000001</v>
      </c>
    </row>
    <row r="4513" spans="1:12">
      <c r="A4513">
        <v>2013</v>
      </c>
      <c r="B4513">
        <v>10</v>
      </c>
      <c r="C4513">
        <v>29</v>
      </c>
      <c r="D4513" s="30">
        <f t="shared" si="70"/>
        <v>41576</v>
      </c>
      <c r="E4513">
        <v>351.28</v>
      </c>
      <c r="F4513">
        <v>107.31</v>
      </c>
      <c r="G4513">
        <v>7.7380000000000004</v>
      </c>
      <c r="H4513">
        <v>5.2110000000000003</v>
      </c>
      <c r="I4513">
        <v>9.1010000000000009</v>
      </c>
      <c r="J4513">
        <v>4.2069999999999999</v>
      </c>
      <c r="K4513">
        <v>4.024</v>
      </c>
      <c r="L4513">
        <v>21.446999999999999</v>
      </c>
    </row>
    <row r="4514" spans="1:12">
      <c r="A4514">
        <v>2013</v>
      </c>
      <c r="B4514">
        <v>10</v>
      </c>
      <c r="C4514">
        <v>30</v>
      </c>
      <c r="D4514" s="30">
        <f t="shared" si="70"/>
        <v>41577</v>
      </c>
      <c r="E4514">
        <v>353.13</v>
      </c>
      <c r="F4514">
        <v>107.86</v>
      </c>
      <c r="G4514">
        <v>7.7380000000000004</v>
      </c>
      <c r="H4514">
        <v>5.2080000000000002</v>
      </c>
      <c r="I4514">
        <v>8.9740000000000002</v>
      </c>
      <c r="J4514">
        <v>4.21</v>
      </c>
      <c r="K4514">
        <v>4.0289999999999999</v>
      </c>
      <c r="L4514">
        <v>21.465</v>
      </c>
    </row>
    <row r="4515" spans="1:12">
      <c r="A4515">
        <v>2013</v>
      </c>
      <c r="B4515">
        <v>10</v>
      </c>
      <c r="C4515">
        <v>31</v>
      </c>
      <c r="D4515" s="30">
        <f t="shared" si="70"/>
        <v>41578</v>
      </c>
      <c r="E4515">
        <v>352.15</v>
      </c>
      <c r="F4515">
        <v>107.53</v>
      </c>
      <c r="G4515">
        <v>7.7380000000000004</v>
      </c>
      <c r="H4515">
        <v>5.2050000000000001</v>
      </c>
      <c r="I4515">
        <v>9.0559999999999992</v>
      </c>
      <c r="J4515">
        <v>4.2039999999999997</v>
      </c>
      <c r="K4515">
        <v>4.0220000000000002</v>
      </c>
      <c r="L4515">
        <v>21.417999999999999</v>
      </c>
    </row>
    <row r="4516" spans="1:12">
      <c r="A4516">
        <v>2013</v>
      </c>
      <c r="B4516">
        <v>11</v>
      </c>
      <c r="C4516">
        <v>1</v>
      </c>
      <c r="D4516" s="30">
        <f t="shared" si="70"/>
        <v>41579</v>
      </c>
      <c r="E4516">
        <v>349.37</v>
      </c>
      <c r="F4516">
        <v>106.66</v>
      </c>
      <c r="G4516">
        <v>7.7380000000000004</v>
      </c>
      <c r="H4516">
        <v>5.2050000000000001</v>
      </c>
      <c r="I4516">
        <v>9.2579999999999991</v>
      </c>
      <c r="J4516">
        <v>4.1970000000000001</v>
      </c>
      <c r="K4516">
        <v>4.0110000000000001</v>
      </c>
      <c r="L4516">
        <v>21.359000000000002</v>
      </c>
    </row>
    <row r="4517" spans="1:12">
      <c r="A4517">
        <v>2013</v>
      </c>
      <c r="B4517">
        <v>11</v>
      </c>
      <c r="C4517">
        <v>5</v>
      </c>
      <c r="D4517" s="30">
        <f t="shared" si="70"/>
        <v>41583</v>
      </c>
      <c r="E4517">
        <v>351.87</v>
      </c>
      <c r="F4517">
        <v>107.64</v>
      </c>
      <c r="G4517">
        <v>7.74</v>
      </c>
      <c r="H4517">
        <v>5.2030000000000003</v>
      </c>
      <c r="I4517">
        <v>8.9890000000000008</v>
      </c>
      <c r="J4517">
        <v>4.2119999999999997</v>
      </c>
      <c r="K4517">
        <v>4.0309999999999997</v>
      </c>
      <c r="L4517">
        <v>21.46</v>
      </c>
    </row>
    <row r="4518" spans="1:12">
      <c r="A4518">
        <v>2013</v>
      </c>
      <c r="B4518">
        <v>11</v>
      </c>
      <c r="C4518">
        <v>6</v>
      </c>
      <c r="D4518" s="30">
        <f t="shared" si="70"/>
        <v>41584</v>
      </c>
      <c r="E4518">
        <v>349.29</v>
      </c>
      <c r="F4518">
        <v>106.81</v>
      </c>
      <c r="G4518">
        <v>7.74</v>
      </c>
      <c r="H4518">
        <v>5.2</v>
      </c>
      <c r="I4518">
        <v>9.1880000000000006</v>
      </c>
      <c r="J4518">
        <v>4.202</v>
      </c>
      <c r="K4518">
        <v>4.0170000000000003</v>
      </c>
      <c r="L4518">
        <v>21.379000000000001</v>
      </c>
    </row>
    <row r="4519" spans="1:12">
      <c r="A4519">
        <v>2013</v>
      </c>
      <c r="B4519">
        <v>11</v>
      </c>
      <c r="C4519">
        <v>7</v>
      </c>
      <c r="D4519" s="30">
        <f t="shared" si="70"/>
        <v>41585</v>
      </c>
      <c r="E4519">
        <v>348.78</v>
      </c>
      <c r="F4519">
        <v>106.63</v>
      </c>
      <c r="G4519">
        <v>7.74</v>
      </c>
      <c r="H4519">
        <v>5.1970000000000001</v>
      </c>
      <c r="I4519">
        <v>9.2360000000000007</v>
      </c>
      <c r="J4519">
        <v>4.1970000000000001</v>
      </c>
      <c r="K4519">
        <v>4.0119999999999996</v>
      </c>
      <c r="L4519">
        <v>21.341999999999999</v>
      </c>
    </row>
    <row r="4520" spans="1:12">
      <c r="A4520">
        <v>2013</v>
      </c>
      <c r="B4520">
        <v>11</v>
      </c>
      <c r="C4520">
        <v>8</v>
      </c>
      <c r="D4520" s="30">
        <f t="shared" si="70"/>
        <v>41586</v>
      </c>
      <c r="E4520">
        <v>348.28</v>
      </c>
      <c r="F4520">
        <v>106.45</v>
      </c>
      <c r="G4520">
        <v>7.74</v>
      </c>
      <c r="H4520">
        <v>5.194</v>
      </c>
      <c r="I4520">
        <v>9.2840000000000007</v>
      </c>
      <c r="J4520">
        <v>4.1929999999999996</v>
      </c>
      <c r="K4520">
        <v>4.0069999999999997</v>
      </c>
      <c r="L4520">
        <v>21.305</v>
      </c>
    </row>
    <row r="4521" spans="1:12">
      <c r="A4521">
        <v>2013</v>
      </c>
      <c r="B4521">
        <v>11</v>
      </c>
      <c r="C4521">
        <v>11</v>
      </c>
      <c r="D4521" s="30">
        <f t="shared" si="70"/>
        <v>41589</v>
      </c>
      <c r="E4521">
        <v>344.75</v>
      </c>
      <c r="F4521">
        <v>105.28</v>
      </c>
      <c r="G4521">
        <v>7.8029999999999999</v>
      </c>
      <c r="H4521">
        <v>5.3550000000000004</v>
      </c>
      <c r="I4521">
        <v>9.5500000000000007</v>
      </c>
      <c r="J4521">
        <v>4.2770000000000001</v>
      </c>
      <c r="K4521">
        <v>4.0819999999999999</v>
      </c>
      <c r="L4521">
        <v>22.387</v>
      </c>
    </row>
    <row r="4522" spans="1:12">
      <c r="A4522">
        <v>2013</v>
      </c>
      <c r="B4522">
        <v>11</v>
      </c>
      <c r="C4522">
        <v>12</v>
      </c>
      <c r="D4522" s="30">
        <f t="shared" si="70"/>
        <v>41590</v>
      </c>
      <c r="E4522">
        <v>346.05</v>
      </c>
      <c r="F4522">
        <v>105.66</v>
      </c>
      <c r="G4522">
        <v>7.8029999999999999</v>
      </c>
      <c r="H4522">
        <v>5.3520000000000003</v>
      </c>
      <c r="I4522">
        <v>9.468</v>
      </c>
      <c r="J4522">
        <v>4.2779999999999996</v>
      </c>
      <c r="K4522">
        <v>4.0839999999999996</v>
      </c>
      <c r="L4522">
        <v>22.39</v>
      </c>
    </row>
    <row r="4523" spans="1:12">
      <c r="A4523">
        <v>2013</v>
      </c>
      <c r="B4523">
        <v>11</v>
      </c>
      <c r="C4523">
        <v>13</v>
      </c>
      <c r="D4523" s="30">
        <f t="shared" si="70"/>
        <v>41591</v>
      </c>
      <c r="E4523">
        <v>347.73</v>
      </c>
      <c r="F4523">
        <v>106.16</v>
      </c>
      <c r="G4523">
        <v>7.8029999999999999</v>
      </c>
      <c r="H4523">
        <v>5.35</v>
      </c>
      <c r="I4523">
        <v>9.359</v>
      </c>
      <c r="J4523">
        <v>4.2789999999999999</v>
      </c>
      <c r="K4523">
        <v>4.0880000000000001</v>
      </c>
      <c r="L4523">
        <v>22.402000000000001</v>
      </c>
    </row>
    <row r="4524" spans="1:12">
      <c r="A4524">
        <v>2013</v>
      </c>
      <c r="B4524">
        <v>11</v>
      </c>
      <c r="C4524">
        <v>14</v>
      </c>
      <c r="D4524" s="30">
        <f t="shared" si="70"/>
        <v>41592</v>
      </c>
      <c r="E4524">
        <v>348.06</v>
      </c>
      <c r="F4524">
        <v>106.24</v>
      </c>
      <c r="G4524">
        <v>7.8029999999999999</v>
      </c>
      <c r="H4524">
        <v>5.3470000000000004</v>
      </c>
      <c r="I4524">
        <v>9.3469999999999995</v>
      </c>
      <c r="J4524">
        <v>4.2770000000000001</v>
      </c>
      <c r="K4524">
        <v>4.0860000000000003</v>
      </c>
      <c r="L4524">
        <v>22.382000000000001</v>
      </c>
    </row>
    <row r="4525" spans="1:12">
      <c r="A4525">
        <v>2013</v>
      </c>
      <c r="B4525">
        <v>11</v>
      </c>
      <c r="C4525">
        <v>18</v>
      </c>
      <c r="D4525" s="30">
        <f t="shared" si="70"/>
        <v>41596</v>
      </c>
      <c r="E4525">
        <v>343.98</v>
      </c>
      <c r="F4525">
        <v>104.87</v>
      </c>
      <c r="G4525">
        <v>7.8029999999999999</v>
      </c>
      <c r="H4525">
        <v>5.3360000000000003</v>
      </c>
      <c r="I4525">
        <v>9.69</v>
      </c>
      <c r="J4525">
        <v>4.2519999999999998</v>
      </c>
      <c r="K4525">
        <v>4.056</v>
      </c>
      <c r="L4525">
        <v>22.175000000000001</v>
      </c>
    </row>
    <row r="4526" spans="1:12">
      <c r="A4526">
        <v>2013</v>
      </c>
      <c r="B4526">
        <v>11</v>
      </c>
      <c r="C4526">
        <v>19</v>
      </c>
      <c r="D4526" s="30">
        <f t="shared" si="70"/>
        <v>41597</v>
      </c>
      <c r="E4526">
        <v>346.51</v>
      </c>
      <c r="F4526">
        <v>105.63</v>
      </c>
      <c r="G4526">
        <v>7.8029999999999999</v>
      </c>
      <c r="H4526">
        <v>5.3330000000000002</v>
      </c>
      <c r="I4526">
        <v>9.5180000000000007</v>
      </c>
      <c r="J4526">
        <v>4.2560000000000002</v>
      </c>
      <c r="K4526">
        <v>4.0629999999999997</v>
      </c>
      <c r="L4526">
        <v>22.207999999999998</v>
      </c>
    </row>
    <row r="4527" spans="1:12">
      <c r="A4527">
        <v>2013</v>
      </c>
      <c r="B4527">
        <v>11</v>
      </c>
      <c r="C4527">
        <v>20</v>
      </c>
      <c r="D4527" s="30">
        <f t="shared" si="70"/>
        <v>41598</v>
      </c>
      <c r="E4527">
        <v>348.91</v>
      </c>
      <c r="F4527">
        <v>106.35</v>
      </c>
      <c r="G4527">
        <v>7.8029999999999999</v>
      </c>
      <c r="H4527">
        <v>5.33</v>
      </c>
      <c r="I4527">
        <v>9.3569999999999993</v>
      </c>
      <c r="J4527">
        <v>4.26</v>
      </c>
      <c r="K4527">
        <v>4.069</v>
      </c>
      <c r="L4527">
        <v>22.236999999999998</v>
      </c>
    </row>
    <row r="4528" spans="1:12">
      <c r="A4528">
        <v>2013</v>
      </c>
      <c r="B4528">
        <v>11</v>
      </c>
      <c r="C4528">
        <v>21</v>
      </c>
      <c r="D4528" s="30">
        <f t="shared" si="70"/>
        <v>41599</v>
      </c>
      <c r="E4528">
        <v>348.3</v>
      </c>
      <c r="F4528">
        <v>106.14</v>
      </c>
      <c r="G4528">
        <v>7.8029999999999999</v>
      </c>
      <c r="H4528">
        <v>5.327</v>
      </c>
      <c r="I4528">
        <v>9.4130000000000003</v>
      </c>
      <c r="J4528">
        <v>4.2549999999999999</v>
      </c>
      <c r="K4528">
        <v>4.0640000000000001</v>
      </c>
      <c r="L4528">
        <v>22.195</v>
      </c>
    </row>
    <row r="4529" spans="1:12">
      <c r="A4529">
        <v>2013</v>
      </c>
      <c r="B4529">
        <v>11</v>
      </c>
      <c r="C4529">
        <v>22</v>
      </c>
      <c r="D4529" s="30">
        <f t="shared" si="70"/>
        <v>41600</v>
      </c>
      <c r="E4529">
        <v>347.31</v>
      </c>
      <c r="F4529">
        <v>105.81</v>
      </c>
      <c r="G4529">
        <v>7.8010000000000002</v>
      </c>
      <c r="H4529">
        <v>5.3250000000000002</v>
      </c>
      <c r="I4529">
        <v>9.4969999999999999</v>
      </c>
      <c r="J4529">
        <v>4.2489999999999997</v>
      </c>
      <c r="K4529">
        <v>4.0570000000000004</v>
      </c>
      <c r="L4529">
        <v>22.146000000000001</v>
      </c>
    </row>
    <row r="4530" spans="1:12">
      <c r="A4530">
        <v>2013</v>
      </c>
      <c r="B4530">
        <v>11</v>
      </c>
      <c r="C4530">
        <v>25</v>
      </c>
      <c r="D4530" s="30">
        <f t="shared" si="70"/>
        <v>41603</v>
      </c>
      <c r="E4530">
        <v>349.27</v>
      </c>
      <c r="F4530">
        <v>106.65</v>
      </c>
      <c r="G4530">
        <v>7.8010000000000002</v>
      </c>
      <c r="H4530">
        <v>5.3170000000000002</v>
      </c>
      <c r="I4530">
        <v>9.2520000000000007</v>
      </c>
      <c r="J4530">
        <v>4.2629999999999999</v>
      </c>
      <c r="K4530">
        <v>4.0739999999999998</v>
      </c>
      <c r="L4530">
        <v>22.218</v>
      </c>
    </row>
    <row r="4531" spans="1:12">
      <c r="A4531">
        <v>2013</v>
      </c>
      <c r="B4531">
        <v>11</v>
      </c>
      <c r="C4531">
        <v>26</v>
      </c>
      <c r="D4531" s="30">
        <f t="shared" si="70"/>
        <v>41604</v>
      </c>
      <c r="E4531">
        <v>347.43</v>
      </c>
      <c r="F4531">
        <v>106.05</v>
      </c>
      <c r="G4531">
        <v>7.8010000000000002</v>
      </c>
      <c r="H4531">
        <v>5.3140000000000001</v>
      </c>
      <c r="I4531">
        <v>9.3960000000000008</v>
      </c>
      <c r="J4531">
        <v>4.2539999999999996</v>
      </c>
      <c r="K4531">
        <v>4.0629999999999997</v>
      </c>
      <c r="L4531">
        <v>22.146999999999998</v>
      </c>
    </row>
    <row r="4532" spans="1:12">
      <c r="A4532">
        <v>2013</v>
      </c>
      <c r="B4532">
        <v>11</v>
      </c>
      <c r="C4532">
        <v>27</v>
      </c>
      <c r="D4532" s="30">
        <f t="shared" si="70"/>
        <v>41605</v>
      </c>
      <c r="E4532">
        <v>349.67</v>
      </c>
      <c r="F4532">
        <v>106.72</v>
      </c>
      <c r="G4532">
        <v>7.8010000000000002</v>
      </c>
      <c r="H4532">
        <v>5.3109999999999999</v>
      </c>
      <c r="I4532">
        <v>9.2469999999999999</v>
      </c>
      <c r="J4532">
        <v>4.2569999999999997</v>
      </c>
      <c r="K4532">
        <v>4.069</v>
      </c>
      <c r="L4532">
        <v>22.172000000000001</v>
      </c>
    </row>
    <row r="4533" spans="1:12">
      <c r="A4533">
        <v>2013</v>
      </c>
      <c r="B4533">
        <v>11</v>
      </c>
      <c r="C4533">
        <v>28</v>
      </c>
      <c r="D4533" s="30">
        <f t="shared" si="70"/>
        <v>41606</v>
      </c>
      <c r="E4533">
        <v>351.12</v>
      </c>
      <c r="F4533">
        <v>107.15</v>
      </c>
      <c r="G4533">
        <v>7.8010000000000002</v>
      </c>
      <c r="H4533">
        <v>5.3090000000000002</v>
      </c>
      <c r="I4533">
        <v>9.1560000000000006</v>
      </c>
      <c r="J4533">
        <v>4.258</v>
      </c>
      <c r="K4533">
        <v>4.0720000000000001</v>
      </c>
      <c r="L4533">
        <v>22.178000000000001</v>
      </c>
    </row>
    <row r="4534" spans="1:12">
      <c r="A4534">
        <v>2013</v>
      </c>
      <c r="B4534">
        <v>11</v>
      </c>
      <c r="C4534">
        <v>29</v>
      </c>
      <c r="D4534" s="30">
        <f t="shared" si="70"/>
        <v>41607</v>
      </c>
      <c r="E4534">
        <v>347.7</v>
      </c>
      <c r="F4534">
        <v>106.06</v>
      </c>
      <c r="G4534">
        <v>7.8010000000000002</v>
      </c>
      <c r="H4534">
        <v>5.32</v>
      </c>
      <c r="I4534">
        <v>9.41</v>
      </c>
      <c r="J4534">
        <v>4.2539999999999996</v>
      </c>
      <c r="K4534">
        <v>4.0629999999999997</v>
      </c>
      <c r="L4534">
        <v>22.175999999999998</v>
      </c>
    </row>
    <row r="4535" spans="1:12">
      <c r="A4535">
        <v>2013</v>
      </c>
      <c r="B4535">
        <v>12</v>
      </c>
      <c r="C4535">
        <v>2</v>
      </c>
      <c r="D4535" s="30">
        <f t="shared" si="70"/>
        <v>41610</v>
      </c>
      <c r="E4535">
        <v>346.48</v>
      </c>
      <c r="F4535">
        <v>105.77</v>
      </c>
      <c r="G4535">
        <v>7.8019999999999996</v>
      </c>
      <c r="H4535">
        <v>5.3170000000000002</v>
      </c>
      <c r="I4535">
        <v>9.4629999999999992</v>
      </c>
      <c r="J4535">
        <v>4.2530000000000001</v>
      </c>
      <c r="K4535">
        <v>4.0609999999999999</v>
      </c>
      <c r="L4535">
        <v>22.155000000000001</v>
      </c>
    </row>
    <row r="4536" spans="1:12">
      <c r="A4536">
        <v>2013</v>
      </c>
      <c r="B4536">
        <v>12</v>
      </c>
      <c r="C4536">
        <v>3</v>
      </c>
      <c r="D4536" s="30">
        <f t="shared" si="70"/>
        <v>41611</v>
      </c>
      <c r="E4536">
        <v>350.35</v>
      </c>
      <c r="F4536">
        <v>106.95</v>
      </c>
      <c r="G4536">
        <v>7.8019999999999996</v>
      </c>
      <c r="H4536">
        <v>5.3140000000000001</v>
      </c>
      <c r="I4536">
        <v>9.1839999999999993</v>
      </c>
      <c r="J4536">
        <v>4.2629999999999999</v>
      </c>
      <c r="K4536">
        <v>4.0759999999999996</v>
      </c>
      <c r="L4536">
        <v>22.234000000000002</v>
      </c>
    </row>
    <row r="4537" spans="1:12">
      <c r="A4537">
        <v>2013</v>
      </c>
      <c r="B4537">
        <v>12</v>
      </c>
      <c r="C4537">
        <v>4</v>
      </c>
      <c r="D4537" s="30">
        <f t="shared" si="70"/>
        <v>41612</v>
      </c>
      <c r="E4537">
        <v>347.76</v>
      </c>
      <c r="F4537">
        <v>106.12</v>
      </c>
      <c r="G4537">
        <v>7.8019999999999996</v>
      </c>
      <c r="H4537">
        <v>5.3120000000000003</v>
      </c>
      <c r="I4537">
        <v>9.3810000000000002</v>
      </c>
      <c r="J4537">
        <v>4.2530000000000001</v>
      </c>
      <c r="K4537">
        <v>4.0620000000000003</v>
      </c>
      <c r="L4537">
        <v>22.146000000000001</v>
      </c>
    </row>
    <row r="4538" spans="1:12">
      <c r="A4538">
        <v>2013</v>
      </c>
      <c r="B4538">
        <v>12</v>
      </c>
      <c r="C4538">
        <v>5</v>
      </c>
      <c r="D4538" s="30">
        <f t="shared" si="70"/>
        <v>41613</v>
      </c>
      <c r="E4538">
        <v>349.67</v>
      </c>
      <c r="F4538">
        <v>106.69</v>
      </c>
      <c r="G4538">
        <v>7.8019999999999996</v>
      </c>
      <c r="H4538">
        <v>5.3090000000000002</v>
      </c>
      <c r="I4538">
        <v>9.2550000000000008</v>
      </c>
      <c r="J4538">
        <v>4.2549999999999999</v>
      </c>
      <c r="K4538">
        <v>4.0670000000000002</v>
      </c>
      <c r="L4538">
        <v>22.163</v>
      </c>
    </row>
    <row r="4539" spans="1:12">
      <c r="A4539">
        <v>2013</v>
      </c>
      <c r="B4539">
        <v>12</v>
      </c>
      <c r="C4539">
        <v>6</v>
      </c>
      <c r="D4539" s="30">
        <f t="shared" si="70"/>
        <v>41614</v>
      </c>
      <c r="E4539">
        <v>347.49</v>
      </c>
      <c r="F4539">
        <v>105.99</v>
      </c>
      <c r="G4539">
        <v>7.8019999999999996</v>
      </c>
      <c r="H4539">
        <v>5.306</v>
      </c>
      <c r="I4539">
        <v>9.4239999999999995</v>
      </c>
      <c r="J4539">
        <v>4.2460000000000004</v>
      </c>
      <c r="K4539">
        <v>4.0549999999999997</v>
      </c>
      <c r="L4539">
        <v>22.085000000000001</v>
      </c>
    </row>
    <row r="4540" spans="1:12">
      <c r="A4540">
        <v>2013</v>
      </c>
      <c r="B4540">
        <v>12</v>
      </c>
      <c r="C4540">
        <v>9</v>
      </c>
      <c r="D4540" s="30">
        <f t="shared" si="70"/>
        <v>41617</v>
      </c>
      <c r="E4540">
        <v>350.64</v>
      </c>
      <c r="F4540">
        <v>106.9</v>
      </c>
      <c r="G4540">
        <v>7.8019999999999996</v>
      </c>
      <c r="H4540">
        <v>5.298</v>
      </c>
      <c r="I4540">
        <v>9.2330000000000005</v>
      </c>
      <c r="J4540">
        <v>4.2450000000000001</v>
      </c>
      <c r="K4540">
        <v>4.0570000000000004</v>
      </c>
      <c r="L4540">
        <v>22.076000000000001</v>
      </c>
    </row>
    <row r="4541" spans="1:12">
      <c r="A4541">
        <v>2013</v>
      </c>
      <c r="B4541">
        <v>12</v>
      </c>
      <c r="C4541">
        <v>10</v>
      </c>
      <c r="D4541" s="30">
        <f t="shared" si="70"/>
        <v>41618</v>
      </c>
      <c r="E4541">
        <v>346.99</v>
      </c>
      <c r="F4541">
        <v>105.74</v>
      </c>
      <c r="G4541">
        <v>7.8019999999999996</v>
      </c>
      <c r="H4541">
        <v>5.2949999999999999</v>
      </c>
      <c r="I4541">
        <v>9.4860000000000007</v>
      </c>
      <c r="J4541">
        <v>4.2359999999999998</v>
      </c>
      <c r="K4541">
        <v>4.0439999999999996</v>
      </c>
      <c r="L4541">
        <v>21.99</v>
      </c>
    </row>
    <row r="4542" spans="1:12">
      <c r="A4542">
        <v>2013</v>
      </c>
      <c r="B4542">
        <v>12</v>
      </c>
      <c r="C4542">
        <v>11</v>
      </c>
      <c r="D4542" s="30">
        <f t="shared" si="70"/>
        <v>41619</v>
      </c>
      <c r="E4542">
        <v>349.95</v>
      </c>
      <c r="F4542">
        <v>106.63</v>
      </c>
      <c r="G4542">
        <v>7.8019999999999996</v>
      </c>
      <c r="H4542">
        <v>5.2919999999999998</v>
      </c>
      <c r="I4542">
        <v>9.2840000000000007</v>
      </c>
      <c r="J4542">
        <v>4.2409999999999997</v>
      </c>
      <c r="K4542">
        <v>4.0529999999999999</v>
      </c>
      <c r="L4542">
        <v>22.032</v>
      </c>
    </row>
    <row r="4543" spans="1:12">
      <c r="A4543">
        <v>2013</v>
      </c>
      <c r="B4543">
        <v>12</v>
      </c>
      <c r="C4543">
        <v>12</v>
      </c>
      <c r="D4543" s="30">
        <f t="shared" si="70"/>
        <v>41620</v>
      </c>
      <c r="E4543">
        <v>349.5</v>
      </c>
      <c r="F4543">
        <v>106.47</v>
      </c>
      <c r="G4543">
        <v>7.8019999999999996</v>
      </c>
      <c r="H4543">
        <v>5.2889999999999997</v>
      </c>
      <c r="I4543">
        <v>9.32</v>
      </c>
      <c r="J4543">
        <v>4.2380000000000004</v>
      </c>
      <c r="K4543">
        <v>4.05</v>
      </c>
      <c r="L4543">
        <v>22.004999999999999</v>
      </c>
    </row>
    <row r="4544" spans="1:12">
      <c r="A4544">
        <v>2013</v>
      </c>
      <c r="B4544">
        <v>12</v>
      </c>
      <c r="C4544">
        <v>13</v>
      </c>
      <c r="D4544" s="30">
        <f t="shared" si="70"/>
        <v>41621</v>
      </c>
      <c r="E4544">
        <v>345.89</v>
      </c>
      <c r="F4544">
        <v>105.33</v>
      </c>
      <c r="G4544">
        <v>7.8019999999999996</v>
      </c>
      <c r="H4544">
        <v>5.2869999999999999</v>
      </c>
      <c r="I4544">
        <v>9.593</v>
      </c>
      <c r="J4544">
        <v>4.2249999999999996</v>
      </c>
      <c r="K4544">
        <v>4.032</v>
      </c>
      <c r="L4544">
        <v>21.893000000000001</v>
      </c>
    </row>
    <row r="4545" spans="1:12">
      <c r="A4545">
        <v>2013</v>
      </c>
      <c r="B4545">
        <v>12</v>
      </c>
      <c r="C4545">
        <v>16</v>
      </c>
      <c r="D4545" s="30">
        <f t="shared" si="70"/>
        <v>41624</v>
      </c>
      <c r="E4545">
        <v>346.5</v>
      </c>
      <c r="F4545">
        <v>105.45</v>
      </c>
      <c r="G4545">
        <v>7.8019999999999996</v>
      </c>
      <c r="H4545">
        <v>5.2779999999999996</v>
      </c>
      <c r="I4545">
        <v>9.5850000000000009</v>
      </c>
      <c r="J4545">
        <v>4.2169999999999996</v>
      </c>
      <c r="K4545">
        <v>4.024</v>
      </c>
      <c r="L4545">
        <v>21.824999999999999</v>
      </c>
    </row>
    <row r="4546" spans="1:12">
      <c r="A4546">
        <v>2013</v>
      </c>
      <c r="B4546">
        <v>12</v>
      </c>
      <c r="C4546">
        <v>17</v>
      </c>
      <c r="D4546" s="30">
        <f t="shared" ref="D4546:D4609" si="71">DATE(A4546,B4546,C4546)</f>
        <v>41625</v>
      </c>
      <c r="E4546">
        <v>347.65</v>
      </c>
      <c r="F4546">
        <v>105.78</v>
      </c>
      <c r="G4546">
        <v>7.8019999999999996</v>
      </c>
      <c r="H4546">
        <v>5.2750000000000004</v>
      </c>
      <c r="I4546">
        <v>9.5129999999999999</v>
      </c>
      <c r="J4546">
        <v>4.2169999999999996</v>
      </c>
      <c r="K4546">
        <v>4.0250000000000004</v>
      </c>
      <c r="L4546">
        <v>21.824999999999999</v>
      </c>
    </row>
    <row r="4547" spans="1:12">
      <c r="A4547">
        <v>2013</v>
      </c>
      <c r="B4547">
        <v>12</v>
      </c>
      <c r="C4547">
        <v>18</v>
      </c>
      <c r="D4547" s="30">
        <f t="shared" si="71"/>
        <v>41626</v>
      </c>
      <c r="E4547">
        <v>351</v>
      </c>
      <c r="F4547">
        <v>106.8</v>
      </c>
      <c r="G4547">
        <v>7.8019999999999996</v>
      </c>
      <c r="H4547">
        <v>5.2729999999999997</v>
      </c>
      <c r="I4547">
        <v>9.282</v>
      </c>
      <c r="J4547">
        <v>4.2229999999999999</v>
      </c>
      <c r="K4547">
        <v>4.0359999999999996</v>
      </c>
      <c r="L4547">
        <v>21.876000000000001</v>
      </c>
    </row>
    <row r="4548" spans="1:12">
      <c r="A4548">
        <v>2013</v>
      </c>
      <c r="B4548">
        <v>12</v>
      </c>
      <c r="C4548">
        <v>19</v>
      </c>
      <c r="D4548" s="30">
        <f t="shared" si="71"/>
        <v>41627</v>
      </c>
      <c r="E4548">
        <v>351.82</v>
      </c>
      <c r="F4548">
        <v>107.03</v>
      </c>
      <c r="G4548">
        <v>7.8019999999999996</v>
      </c>
      <c r="H4548">
        <v>5.27</v>
      </c>
      <c r="I4548">
        <v>9.2349999999999994</v>
      </c>
      <c r="J4548">
        <v>4.2220000000000004</v>
      </c>
      <c r="K4548">
        <v>4.0359999999999996</v>
      </c>
      <c r="L4548">
        <v>21.867999999999999</v>
      </c>
    </row>
    <row r="4549" spans="1:12">
      <c r="A4549">
        <v>2013</v>
      </c>
      <c r="B4549">
        <v>12</v>
      </c>
      <c r="C4549">
        <v>20</v>
      </c>
      <c r="D4549" s="30">
        <f t="shared" si="71"/>
        <v>41628</v>
      </c>
      <c r="E4549">
        <v>348.04</v>
      </c>
      <c r="F4549">
        <v>105.83</v>
      </c>
      <c r="G4549">
        <v>7.8040000000000003</v>
      </c>
      <c r="H4549">
        <v>5.274</v>
      </c>
      <c r="I4549">
        <v>9.5190000000000001</v>
      </c>
      <c r="J4549">
        <v>4.2130000000000001</v>
      </c>
      <c r="K4549">
        <v>4.0220000000000002</v>
      </c>
      <c r="L4549">
        <v>21.803000000000001</v>
      </c>
    </row>
    <row r="4550" spans="1:12">
      <c r="A4550">
        <v>2013</v>
      </c>
      <c r="B4550">
        <v>12</v>
      </c>
      <c r="C4550">
        <v>23</v>
      </c>
      <c r="D4550" s="30">
        <f t="shared" si="71"/>
        <v>41631</v>
      </c>
      <c r="E4550">
        <v>347.61</v>
      </c>
      <c r="F4550">
        <v>105.62</v>
      </c>
      <c r="G4550">
        <v>7.8040000000000003</v>
      </c>
      <c r="H4550">
        <v>5.266</v>
      </c>
      <c r="I4550">
        <v>9.5869999999999997</v>
      </c>
      <c r="J4550">
        <v>4.202</v>
      </c>
      <c r="K4550">
        <v>4.01</v>
      </c>
      <c r="L4550">
        <v>21.710999999999999</v>
      </c>
    </row>
    <row r="4551" spans="1:12">
      <c r="A4551">
        <v>2013</v>
      </c>
      <c r="B4551">
        <v>12</v>
      </c>
      <c r="C4551">
        <v>24</v>
      </c>
      <c r="D4551" s="30">
        <f t="shared" si="71"/>
        <v>41632</v>
      </c>
      <c r="E4551">
        <v>354.08</v>
      </c>
      <c r="F4551">
        <v>107.6</v>
      </c>
      <c r="G4551">
        <v>7.8040000000000003</v>
      </c>
      <c r="H4551">
        <v>5.2629999999999999</v>
      </c>
      <c r="I4551">
        <v>9.1300000000000008</v>
      </c>
      <c r="J4551">
        <v>4.2169999999999996</v>
      </c>
      <c r="K4551">
        <v>4.0330000000000004</v>
      </c>
      <c r="L4551">
        <v>21.834</v>
      </c>
    </row>
    <row r="4552" spans="1:12">
      <c r="A4552">
        <v>2013</v>
      </c>
      <c r="B4552">
        <v>12</v>
      </c>
      <c r="C4552">
        <v>26</v>
      </c>
      <c r="D4552" s="30">
        <f t="shared" si="71"/>
        <v>41634</v>
      </c>
      <c r="E4552">
        <v>347.51</v>
      </c>
      <c r="F4552">
        <v>105.51</v>
      </c>
      <c r="G4552">
        <v>7.8040000000000003</v>
      </c>
      <c r="H4552">
        <v>5.2569999999999997</v>
      </c>
      <c r="I4552">
        <v>9.6300000000000008</v>
      </c>
      <c r="J4552">
        <v>4.1920000000000002</v>
      </c>
      <c r="K4552">
        <v>4</v>
      </c>
      <c r="L4552">
        <v>21.626999999999999</v>
      </c>
    </row>
    <row r="4553" spans="1:12">
      <c r="A4553">
        <v>2013</v>
      </c>
      <c r="B4553">
        <v>12</v>
      </c>
      <c r="C4553">
        <v>27</v>
      </c>
      <c r="D4553" s="30">
        <f t="shared" si="71"/>
        <v>41635</v>
      </c>
      <c r="E4553">
        <v>348.71</v>
      </c>
      <c r="F4553">
        <v>105.86</v>
      </c>
      <c r="G4553">
        <v>7.8040000000000003</v>
      </c>
      <c r="H4553">
        <v>5.2549999999999999</v>
      </c>
      <c r="I4553">
        <v>9.5459999999999994</v>
      </c>
      <c r="J4553">
        <v>4.194</v>
      </c>
      <c r="K4553">
        <v>4.0030000000000001</v>
      </c>
      <c r="L4553">
        <v>21.637</v>
      </c>
    </row>
    <row r="4554" spans="1:12">
      <c r="A4554">
        <v>2013</v>
      </c>
      <c r="B4554">
        <v>12</v>
      </c>
      <c r="C4554">
        <v>30</v>
      </c>
      <c r="D4554" s="30">
        <f t="shared" si="71"/>
        <v>41638</v>
      </c>
      <c r="E4554">
        <v>348.32</v>
      </c>
      <c r="F4554">
        <v>105.67</v>
      </c>
      <c r="G4554">
        <v>7.8040000000000003</v>
      </c>
      <c r="H4554">
        <v>5.2460000000000004</v>
      </c>
      <c r="I4554">
        <v>9.6110000000000007</v>
      </c>
      <c r="J4554">
        <v>4.1829999999999998</v>
      </c>
      <c r="K4554">
        <v>3.9910000000000001</v>
      </c>
      <c r="L4554">
        <v>21.547000000000001</v>
      </c>
    </row>
    <row r="4555" spans="1:12">
      <c r="A4555">
        <v>2013</v>
      </c>
      <c r="B4555">
        <v>12</v>
      </c>
      <c r="C4555">
        <v>31</v>
      </c>
      <c r="D4555" s="30">
        <f t="shared" si="71"/>
        <v>41639</v>
      </c>
      <c r="E4555">
        <v>349.39</v>
      </c>
      <c r="F4555">
        <v>105.98</v>
      </c>
      <c r="G4555">
        <v>7.8040000000000003</v>
      </c>
      <c r="H4555">
        <v>5.2439999999999998</v>
      </c>
      <c r="I4555">
        <v>9.5449999999999999</v>
      </c>
      <c r="J4555">
        <v>4.1829999999999998</v>
      </c>
      <c r="K4555">
        <v>3.992</v>
      </c>
      <c r="L4555">
        <v>21.545000000000002</v>
      </c>
    </row>
    <row r="4556" spans="1:12">
      <c r="A4556">
        <v>2014</v>
      </c>
      <c r="B4556">
        <v>1</v>
      </c>
      <c r="C4556">
        <v>1</v>
      </c>
      <c r="D4556" s="30">
        <f t="shared" si="71"/>
        <v>41640</v>
      </c>
      <c r="E4556">
        <v>352.94</v>
      </c>
      <c r="F4556">
        <v>107.08</v>
      </c>
      <c r="G4556">
        <v>7.8040000000000003</v>
      </c>
      <c r="H4556">
        <v>5.2439999999999998</v>
      </c>
      <c r="I4556">
        <v>9.2859999999999996</v>
      </c>
      <c r="J4556">
        <v>4.1929999999999996</v>
      </c>
      <c r="K4556">
        <v>4.0069999999999997</v>
      </c>
      <c r="L4556">
        <v>21.626999999999999</v>
      </c>
    </row>
    <row r="4557" spans="1:12">
      <c r="A4557">
        <v>2014</v>
      </c>
      <c r="B4557">
        <v>1</v>
      </c>
      <c r="C4557">
        <v>2</v>
      </c>
      <c r="D4557" s="30">
        <f t="shared" si="71"/>
        <v>41641</v>
      </c>
      <c r="E4557">
        <v>352.28</v>
      </c>
      <c r="F4557">
        <v>106.85</v>
      </c>
      <c r="G4557">
        <v>7.8040000000000003</v>
      </c>
      <c r="H4557">
        <v>5.2409999999999997</v>
      </c>
      <c r="I4557">
        <v>9.2810000000000006</v>
      </c>
      <c r="J4557">
        <v>4.2009999999999996</v>
      </c>
      <c r="K4557">
        <v>4.0149999999999997</v>
      </c>
      <c r="L4557">
        <v>21.661999999999999</v>
      </c>
    </row>
    <row r="4558" spans="1:12">
      <c r="A4558">
        <v>2014</v>
      </c>
      <c r="B4558">
        <v>1</v>
      </c>
      <c r="C4558">
        <v>3</v>
      </c>
      <c r="D4558" s="30">
        <f t="shared" si="71"/>
        <v>41642</v>
      </c>
      <c r="E4558">
        <v>352.64</v>
      </c>
      <c r="F4558">
        <v>106.94</v>
      </c>
      <c r="G4558">
        <v>7.8040000000000003</v>
      </c>
      <c r="H4558">
        <v>5.2380000000000004</v>
      </c>
      <c r="I4558">
        <v>9.2460000000000004</v>
      </c>
      <c r="J4558">
        <v>4.2030000000000003</v>
      </c>
      <c r="K4558">
        <v>4.0179999999999998</v>
      </c>
      <c r="L4558">
        <v>21.669</v>
      </c>
    </row>
    <row r="4559" spans="1:12">
      <c r="A4559">
        <v>2014</v>
      </c>
      <c r="B4559">
        <v>1</v>
      </c>
      <c r="C4559">
        <v>6</v>
      </c>
      <c r="D4559" s="30">
        <f t="shared" si="71"/>
        <v>41645</v>
      </c>
      <c r="E4559">
        <v>351.83</v>
      </c>
      <c r="F4559">
        <v>106.62</v>
      </c>
      <c r="G4559">
        <v>7.8040000000000003</v>
      </c>
      <c r="H4559">
        <v>5.23</v>
      </c>
      <c r="I4559">
        <v>9.34</v>
      </c>
      <c r="J4559">
        <v>4.1920000000000002</v>
      </c>
      <c r="K4559">
        <v>4.0049999999999999</v>
      </c>
      <c r="L4559">
        <v>21.568999999999999</v>
      </c>
    </row>
    <row r="4560" spans="1:12">
      <c r="A4560">
        <v>2014</v>
      </c>
      <c r="B4560">
        <v>1</v>
      </c>
      <c r="C4560">
        <v>7</v>
      </c>
      <c r="D4560" s="30">
        <f t="shared" si="71"/>
        <v>41646</v>
      </c>
      <c r="E4560">
        <v>351.04</v>
      </c>
      <c r="F4560">
        <v>106.35</v>
      </c>
      <c r="G4560">
        <v>7.8040000000000003</v>
      </c>
      <c r="H4560">
        <v>5.2270000000000003</v>
      </c>
      <c r="I4560">
        <v>9.4090000000000007</v>
      </c>
      <c r="J4560">
        <v>4.1859999999999999</v>
      </c>
      <c r="K4560">
        <v>3.9980000000000002</v>
      </c>
      <c r="L4560">
        <v>21.523</v>
      </c>
    </row>
    <row r="4561" spans="1:12">
      <c r="A4561">
        <v>2014</v>
      </c>
      <c r="B4561">
        <v>1</v>
      </c>
      <c r="C4561">
        <v>8</v>
      </c>
      <c r="D4561" s="30">
        <f t="shared" si="71"/>
        <v>41647</v>
      </c>
      <c r="E4561">
        <v>350.51</v>
      </c>
      <c r="F4561">
        <v>106.16</v>
      </c>
      <c r="G4561">
        <v>7.8040000000000003</v>
      </c>
      <c r="H4561">
        <v>5.2240000000000002</v>
      </c>
      <c r="I4561">
        <v>9.4600000000000009</v>
      </c>
      <c r="J4561">
        <v>4.181</v>
      </c>
      <c r="K4561">
        <v>3.9929999999999999</v>
      </c>
      <c r="L4561">
        <v>21.484000000000002</v>
      </c>
    </row>
    <row r="4562" spans="1:12">
      <c r="A4562">
        <v>2014</v>
      </c>
      <c r="B4562">
        <v>1</v>
      </c>
      <c r="C4562">
        <v>9</v>
      </c>
      <c r="D4562" s="30">
        <f t="shared" si="71"/>
        <v>41648</v>
      </c>
      <c r="E4562">
        <v>353.12</v>
      </c>
      <c r="F4562">
        <v>106.94</v>
      </c>
      <c r="G4562">
        <v>7.8040000000000003</v>
      </c>
      <c r="H4562">
        <v>5.2210000000000001</v>
      </c>
      <c r="I4562">
        <v>9.2119999999999997</v>
      </c>
      <c r="J4562">
        <v>4.2</v>
      </c>
      <c r="K4562">
        <v>4.0149999999999997</v>
      </c>
      <c r="L4562">
        <v>21.6</v>
      </c>
    </row>
    <row r="4563" spans="1:12">
      <c r="A4563">
        <v>2014</v>
      </c>
      <c r="B4563">
        <v>1</v>
      </c>
      <c r="C4563">
        <v>10</v>
      </c>
      <c r="D4563" s="30">
        <f t="shared" si="71"/>
        <v>41649</v>
      </c>
      <c r="E4563">
        <v>352.39</v>
      </c>
      <c r="F4563">
        <v>106.69</v>
      </c>
      <c r="G4563">
        <v>7.8040000000000003</v>
      </c>
      <c r="H4563">
        <v>5.2190000000000003</v>
      </c>
      <c r="I4563">
        <v>9.2769999999999992</v>
      </c>
      <c r="J4563">
        <v>4.1950000000000003</v>
      </c>
      <c r="K4563">
        <v>4.0090000000000003</v>
      </c>
      <c r="L4563">
        <v>21.556000000000001</v>
      </c>
    </row>
    <row r="4564" spans="1:12">
      <c r="A4564">
        <v>2014</v>
      </c>
      <c r="B4564">
        <v>1</v>
      </c>
      <c r="C4564">
        <v>13</v>
      </c>
      <c r="D4564" s="30">
        <f t="shared" si="71"/>
        <v>41652</v>
      </c>
      <c r="E4564">
        <v>350.42</v>
      </c>
      <c r="F4564">
        <v>106.01</v>
      </c>
      <c r="G4564">
        <v>7.8040000000000003</v>
      </c>
      <c r="H4564">
        <v>5.21</v>
      </c>
      <c r="I4564">
        <v>9.42</v>
      </c>
      <c r="J4564">
        <v>4.1870000000000003</v>
      </c>
      <c r="K4564">
        <v>3.9990000000000001</v>
      </c>
      <c r="L4564">
        <v>21.472000000000001</v>
      </c>
    </row>
    <row r="4565" spans="1:12">
      <c r="A4565">
        <v>2014</v>
      </c>
      <c r="B4565">
        <v>1</v>
      </c>
      <c r="C4565">
        <v>15</v>
      </c>
      <c r="D4565" s="30">
        <f t="shared" si="71"/>
        <v>41654</v>
      </c>
      <c r="E4565">
        <v>352</v>
      </c>
      <c r="F4565">
        <v>106.45</v>
      </c>
      <c r="G4565">
        <v>7.8040000000000003</v>
      </c>
      <c r="H4565">
        <v>5.2050000000000001</v>
      </c>
      <c r="I4565">
        <v>9.25</v>
      </c>
      <c r="J4565">
        <v>4.2009999999999996</v>
      </c>
      <c r="K4565">
        <v>4.0149999999999997</v>
      </c>
      <c r="L4565">
        <v>21.547000000000001</v>
      </c>
    </row>
    <row r="4566" spans="1:12">
      <c r="A4566">
        <v>2014</v>
      </c>
      <c r="B4566">
        <v>1</v>
      </c>
      <c r="C4566">
        <v>16</v>
      </c>
      <c r="D4566" s="30">
        <f t="shared" si="71"/>
        <v>41655</v>
      </c>
      <c r="E4566">
        <v>351.63</v>
      </c>
      <c r="F4566">
        <v>106.31</v>
      </c>
      <c r="G4566">
        <v>7.782</v>
      </c>
      <c r="H4566">
        <v>5.383</v>
      </c>
      <c r="I4566">
        <v>9.2530000000000001</v>
      </c>
      <c r="J4566">
        <v>4.3330000000000002</v>
      </c>
      <c r="K4566">
        <v>4.141</v>
      </c>
      <c r="L4566">
        <v>22.722000000000001</v>
      </c>
    </row>
    <row r="4567" spans="1:12">
      <c r="A4567">
        <v>2014</v>
      </c>
      <c r="B4567">
        <v>1</v>
      </c>
      <c r="C4567">
        <v>17</v>
      </c>
      <c r="D4567" s="30">
        <f t="shared" si="71"/>
        <v>41656</v>
      </c>
      <c r="E4567">
        <v>353.91</v>
      </c>
      <c r="F4567">
        <v>106.99</v>
      </c>
      <c r="G4567">
        <v>7.782</v>
      </c>
      <c r="H4567">
        <v>5.38</v>
      </c>
      <c r="I4567">
        <v>9.1059999999999999</v>
      </c>
      <c r="J4567">
        <v>4.335</v>
      </c>
      <c r="K4567">
        <v>4.1470000000000002</v>
      </c>
      <c r="L4567">
        <v>22.744</v>
      </c>
    </row>
    <row r="4568" spans="1:12">
      <c r="A4568">
        <v>2014</v>
      </c>
      <c r="B4568">
        <v>1</v>
      </c>
      <c r="C4568">
        <v>20</v>
      </c>
      <c r="D4568" s="30">
        <f t="shared" si="71"/>
        <v>41659</v>
      </c>
      <c r="E4568">
        <v>355.55</v>
      </c>
      <c r="F4568">
        <v>107.42</v>
      </c>
      <c r="G4568">
        <v>7.782</v>
      </c>
      <c r="H4568">
        <v>5.3719999999999999</v>
      </c>
      <c r="I4568">
        <v>9.0269999999999992</v>
      </c>
      <c r="J4568">
        <v>4.33</v>
      </c>
      <c r="K4568">
        <v>4.1429999999999998</v>
      </c>
      <c r="L4568">
        <v>22.696999999999999</v>
      </c>
    </row>
    <row r="4569" spans="1:12">
      <c r="A4569">
        <v>2014</v>
      </c>
      <c r="B4569">
        <v>1</v>
      </c>
      <c r="C4569">
        <v>21</v>
      </c>
      <c r="D4569" s="30">
        <f t="shared" si="71"/>
        <v>41660</v>
      </c>
      <c r="E4569">
        <v>358.54</v>
      </c>
      <c r="F4569">
        <v>108.31</v>
      </c>
      <c r="G4569">
        <v>7.782</v>
      </c>
      <c r="H4569">
        <v>5.3689999999999998</v>
      </c>
      <c r="I4569">
        <v>8.8330000000000002</v>
      </c>
      <c r="J4569">
        <v>4.335</v>
      </c>
      <c r="K4569">
        <v>4.1509999999999998</v>
      </c>
      <c r="L4569">
        <v>22.734000000000002</v>
      </c>
    </row>
    <row r="4570" spans="1:12">
      <c r="A4570">
        <v>2014</v>
      </c>
      <c r="B4570">
        <v>1</v>
      </c>
      <c r="C4570">
        <v>22</v>
      </c>
      <c r="D4570" s="30">
        <f t="shared" si="71"/>
        <v>41661</v>
      </c>
      <c r="E4570">
        <v>353.55</v>
      </c>
      <c r="F4570">
        <v>106.76</v>
      </c>
      <c r="G4570">
        <v>7.782</v>
      </c>
      <c r="H4570">
        <v>5.367</v>
      </c>
      <c r="I4570">
        <v>9.1880000000000006</v>
      </c>
      <c r="J4570">
        <v>4.3179999999999996</v>
      </c>
      <c r="K4570">
        <v>4.1289999999999996</v>
      </c>
      <c r="L4570">
        <v>22.597999999999999</v>
      </c>
    </row>
    <row r="4571" spans="1:12">
      <c r="A4571">
        <v>2014</v>
      </c>
      <c r="B4571">
        <v>1</v>
      </c>
      <c r="C4571">
        <v>23</v>
      </c>
      <c r="D4571" s="30">
        <f t="shared" si="71"/>
        <v>41662</v>
      </c>
      <c r="E4571">
        <v>355.27</v>
      </c>
      <c r="F4571">
        <v>107.26</v>
      </c>
      <c r="G4571">
        <v>7.782</v>
      </c>
      <c r="H4571">
        <v>5.3639999999999999</v>
      </c>
      <c r="I4571">
        <v>9.08</v>
      </c>
      <c r="J4571">
        <v>4.32</v>
      </c>
      <c r="K4571">
        <v>4.1319999999999997</v>
      </c>
      <c r="L4571">
        <v>22.608000000000001</v>
      </c>
    </row>
    <row r="4572" spans="1:12">
      <c r="A4572">
        <v>2014</v>
      </c>
      <c r="B4572">
        <v>1</v>
      </c>
      <c r="C4572">
        <v>24</v>
      </c>
      <c r="D4572" s="30">
        <f t="shared" si="71"/>
        <v>41663</v>
      </c>
      <c r="E4572">
        <v>355</v>
      </c>
      <c r="F4572">
        <v>107.15</v>
      </c>
      <c r="G4572">
        <v>7.782</v>
      </c>
      <c r="H4572">
        <v>5.3609999999999998</v>
      </c>
      <c r="I4572">
        <v>9.1110000000000007</v>
      </c>
      <c r="J4572">
        <v>4.3159999999999998</v>
      </c>
      <c r="K4572">
        <v>4.1280000000000001</v>
      </c>
      <c r="L4572">
        <v>22.574000000000002</v>
      </c>
    </row>
    <row r="4573" spans="1:12">
      <c r="A4573">
        <v>2014</v>
      </c>
      <c r="B4573">
        <v>1</v>
      </c>
      <c r="C4573">
        <v>27</v>
      </c>
      <c r="D4573" s="30">
        <f t="shared" si="71"/>
        <v>41666</v>
      </c>
      <c r="E4573">
        <v>357.49</v>
      </c>
      <c r="F4573">
        <v>107.84</v>
      </c>
      <c r="G4573">
        <v>7.782</v>
      </c>
      <c r="H4573">
        <v>5.3529999999999998</v>
      </c>
      <c r="I4573">
        <v>8.9730000000000008</v>
      </c>
      <c r="J4573">
        <v>4.3129999999999997</v>
      </c>
      <c r="K4573">
        <v>4.1280000000000001</v>
      </c>
      <c r="L4573">
        <v>22.545999999999999</v>
      </c>
    </row>
    <row r="4574" spans="1:12">
      <c r="A4574">
        <v>2014</v>
      </c>
      <c r="B4574">
        <v>1</v>
      </c>
      <c r="C4574">
        <v>28</v>
      </c>
      <c r="D4574" s="30">
        <f t="shared" si="71"/>
        <v>41667</v>
      </c>
      <c r="E4574">
        <v>354.38</v>
      </c>
      <c r="F4574">
        <v>106.86</v>
      </c>
      <c r="G4574">
        <v>7.782</v>
      </c>
      <c r="H4574">
        <v>5.35</v>
      </c>
      <c r="I4574">
        <v>9.1999999999999993</v>
      </c>
      <c r="J4574">
        <v>4.3010000000000002</v>
      </c>
      <c r="K4574">
        <v>4.1120000000000001</v>
      </c>
      <c r="L4574">
        <v>22.451000000000001</v>
      </c>
    </row>
    <row r="4575" spans="1:12">
      <c r="A4575">
        <v>2014</v>
      </c>
      <c r="B4575">
        <v>1</v>
      </c>
      <c r="C4575">
        <v>29</v>
      </c>
      <c r="D4575" s="30">
        <f t="shared" si="71"/>
        <v>41668</v>
      </c>
      <c r="E4575">
        <v>353.33</v>
      </c>
      <c r="F4575">
        <v>106.51</v>
      </c>
      <c r="G4575">
        <v>7.782</v>
      </c>
      <c r="H4575">
        <v>5.3470000000000004</v>
      </c>
      <c r="I4575">
        <v>9.2850000000000001</v>
      </c>
      <c r="J4575">
        <v>4.2949999999999999</v>
      </c>
      <c r="K4575">
        <v>4.1050000000000004</v>
      </c>
      <c r="L4575">
        <v>22.4</v>
      </c>
    </row>
    <row r="4576" spans="1:12">
      <c r="A4576">
        <v>2014</v>
      </c>
      <c r="B4576">
        <v>1</v>
      </c>
      <c r="C4576">
        <v>30</v>
      </c>
      <c r="D4576" s="30">
        <f t="shared" si="71"/>
        <v>41669</v>
      </c>
      <c r="E4576">
        <v>353.34</v>
      </c>
      <c r="F4576">
        <v>106.49</v>
      </c>
      <c r="G4576">
        <v>7.782</v>
      </c>
      <c r="H4576">
        <v>5.3440000000000003</v>
      </c>
      <c r="I4576">
        <v>9.2959999999999994</v>
      </c>
      <c r="J4576">
        <v>4.2919999999999998</v>
      </c>
      <c r="K4576">
        <v>4.1020000000000003</v>
      </c>
      <c r="L4576">
        <v>22.373000000000001</v>
      </c>
    </row>
    <row r="4577" spans="1:12">
      <c r="A4577">
        <v>2014</v>
      </c>
      <c r="B4577">
        <v>1</v>
      </c>
      <c r="C4577">
        <v>31</v>
      </c>
      <c r="D4577" s="30">
        <f t="shared" si="71"/>
        <v>41670</v>
      </c>
      <c r="E4577">
        <v>352.17</v>
      </c>
      <c r="F4577">
        <v>106.11</v>
      </c>
      <c r="G4577">
        <v>7.782</v>
      </c>
      <c r="H4577">
        <v>5.3419999999999996</v>
      </c>
      <c r="I4577">
        <v>9.39</v>
      </c>
      <c r="J4577">
        <v>4.2859999999999996</v>
      </c>
      <c r="K4577">
        <v>4.0940000000000003</v>
      </c>
      <c r="L4577">
        <v>22.32</v>
      </c>
    </row>
    <row r="4578" spans="1:12">
      <c r="A4578">
        <v>2014</v>
      </c>
      <c r="B4578">
        <v>2</v>
      </c>
      <c r="C4578">
        <v>3</v>
      </c>
      <c r="D4578" s="30">
        <f t="shared" si="71"/>
        <v>41673</v>
      </c>
      <c r="E4578">
        <v>354.72</v>
      </c>
      <c r="F4578">
        <v>107.04</v>
      </c>
      <c r="G4578">
        <v>7.782</v>
      </c>
      <c r="H4578">
        <v>5.3360000000000003</v>
      </c>
      <c r="I4578">
        <v>9.1419999999999995</v>
      </c>
      <c r="J4578">
        <v>4.298</v>
      </c>
      <c r="K4578">
        <v>4.1100000000000003</v>
      </c>
      <c r="L4578">
        <v>22.390999999999998</v>
      </c>
    </row>
    <row r="4579" spans="1:12">
      <c r="A4579">
        <v>2014</v>
      </c>
      <c r="B4579">
        <v>2</v>
      </c>
      <c r="C4579">
        <v>4</v>
      </c>
      <c r="D4579" s="30">
        <f t="shared" si="71"/>
        <v>41674</v>
      </c>
      <c r="E4579">
        <v>352.64</v>
      </c>
      <c r="F4579">
        <v>106.38</v>
      </c>
      <c r="G4579">
        <v>7.782</v>
      </c>
      <c r="H4579">
        <v>5.3330000000000002</v>
      </c>
      <c r="I4579">
        <v>9.2989999999999995</v>
      </c>
      <c r="J4579">
        <v>4.2889999999999997</v>
      </c>
      <c r="K4579">
        <v>4.0979999999999999</v>
      </c>
      <c r="L4579">
        <v>22.318999999999999</v>
      </c>
    </row>
    <row r="4580" spans="1:12">
      <c r="A4580">
        <v>2014</v>
      </c>
      <c r="B4580">
        <v>2</v>
      </c>
      <c r="C4580">
        <v>5</v>
      </c>
      <c r="D4580" s="30">
        <f t="shared" si="71"/>
        <v>41675</v>
      </c>
      <c r="E4580">
        <v>352.98</v>
      </c>
      <c r="F4580">
        <v>106.46</v>
      </c>
      <c r="G4580">
        <v>7.782</v>
      </c>
      <c r="H4580">
        <v>5.33</v>
      </c>
      <c r="I4580">
        <v>9.2870000000000008</v>
      </c>
      <c r="J4580">
        <v>4.2869999999999999</v>
      </c>
      <c r="K4580">
        <v>4.0960000000000001</v>
      </c>
      <c r="L4580">
        <v>22.297999999999998</v>
      </c>
    </row>
    <row r="4581" spans="1:12">
      <c r="A4581">
        <v>2014</v>
      </c>
      <c r="B4581">
        <v>2</v>
      </c>
      <c r="C4581">
        <v>6</v>
      </c>
      <c r="D4581" s="30">
        <f t="shared" si="71"/>
        <v>41676</v>
      </c>
      <c r="E4581">
        <v>354.54</v>
      </c>
      <c r="F4581">
        <v>106.91</v>
      </c>
      <c r="G4581">
        <v>7.782</v>
      </c>
      <c r="H4581">
        <v>5.3280000000000003</v>
      </c>
      <c r="I4581">
        <v>9.1890000000000001</v>
      </c>
      <c r="J4581">
        <v>4.2880000000000003</v>
      </c>
      <c r="K4581">
        <v>4.0990000000000002</v>
      </c>
      <c r="L4581">
        <v>22.305</v>
      </c>
    </row>
    <row r="4582" spans="1:12">
      <c r="A4582">
        <v>2014</v>
      </c>
      <c r="B4582">
        <v>2</v>
      </c>
      <c r="C4582">
        <v>7</v>
      </c>
      <c r="D4582" s="30">
        <f t="shared" si="71"/>
        <v>41677</v>
      </c>
      <c r="E4582">
        <v>354.48</v>
      </c>
      <c r="F4582">
        <v>106.87</v>
      </c>
      <c r="G4582">
        <v>7.782</v>
      </c>
      <c r="H4582">
        <v>5.3250000000000002</v>
      </c>
      <c r="I4582">
        <v>9.2050000000000001</v>
      </c>
      <c r="J4582">
        <v>4.2839999999999998</v>
      </c>
      <c r="K4582">
        <v>4.0960000000000001</v>
      </c>
      <c r="L4582">
        <v>22.276</v>
      </c>
    </row>
    <row r="4583" spans="1:12">
      <c r="A4583">
        <v>2014</v>
      </c>
      <c r="B4583">
        <v>2</v>
      </c>
      <c r="C4583">
        <v>10</v>
      </c>
      <c r="D4583" s="30">
        <f t="shared" si="71"/>
        <v>41680</v>
      </c>
      <c r="E4583">
        <v>354.86</v>
      </c>
      <c r="F4583">
        <v>106.95</v>
      </c>
      <c r="G4583">
        <v>7.782</v>
      </c>
      <c r="H4583">
        <v>5.3170000000000002</v>
      </c>
      <c r="I4583">
        <v>9.1959999999999997</v>
      </c>
      <c r="J4583">
        <v>4.2779999999999996</v>
      </c>
      <c r="K4583">
        <v>4.09</v>
      </c>
      <c r="L4583">
        <v>22.216000000000001</v>
      </c>
    </row>
    <row r="4584" spans="1:12">
      <c r="A4584">
        <v>2014</v>
      </c>
      <c r="B4584">
        <v>2</v>
      </c>
      <c r="C4584">
        <v>11</v>
      </c>
      <c r="D4584" s="30">
        <f t="shared" si="71"/>
        <v>41681</v>
      </c>
      <c r="E4584">
        <v>351.51</v>
      </c>
      <c r="F4584">
        <v>105.9</v>
      </c>
      <c r="G4584">
        <v>7.782</v>
      </c>
      <c r="H4584">
        <v>5.3140000000000001</v>
      </c>
      <c r="I4584">
        <v>9.4450000000000003</v>
      </c>
      <c r="J4584">
        <v>4.266</v>
      </c>
      <c r="K4584">
        <v>4.0730000000000004</v>
      </c>
      <c r="L4584">
        <v>22.114999999999998</v>
      </c>
    </row>
    <row r="4585" spans="1:12">
      <c r="A4585">
        <v>2014</v>
      </c>
      <c r="B4585">
        <v>2</v>
      </c>
      <c r="C4585">
        <v>12</v>
      </c>
      <c r="D4585" s="30">
        <f t="shared" si="71"/>
        <v>41682</v>
      </c>
      <c r="E4585">
        <v>352.93</v>
      </c>
      <c r="F4585">
        <v>106.31</v>
      </c>
      <c r="G4585">
        <v>7.782</v>
      </c>
      <c r="H4585">
        <v>5.3109999999999999</v>
      </c>
      <c r="I4585">
        <v>9.3559999999999999</v>
      </c>
      <c r="J4585">
        <v>4.266</v>
      </c>
      <c r="K4585">
        <v>4.0759999999999996</v>
      </c>
      <c r="L4585">
        <v>22.119</v>
      </c>
    </row>
    <row r="4586" spans="1:12">
      <c r="A4586">
        <v>2014</v>
      </c>
      <c r="B4586">
        <v>2</v>
      </c>
      <c r="C4586">
        <v>13</v>
      </c>
      <c r="D4586" s="30">
        <f t="shared" si="71"/>
        <v>41683</v>
      </c>
      <c r="E4586">
        <v>354.05</v>
      </c>
      <c r="F4586">
        <v>106.63</v>
      </c>
      <c r="G4586">
        <v>7.782</v>
      </c>
      <c r="H4586">
        <v>5.3079999999999998</v>
      </c>
      <c r="I4586">
        <v>9.2889999999999997</v>
      </c>
      <c r="J4586">
        <v>4.266</v>
      </c>
      <c r="K4586">
        <v>4.077</v>
      </c>
      <c r="L4586">
        <v>22.116</v>
      </c>
    </row>
    <row r="4587" spans="1:12">
      <c r="A4587">
        <v>2014</v>
      </c>
      <c r="B4587">
        <v>2</v>
      </c>
      <c r="C4587">
        <v>14</v>
      </c>
      <c r="D4587" s="30">
        <f t="shared" si="71"/>
        <v>41684</v>
      </c>
      <c r="E4587">
        <v>353.93</v>
      </c>
      <c r="F4587">
        <v>106.57</v>
      </c>
      <c r="G4587">
        <v>7.782</v>
      </c>
      <c r="H4587">
        <v>5.3049999999999997</v>
      </c>
      <c r="I4587">
        <v>9.3089999999999993</v>
      </c>
      <c r="J4587">
        <v>4.2619999999999996</v>
      </c>
      <c r="K4587">
        <v>4.0730000000000004</v>
      </c>
      <c r="L4587">
        <v>22.085999999999999</v>
      </c>
    </row>
    <row r="4588" spans="1:12">
      <c r="A4588">
        <v>2014</v>
      </c>
      <c r="B4588">
        <v>2</v>
      </c>
      <c r="C4588">
        <v>17</v>
      </c>
      <c r="D4588" s="30">
        <f t="shared" si="71"/>
        <v>41687</v>
      </c>
      <c r="E4588">
        <v>355.19</v>
      </c>
      <c r="F4588">
        <v>107.1</v>
      </c>
      <c r="G4588">
        <v>7.8010000000000002</v>
      </c>
      <c r="H4588">
        <v>5.4240000000000004</v>
      </c>
      <c r="I4588">
        <v>9.1859999999999999</v>
      </c>
      <c r="J4588">
        <v>4.3360000000000003</v>
      </c>
      <c r="K4588">
        <v>4.1459999999999999</v>
      </c>
      <c r="L4588">
        <v>22.986999999999998</v>
      </c>
    </row>
    <row r="4589" spans="1:12">
      <c r="A4589">
        <v>2014</v>
      </c>
      <c r="B4589">
        <v>2</v>
      </c>
      <c r="C4589">
        <v>18</v>
      </c>
      <c r="D4589" s="30">
        <f t="shared" si="71"/>
        <v>41688</v>
      </c>
      <c r="E4589">
        <v>350.14</v>
      </c>
      <c r="F4589">
        <v>105.53</v>
      </c>
      <c r="G4589">
        <v>7.8010000000000002</v>
      </c>
      <c r="H4589">
        <v>5.4210000000000003</v>
      </c>
      <c r="I4589">
        <v>9.5510000000000002</v>
      </c>
      <c r="J4589">
        <v>4.319</v>
      </c>
      <c r="K4589">
        <v>4.1219999999999999</v>
      </c>
      <c r="L4589">
        <v>22.84</v>
      </c>
    </row>
    <row r="4590" spans="1:12">
      <c r="A4590">
        <v>2014</v>
      </c>
      <c r="B4590">
        <v>2</v>
      </c>
      <c r="C4590">
        <v>20</v>
      </c>
      <c r="D4590" s="30">
        <f t="shared" si="71"/>
        <v>41690</v>
      </c>
      <c r="E4590">
        <v>350.31</v>
      </c>
      <c r="F4590">
        <v>105.53</v>
      </c>
      <c r="G4590">
        <v>7.8010000000000002</v>
      </c>
      <c r="H4590">
        <v>5.415</v>
      </c>
      <c r="I4590">
        <v>9.5630000000000006</v>
      </c>
      <c r="J4590">
        <v>4.3129999999999997</v>
      </c>
      <c r="K4590">
        <v>4.1159999999999997</v>
      </c>
      <c r="L4590">
        <v>22.788</v>
      </c>
    </row>
    <row r="4591" spans="1:12">
      <c r="A4591">
        <v>2014</v>
      </c>
      <c r="B4591">
        <v>2</v>
      </c>
      <c r="C4591">
        <v>21</v>
      </c>
      <c r="D4591" s="30">
        <f t="shared" si="71"/>
        <v>41691</v>
      </c>
      <c r="E4591">
        <v>354.53</v>
      </c>
      <c r="F4591">
        <v>106.8</v>
      </c>
      <c r="G4591">
        <v>7.8010000000000002</v>
      </c>
      <c r="H4591">
        <v>5.4119999999999999</v>
      </c>
      <c r="I4591">
        <v>9.2780000000000005</v>
      </c>
      <c r="J4591">
        <v>4.3220000000000001</v>
      </c>
      <c r="K4591">
        <v>4.13</v>
      </c>
      <c r="L4591">
        <v>22.86</v>
      </c>
    </row>
    <row r="4592" spans="1:12">
      <c r="A4592">
        <v>2014</v>
      </c>
      <c r="B4592">
        <v>2</v>
      </c>
      <c r="C4592">
        <v>24</v>
      </c>
      <c r="D4592" s="30">
        <f t="shared" si="71"/>
        <v>41694</v>
      </c>
      <c r="E4592">
        <v>354.25</v>
      </c>
      <c r="F4592">
        <v>106.64</v>
      </c>
      <c r="G4592">
        <v>7.8010000000000002</v>
      </c>
      <c r="H4592">
        <v>5.4039999999999999</v>
      </c>
      <c r="I4592">
        <v>9.3330000000000002</v>
      </c>
      <c r="J4592">
        <v>4.3109999999999999</v>
      </c>
      <c r="K4592">
        <v>4.1189999999999998</v>
      </c>
      <c r="L4592">
        <v>22.77</v>
      </c>
    </row>
    <row r="4593" spans="1:12">
      <c r="A4593">
        <v>2014</v>
      </c>
      <c r="B4593">
        <v>2</v>
      </c>
      <c r="C4593">
        <v>25</v>
      </c>
      <c r="D4593" s="30">
        <f t="shared" si="71"/>
        <v>41695</v>
      </c>
      <c r="E4593">
        <v>352.86</v>
      </c>
      <c r="F4593">
        <v>106.19</v>
      </c>
      <c r="G4593">
        <v>7.8010000000000002</v>
      </c>
      <c r="H4593">
        <v>5.4009999999999998</v>
      </c>
      <c r="I4593">
        <v>9.4420000000000002</v>
      </c>
      <c r="J4593">
        <v>4.3040000000000003</v>
      </c>
      <c r="K4593">
        <v>4.1100000000000003</v>
      </c>
      <c r="L4593">
        <v>22.709</v>
      </c>
    </row>
    <row r="4594" spans="1:12">
      <c r="A4594">
        <v>2014</v>
      </c>
      <c r="B4594">
        <v>2</v>
      </c>
      <c r="C4594">
        <v>26</v>
      </c>
      <c r="D4594" s="30">
        <f t="shared" si="71"/>
        <v>41696</v>
      </c>
      <c r="E4594">
        <v>350.35</v>
      </c>
      <c r="F4594">
        <v>105.4</v>
      </c>
      <c r="G4594">
        <v>7.8010000000000002</v>
      </c>
      <c r="H4594">
        <v>5.399</v>
      </c>
      <c r="I4594">
        <v>9.6310000000000002</v>
      </c>
      <c r="J4594">
        <v>4.2939999999999996</v>
      </c>
      <c r="K4594">
        <v>4.0960000000000001</v>
      </c>
      <c r="L4594">
        <v>22.622</v>
      </c>
    </row>
    <row r="4595" spans="1:12">
      <c r="A4595">
        <v>2014</v>
      </c>
      <c r="B4595">
        <v>2</v>
      </c>
      <c r="C4595">
        <v>28</v>
      </c>
      <c r="D4595" s="30">
        <f t="shared" si="71"/>
        <v>41698</v>
      </c>
      <c r="E4595">
        <v>353.56</v>
      </c>
      <c r="F4595">
        <v>106.34</v>
      </c>
      <c r="G4595">
        <v>7.8010000000000002</v>
      </c>
      <c r="H4595">
        <v>5.3929999999999998</v>
      </c>
      <c r="I4595">
        <v>9.3689999999999998</v>
      </c>
      <c r="J4595">
        <v>4.3090000000000002</v>
      </c>
      <c r="K4595">
        <v>4.1159999999999997</v>
      </c>
      <c r="L4595">
        <v>22.716999999999999</v>
      </c>
    </row>
    <row r="4596" spans="1:12">
      <c r="A4596">
        <v>2014</v>
      </c>
      <c r="B4596">
        <v>3</v>
      </c>
      <c r="C4596">
        <v>3</v>
      </c>
      <c r="D4596" s="30">
        <f t="shared" si="71"/>
        <v>41701</v>
      </c>
      <c r="E4596">
        <v>352.72</v>
      </c>
      <c r="F4596">
        <v>105.96</v>
      </c>
      <c r="G4596">
        <v>7.8010000000000002</v>
      </c>
      <c r="H4596">
        <v>5.3789999999999996</v>
      </c>
      <c r="I4596">
        <v>9.4860000000000007</v>
      </c>
      <c r="J4596">
        <v>4.2910000000000004</v>
      </c>
      <c r="K4596">
        <v>4.0960000000000001</v>
      </c>
      <c r="L4596">
        <v>22.558</v>
      </c>
    </row>
    <row r="4597" spans="1:12">
      <c r="A4597">
        <v>2014</v>
      </c>
      <c r="B4597">
        <v>3</v>
      </c>
      <c r="C4597">
        <v>4</v>
      </c>
      <c r="D4597" s="30">
        <f t="shared" si="71"/>
        <v>41702</v>
      </c>
      <c r="E4597">
        <v>352.45</v>
      </c>
      <c r="F4597">
        <v>105.85</v>
      </c>
      <c r="G4597">
        <v>7.8010000000000002</v>
      </c>
      <c r="H4597">
        <v>5.3760000000000003</v>
      </c>
      <c r="I4597">
        <v>9.5169999999999995</v>
      </c>
      <c r="J4597">
        <v>4.2869999999999999</v>
      </c>
      <c r="K4597">
        <v>4.0919999999999996</v>
      </c>
      <c r="L4597">
        <v>22.524000000000001</v>
      </c>
    </row>
    <row r="4598" spans="1:12">
      <c r="A4598">
        <v>2014</v>
      </c>
      <c r="B4598">
        <v>3</v>
      </c>
      <c r="C4598">
        <v>5</v>
      </c>
      <c r="D4598" s="30">
        <f t="shared" si="71"/>
        <v>41703</v>
      </c>
      <c r="E4598">
        <v>355.14</v>
      </c>
      <c r="F4598">
        <v>106.65</v>
      </c>
      <c r="G4598">
        <v>7.8010000000000002</v>
      </c>
      <c r="H4598">
        <v>5.3739999999999997</v>
      </c>
      <c r="I4598">
        <v>9.3390000000000004</v>
      </c>
      <c r="J4598">
        <v>4.2910000000000004</v>
      </c>
      <c r="K4598">
        <v>4.0990000000000002</v>
      </c>
      <c r="L4598">
        <v>22.56</v>
      </c>
    </row>
    <row r="4599" spans="1:12">
      <c r="A4599">
        <v>2014</v>
      </c>
      <c r="B4599">
        <v>3</v>
      </c>
      <c r="C4599">
        <v>6</v>
      </c>
      <c r="D4599" s="30">
        <f t="shared" si="71"/>
        <v>41704</v>
      </c>
      <c r="E4599">
        <v>351.87</v>
      </c>
      <c r="F4599">
        <v>105.62</v>
      </c>
      <c r="G4599">
        <v>7.8010000000000002</v>
      </c>
      <c r="H4599">
        <v>5.3710000000000004</v>
      </c>
      <c r="I4599">
        <v>9.5820000000000007</v>
      </c>
      <c r="J4599">
        <v>4.2779999999999996</v>
      </c>
      <c r="K4599">
        <v>4.0830000000000002</v>
      </c>
      <c r="L4599">
        <v>22.454999999999998</v>
      </c>
    </row>
    <row r="4600" spans="1:12">
      <c r="A4600">
        <v>2014</v>
      </c>
      <c r="B4600">
        <v>3</v>
      </c>
      <c r="C4600">
        <v>7</v>
      </c>
      <c r="D4600" s="30">
        <f t="shared" si="71"/>
        <v>41705</v>
      </c>
      <c r="E4600">
        <v>355.53</v>
      </c>
      <c r="F4600">
        <v>106.72</v>
      </c>
      <c r="G4600">
        <v>7.8010000000000002</v>
      </c>
      <c r="H4600">
        <v>5.3680000000000003</v>
      </c>
      <c r="I4600">
        <v>9.3360000000000003</v>
      </c>
      <c r="J4600">
        <v>4.2850000000000001</v>
      </c>
      <c r="K4600">
        <v>4.0940000000000003</v>
      </c>
      <c r="L4600">
        <v>22.513000000000002</v>
      </c>
    </row>
    <row r="4601" spans="1:12">
      <c r="A4601">
        <v>2014</v>
      </c>
      <c r="B4601">
        <v>3</v>
      </c>
      <c r="C4601">
        <v>10</v>
      </c>
      <c r="D4601" s="30">
        <f t="shared" si="71"/>
        <v>41708</v>
      </c>
      <c r="E4601">
        <v>351.67</v>
      </c>
      <c r="F4601">
        <v>105.46</v>
      </c>
      <c r="G4601">
        <v>7.8010000000000002</v>
      </c>
      <c r="H4601">
        <v>5.36</v>
      </c>
      <c r="I4601">
        <v>9.6449999999999996</v>
      </c>
      <c r="J4601">
        <v>4.2649999999999997</v>
      </c>
      <c r="K4601">
        <v>4.069</v>
      </c>
      <c r="L4601">
        <v>22.338999999999999</v>
      </c>
    </row>
    <row r="4602" spans="1:12">
      <c r="A4602">
        <v>2014</v>
      </c>
      <c r="B4602">
        <v>3</v>
      </c>
      <c r="C4602">
        <v>11</v>
      </c>
      <c r="D4602" s="30">
        <f t="shared" si="71"/>
        <v>41709</v>
      </c>
      <c r="E4602">
        <v>356.72</v>
      </c>
      <c r="F4602">
        <v>106.98</v>
      </c>
      <c r="G4602">
        <v>7.8010000000000002</v>
      </c>
      <c r="H4602">
        <v>5.3570000000000002</v>
      </c>
      <c r="I4602">
        <v>9.3000000000000007</v>
      </c>
      <c r="J4602">
        <v>4.2759999999999998</v>
      </c>
      <c r="K4602">
        <v>4.0860000000000003</v>
      </c>
      <c r="L4602">
        <v>22.43</v>
      </c>
    </row>
    <row r="4603" spans="1:12">
      <c r="A4603">
        <v>2014</v>
      </c>
      <c r="B4603">
        <v>3</v>
      </c>
      <c r="C4603">
        <v>12</v>
      </c>
      <c r="D4603" s="30">
        <f t="shared" si="71"/>
        <v>41710</v>
      </c>
      <c r="E4603">
        <v>356.66</v>
      </c>
      <c r="F4603">
        <v>106.94</v>
      </c>
      <c r="G4603">
        <v>7.8010000000000002</v>
      </c>
      <c r="H4603">
        <v>5.3540000000000001</v>
      </c>
      <c r="I4603">
        <v>9.3149999999999995</v>
      </c>
      <c r="J4603">
        <v>4.2720000000000002</v>
      </c>
      <c r="K4603">
        <v>4.0819999999999999</v>
      </c>
      <c r="L4603">
        <v>22.401</v>
      </c>
    </row>
    <row r="4604" spans="1:12">
      <c r="A4604">
        <v>2014</v>
      </c>
      <c r="B4604">
        <v>3</v>
      </c>
      <c r="C4604">
        <v>13</v>
      </c>
      <c r="D4604" s="30">
        <f t="shared" si="71"/>
        <v>41711</v>
      </c>
      <c r="E4604">
        <v>353.93</v>
      </c>
      <c r="F4604">
        <v>106.08</v>
      </c>
      <c r="G4604">
        <v>7.8010000000000002</v>
      </c>
      <c r="H4604">
        <v>5.351</v>
      </c>
      <c r="I4604">
        <v>9.52</v>
      </c>
      <c r="J4604">
        <v>4.2610000000000001</v>
      </c>
      <c r="K4604">
        <v>4.0679999999999996</v>
      </c>
      <c r="L4604">
        <v>22.31</v>
      </c>
    </row>
    <row r="4605" spans="1:12">
      <c r="A4605">
        <v>2014</v>
      </c>
      <c r="B4605">
        <v>3</v>
      </c>
      <c r="C4605">
        <v>14</v>
      </c>
      <c r="D4605" s="30">
        <f t="shared" si="71"/>
        <v>41712</v>
      </c>
      <c r="E4605">
        <v>353.68</v>
      </c>
      <c r="F4605">
        <v>105.98</v>
      </c>
      <c r="G4605">
        <v>7.8010000000000002</v>
      </c>
      <c r="H4605">
        <v>5.3490000000000002</v>
      </c>
      <c r="I4605">
        <v>9.5500000000000007</v>
      </c>
      <c r="J4605">
        <v>4.2569999999999997</v>
      </c>
      <c r="K4605">
        <v>4.0629999999999997</v>
      </c>
      <c r="L4605">
        <v>22.276</v>
      </c>
    </row>
    <row r="4606" spans="1:12">
      <c r="A4606">
        <v>2014</v>
      </c>
      <c r="B4606">
        <v>3</v>
      </c>
      <c r="C4606">
        <v>18</v>
      </c>
      <c r="D4606" s="30">
        <f t="shared" si="71"/>
        <v>41716</v>
      </c>
      <c r="E4606">
        <v>354.67</v>
      </c>
      <c r="F4606">
        <v>106.19</v>
      </c>
      <c r="G4606">
        <v>7.8010000000000002</v>
      </c>
      <c r="H4606">
        <v>5.3369999999999997</v>
      </c>
      <c r="I4606">
        <v>9.5269999999999992</v>
      </c>
      <c r="J4606">
        <v>4.2469999999999999</v>
      </c>
      <c r="K4606">
        <v>4.0540000000000003</v>
      </c>
      <c r="L4606">
        <v>22.189</v>
      </c>
    </row>
    <row r="4607" spans="1:12">
      <c r="A4607">
        <v>2014</v>
      </c>
      <c r="B4607">
        <v>3</v>
      </c>
      <c r="C4607">
        <v>19</v>
      </c>
      <c r="D4607" s="30">
        <f t="shared" si="71"/>
        <v>41717</v>
      </c>
      <c r="E4607">
        <v>355.8</v>
      </c>
      <c r="F4607">
        <v>106.51</v>
      </c>
      <c r="G4607">
        <v>7.8010000000000002</v>
      </c>
      <c r="H4607">
        <v>5.335</v>
      </c>
      <c r="I4607">
        <v>9.4580000000000002</v>
      </c>
      <c r="J4607">
        <v>4.2469999999999999</v>
      </c>
      <c r="K4607">
        <v>4.0549999999999997</v>
      </c>
      <c r="L4607">
        <v>22.187999999999999</v>
      </c>
    </row>
    <row r="4608" spans="1:12">
      <c r="A4608">
        <v>2014</v>
      </c>
      <c r="B4608">
        <v>3</v>
      </c>
      <c r="C4608">
        <v>20</v>
      </c>
      <c r="D4608" s="30">
        <f t="shared" si="71"/>
        <v>41718</v>
      </c>
      <c r="E4608">
        <v>354.53</v>
      </c>
      <c r="F4608">
        <v>106.1</v>
      </c>
      <c r="G4608">
        <v>7.8010000000000002</v>
      </c>
      <c r="H4608">
        <v>5.3319999999999999</v>
      </c>
      <c r="I4608">
        <v>9.56</v>
      </c>
      <c r="J4608">
        <v>4.24</v>
      </c>
      <c r="K4608">
        <v>4.0469999999999997</v>
      </c>
      <c r="L4608">
        <v>22.131</v>
      </c>
    </row>
    <row r="4609" spans="1:12">
      <c r="A4609">
        <v>2014</v>
      </c>
      <c r="B4609">
        <v>3</v>
      </c>
      <c r="C4609">
        <v>21</v>
      </c>
      <c r="D4609" s="30">
        <f t="shared" si="71"/>
        <v>41719</v>
      </c>
      <c r="E4609">
        <v>356.45</v>
      </c>
      <c r="F4609">
        <v>106.66</v>
      </c>
      <c r="G4609">
        <v>7.8010000000000002</v>
      </c>
      <c r="H4609">
        <v>5.3289999999999997</v>
      </c>
      <c r="I4609">
        <v>9.4359999999999999</v>
      </c>
      <c r="J4609">
        <v>4.2430000000000003</v>
      </c>
      <c r="K4609">
        <v>4.0510000000000002</v>
      </c>
      <c r="L4609">
        <v>22.148</v>
      </c>
    </row>
    <row r="4610" spans="1:12">
      <c r="A4610">
        <v>2014</v>
      </c>
      <c r="B4610">
        <v>3</v>
      </c>
      <c r="C4610">
        <v>24</v>
      </c>
      <c r="D4610" s="30">
        <f t="shared" ref="D4610:D4636" si="72">DATE(A4610,B4610,C4610)</f>
        <v>41722</v>
      </c>
      <c r="E4610">
        <v>353.53</v>
      </c>
      <c r="F4610">
        <v>105.69</v>
      </c>
      <c r="G4610">
        <v>7.8010000000000002</v>
      </c>
      <c r="H4610">
        <v>5.3209999999999997</v>
      </c>
      <c r="I4610">
        <v>9.68</v>
      </c>
      <c r="J4610">
        <v>4.2240000000000002</v>
      </c>
      <c r="K4610">
        <v>4.0289999999999999</v>
      </c>
      <c r="L4610">
        <v>21.998000000000001</v>
      </c>
    </row>
    <row r="4611" spans="1:12">
      <c r="A4611">
        <v>2014</v>
      </c>
      <c r="B4611">
        <v>3</v>
      </c>
      <c r="C4611">
        <v>25</v>
      </c>
      <c r="D4611" s="30">
        <f t="shared" si="72"/>
        <v>41723</v>
      </c>
      <c r="E4611">
        <v>352.91</v>
      </c>
      <c r="F4611">
        <v>105.48</v>
      </c>
      <c r="G4611">
        <v>7.8010000000000002</v>
      </c>
      <c r="H4611">
        <v>5.3179999999999996</v>
      </c>
      <c r="I4611">
        <v>9.7240000000000002</v>
      </c>
      <c r="J4611">
        <v>4.2220000000000004</v>
      </c>
      <c r="K4611">
        <v>4.0259999999999998</v>
      </c>
      <c r="L4611">
        <v>21.971</v>
      </c>
    </row>
    <row r="4612" spans="1:12">
      <c r="A4612">
        <v>2014</v>
      </c>
      <c r="B4612">
        <v>3</v>
      </c>
      <c r="C4612">
        <v>26</v>
      </c>
      <c r="D4612" s="30">
        <f t="shared" si="72"/>
        <v>41724</v>
      </c>
      <c r="E4612">
        <v>353.55</v>
      </c>
      <c r="F4612">
        <v>105.65</v>
      </c>
      <c r="G4612">
        <v>7.8010000000000002</v>
      </c>
      <c r="H4612">
        <v>5.3150000000000004</v>
      </c>
      <c r="I4612">
        <v>9.69</v>
      </c>
      <c r="J4612">
        <v>4.2210000000000001</v>
      </c>
      <c r="K4612">
        <v>4.0259999999999998</v>
      </c>
      <c r="L4612">
        <v>21.959</v>
      </c>
    </row>
    <row r="4613" spans="1:12">
      <c r="A4613">
        <v>2014</v>
      </c>
      <c r="B4613">
        <v>3</v>
      </c>
      <c r="C4613">
        <v>27</v>
      </c>
      <c r="D4613" s="30">
        <f t="shared" si="72"/>
        <v>41725</v>
      </c>
      <c r="E4613">
        <v>357.14</v>
      </c>
      <c r="F4613">
        <v>106.72</v>
      </c>
      <c r="G4613">
        <v>7.8010000000000002</v>
      </c>
      <c r="H4613">
        <v>5.3120000000000003</v>
      </c>
      <c r="I4613">
        <v>9.4459999999999997</v>
      </c>
      <c r="J4613">
        <v>4.2279999999999998</v>
      </c>
      <c r="K4613">
        <v>4.0369999999999999</v>
      </c>
      <c r="L4613">
        <v>22.015000000000001</v>
      </c>
    </row>
    <row r="4614" spans="1:12">
      <c r="A4614">
        <v>2014</v>
      </c>
      <c r="B4614">
        <v>3</v>
      </c>
      <c r="C4614">
        <v>28</v>
      </c>
      <c r="D4614" s="30">
        <f t="shared" si="72"/>
        <v>41726</v>
      </c>
      <c r="E4614">
        <v>356.13</v>
      </c>
      <c r="F4614">
        <v>106.39</v>
      </c>
      <c r="G4614">
        <v>7.8010000000000002</v>
      </c>
      <c r="H4614">
        <v>5.31</v>
      </c>
      <c r="I4614">
        <v>9.5299999999999994</v>
      </c>
      <c r="J4614">
        <v>4.2220000000000004</v>
      </c>
      <c r="K4614">
        <v>4.03</v>
      </c>
      <c r="L4614">
        <v>21.963999999999999</v>
      </c>
    </row>
    <row r="4615" spans="1:12">
      <c r="A4615">
        <v>2014</v>
      </c>
      <c r="B4615">
        <v>4</v>
      </c>
      <c r="C4615">
        <v>2</v>
      </c>
      <c r="D4615" s="30">
        <f t="shared" si="72"/>
        <v>41731</v>
      </c>
      <c r="E4615">
        <v>355.44</v>
      </c>
      <c r="F4615">
        <v>106.08</v>
      </c>
      <c r="G4615">
        <v>7.8010000000000002</v>
      </c>
      <c r="H4615">
        <v>5.2990000000000004</v>
      </c>
      <c r="I4615">
        <v>9.6270000000000007</v>
      </c>
      <c r="J4615">
        <v>4.2069999999999999</v>
      </c>
      <c r="K4615">
        <v>4.0129999999999999</v>
      </c>
      <c r="L4615">
        <v>21.838999999999999</v>
      </c>
    </row>
    <row r="4616" spans="1:12">
      <c r="A4616">
        <v>2014</v>
      </c>
      <c r="B4616">
        <v>4</v>
      </c>
      <c r="C4616">
        <v>3</v>
      </c>
      <c r="D4616" s="30">
        <f t="shared" si="72"/>
        <v>41732</v>
      </c>
      <c r="E4616">
        <v>355.66</v>
      </c>
      <c r="F4616">
        <v>106.12</v>
      </c>
      <c r="G4616">
        <v>7.8010000000000002</v>
      </c>
      <c r="H4616">
        <v>5.2960000000000003</v>
      </c>
      <c r="I4616">
        <v>9.6240000000000006</v>
      </c>
      <c r="J4616">
        <v>4.2039999999999997</v>
      </c>
      <c r="K4616">
        <v>4.0110000000000001</v>
      </c>
      <c r="L4616">
        <v>21.817</v>
      </c>
    </row>
    <row r="4617" spans="1:12">
      <c r="A4617">
        <v>2014</v>
      </c>
      <c r="B4617">
        <v>4</v>
      </c>
      <c r="C4617">
        <v>4</v>
      </c>
      <c r="D4617" s="30">
        <f t="shared" si="72"/>
        <v>41733</v>
      </c>
      <c r="E4617">
        <v>354.81</v>
      </c>
      <c r="F4617">
        <v>105.84</v>
      </c>
      <c r="G4617">
        <v>7.8010000000000002</v>
      </c>
      <c r="H4617">
        <v>5.2930000000000001</v>
      </c>
      <c r="I4617">
        <v>9.6969999999999992</v>
      </c>
      <c r="J4617">
        <v>4.1980000000000004</v>
      </c>
      <c r="K4617">
        <v>4.0039999999999996</v>
      </c>
      <c r="L4617">
        <v>21.77</v>
      </c>
    </row>
    <row r="4618" spans="1:12">
      <c r="A4618">
        <v>2014</v>
      </c>
      <c r="B4618">
        <v>4</v>
      </c>
      <c r="C4618">
        <v>7</v>
      </c>
      <c r="D4618" s="30">
        <f t="shared" si="72"/>
        <v>41736</v>
      </c>
      <c r="E4618">
        <v>352.57</v>
      </c>
      <c r="F4618">
        <v>105.08</v>
      </c>
      <c r="G4618">
        <v>7.8010000000000002</v>
      </c>
      <c r="H4618">
        <v>5.2850000000000001</v>
      </c>
      <c r="I4618">
        <v>9.8970000000000002</v>
      </c>
      <c r="J4618">
        <v>4.1820000000000004</v>
      </c>
      <c r="K4618">
        <v>3.9849999999999999</v>
      </c>
      <c r="L4618">
        <v>21.635000000000002</v>
      </c>
    </row>
    <row r="4619" spans="1:12">
      <c r="A4619">
        <v>2014</v>
      </c>
      <c r="B4619">
        <v>4</v>
      </c>
      <c r="C4619">
        <v>9</v>
      </c>
      <c r="D4619" s="30">
        <f t="shared" si="72"/>
        <v>41738</v>
      </c>
      <c r="E4619">
        <v>350.97</v>
      </c>
      <c r="F4619">
        <v>104.54</v>
      </c>
      <c r="G4619">
        <v>7.8010000000000002</v>
      </c>
      <c r="H4619">
        <v>5.2789999999999999</v>
      </c>
      <c r="I4619">
        <v>10.039</v>
      </c>
      <c r="J4619">
        <v>4.1710000000000003</v>
      </c>
      <c r="K4619">
        <v>3.972</v>
      </c>
      <c r="L4619">
        <v>21.542999999999999</v>
      </c>
    </row>
    <row r="4620" spans="1:12">
      <c r="A4620">
        <v>2014</v>
      </c>
      <c r="B4620">
        <v>4</v>
      </c>
      <c r="C4620">
        <v>10</v>
      </c>
      <c r="D4620" s="30">
        <f t="shared" si="72"/>
        <v>41739</v>
      </c>
      <c r="E4620">
        <v>351.92</v>
      </c>
      <c r="F4620">
        <v>104.81</v>
      </c>
      <c r="G4620">
        <v>7.8010000000000002</v>
      </c>
      <c r="H4620">
        <v>5.2759999999999998</v>
      </c>
      <c r="I4620">
        <v>9.9809999999999999</v>
      </c>
      <c r="J4620">
        <v>4.17</v>
      </c>
      <c r="K4620">
        <v>3.972</v>
      </c>
      <c r="L4620">
        <v>21.538</v>
      </c>
    </row>
    <row r="4621" spans="1:12">
      <c r="A4621">
        <v>2014</v>
      </c>
      <c r="B4621">
        <v>4</v>
      </c>
      <c r="C4621">
        <v>11</v>
      </c>
      <c r="D4621" s="30">
        <f t="shared" si="72"/>
        <v>41740</v>
      </c>
      <c r="E4621">
        <v>355.94</v>
      </c>
      <c r="F4621">
        <v>106.02</v>
      </c>
      <c r="G4621">
        <v>7.8010000000000002</v>
      </c>
      <c r="H4621">
        <v>5.274</v>
      </c>
      <c r="I4621">
        <v>9.5879999999999992</v>
      </c>
      <c r="J4621">
        <v>4.202</v>
      </c>
      <c r="K4621">
        <v>4.01</v>
      </c>
      <c r="L4621">
        <v>21.739000000000001</v>
      </c>
    </row>
    <row r="4622" spans="1:12">
      <c r="A4622">
        <v>2014</v>
      </c>
      <c r="B4622">
        <v>4</v>
      </c>
      <c r="C4622">
        <v>15</v>
      </c>
      <c r="D4622" s="30">
        <f t="shared" si="72"/>
        <v>41744</v>
      </c>
      <c r="E4622">
        <v>357.06</v>
      </c>
      <c r="F4622">
        <v>106.27</v>
      </c>
      <c r="G4622">
        <v>7.8010000000000002</v>
      </c>
      <c r="H4622">
        <v>5.2619999999999996</v>
      </c>
      <c r="I4622">
        <v>9.5559999999999992</v>
      </c>
      <c r="J4622">
        <v>4.1920000000000002</v>
      </c>
      <c r="K4622">
        <v>4.0010000000000003</v>
      </c>
      <c r="L4622">
        <v>21.655999999999999</v>
      </c>
    </row>
    <row r="4623" spans="1:12">
      <c r="A4623">
        <v>2014</v>
      </c>
      <c r="B4623">
        <v>4</v>
      </c>
      <c r="C4623">
        <v>16</v>
      </c>
      <c r="D4623" s="30">
        <f t="shared" si="72"/>
        <v>41745</v>
      </c>
      <c r="E4623">
        <v>357.09</v>
      </c>
      <c r="F4623">
        <v>106.26</v>
      </c>
      <c r="G4623">
        <v>7.8010000000000002</v>
      </c>
      <c r="H4623">
        <v>5.26</v>
      </c>
      <c r="I4623">
        <v>9.5030000000000001</v>
      </c>
      <c r="J4623">
        <v>4.202</v>
      </c>
      <c r="K4623">
        <v>4.0110000000000001</v>
      </c>
      <c r="L4623">
        <v>21.704999999999998</v>
      </c>
    </row>
    <row r="4624" spans="1:12">
      <c r="A4624">
        <v>2014</v>
      </c>
      <c r="B4624">
        <v>4</v>
      </c>
      <c r="C4624">
        <v>17</v>
      </c>
      <c r="D4624" s="30">
        <f t="shared" si="72"/>
        <v>41746</v>
      </c>
      <c r="E4624">
        <v>357.27</v>
      </c>
      <c r="F4624">
        <v>106.29</v>
      </c>
      <c r="G4624">
        <v>7.8209999999999997</v>
      </c>
      <c r="H4624">
        <v>5.399</v>
      </c>
      <c r="I4624">
        <v>9.532</v>
      </c>
      <c r="J4624">
        <v>4.29</v>
      </c>
      <c r="K4624">
        <v>4.0940000000000003</v>
      </c>
      <c r="L4624">
        <v>22.532</v>
      </c>
    </row>
    <row r="4625" spans="1:12">
      <c r="A4625">
        <v>2014</v>
      </c>
      <c r="B4625">
        <v>4</v>
      </c>
      <c r="C4625">
        <v>21</v>
      </c>
      <c r="D4625" s="30">
        <f t="shared" si="72"/>
        <v>41750</v>
      </c>
      <c r="E4625">
        <v>355.52</v>
      </c>
      <c r="F4625">
        <v>105.66</v>
      </c>
      <c r="G4625">
        <v>7.8209999999999997</v>
      </c>
      <c r="H4625">
        <v>5.3879999999999999</v>
      </c>
      <c r="I4625">
        <v>9.7029999999999994</v>
      </c>
      <c r="J4625">
        <v>4.2720000000000002</v>
      </c>
      <c r="K4625">
        <v>4.0739999999999998</v>
      </c>
      <c r="L4625">
        <v>22.381</v>
      </c>
    </row>
    <row r="4626" spans="1:12">
      <c r="A4626">
        <v>2014</v>
      </c>
      <c r="B4626">
        <v>4</v>
      </c>
      <c r="C4626">
        <v>22</v>
      </c>
      <c r="D4626" s="30">
        <f t="shared" si="72"/>
        <v>41751</v>
      </c>
      <c r="E4626">
        <v>355.56</v>
      </c>
      <c r="F4626">
        <v>105.65</v>
      </c>
      <c r="G4626">
        <v>7.8209999999999997</v>
      </c>
      <c r="H4626">
        <v>5.3849999999999998</v>
      </c>
      <c r="I4626">
        <v>9.6170000000000009</v>
      </c>
      <c r="J4626">
        <v>4.2889999999999997</v>
      </c>
      <c r="K4626">
        <v>4.0919999999999996</v>
      </c>
      <c r="L4626">
        <v>22.472999999999999</v>
      </c>
    </row>
    <row r="4627" spans="1:12">
      <c r="A4627">
        <v>2014</v>
      </c>
      <c r="B4627">
        <v>4</v>
      </c>
      <c r="C4627">
        <v>23</v>
      </c>
      <c r="D4627" s="30">
        <f t="shared" si="72"/>
        <v>41752</v>
      </c>
      <c r="E4627">
        <v>356.22</v>
      </c>
      <c r="F4627">
        <v>105.83</v>
      </c>
      <c r="G4627">
        <v>7.8209999999999997</v>
      </c>
      <c r="H4627">
        <v>5.3819999999999997</v>
      </c>
      <c r="I4627">
        <v>9.5830000000000002</v>
      </c>
      <c r="J4627">
        <v>4.2880000000000003</v>
      </c>
      <c r="K4627">
        <v>4.0919999999999996</v>
      </c>
      <c r="L4627">
        <v>22.46</v>
      </c>
    </row>
    <row r="4628" spans="1:12">
      <c r="A4628">
        <v>2014</v>
      </c>
      <c r="B4628">
        <v>4</v>
      </c>
      <c r="C4628">
        <v>25</v>
      </c>
      <c r="D4628" s="30">
        <f t="shared" si="72"/>
        <v>41754</v>
      </c>
      <c r="E4628">
        <v>358.85</v>
      </c>
      <c r="F4628">
        <v>106.58</v>
      </c>
      <c r="G4628">
        <v>7.8209999999999997</v>
      </c>
      <c r="H4628">
        <v>5.3760000000000003</v>
      </c>
      <c r="I4628">
        <v>9.423</v>
      </c>
      <c r="J4628">
        <v>4.2880000000000003</v>
      </c>
      <c r="K4628">
        <v>4.0949999999999998</v>
      </c>
      <c r="L4628">
        <v>22.463999999999999</v>
      </c>
    </row>
    <row r="4629" spans="1:12">
      <c r="A4629">
        <v>2014</v>
      </c>
      <c r="B4629">
        <v>4</v>
      </c>
      <c r="C4629">
        <v>28</v>
      </c>
      <c r="D4629" s="30">
        <f t="shared" si="72"/>
        <v>41757</v>
      </c>
      <c r="E4629">
        <v>356.28</v>
      </c>
      <c r="F4629">
        <v>105.73</v>
      </c>
      <c r="G4629">
        <v>7.8209999999999997</v>
      </c>
      <c r="H4629">
        <v>5.3680000000000003</v>
      </c>
      <c r="I4629">
        <v>9.6379999999999999</v>
      </c>
      <c r="J4629">
        <v>4.2720000000000002</v>
      </c>
      <c r="K4629">
        <v>4.0750000000000002</v>
      </c>
      <c r="L4629">
        <v>22.323</v>
      </c>
    </row>
    <row r="4630" spans="1:12">
      <c r="A4630">
        <v>2014</v>
      </c>
      <c r="B4630">
        <v>4</v>
      </c>
      <c r="C4630">
        <v>29</v>
      </c>
      <c r="D4630" s="30">
        <f t="shared" si="72"/>
        <v>41758</v>
      </c>
      <c r="E4630">
        <v>359.16</v>
      </c>
      <c r="F4630">
        <v>106.58</v>
      </c>
      <c r="G4630">
        <v>7.8209999999999997</v>
      </c>
      <c r="H4630">
        <v>5.3650000000000002</v>
      </c>
      <c r="I4630">
        <v>9.4480000000000004</v>
      </c>
      <c r="J4630">
        <v>4.2759999999999998</v>
      </c>
      <c r="K4630">
        <v>4.0830000000000002</v>
      </c>
      <c r="L4630">
        <v>22.36</v>
      </c>
    </row>
    <row r="4631" spans="1:12">
      <c r="A4631">
        <v>2014</v>
      </c>
      <c r="B4631">
        <v>4</v>
      </c>
      <c r="C4631">
        <v>30</v>
      </c>
      <c r="D4631" s="30">
        <f t="shared" si="72"/>
        <v>41759</v>
      </c>
      <c r="E4631">
        <v>359.73</v>
      </c>
      <c r="F4631">
        <v>106.73</v>
      </c>
      <c r="G4631">
        <v>7.8209999999999997</v>
      </c>
      <c r="H4631">
        <v>5.3630000000000004</v>
      </c>
      <c r="I4631">
        <v>9.4149999999999991</v>
      </c>
      <c r="J4631">
        <v>4.2759999999999998</v>
      </c>
      <c r="K4631">
        <v>4.0830000000000002</v>
      </c>
      <c r="L4631">
        <v>22.352</v>
      </c>
    </row>
    <row r="4632" spans="1:12">
      <c r="A4632">
        <v>2014</v>
      </c>
      <c r="B4632">
        <v>5</v>
      </c>
      <c r="C4632">
        <v>2</v>
      </c>
      <c r="D4632" s="30">
        <f t="shared" si="72"/>
        <v>41761</v>
      </c>
      <c r="E4632">
        <v>361.27</v>
      </c>
      <c r="F4632">
        <v>107.15</v>
      </c>
      <c r="G4632">
        <v>7.8209999999999997</v>
      </c>
      <c r="H4632">
        <v>5.3570000000000002</v>
      </c>
      <c r="I4632">
        <v>9.3320000000000007</v>
      </c>
      <c r="J4632">
        <v>4.2729999999999997</v>
      </c>
      <c r="K4632">
        <v>4.0830000000000002</v>
      </c>
      <c r="L4632">
        <v>22.332000000000001</v>
      </c>
    </row>
    <row r="4633" spans="1:12">
      <c r="A4633">
        <v>2014</v>
      </c>
      <c r="B4633">
        <v>5</v>
      </c>
      <c r="C4633">
        <v>5</v>
      </c>
      <c r="D4633" s="30">
        <f t="shared" si="72"/>
        <v>41764</v>
      </c>
      <c r="E4633">
        <v>360.32</v>
      </c>
      <c r="F4633">
        <v>107.09</v>
      </c>
      <c r="G4633">
        <v>7.8209999999999997</v>
      </c>
      <c r="H4633">
        <v>5.3490000000000002</v>
      </c>
      <c r="I4633">
        <v>9.2970000000000006</v>
      </c>
      <c r="J4633">
        <v>4.2779999999999996</v>
      </c>
      <c r="K4633">
        <v>4.0880000000000001</v>
      </c>
      <c r="L4633">
        <v>22.332999999999998</v>
      </c>
    </row>
    <row r="4634" spans="1:12">
      <c r="A4634">
        <v>2014</v>
      </c>
      <c r="B4634">
        <v>5</v>
      </c>
      <c r="C4634">
        <v>6</v>
      </c>
      <c r="D4634" s="30">
        <f t="shared" si="72"/>
        <v>41765</v>
      </c>
      <c r="E4634">
        <v>357.45</v>
      </c>
      <c r="F4634">
        <v>106.19</v>
      </c>
      <c r="G4634">
        <v>7.8209999999999997</v>
      </c>
      <c r="H4634">
        <v>5.3460000000000001</v>
      </c>
      <c r="I4634">
        <v>9.5090000000000003</v>
      </c>
      <c r="J4634">
        <v>4.2670000000000003</v>
      </c>
      <c r="K4634">
        <v>4.0739999999999998</v>
      </c>
      <c r="L4634">
        <v>22.242000000000001</v>
      </c>
    </row>
    <row r="4635" spans="1:12">
      <c r="A4635">
        <v>2014</v>
      </c>
      <c r="B4635">
        <v>5</v>
      </c>
      <c r="C4635">
        <v>7</v>
      </c>
      <c r="D4635" s="30">
        <f t="shared" si="72"/>
        <v>41766</v>
      </c>
      <c r="E4635">
        <v>359.45</v>
      </c>
      <c r="F4635">
        <v>106.77</v>
      </c>
      <c r="G4635">
        <v>7.8209999999999997</v>
      </c>
      <c r="H4635">
        <v>5.343</v>
      </c>
      <c r="I4635">
        <v>9.3810000000000002</v>
      </c>
      <c r="J4635">
        <v>4.2690000000000001</v>
      </c>
      <c r="K4635">
        <v>4.0780000000000003</v>
      </c>
      <c r="L4635">
        <v>22.259</v>
      </c>
    </row>
    <row r="4636" spans="1:12">
      <c r="A4636">
        <v>2014</v>
      </c>
      <c r="B4636">
        <v>5</v>
      </c>
      <c r="C4636">
        <v>8</v>
      </c>
      <c r="D4636" s="30">
        <f t="shared" si="72"/>
        <v>41767</v>
      </c>
      <c r="E4636">
        <v>360.15</v>
      </c>
      <c r="F4636">
        <v>106.96</v>
      </c>
      <c r="G4636">
        <v>7.8209999999999997</v>
      </c>
      <c r="H4636">
        <v>5.34</v>
      </c>
      <c r="I4636">
        <v>9.2710000000000008</v>
      </c>
      <c r="J4636">
        <v>4.2839999999999998</v>
      </c>
      <c r="K4636">
        <v>4.0940000000000003</v>
      </c>
      <c r="L4636">
        <v>22.335999999999999</v>
      </c>
    </row>
    <row r="4637" spans="1:12">
      <c r="A4637">
        <v>2014</v>
      </c>
      <c r="B4637">
        <v>5</v>
      </c>
      <c r="C4637">
        <v>9</v>
      </c>
      <c r="D4637" s="30">
        <v>41768</v>
      </c>
      <c r="E4637">
        <v>358.01</v>
      </c>
      <c r="F4637">
        <v>106.29</v>
      </c>
      <c r="G4637">
        <v>7.8209999999999997</v>
      </c>
      <c r="H4637">
        <v>5.3380000000000001</v>
      </c>
      <c r="I4637">
        <v>9.4320000000000004</v>
      </c>
      <c r="J4637">
        <v>4.2750000000000004</v>
      </c>
      <c r="K4637">
        <v>4.0819999999999999</v>
      </c>
      <c r="L4637">
        <v>22.262</v>
      </c>
    </row>
    <row r="4638" spans="1:12">
      <c r="A4638">
        <v>2014</v>
      </c>
      <c r="B4638">
        <v>5</v>
      </c>
      <c r="C4638">
        <v>12</v>
      </c>
      <c r="D4638" s="30">
        <v>41771</v>
      </c>
      <c r="E4638">
        <v>361.43</v>
      </c>
      <c r="F4638">
        <v>107.25</v>
      </c>
      <c r="G4638">
        <v>7.8209999999999997</v>
      </c>
      <c r="H4638">
        <v>5.3289999999999997</v>
      </c>
      <c r="I4638">
        <v>9.23</v>
      </c>
      <c r="J4638">
        <v>4.274</v>
      </c>
      <c r="K4638">
        <v>4.085</v>
      </c>
      <c r="L4638">
        <v>22.254000000000001</v>
      </c>
    </row>
    <row r="4639" spans="1:12">
      <c r="A4639">
        <v>2014</v>
      </c>
      <c r="B4639">
        <v>5</v>
      </c>
      <c r="C4639">
        <v>13</v>
      </c>
      <c r="D4639" s="30">
        <v>41772</v>
      </c>
      <c r="E4639">
        <v>357.84</v>
      </c>
      <c r="F4639">
        <v>106.14</v>
      </c>
      <c r="G4639">
        <v>7.8209999999999997</v>
      </c>
      <c r="H4639">
        <v>5.3259999999999996</v>
      </c>
      <c r="I4639">
        <v>9.4909999999999997</v>
      </c>
      <c r="J4639">
        <v>4.2610000000000001</v>
      </c>
      <c r="K4639">
        <v>4.0679999999999996</v>
      </c>
      <c r="L4639">
        <v>22.149000000000001</v>
      </c>
    </row>
    <row r="4640" spans="1:12">
      <c r="A4640">
        <v>2014</v>
      </c>
      <c r="B4640">
        <v>5</v>
      </c>
      <c r="C4640">
        <v>15</v>
      </c>
      <c r="D4640" s="30">
        <v>41774</v>
      </c>
      <c r="E4640">
        <v>357.07</v>
      </c>
      <c r="F4640">
        <v>106.08</v>
      </c>
      <c r="G4640">
        <v>7.8460000000000001</v>
      </c>
      <c r="H4640">
        <v>5.4489999999999998</v>
      </c>
      <c r="I4640">
        <v>9.4909999999999997</v>
      </c>
      <c r="J4640">
        <v>4.3339999999999996</v>
      </c>
      <c r="K4640">
        <v>4.1369999999999996</v>
      </c>
      <c r="L4640">
        <v>23.036999999999999</v>
      </c>
    </row>
    <row r="4641" spans="1:12">
      <c r="A4641">
        <v>2014</v>
      </c>
      <c r="B4641">
        <v>5</v>
      </c>
      <c r="C4641">
        <v>16</v>
      </c>
      <c r="D4641" s="30">
        <v>41775</v>
      </c>
      <c r="E4641">
        <v>358.56</v>
      </c>
      <c r="F4641">
        <v>106.51</v>
      </c>
      <c r="G4641">
        <v>7.8460000000000001</v>
      </c>
      <c r="H4641">
        <v>5.4459999999999997</v>
      </c>
      <c r="I4641">
        <v>9.4009999999999998</v>
      </c>
      <c r="J4641">
        <v>4.335</v>
      </c>
      <c r="K4641">
        <v>4.1399999999999997</v>
      </c>
      <c r="L4641">
        <v>23.044</v>
      </c>
    </row>
    <row r="4642" spans="1:12">
      <c r="A4642">
        <v>2014</v>
      </c>
      <c r="B4642">
        <v>5</v>
      </c>
      <c r="C4642">
        <v>19</v>
      </c>
      <c r="D4642" s="30">
        <v>41778</v>
      </c>
      <c r="E4642">
        <v>358.47</v>
      </c>
      <c r="F4642">
        <v>106.41</v>
      </c>
      <c r="G4642">
        <v>7.8460000000000001</v>
      </c>
      <c r="H4642">
        <v>5.4379999999999997</v>
      </c>
      <c r="I4642">
        <v>9.4420000000000002</v>
      </c>
      <c r="J4642">
        <v>4.3250000000000002</v>
      </c>
      <c r="K4642">
        <v>4.13</v>
      </c>
      <c r="L4642">
        <v>22.957999999999998</v>
      </c>
    </row>
    <row r="4643" spans="1:12">
      <c r="A4643">
        <v>2014</v>
      </c>
      <c r="B4643">
        <v>5</v>
      </c>
      <c r="C4643">
        <v>20</v>
      </c>
      <c r="D4643" s="30">
        <v>41779</v>
      </c>
      <c r="E4643">
        <v>359.8</v>
      </c>
      <c r="F4643">
        <v>106.79</v>
      </c>
      <c r="G4643">
        <v>7.8490000000000002</v>
      </c>
      <c r="H4643">
        <v>5.452</v>
      </c>
      <c r="I4643">
        <v>9.359</v>
      </c>
      <c r="J4643">
        <v>4.335</v>
      </c>
      <c r="K4643">
        <v>4.141</v>
      </c>
      <c r="L4643">
        <v>23.082999999999998</v>
      </c>
    </row>
    <row r="4644" spans="1:12">
      <c r="A4644">
        <v>2014</v>
      </c>
      <c r="B4644">
        <v>5</v>
      </c>
      <c r="C4644">
        <v>21</v>
      </c>
      <c r="D4644" s="30">
        <v>41780</v>
      </c>
      <c r="E4644">
        <v>358.46</v>
      </c>
      <c r="F4644">
        <v>106.36</v>
      </c>
      <c r="G4644">
        <v>7.8490000000000002</v>
      </c>
      <c r="H4644">
        <v>5.4489999999999998</v>
      </c>
      <c r="I4644">
        <v>9.4629999999999992</v>
      </c>
      <c r="J4644">
        <v>4.3280000000000003</v>
      </c>
      <c r="K4644">
        <v>4.133</v>
      </c>
      <c r="L4644">
        <v>23.023</v>
      </c>
    </row>
    <row r="4645" spans="1:12">
      <c r="A4645">
        <v>2014</v>
      </c>
      <c r="B4645">
        <v>5</v>
      </c>
      <c r="C4645">
        <v>22</v>
      </c>
      <c r="D4645" s="30">
        <v>41781</v>
      </c>
      <c r="E4645">
        <v>359.79</v>
      </c>
      <c r="F4645">
        <v>106.74</v>
      </c>
      <c r="G4645">
        <v>7.8490000000000002</v>
      </c>
      <c r="H4645">
        <v>5.4459999999999997</v>
      </c>
      <c r="I4645">
        <v>9.3829999999999991</v>
      </c>
      <c r="J4645">
        <v>4.3289999999999997</v>
      </c>
      <c r="K4645">
        <v>4.1349999999999998</v>
      </c>
      <c r="L4645">
        <v>23.027000000000001</v>
      </c>
    </row>
    <row r="4646" spans="1:12">
      <c r="A4646">
        <v>2014</v>
      </c>
      <c r="B4646">
        <v>5</v>
      </c>
      <c r="C4646">
        <v>23</v>
      </c>
      <c r="D4646" s="30">
        <v>41782</v>
      </c>
      <c r="E4646">
        <v>360.32</v>
      </c>
      <c r="F4646">
        <v>106.88</v>
      </c>
      <c r="G4646">
        <v>7.8490000000000002</v>
      </c>
      <c r="H4646">
        <v>5.4429999999999996</v>
      </c>
      <c r="I4646">
        <v>9.3369999999999997</v>
      </c>
      <c r="J4646">
        <v>4.3319999999999999</v>
      </c>
      <c r="K4646">
        <v>4.1390000000000002</v>
      </c>
      <c r="L4646">
        <v>23.039000000000001</v>
      </c>
    </row>
    <row r="4647" spans="1:12">
      <c r="A4647">
        <v>2014</v>
      </c>
      <c r="B4647">
        <v>5</v>
      </c>
      <c r="C4647">
        <v>26</v>
      </c>
      <c r="D4647" s="30">
        <v>41785</v>
      </c>
      <c r="E4647">
        <v>362.48</v>
      </c>
      <c r="F4647">
        <v>107.67</v>
      </c>
      <c r="G4647">
        <v>7.8490000000000002</v>
      </c>
      <c r="H4647">
        <v>5.4370000000000003</v>
      </c>
      <c r="I4647">
        <v>9.1270000000000007</v>
      </c>
      <c r="J4647">
        <v>4.343</v>
      </c>
      <c r="K4647">
        <v>4.1529999999999996</v>
      </c>
      <c r="L4647">
        <v>23.099</v>
      </c>
    </row>
    <row r="4648" spans="1:12">
      <c r="A4648">
        <v>2014</v>
      </c>
      <c r="B4648">
        <v>5</v>
      </c>
      <c r="C4648">
        <v>27</v>
      </c>
      <c r="D4648" s="30">
        <v>41786</v>
      </c>
      <c r="E4648">
        <v>362.51</v>
      </c>
      <c r="F4648">
        <v>107.65</v>
      </c>
      <c r="G4648">
        <v>7.8490000000000002</v>
      </c>
      <c r="H4648">
        <v>5.4340000000000002</v>
      </c>
      <c r="I4648">
        <v>9.1359999999999992</v>
      </c>
      <c r="J4648">
        <v>4.3390000000000004</v>
      </c>
      <c r="K4648">
        <v>4.1500000000000004</v>
      </c>
      <c r="L4648">
        <v>23.071000000000002</v>
      </c>
    </row>
    <row r="4649" spans="1:12">
      <c r="A4649">
        <v>2014</v>
      </c>
      <c r="B4649">
        <v>5</v>
      </c>
      <c r="C4649">
        <v>28</v>
      </c>
      <c r="D4649" s="30">
        <v>41787</v>
      </c>
      <c r="E4649">
        <v>360.89</v>
      </c>
      <c r="F4649">
        <v>107.14</v>
      </c>
      <c r="G4649">
        <v>7.8490000000000002</v>
      </c>
      <c r="H4649">
        <v>5.431</v>
      </c>
      <c r="I4649">
        <v>9.2530000000000001</v>
      </c>
      <c r="J4649">
        <v>4.3330000000000002</v>
      </c>
      <c r="K4649">
        <v>4.141</v>
      </c>
      <c r="L4649">
        <v>23.012</v>
      </c>
    </row>
    <row r="4650" spans="1:12">
      <c r="A4650">
        <v>2014</v>
      </c>
      <c r="B4650">
        <v>5</v>
      </c>
      <c r="C4650">
        <v>29</v>
      </c>
      <c r="D4650" s="30">
        <v>41788</v>
      </c>
      <c r="E4650">
        <v>360.44</v>
      </c>
      <c r="F4650">
        <v>106.98</v>
      </c>
      <c r="G4650">
        <v>7.8490000000000002</v>
      </c>
      <c r="H4650">
        <v>5.4290000000000003</v>
      </c>
      <c r="I4650">
        <v>9.2949999999999999</v>
      </c>
      <c r="J4650">
        <v>4.3280000000000003</v>
      </c>
      <c r="K4650">
        <v>4.1360000000000001</v>
      </c>
      <c r="L4650">
        <v>22.974</v>
      </c>
    </row>
    <row r="4651" spans="1:12">
      <c r="A4651">
        <v>2014</v>
      </c>
      <c r="B4651">
        <v>5</v>
      </c>
      <c r="C4651">
        <v>30</v>
      </c>
      <c r="D4651" s="30">
        <v>41789</v>
      </c>
      <c r="E4651">
        <v>362.59</v>
      </c>
      <c r="F4651">
        <v>107.61</v>
      </c>
      <c r="G4651">
        <v>7.8490000000000002</v>
      </c>
      <c r="H4651">
        <v>5.4260000000000002</v>
      </c>
      <c r="I4651">
        <v>9.1240000000000006</v>
      </c>
      <c r="J4651">
        <v>4.3390000000000004</v>
      </c>
      <c r="K4651">
        <v>4.1500000000000004</v>
      </c>
      <c r="L4651">
        <v>23.042000000000002</v>
      </c>
    </row>
    <row r="4652" spans="1:12">
      <c r="A4652">
        <v>2014</v>
      </c>
      <c r="B4652">
        <v>6</v>
      </c>
      <c r="C4652">
        <v>2</v>
      </c>
      <c r="D4652" s="30">
        <v>41792</v>
      </c>
      <c r="E4652">
        <v>360.92</v>
      </c>
      <c r="F4652">
        <v>107.06</v>
      </c>
      <c r="G4652">
        <v>7.851</v>
      </c>
      <c r="H4652">
        <v>5.431</v>
      </c>
      <c r="I4652">
        <v>9.2590000000000003</v>
      </c>
      <c r="J4652">
        <v>4.335</v>
      </c>
      <c r="K4652">
        <v>4.1429999999999998</v>
      </c>
      <c r="L4652">
        <v>23.027999999999999</v>
      </c>
    </row>
    <row r="4653" spans="1:12">
      <c r="A4653">
        <v>2014</v>
      </c>
      <c r="B4653">
        <v>6</v>
      </c>
      <c r="C4653">
        <v>3</v>
      </c>
      <c r="D4653" s="30">
        <v>41793</v>
      </c>
      <c r="E4653">
        <v>362.88</v>
      </c>
      <c r="F4653">
        <v>107.63</v>
      </c>
      <c r="G4653">
        <v>7.851</v>
      </c>
      <c r="H4653">
        <v>5.4279999999999999</v>
      </c>
      <c r="I4653">
        <v>9.125</v>
      </c>
      <c r="J4653">
        <v>4.34</v>
      </c>
      <c r="K4653">
        <v>4.1500000000000004</v>
      </c>
      <c r="L4653">
        <v>23.062000000000001</v>
      </c>
    </row>
    <row r="4654" spans="1:12">
      <c r="A4654">
        <v>2014</v>
      </c>
      <c r="B4654">
        <v>6</v>
      </c>
      <c r="C4654">
        <v>4</v>
      </c>
      <c r="D4654" s="30">
        <v>41794</v>
      </c>
      <c r="E4654">
        <v>364.05</v>
      </c>
      <c r="F4654">
        <v>107.96</v>
      </c>
      <c r="G4654">
        <v>7.851</v>
      </c>
      <c r="H4654">
        <v>5.4260000000000002</v>
      </c>
      <c r="I4654">
        <v>9.0570000000000004</v>
      </c>
      <c r="J4654">
        <v>4.3390000000000004</v>
      </c>
      <c r="K4654">
        <v>4.1509999999999998</v>
      </c>
      <c r="L4654">
        <v>23.061</v>
      </c>
    </row>
    <row r="4655" spans="1:12">
      <c r="A4655">
        <v>2014</v>
      </c>
      <c r="B4655">
        <v>6</v>
      </c>
      <c r="C4655">
        <v>5</v>
      </c>
      <c r="D4655" s="30">
        <v>41795</v>
      </c>
      <c r="E4655">
        <v>364.95</v>
      </c>
      <c r="F4655">
        <v>108.21</v>
      </c>
      <c r="G4655">
        <v>7.851</v>
      </c>
      <c r="H4655">
        <v>5.423</v>
      </c>
      <c r="I4655">
        <v>9.0090000000000003</v>
      </c>
      <c r="J4655">
        <v>4.3390000000000004</v>
      </c>
      <c r="K4655">
        <v>4.1520000000000001</v>
      </c>
      <c r="L4655">
        <v>23.053000000000001</v>
      </c>
    </row>
    <row r="4656" spans="1:12">
      <c r="A4656">
        <v>2014</v>
      </c>
      <c r="B4656">
        <v>6</v>
      </c>
      <c r="C4656">
        <v>6</v>
      </c>
      <c r="D4656" s="30">
        <v>41796</v>
      </c>
      <c r="E4656">
        <v>365.79</v>
      </c>
      <c r="F4656">
        <v>108.44</v>
      </c>
      <c r="G4656">
        <v>7.851</v>
      </c>
      <c r="H4656">
        <v>5.42</v>
      </c>
      <c r="I4656">
        <v>8.9629999999999992</v>
      </c>
      <c r="J4656">
        <v>4.3380000000000001</v>
      </c>
      <c r="K4656">
        <v>4.1520000000000001</v>
      </c>
      <c r="L4656">
        <v>23.045000000000002</v>
      </c>
    </row>
    <row r="4657" spans="1:12">
      <c r="A4657">
        <v>2014</v>
      </c>
      <c r="B4657">
        <v>6</v>
      </c>
      <c r="C4657">
        <v>9</v>
      </c>
      <c r="D4657" s="30">
        <v>41799</v>
      </c>
      <c r="E4657">
        <v>364.47</v>
      </c>
      <c r="F4657">
        <v>107.97</v>
      </c>
      <c r="G4657">
        <v>7.851</v>
      </c>
      <c r="H4657">
        <v>5.4119999999999999</v>
      </c>
      <c r="I4657">
        <v>9.0860000000000003</v>
      </c>
      <c r="J4657">
        <v>4.3239999999999998</v>
      </c>
      <c r="K4657">
        <v>4.1360000000000001</v>
      </c>
      <c r="L4657">
        <v>22.931000000000001</v>
      </c>
    </row>
    <row r="4658" spans="1:12">
      <c r="A4658">
        <v>2014</v>
      </c>
      <c r="B4658">
        <v>6</v>
      </c>
      <c r="C4658">
        <v>10</v>
      </c>
      <c r="D4658" s="30">
        <v>41800</v>
      </c>
      <c r="E4658">
        <v>364.15</v>
      </c>
      <c r="F4658">
        <v>107.85</v>
      </c>
      <c r="G4658">
        <v>7.851</v>
      </c>
      <c r="H4658">
        <v>5.4089999999999998</v>
      </c>
      <c r="I4658">
        <v>9.093</v>
      </c>
      <c r="J4658">
        <v>4.3259999999999996</v>
      </c>
      <c r="K4658">
        <v>4.1379999999999999</v>
      </c>
      <c r="L4658">
        <v>22.928999999999998</v>
      </c>
    </row>
    <row r="4659" spans="1:12">
      <c r="A4659">
        <v>2014</v>
      </c>
      <c r="B4659">
        <v>6</v>
      </c>
      <c r="C4659">
        <v>11</v>
      </c>
      <c r="D4659" s="30">
        <v>41801</v>
      </c>
      <c r="E4659">
        <v>364.73</v>
      </c>
      <c r="F4659">
        <v>108</v>
      </c>
      <c r="G4659">
        <v>7.851</v>
      </c>
      <c r="H4659">
        <v>5.4059999999999997</v>
      </c>
      <c r="I4659">
        <v>9.0649999999999995</v>
      </c>
      <c r="J4659">
        <v>4.3239999999999998</v>
      </c>
      <c r="K4659">
        <v>4.1369999999999996</v>
      </c>
      <c r="L4659">
        <v>22.914000000000001</v>
      </c>
    </row>
    <row r="4660" spans="1:12">
      <c r="A4660">
        <v>2014</v>
      </c>
      <c r="B4660">
        <v>6</v>
      </c>
      <c r="C4660">
        <v>12</v>
      </c>
      <c r="D4660" s="30">
        <v>41802</v>
      </c>
      <c r="E4660">
        <v>364.45</v>
      </c>
      <c r="F4660">
        <v>107.89</v>
      </c>
      <c r="G4660">
        <v>7.8650000000000002</v>
      </c>
      <c r="H4660">
        <v>5.5250000000000004</v>
      </c>
      <c r="I4660">
        <v>9.0660000000000007</v>
      </c>
      <c r="J4660">
        <v>4.399</v>
      </c>
      <c r="K4660">
        <v>4.2080000000000002</v>
      </c>
      <c r="L4660">
        <v>23.800999999999998</v>
      </c>
    </row>
    <row r="4661" spans="1:12">
      <c r="A4661">
        <v>2014</v>
      </c>
      <c r="B4661">
        <v>6</v>
      </c>
      <c r="C4661">
        <v>13</v>
      </c>
      <c r="D4661" s="30">
        <v>41803</v>
      </c>
      <c r="E4661">
        <v>366.86</v>
      </c>
      <c r="F4661">
        <v>108.59</v>
      </c>
      <c r="G4661">
        <v>7.8650000000000002</v>
      </c>
      <c r="H4661">
        <v>5.5220000000000002</v>
      </c>
      <c r="I4661">
        <v>8.9179999999999993</v>
      </c>
      <c r="J4661">
        <v>4.4020000000000001</v>
      </c>
      <c r="K4661">
        <v>4.2140000000000004</v>
      </c>
      <c r="L4661">
        <v>23.831</v>
      </c>
    </row>
    <row r="4662" spans="1:12">
      <c r="A4662">
        <v>2014</v>
      </c>
      <c r="B4662">
        <v>6</v>
      </c>
      <c r="C4662">
        <v>16</v>
      </c>
      <c r="D4662" s="30">
        <v>41806</v>
      </c>
      <c r="E4662">
        <v>365.02</v>
      </c>
      <c r="F4662">
        <v>107.96</v>
      </c>
      <c r="G4662">
        <v>7.8650000000000002</v>
      </c>
      <c r="H4662">
        <v>5.5140000000000002</v>
      </c>
      <c r="I4662">
        <v>9.0739999999999998</v>
      </c>
      <c r="J4662">
        <v>4.3869999999999996</v>
      </c>
      <c r="K4662">
        <v>4.1970000000000001</v>
      </c>
      <c r="L4662">
        <v>23.701000000000001</v>
      </c>
    </row>
    <row r="4663" spans="1:12">
      <c r="A4663">
        <v>2014</v>
      </c>
      <c r="B4663">
        <v>6</v>
      </c>
      <c r="C4663">
        <v>17</v>
      </c>
      <c r="D4663" s="30">
        <v>41807</v>
      </c>
      <c r="E4663">
        <v>362.19</v>
      </c>
      <c r="F4663">
        <v>107.08</v>
      </c>
      <c r="G4663">
        <v>7.8650000000000002</v>
      </c>
      <c r="H4663">
        <v>5.5110000000000001</v>
      </c>
      <c r="I4663">
        <v>9.2739999999999991</v>
      </c>
      <c r="J4663">
        <v>4.3760000000000003</v>
      </c>
      <c r="K4663">
        <v>4.1820000000000004</v>
      </c>
      <c r="L4663">
        <v>23.603000000000002</v>
      </c>
    </row>
    <row r="4664" spans="1:12">
      <c r="A4664">
        <v>2014</v>
      </c>
      <c r="B4664">
        <v>6</v>
      </c>
      <c r="C4664">
        <v>18</v>
      </c>
      <c r="D4664" s="30">
        <v>41808</v>
      </c>
      <c r="E4664">
        <v>362.8</v>
      </c>
      <c r="F4664">
        <v>107.24</v>
      </c>
      <c r="G4664">
        <v>7.8650000000000002</v>
      </c>
      <c r="H4664">
        <v>5.508</v>
      </c>
      <c r="I4664">
        <v>9.2439999999999998</v>
      </c>
      <c r="J4664">
        <v>4.3739999999999997</v>
      </c>
      <c r="K4664">
        <v>4.181</v>
      </c>
      <c r="L4664">
        <v>23.59</v>
      </c>
    </row>
    <row r="4665" spans="1:12">
      <c r="A4665">
        <v>2014</v>
      </c>
      <c r="B4665">
        <v>6</v>
      </c>
      <c r="C4665">
        <v>19</v>
      </c>
      <c r="D4665" s="30">
        <v>41809</v>
      </c>
      <c r="E4665">
        <v>363.79</v>
      </c>
      <c r="F4665">
        <v>107.51</v>
      </c>
      <c r="G4665">
        <v>7.8650000000000002</v>
      </c>
      <c r="H4665">
        <v>5.5060000000000002</v>
      </c>
      <c r="I4665">
        <v>9.1890000000000001</v>
      </c>
      <c r="J4665">
        <v>4.3739999999999997</v>
      </c>
      <c r="K4665">
        <v>4.1820000000000004</v>
      </c>
      <c r="L4665">
        <v>23.585999999999999</v>
      </c>
    </row>
    <row r="4666" spans="1:12">
      <c r="A4666">
        <v>2014</v>
      </c>
      <c r="B4666">
        <v>6</v>
      </c>
      <c r="C4666">
        <v>20</v>
      </c>
      <c r="D4666" s="30">
        <v>41810</v>
      </c>
      <c r="E4666">
        <v>361.38</v>
      </c>
      <c r="F4666">
        <v>106.76</v>
      </c>
      <c r="G4666">
        <v>7.8650000000000002</v>
      </c>
      <c r="H4666">
        <v>5.5030000000000001</v>
      </c>
      <c r="I4666">
        <v>9.3629999999999995</v>
      </c>
      <c r="J4666">
        <v>4.3639999999999999</v>
      </c>
      <c r="K4666">
        <v>4.1689999999999996</v>
      </c>
      <c r="L4666">
        <v>23.498000000000001</v>
      </c>
    </row>
    <row r="4667" spans="1:12">
      <c r="A4667">
        <v>2014</v>
      </c>
      <c r="B4667">
        <v>6</v>
      </c>
      <c r="C4667">
        <v>23</v>
      </c>
      <c r="D4667" s="30">
        <v>41813</v>
      </c>
      <c r="E4667">
        <v>362.99</v>
      </c>
      <c r="F4667">
        <v>107.17</v>
      </c>
      <c r="G4667">
        <v>7.8650000000000002</v>
      </c>
      <c r="H4667">
        <v>5.4950000000000001</v>
      </c>
      <c r="I4667">
        <v>9.2880000000000003</v>
      </c>
      <c r="J4667">
        <v>4.359</v>
      </c>
      <c r="K4667">
        <v>4.165</v>
      </c>
      <c r="L4667">
        <v>23.452000000000002</v>
      </c>
    </row>
    <row r="4668" spans="1:12">
      <c r="A4668">
        <v>2014</v>
      </c>
      <c r="B4668">
        <v>6</v>
      </c>
      <c r="C4668">
        <v>24</v>
      </c>
      <c r="D4668" s="30">
        <v>41814</v>
      </c>
      <c r="E4668">
        <v>366.41</v>
      </c>
      <c r="F4668">
        <v>108.18</v>
      </c>
      <c r="G4668">
        <v>7.8650000000000002</v>
      </c>
      <c r="H4668">
        <v>5.492</v>
      </c>
      <c r="I4668">
        <v>9.07</v>
      </c>
      <c r="J4668">
        <v>4.3650000000000002</v>
      </c>
      <c r="K4668">
        <v>4.1760000000000002</v>
      </c>
      <c r="L4668">
        <v>23.507000000000001</v>
      </c>
    </row>
    <row r="4669" spans="1:12">
      <c r="A4669">
        <v>2014</v>
      </c>
      <c r="B4669">
        <v>6</v>
      </c>
      <c r="C4669">
        <v>25</v>
      </c>
      <c r="D4669" s="30">
        <v>41815</v>
      </c>
      <c r="E4669">
        <v>362.47</v>
      </c>
      <c r="F4669">
        <v>106.97</v>
      </c>
      <c r="G4669">
        <v>7.8650000000000002</v>
      </c>
      <c r="H4669">
        <v>5.4889999999999999</v>
      </c>
      <c r="I4669">
        <v>9.3469999999999995</v>
      </c>
      <c r="J4669">
        <v>4.351</v>
      </c>
      <c r="K4669">
        <v>4.1559999999999997</v>
      </c>
      <c r="L4669">
        <v>23.382999999999999</v>
      </c>
    </row>
    <row r="4670" spans="1:12">
      <c r="A4670">
        <v>2014</v>
      </c>
      <c r="B4670">
        <v>6</v>
      </c>
      <c r="C4670">
        <v>26</v>
      </c>
      <c r="D4670" s="30">
        <v>41816</v>
      </c>
      <c r="E4670">
        <v>363.37</v>
      </c>
      <c r="F4670">
        <v>107.22</v>
      </c>
      <c r="G4670">
        <v>7.8650000000000002</v>
      </c>
      <c r="H4670">
        <v>5.4859999999999998</v>
      </c>
      <c r="I4670">
        <v>9.298</v>
      </c>
      <c r="J4670">
        <v>4.3499999999999996</v>
      </c>
      <c r="K4670">
        <v>4.157</v>
      </c>
      <c r="L4670">
        <v>23.376000000000001</v>
      </c>
    </row>
    <row r="4671" spans="1:12">
      <c r="A4671">
        <v>2014</v>
      </c>
      <c r="B4671">
        <v>6</v>
      </c>
      <c r="C4671">
        <v>27</v>
      </c>
      <c r="D4671" s="30">
        <v>41817</v>
      </c>
      <c r="E4671">
        <v>363.12</v>
      </c>
      <c r="F4671">
        <v>107.12</v>
      </c>
      <c r="G4671">
        <v>7.8650000000000002</v>
      </c>
      <c r="H4671">
        <v>5.4829999999999997</v>
      </c>
      <c r="I4671">
        <v>9.3190000000000008</v>
      </c>
      <c r="J4671">
        <v>4.3479999999999999</v>
      </c>
      <c r="K4671">
        <v>4.1539999999999999</v>
      </c>
      <c r="L4671">
        <v>23.352</v>
      </c>
    </row>
    <row r="4672" spans="1:12">
      <c r="A4672">
        <v>2014</v>
      </c>
      <c r="B4672">
        <v>6</v>
      </c>
      <c r="C4672">
        <v>30</v>
      </c>
      <c r="D4672" s="30">
        <v>41820</v>
      </c>
      <c r="E4672">
        <v>362.57</v>
      </c>
      <c r="F4672">
        <v>106.88</v>
      </c>
      <c r="G4672">
        <v>7.8650000000000002</v>
      </c>
      <c r="H4672">
        <v>5.4749999999999996</v>
      </c>
      <c r="I4672">
        <v>9.391</v>
      </c>
      <c r="J4672">
        <v>4.3360000000000003</v>
      </c>
      <c r="K4672">
        <v>4.1420000000000003</v>
      </c>
      <c r="L4672">
        <v>23.253</v>
      </c>
    </row>
    <row r="4673" spans="1:12">
      <c r="A4673">
        <v>2014</v>
      </c>
      <c r="B4673">
        <v>7</v>
      </c>
      <c r="C4673">
        <v>1</v>
      </c>
      <c r="D4673" s="30">
        <v>41821</v>
      </c>
      <c r="E4673">
        <v>362.92</v>
      </c>
      <c r="F4673">
        <v>106.96</v>
      </c>
      <c r="G4673">
        <v>7.8650000000000002</v>
      </c>
      <c r="H4673">
        <v>5.4720000000000004</v>
      </c>
      <c r="I4673">
        <v>9.3789999999999996</v>
      </c>
      <c r="J4673">
        <v>4.3339999999999996</v>
      </c>
      <c r="K4673">
        <v>4.1399999999999997</v>
      </c>
      <c r="L4673">
        <v>23.234000000000002</v>
      </c>
    </row>
    <row r="4674" spans="1:12">
      <c r="A4674">
        <v>2014</v>
      </c>
      <c r="B4674">
        <v>7</v>
      </c>
      <c r="C4674">
        <v>2</v>
      </c>
      <c r="D4674" s="30">
        <v>41822</v>
      </c>
      <c r="E4674">
        <v>364.26</v>
      </c>
      <c r="F4674">
        <v>107.34</v>
      </c>
      <c r="G4674">
        <v>7.8650000000000002</v>
      </c>
      <c r="H4674">
        <v>5.47</v>
      </c>
      <c r="I4674">
        <v>9.2379999999999995</v>
      </c>
      <c r="J4674">
        <v>4.3479999999999999</v>
      </c>
      <c r="K4674">
        <v>4.1559999999999997</v>
      </c>
      <c r="L4674">
        <v>23.318999999999999</v>
      </c>
    </row>
    <row r="4675" spans="1:12">
      <c r="A4675">
        <v>2014</v>
      </c>
      <c r="B4675">
        <v>7</v>
      </c>
      <c r="C4675">
        <v>3</v>
      </c>
      <c r="D4675" s="30">
        <v>41823</v>
      </c>
      <c r="E4675">
        <v>366.11</v>
      </c>
      <c r="F4675">
        <v>107.87</v>
      </c>
      <c r="G4675">
        <v>7.8680000000000003</v>
      </c>
      <c r="H4675">
        <v>5.47</v>
      </c>
      <c r="I4675">
        <v>9.1029999999999998</v>
      </c>
      <c r="J4675">
        <v>4.3570000000000002</v>
      </c>
      <c r="K4675">
        <v>4.1680000000000001</v>
      </c>
      <c r="L4675">
        <v>23.379000000000001</v>
      </c>
    </row>
    <row r="4676" spans="1:12">
      <c r="A4676">
        <v>2014</v>
      </c>
      <c r="B4676">
        <v>7</v>
      </c>
      <c r="C4676">
        <v>4</v>
      </c>
      <c r="D4676" s="30">
        <v>41824</v>
      </c>
      <c r="E4676">
        <v>367.09</v>
      </c>
      <c r="F4676">
        <v>108.14</v>
      </c>
      <c r="G4676">
        <v>7.8639999999999999</v>
      </c>
      <c r="H4676">
        <v>5.5179999999999998</v>
      </c>
      <c r="I4676">
        <v>9.0549999999999997</v>
      </c>
      <c r="J4676">
        <v>4.3899999999999997</v>
      </c>
      <c r="K4676">
        <v>4.2</v>
      </c>
      <c r="L4676">
        <v>23.695</v>
      </c>
    </row>
    <row r="4677" spans="1:12">
      <c r="A4677">
        <v>2014</v>
      </c>
      <c r="B4677">
        <v>7</v>
      </c>
      <c r="C4677">
        <v>7</v>
      </c>
      <c r="D4677" s="30">
        <v>41827</v>
      </c>
      <c r="E4677">
        <v>365.06</v>
      </c>
      <c r="F4677">
        <v>107.46</v>
      </c>
      <c r="G4677">
        <v>7.8639999999999999</v>
      </c>
      <c r="H4677">
        <v>5.51</v>
      </c>
      <c r="I4677">
        <v>9.2240000000000002</v>
      </c>
      <c r="J4677">
        <v>4.375</v>
      </c>
      <c r="K4677">
        <v>4.1820000000000004</v>
      </c>
      <c r="L4677">
        <v>23.561</v>
      </c>
    </row>
    <row r="4678" spans="1:12">
      <c r="A4678">
        <v>2014</v>
      </c>
      <c r="B4678">
        <v>7</v>
      </c>
      <c r="C4678">
        <v>8</v>
      </c>
      <c r="D4678" s="30">
        <v>41828</v>
      </c>
      <c r="E4678">
        <v>368.32</v>
      </c>
      <c r="F4678">
        <v>108.41</v>
      </c>
      <c r="G4678">
        <v>7.8639999999999999</v>
      </c>
      <c r="H4678">
        <v>5.5069999999999997</v>
      </c>
      <c r="I4678">
        <v>9.0190000000000001</v>
      </c>
      <c r="J4678">
        <v>4.3810000000000002</v>
      </c>
      <c r="K4678">
        <v>4.1920000000000002</v>
      </c>
      <c r="L4678">
        <v>23.611000000000001</v>
      </c>
    </row>
    <row r="4679" spans="1:12">
      <c r="A4679">
        <v>2014</v>
      </c>
      <c r="B4679">
        <v>7</v>
      </c>
      <c r="C4679">
        <v>9</v>
      </c>
      <c r="D4679" s="30">
        <v>41829</v>
      </c>
      <c r="E4679">
        <v>365.84</v>
      </c>
      <c r="F4679">
        <v>107.64</v>
      </c>
      <c r="G4679">
        <v>7.8650000000000002</v>
      </c>
      <c r="H4679">
        <v>5.5110000000000001</v>
      </c>
      <c r="I4679">
        <v>9.1280000000000001</v>
      </c>
      <c r="J4679">
        <v>4.3899999999999997</v>
      </c>
      <c r="K4679">
        <v>4.1980000000000004</v>
      </c>
      <c r="L4679">
        <v>23.664999999999999</v>
      </c>
    </row>
    <row r="4680" spans="1:12">
      <c r="A4680">
        <v>2014</v>
      </c>
      <c r="B4680">
        <v>7</v>
      </c>
      <c r="C4680">
        <v>10</v>
      </c>
      <c r="D4680" s="30">
        <v>41830</v>
      </c>
      <c r="E4680">
        <v>367.18</v>
      </c>
      <c r="F4680">
        <v>108.02</v>
      </c>
      <c r="G4680">
        <v>7.8559999999999999</v>
      </c>
      <c r="H4680">
        <v>5.6890000000000001</v>
      </c>
      <c r="I4680">
        <v>9.0719999999999992</v>
      </c>
      <c r="J4680">
        <v>4.51</v>
      </c>
      <c r="K4680">
        <v>4.3140000000000001</v>
      </c>
      <c r="L4680">
        <v>24.803000000000001</v>
      </c>
    </row>
    <row r="4681" spans="1:12">
      <c r="A4681">
        <v>2014</v>
      </c>
      <c r="B4681">
        <v>7</v>
      </c>
      <c r="C4681">
        <v>11</v>
      </c>
      <c r="D4681" s="30">
        <v>41831</v>
      </c>
      <c r="E4681">
        <v>367.33</v>
      </c>
      <c r="F4681">
        <v>108.04</v>
      </c>
      <c r="G4681">
        <v>7.8559999999999999</v>
      </c>
      <c r="H4681">
        <v>5.6859999999999999</v>
      </c>
      <c r="I4681">
        <v>9.0730000000000004</v>
      </c>
      <c r="J4681">
        <v>4.5069999999999997</v>
      </c>
      <c r="K4681">
        <v>4.3120000000000003</v>
      </c>
      <c r="L4681">
        <v>24.777999999999999</v>
      </c>
    </row>
    <row r="4682" spans="1:12">
      <c r="A4682">
        <v>2014</v>
      </c>
      <c r="B4682">
        <v>7</v>
      </c>
      <c r="C4682">
        <v>14</v>
      </c>
      <c r="D4682" s="30">
        <v>41834</v>
      </c>
      <c r="E4682">
        <v>366.78</v>
      </c>
      <c r="F4682">
        <v>107.96</v>
      </c>
      <c r="G4682">
        <v>7.8559999999999999</v>
      </c>
      <c r="H4682">
        <v>5.6779999999999999</v>
      </c>
      <c r="I4682">
        <v>9.0709999999999997</v>
      </c>
      <c r="J4682">
        <v>4.5060000000000002</v>
      </c>
      <c r="K4682">
        <v>4.3099999999999996</v>
      </c>
      <c r="L4682">
        <v>24.74</v>
      </c>
    </row>
    <row r="4683" spans="1:12">
      <c r="A4683">
        <v>2014</v>
      </c>
      <c r="B4683">
        <v>7</v>
      </c>
      <c r="C4683">
        <v>15</v>
      </c>
      <c r="D4683" s="30">
        <v>41835</v>
      </c>
      <c r="E4683">
        <v>364.2</v>
      </c>
      <c r="F4683">
        <v>107.16</v>
      </c>
      <c r="G4683">
        <v>7.8559999999999999</v>
      </c>
      <c r="H4683">
        <v>5.6749999999999998</v>
      </c>
      <c r="I4683">
        <v>9.2490000000000006</v>
      </c>
      <c r="J4683">
        <v>4.4960000000000004</v>
      </c>
      <c r="K4683">
        <v>4.2969999999999997</v>
      </c>
      <c r="L4683">
        <v>24.651</v>
      </c>
    </row>
    <row r="4684" spans="1:12">
      <c r="A4684">
        <v>2014</v>
      </c>
      <c r="B4684">
        <v>7</v>
      </c>
      <c r="C4684">
        <v>16</v>
      </c>
      <c r="D4684" s="30">
        <v>41836</v>
      </c>
      <c r="E4684">
        <v>364.92</v>
      </c>
      <c r="F4684">
        <v>107.35</v>
      </c>
      <c r="G4684">
        <v>7.8559999999999999</v>
      </c>
      <c r="H4684">
        <v>5.6719999999999997</v>
      </c>
      <c r="I4684">
        <v>9.1549999999999994</v>
      </c>
      <c r="J4684">
        <v>4.508</v>
      </c>
      <c r="K4684">
        <v>4.3109999999999999</v>
      </c>
      <c r="L4684">
        <v>24.721</v>
      </c>
    </row>
    <row r="4685" spans="1:12">
      <c r="A4685">
        <v>2014</v>
      </c>
      <c r="B4685">
        <v>7</v>
      </c>
      <c r="C4685">
        <v>17</v>
      </c>
      <c r="D4685" s="30">
        <v>41837</v>
      </c>
      <c r="E4685">
        <v>364.02</v>
      </c>
      <c r="F4685">
        <v>107.06</v>
      </c>
      <c r="G4685">
        <v>7.8559999999999999</v>
      </c>
      <c r="H4685">
        <v>5.67</v>
      </c>
      <c r="I4685">
        <v>9.2249999999999996</v>
      </c>
      <c r="J4685">
        <v>4.5019999999999998</v>
      </c>
      <c r="K4685">
        <v>4.3040000000000003</v>
      </c>
      <c r="L4685">
        <v>24.670999999999999</v>
      </c>
    </row>
    <row r="4686" spans="1:12">
      <c r="A4686">
        <v>2014</v>
      </c>
      <c r="B4686">
        <v>7</v>
      </c>
      <c r="C4686">
        <v>18</v>
      </c>
      <c r="D4686" s="30">
        <v>41838</v>
      </c>
      <c r="E4686">
        <v>366.58</v>
      </c>
      <c r="F4686">
        <v>107.8</v>
      </c>
      <c r="G4686">
        <v>7.8559999999999999</v>
      </c>
      <c r="H4686">
        <v>5.6669999999999998</v>
      </c>
      <c r="I4686">
        <v>9.0709999999999997</v>
      </c>
      <c r="J4686">
        <v>4.5060000000000002</v>
      </c>
      <c r="K4686">
        <v>4.3099999999999996</v>
      </c>
      <c r="L4686">
        <v>24.701000000000001</v>
      </c>
    </row>
    <row r="4687" spans="1:12">
      <c r="A4687">
        <v>2014</v>
      </c>
      <c r="B4687">
        <v>7</v>
      </c>
      <c r="C4687">
        <v>21</v>
      </c>
      <c r="D4687" s="30">
        <v>41841</v>
      </c>
      <c r="E4687">
        <v>365.79</v>
      </c>
      <c r="F4687">
        <v>107.49</v>
      </c>
      <c r="G4687">
        <v>7.8559999999999999</v>
      </c>
      <c r="H4687">
        <v>5.6589999999999998</v>
      </c>
      <c r="I4687">
        <v>9.1549999999999994</v>
      </c>
      <c r="J4687">
        <v>4.4939999999999998</v>
      </c>
      <c r="K4687">
        <v>4.2969999999999997</v>
      </c>
      <c r="L4687">
        <v>24.596</v>
      </c>
    </row>
    <row r="4688" spans="1:12">
      <c r="A4688">
        <v>2014</v>
      </c>
      <c r="B4688">
        <v>7</v>
      </c>
      <c r="C4688">
        <v>22</v>
      </c>
      <c r="D4688" s="30">
        <v>41842</v>
      </c>
      <c r="E4688">
        <v>366.98</v>
      </c>
      <c r="F4688">
        <v>107.82</v>
      </c>
      <c r="G4688">
        <v>7.8559999999999999</v>
      </c>
      <c r="H4688">
        <v>5.6559999999999997</v>
      </c>
      <c r="I4688">
        <v>9.0890000000000004</v>
      </c>
      <c r="J4688">
        <v>4.4939999999999998</v>
      </c>
      <c r="K4688">
        <v>4.2990000000000004</v>
      </c>
      <c r="L4688">
        <v>24.594999999999999</v>
      </c>
    </row>
    <row r="4689" spans="1:12">
      <c r="A4689">
        <v>2014</v>
      </c>
      <c r="B4689">
        <v>7</v>
      </c>
      <c r="C4689">
        <v>23</v>
      </c>
      <c r="D4689" s="30">
        <v>41843</v>
      </c>
      <c r="E4689">
        <v>367.76</v>
      </c>
      <c r="F4689">
        <v>108.03</v>
      </c>
      <c r="G4689">
        <v>7.859</v>
      </c>
      <c r="H4689">
        <v>5.6580000000000004</v>
      </c>
      <c r="I4689">
        <v>9.0489999999999995</v>
      </c>
      <c r="J4689">
        <v>4.4960000000000004</v>
      </c>
      <c r="K4689">
        <v>4.3019999999999996</v>
      </c>
      <c r="L4689">
        <v>24.620999999999999</v>
      </c>
    </row>
    <row r="4690" spans="1:12">
      <c r="A4690">
        <v>2014</v>
      </c>
      <c r="B4690">
        <v>7</v>
      </c>
      <c r="C4690">
        <v>24</v>
      </c>
      <c r="D4690" s="30">
        <v>41844</v>
      </c>
      <c r="E4690">
        <v>369.77</v>
      </c>
      <c r="F4690">
        <v>108.61</v>
      </c>
      <c r="G4690">
        <v>7.859</v>
      </c>
      <c r="H4690">
        <v>5.6559999999999997</v>
      </c>
      <c r="I4690">
        <v>8.9309999999999992</v>
      </c>
      <c r="J4690">
        <v>4.4989999999999997</v>
      </c>
      <c r="K4690">
        <v>4.306</v>
      </c>
      <c r="L4690">
        <v>24.638999999999999</v>
      </c>
    </row>
    <row r="4691" spans="1:12">
      <c r="A4691">
        <v>2014</v>
      </c>
      <c r="B4691">
        <v>7</v>
      </c>
      <c r="C4691">
        <v>25</v>
      </c>
      <c r="D4691" s="30">
        <v>41845</v>
      </c>
      <c r="E4691">
        <v>370.16</v>
      </c>
      <c r="F4691">
        <v>108.7</v>
      </c>
      <c r="G4691">
        <v>7.859</v>
      </c>
      <c r="H4691">
        <v>5.6529999999999996</v>
      </c>
      <c r="I4691">
        <v>8.9169999999999998</v>
      </c>
      <c r="J4691">
        <v>4.4960000000000004</v>
      </c>
      <c r="K4691">
        <v>4.3049999999999997</v>
      </c>
      <c r="L4691">
        <v>24.619</v>
      </c>
    </row>
    <row r="4692" spans="1:12">
      <c r="A4692">
        <v>2014</v>
      </c>
      <c r="B4692">
        <v>7</v>
      </c>
      <c r="C4692">
        <v>28</v>
      </c>
      <c r="D4692" s="30">
        <v>41848</v>
      </c>
      <c r="E4692">
        <v>369.94</v>
      </c>
      <c r="F4692">
        <v>108.56</v>
      </c>
      <c r="G4692">
        <v>7.859</v>
      </c>
      <c r="H4692">
        <v>5.6449999999999996</v>
      </c>
      <c r="I4692">
        <v>8.9629999999999992</v>
      </c>
      <c r="J4692">
        <v>4.4870000000000001</v>
      </c>
      <c r="K4692">
        <v>4.2939999999999996</v>
      </c>
      <c r="L4692">
        <v>24.529</v>
      </c>
    </row>
    <row r="4693" spans="1:12">
      <c r="A4693">
        <v>2014</v>
      </c>
      <c r="B4693">
        <v>7</v>
      </c>
      <c r="C4693">
        <v>30</v>
      </c>
      <c r="D4693" s="30">
        <v>41850</v>
      </c>
      <c r="E4693">
        <v>367.88</v>
      </c>
      <c r="F4693">
        <v>107.9</v>
      </c>
      <c r="G4693">
        <v>7.859</v>
      </c>
      <c r="H4693">
        <v>5.64</v>
      </c>
      <c r="I4693">
        <v>9.1180000000000003</v>
      </c>
      <c r="J4693">
        <v>4.4749999999999996</v>
      </c>
      <c r="K4693">
        <v>4.2789999999999999</v>
      </c>
      <c r="L4693">
        <v>24.423999999999999</v>
      </c>
    </row>
    <row r="4694" spans="1:12">
      <c r="A4694">
        <v>2014</v>
      </c>
      <c r="B4694">
        <v>7</v>
      </c>
      <c r="C4694">
        <v>31</v>
      </c>
      <c r="D4694" s="30">
        <v>41851</v>
      </c>
      <c r="E4694">
        <v>368.95</v>
      </c>
      <c r="F4694">
        <v>108.2</v>
      </c>
      <c r="G4694">
        <v>7.859</v>
      </c>
      <c r="H4694">
        <v>5.6369999999999996</v>
      </c>
      <c r="I4694">
        <v>9.0589999999999993</v>
      </c>
      <c r="J4694">
        <v>4.4740000000000002</v>
      </c>
      <c r="K4694">
        <v>4.28</v>
      </c>
      <c r="L4694">
        <v>24.42</v>
      </c>
    </row>
    <row r="4695" spans="1:12">
      <c r="A4695">
        <v>2014</v>
      </c>
      <c r="B4695">
        <v>8</v>
      </c>
      <c r="C4695">
        <v>1</v>
      </c>
      <c r="D4695" s="30">
        <v>41852</v>
      </c>
      <c r="E4695">
        <v>368.19</v>
      </c>
      <c r="F4695">
        <v>107.97</v>
      </c>
      <c r="G4695">
        <v>7.859</v>
      </c>
      <c r="H4695">
        <v>5.6369999999999996</v>
      </c>
      <c r="I4695">
        <v>9.1080000000000005</v>
      </c>
      <c r="J4695">
        <v>4.4720000000000004</v>
      </c>
      <c r="K4695">
        <v>4.2770000000000001</v>
      </c>
      <c r="L4695">
        <v>24.402999999999999</v>
      </c>
    </row>
    <row r="4696" spans="1:12">
      <c r="A4696">
        <v>2014</v>
      </c>
      <c r="B4696">
        <v>8</v>
      </c>
      <c r="C4696">
        <v>4</v>
      </c>
      <c r="D4696" s="30">
        <v>41855</v>
      </c>
      <c r="E4696">
        <v>367.37</v>
      </c>
      <c r="F4696">
        <v>108.1</v>
      </c>
      <c r="G4696">
        <v>7.8730000000000002</v>
      </c>
      <c r="H4696">
        <v>5.77</v>
      </c>
      <c r="I4696">
        <v>9.0280000000000005</v>
      </c>
      <c r="J4696">
        <v>4.5629999999999997</v>
      </c>
      <c r="K4696">
        <v>4.3659999999999997</v>
      </c>
      <c r="L4696">
        <v>25.466000000000001</v>
      </c>
    </row>
    <row r="4697" spans="1:12">
      <c r="A4697">
        <v>2014</v>
      </c>
      <c r="B4697">
        <v>8</v>
      </c>
      <c r="C4697">
        <v>5</v>
      </c>
      <c r="D4697" s="30">
        <v>41856</v>
      </c>
      <c r="E4697">
        <v>363.44</v>
      </c>
      <c r="F4697">
        <v>106.9</v>
      </c>
      <c r="G4697">
        <v>7.8730000000000002</v>
      </c>
      <c r="H4697">
        <v>5.7670000000000003</v>
      </c>
      <c r="I4697">
        <v>9.2899999999999991</v>
      </c>
      <c r="J4697">
        <v>4.5490000000000004</v>
      </c>
      <c r="K4697">
        <v>4.3470000000000004</v>
      </c>
      <c r="L4697">
        <v>25.34</v>
      </c>
    </row>
    <row r="4698" spans="1:12">
      <c r="A4698">
        <v>2014</v>
      </c>
      <c r="B4698">
        <v>8</v>
      </c>
      <c r="C4698">
        <v>6</v>
      </c>
      <c r="D4698" s="30">
        <v>41857</v>
      </c>
      <c r="E4698">
        <v>365.25</v>
      </c>
      <c r="F4698">
        <v>107.42</v>
      </c>
      <c r="G4698">
        <v>7.8730000000000002</v>
      </c>
      <c r="H4698">
        <v>5.7640000000000002</v>
      </c>
      <c r="I4698">
        <v>9.1850000000000005</v>
      </c>
      <c r="J4698">
        <v>4.5510000000000002</v>
      </c>
      <c r="K4698">
        <v>4.351</v>
      </c>
      <c r="L4698">
        <v>25.355</v>
      </c>
    </row>
    <row r="4699" spans="1:12">
      <c r="A4699">
        <v>2014</v>
      </c>
      <c r="B4699">
        <v>8</v>
      </c>
      <c r="C4699">
        <v>7</v>
      </c>
      <c r="D4699" s="30">
        <v>41858</v>
      </c>
      <c r="E4699">
        <v>364.26</v>
      </c>
      <c r="F4699">
        <v>107.1</v>
      </c>
      <c r="G4699">
        <v>7.8730000000000002</v>
      </c>
      <c r="H4699">
        <v>5.7619999999999996</v>
      </c>
      <c r="I4699">
        <v>9.2590000000000003</v>
      </c>
      <c r="J4699">
        <v>4.5439999999999996</v>
      </c>
      <c r="K4699">
        <v>4.343</v>
      </c>
      <c r="L4699">
        <v>25.300999999999998</v>
      </c>
    </row>
    <row r="4700" spans="1:12">
      <c r="A4700">
        <v>2014</v>
      </c>
      <c r="B4700">
        <v>8</v>
      </c>
      <c r="C4700">
        <v>8</v>
      </c>
      <c r="D4700" s="30">
        <v>41859</v>
      </c>
      <c r="E4700">
        <v>362.76</v>
      </c>
      <c r="F4700">
        <v>106.63</v>
      </c>
      <c r="G4700">
        <v>7.8730000000000002</v>
      </c>
      <c r="H4700">
        <v>5.7590000000000003</v>
      </c>
      <c r="I4700">
        <v>9.3670000000000009</v>
      </c>
      <c r="J4700">
        <v>4.5369999999999999</v>
      </c>
      <c r="K4700">
        <v>4.3339999999999996</v>
      </c>
      <c r="L4700">
        <v>25.234999999999999</v>
      </c>
    </row>
    <row r="4701" spans="1:12">
      <c r="A4701">
        <v>2014</v>
      </c>
      <c r="B4701">
        <v>8</v>
      </c>
      <c r="C4701">
        <v>11</v>
      </c>
      <c r="D4701" s="30">
        <v>41862</v>
      </c>
      <c r="E4701">
        <v>367.88</v>
      </c>
      <c r="F4701">
        <v>108.12</v>
      </c>
      <c r="G4701">
        <v>7.8730000000000002</v>
      </c>
      <c r="H4701">
        <v>5.75</v>
      </c>
      <c r="I4701">
        <v>9.0559999999999992</v>
      </c>
      <c r="J4701">
        <v>4.5439999999999996</v>
      </c>
      <c r="K4701">
        <v>4.3470000000000004</v>
      </c>
      <c r="L4701">
        <v>25.286999999999999</v>
      </c>
    </row>
    <row r="4702" spans="1:12">
      <c r="A4702">
        <v>2014</v>
      </c>
      <c r="B4702">
        <v>8</v>
      </c>
      <c r="C4702">
        <v>12</v>
      </c>
      <c r="D4702" s="30">
        <v>41863</v>
      </c>
      <c r="E4702">
        <v>362.9</v>
      </c>
      <c r="F4702">
        <v>106.6</v>
      </c>
      <c r="G4702">
        <v>7.8730000000000002</v>
      </c>
      <c r="H4702">
        <v>5.7480000000000002</v>
      </c>
      <c r="I4702">
        <v>9.3870000000000005</v>
      </c>
      <c r="J4702">
        <v>4.5259999999999998</v>
      </c>
      <c r="K4702">
        <v>4.3230000000000004</v>
      </c>
      <c r="L4702">
        <v>25.134</v>
      </c>
    </row>
    <row r="4703" spans="1:12">
      <c r="A4703">
        <v>2014</v>
      </c>
      <c r="B4703">
        <v>8</v>
      </c>
      <c r="C4703">
        <v>13</v>
      </c>
      <c r="D4703" s="30">
        <v>41864</v>
      </c>
      <c r="E4703">
        <v>367.76</v>
      </c>
      <c r="F4703">
        <v>108.03</v>
      </c>
      <c r="G4703">
        <v>7.875</v>
      </c>
      <c r="H4703">
        <v>5.7489999999999997</v>
      </c>
      <c r="I4703">
        <v>9.0850000000000009</v>
      </c>
      <c r="J4703">
        <v>4.54</v>
      </c>
      <c r="K4703">
        <v>4.3419999999999996</v>
      </c>
      <c r="L4703">
        <v>25.254000000000001</v>
      </c>
    </row>
    <row r="4704" spans="1:12">
      <c r="A4704">
        <v>2014</v>
      </c>
      <c r="B4704">
        <v>8</v>
      </c>
      <c r="C4704">
        <v>14</v>
      </c>
      <c r="D4704" s="30">
        <v>41865</v>
      </c>
      <c r="E4704">
        <v>368</v>
      </c>
      <c r="F4704">
        <v>108.08</v>
      </c>
      <c r="G4704">
        <v>7.875</v>
      </c>
      <c r="H4704">
        <v>5.7460000000000004</v>
      </c>
      <c r="I4704">
        <v>9.0809999999999995</v>
      </c>
      <c r="J4704">
        <v>4.5369999999999999</v>
      </c>
      <c r="K4704">
        <v>4.34</v>
      </c>
      <c r="L4704">
        <v>25.23</v>
      </c>
    </row>
    <row r="4705" spans="1:12">
      <c r="A4705">
        <v>2014</v>
      </c>
      <c r="B4705">
        <v>8</v>
      </c>
      <c r="C4705">
        <v>19</v>
      </c>
      <c r="D4705" s="30">
        <v>41870</v>
      </c>
      <c r="E4705">
        <v>365.36</v>
      </c>
      <c r="F4705">
        <v>107.37</v>
      </c>
      <c r="G4705">
        <v>7.875</v>
      </c>
      <c r="H4705">
        <v>5.7329999999999997</v>
      </c>
      <c r="I4705">
        <v>9.2170000000000005</v>
      </c>
      <c r="J4705">
        <v>4.5259999999999998</v>
      </c>
      <c r="K4705">
        <v>4.3259999999999996</v>
      </c>
      <c r="L4705">
        <v>25.1</v>
      </c>
    </row>
    <row r="4706" spans="1:12">
      <c r="A4706">
        <v>2014</v>
      </c>
      <c r="B4706">
        <v>8</v>
      </c>
      <c r="C4706">
        <v>20</v>
      </c>
      <c r="D4706" s="30">
        <v>41871</v>
      </c>
      <c r="E4706">
        <v>366.31</v>
      </c>
      <c r="F4706">
        <v>107.63</v>
      </c>
      <c r="G4706">
        <v>7.875</v>
      </c>
      <c r="H4706">
        <v>5.73</v>
      </c>
      <c r="I4706">
        <v>9.1669999999999998</v>
      </c>
      <c r="J4706">
        <v>4.5250000000000004</v>
      </c>
      <c r="K4706">
        <v>4.327</v>
      </c>
      <c r="L4706">
        <v>25.094000000000001</v>
      </c>
    </row>
    <row r="4707" spans="1:12">
      <c r="A4707">
        <v>2014</v>
      </c>
      <c r="B4707">
        <v>8</v>
      </c>
      <c r="C4707">
        <v>21</v>
      </c>
      <c r="D4707" s="30">
        <v>41872</v>
      </c>
      <c r="E4707">
        <v>367.73</v>
      </c>
      <c r="F4707">
        <v>108.03</v>
      </c>
      <c r="G4707">
        <v>7.875</v>
      </c>
      <c r="H4707">
        <v>5.7270000000000003</v>
      </c>
      <c r="I4707">
        <v>9.0869999999999997</v>
      </c>
      <c r="J4707">
        <v>4.5259999999999998</v>
      </c>
      <c r="K4707">
        <v>4.3289999999999997</v>
      </c>
      <c r="L4707">
        <v>25.099</v>
      </c>
    </row>
    <row r="4708" spans="1:12">
      <c r="A4708">
        <v>2014</v>
      </c>
      <c r="B4708">
        <v>8</v>
      </c>
      <c r="C4708">
        <v>22</v>
      </c>
      <c r="D4708" s="30">
        <v>41873</v>
      </c>
      <c r="E4708">
        <v>368.74</v>
      </c>
      <c r="F4708">
        <v>108.31</v>
      </c>
      <c r="G4708">
        <v>7.875</v>
      </c>
      <c r="H4708">
        <v>5.7240000000000002</v>
      </c>
      <c r="I4708">
        <v>9.0340000000000007</v>
      </c>
      <c r="J4708">
        <v>4.5259999999999998</v>
      </c>
      <c r="K4708">
        <v>4.33</v>
      </c>
      <c r="L4708">
        <v>25.094000000000001</v>
      </c>
    </row>
    <row r="4709" spans="1:12">
      <c r="A4709">
        <v>2014</v>
      </c>
      <c r="B4709">
        <v>8</v>
      </c>
      <c r="C4709">
        <v>25</v>
      </c>
      <c r="D4709" s="30">
        <v>41876</v>
      </c>
      <c r="E4709">
        <v>368.26</v>
      </c>
      <c r="F4709">
        <v>108.09</v>
      </c>
      <c r="G4709">
        <v>7.875</v>
      </c>
      <c r="H4709">
        <v>5.7160000000000002</v>
      </c>
      <c r="I4709">
        <v>9.0969999999999995</v>
      </c>
      <c r="J4709">
        <v>4.5140000000000002</v>
      </c>
      <c r="K4709">
        <v>4.3179999999999996</v>
      </c>
      <c r="L4709">
        <v>24.995000000000001</v>
      </c>
    </row>
    <row r="4710" spans="1:12">
      <c r="A4710">
        <v>2014</v>
      </c>
      <c r="B4710">
        <v>8</v>
      </c>
      <c r="C4710">
        <v>26</v>
      </c>
      <c r="D4710" s="30">
        <v>41877</v>
      </c>
      <c r="E4710">
        <v>365.58</v>
      </c>
      <c r="F4710">
        <v>107.26</v>
      </c>
      <c r="G4710">
        <v>7.875</v>
      </c>
      <c r="H4710">
        <v>5.7130000000000001</v>
      </c>
      <c r="I4710">
        <v>9.2810000000000006</v>
      </c>
      <c r="J4710">
        <v>4.5039999999999996</v>
      </c>
      <c r="K4710">
        <v>4.3040000000000003</v>
      </c>
      <c r="L4710">
        <v>24.9</v>
      </c>
    </row>
    <row r="4711" spans="1:12">
      <c r="A4711">
        <v>2014</v>
      </c>
      <c r="B4711">
        <v>8</v>
      </c>
      <c r="C4711">
        <v>27</v>
      </c>
      <c r="D4711" s="30">
        <v>41878</v>
      </c>
      <c r="E4711">
        <v>365.37</v>
      </c>
      <c r="F4711">
        <v>107.17</v>
      </c>
      <c r="G4711">
        <v>7.875</v>
      </c>
      <c r="H4711">
        <v>5.7110000000000003</v>
      </c>
      <c r="I4711">
        <v>9.3059999999999992</v>
      </c>
      <c r="J4711">
        <v>4.5</v>
      </c>
      <c r="K4711">
        <v>4.3</v>
      </c>
      <c r="L4711">
        <v>24.864999999999998</v>
      </c>
    </row>
    <row r="4712" spans="1:12">
      <c r="A4712">
        <v>2014</v>
      </c>
      <c r="B4712">
        <v>8</v>
      </c>
      <c r="C4712">
        <v>28</v>
      </c>
      <c r="D4712" s="30">
        <v>41879</v>
      </c>
      <c r="E4712">
        <v>371.28</v>
      </c>
      <c r="F4712">
        <v>108.91</v>
      </c>
      <c r="G4712">
        <v>7.875</v>
      </c>
      <c r="H4712">
        <v>5.7080000000000002</v>
      </c>
      <c r="I4712">
        <v>8.8849999999999998</v>
      </c>
      <c r="J4712">
        <v>4.5259999999999998</v>
      </c>
      <c r="K4712">
        <v>4.3330000000000002</v>
      </c>
      <c r="L4712">
        <v>25.056000000000001</v>
      </c>
    </row>
    <row r="4713" spans="1:12">
      <c r="A4713">
        <v>2014</v>
      </c>
      <c r="B4713">
        <v>9</v>
      </c>
      <c r="C4713">
        <v>1</v>
      </c>
      <c r="D4713" s="30">
        <v>41883</v>
      </c>
      <c r="E4713">
        <v>368.8</v>
      </c>
      <c r="F4713">
        <v>108.09</v>
      </c>
      <c r="G4713">
        <v>7.8780000000000001</v>
      </c>
      <c r="H4713">
        <v>5.8949999999999996</v>
      </c>
      <c r="I4713">
        <v>9.0779999999999994</v>
      </c>
      <c r="J4713">
        <v>4.6369999999999996</v>
      </c>
      <c r="K4713">
        <v>4.4359999999999999</v>
      </c>
      <c r="L4713">
        <v>26.172000000000001</v>
      </c>
    </row>
    <row r="4714" spans="1:12">
      <c r="A4714">
        <v>2014</v>
      </c>
      <c r="B4714">
        <v>9</v>
      </c>
      <c r="C4714">
        <v>2</v>
      </c>
      <c r="D4714" s="30">
        <v>41884</v>
      </c>
      <c r="E4714">
        <v>367.22</v>
      </c>
      <c r="F4714">
        <v>107.59</v>
      </c>
      <c r="G4714">
        <v>7.8780000000000001</v>
      </c>
      <c r="H4714">
        <v>5.8929999999999998</v>
      </c>
      <c r="I4714">
        <v>9.1869999999999994</v>
      </c>
      <c r="J4714">
        <v>4.6289999999999996</v>
      </c>
      <c r="K4714">
        <v>4.4260000000000002</v>
      </c>
      <c r="L4714">
        <v>26.103999999999999</v>
      </c>
    </row>
    <row r="4715" spans="1:12">
      <c r="A4715">
        <v>2014</v>
      </c>
      <c r="B4715">
        <v>9</v>
      </c>
      <c r="C4715">
        <v>3</v>
      </c>
      <c r="D4715" s="30">
        <v>41885</v>
      </c>
      <c r="E4715">
        <v>368</v>
      </c>
      <c r="F4715">
        <v>107.8</v>
      </c>
      <c r="G4715">
        <v>7.8780000000000001</v>
      </c>
      <c r="H4715">
        <v>5.89</v>
      </c>
      <c r="I4715">
        <v>9.1489999999999991</v>
      </c>
      <c r="J4715">
        <v>4.6280000000000001</v>
      </c>
      <c r="K4715">
        <v>4.4260000000000002</v>
      </c>
      <c r="L4715">
        <v>26.093</v>
      </c>
    </row>
    <row r="4716" spans="1:12">
      <c r="A4716">
        <v>2014</v>
      </c>
      <c r="B4716">
        <v>9</v>
      </c>
      <c r="C4716">
        <v>4</v>
      </c>
      <c r="D4716" s="30">
        <v>41886</v>
      </c>
      <c r="E4716">
        <v>367.22</v>
      </c>
      <c r="F4716">
        <v>107.54</v>
      </c>
      <c r="G4716">
        <v>7.8780000000000001</v>
      </c>
      <c r="H4716">
        <v>5.8869999999999996</v>
      </c>
      <c r="I4716">
        <v>9.2089999999999996</v>
      </c>
      <c r="J4716">
        <v>4.6230000000000002</v>
      </c>
      <c r="K4716">
        <v>4.4189999999999996</v>
      </c>
      <c r="L4716">
        <v>26.045000000000002</v>
      </c>
    </row>
    <row r="4717" spans="1:12">
      <c r="A4717">
        <v>2014</v>
      </c>
      <c r="B4717">
        <v>9</v>
      </c>
      <c r="C4717">
        <v>5</v>
      </c>
      <c r="D4717" s="30">
        <v>41887</v>
      </c>
      <c r="E4717">
        <v>367.01</v>
      </c>
      <c r="F4717">
        <v>107.45</v>
      </c>
      <c r="G4717">
        <v>7.8780000000000001</v>
      </c>
      <c r="H4717">
        <v>5.8840000000000003</v>
      </c>
      <c r="I4717">
        <v>9.2319999999999993</v>
      </c>
      <c r="J4717">
        <v>4.6189999999999998</v>
      </c>
      <c r="K4717">
        <v>4.415</v>
      </c>
      <c r="L4717">
        <v>26.01</v>
      </c>
    </row>
    <row r="4718" spans="1:12">
      <c r="A4718">
        <v>2014</v>
      </c>
      <c r="B4718">
        <v>9</v>
      </c>
      <c r="C4718">
        <v>8</v>
      </c>
      <c r="D4718" s="30">
        <v>41890</v>
      </c>
      <c r="E4718">
        <v>369.57</v>
      </c>
      <c r="F4718">
        <v>108.14</v>
      </c>
      <c r="G4718">
        <v>7.8780000000000001</v>
      </c>
      <c r="H4718">
        <v>5.8760000000000003</v>
      </c>
      <c r="I4718">
        <v>9.1039999999999992</v>
      </c>
      <c r="J4718">
        <v>4.6159999999999997</v>
      </c>
      <c r="K4718">
        <v>4.415</v>
      </c>
      <c r="L4718">
        <v>25.981999999999999</v>
      </c>
    </row>
    <row r="4719" spans="1:12">
      <c r="A4719">
        <v>2014</v>
      </c>
      <c r="B4719">
        <v>9</v>
      </c>
      <c r="C4719">
        <v>9</v>
      </c>
      <c r="D4719" s="30">
        <v>41891</v>
      </c>
      <c r="E4719">
        <v>368.76</v>
      </c>
      <c r="F4719">
        <v>107.87</v>
      </c>
      <c r="G4719">
        <v>7.8780000000000001</v>
      </c>
      <c r="H4719">
        <v>5.8730000000000002</v>
      </c>
      <c r="I4719">
        <v>9.1660000000000004</v>
      </c>
      <c r="J4719">
        <v>4.6109999999999998</v>
      </c>
      <c r="K4719">
        <v>4.4089999999999998</v>
      </c>
      <c r="L4719">
        <v>25.933</v>
      </c>
    </row>
    <row r="4720" spans="1:12">
      <c r="A4720">
        <v>2014</v>
      </c>
      <c r="B4720">
        <v>9</v>
      </c>
      <c r="C4720">
        <v>10</v>
      </c>
      <c r="D4720" s="30">
        <v>41892</v>
      </c>
      <c r="E4720">
        <v>367.49</v>
      </c>
      <c r="F4720">
        <v>107.47</v>
      </c>
      <c r="G4720">
        <v>7.8780000000000001</v>
      </c>
      <c r="H4720">
        <v>5.87</v>
      </c>
      <c r="I4720">
        <v>9.2560000000000002</v>
      </c>
      <c r="J4720">
        <v>4.6040000000000001</v>
      </c>
      <c r="K4720">
        <v>4.4000000000000004</v>
      </c>
      <c r="L4720">
        <v>25.873000000000001</v>
      </c>
    </row>
    <row r="4721" spans="1:12">
      <c r="A4721">
        <v>2014</v>
      </c>
      <c r="B4721">
        <v>9</v>
      </c>
      <c r="C4721">
        <v>11</v>
      </c>
      <c r="D4721" s="30">
        <v>41893</v>
      </c>
      <c r="E4721">
        <v>369.62</v>
      </c>
      <c r="F4721">
        <v>108.08</v>
      </c>
      <c r="G4721">
        <v>7.8780000000000001</v>
      </c>
      <c r="H4721">
        <v>5.8680000000000003</v>
      </c>
      <c r="I4721">
        <v>9.1329999999999991</v>
      </c>
      <c r="J4721">
        <v>4.6070000000000002</v>
      </c>
      <c r="K4721">
        <v>4.4059999999999997</v>
      </c>
      <c r="L4721">
        <v>25.893999999999998</v>
      </c>
    </row>
    <row r="4722" spans="1:12">
      <c r="A4722">
        <v>2014</v>
      </c>
      <c r="B4722">
        <v>9</v>
      </c>
      <c r="C4722">
        <v>12</v>
      </c>
      <c r="D4722" s="30">
        <v>41894</v>
      </c>
      <c r="E4722">
        <v>370.97</v>
      </c>
      <c r="F4722">
        <v>108.46</v>
      </c>
      <c r="G4722">
        <v>7.8780000000000001</v>
      </c>
      <c r="H4722">
        <v>5.8650000000000002</v>
      </c>
      <c r="I4722">
        <v>9.06</v>
      </c>
      <c r="J4722">
        <v>4.6070000000000002</v>
      </c>
      <c r="K4722">
        <v>4.4080000000000004</v>
      </c>
      <c r="L4722">
        <v>25.896999999999998</v>
      </c>
    </row>
    <row r="4723" spans="1:12">
      <c r="A4723">
        <v>2014</v>
      </c>
      <c r="B4723">
        <v>9</v>
      </c>
      <c r="C4723">
        <v>15</v>
      </c>
      <c r="D4723" s="30">
        <v>41897</v>
      </c>
      <c r="E4723">
        <v>371.29</v>
      </c>
      <c r="F4723">
        <v>108.48</v>
      </c>
      <c r="G4723">
        <v>7.8780000000000001</v>
      </c>
      <c r="H4723">
        <v>5.8559999999999999</v>
      </c>
      <c r="I4723">
        <v>9.0719999999999992</v>
      </c>
      <c r="J4723">
        <v>4.5979999999999999</v>
      </c>
      <c r="K4723">
        <v>4.399</v>
      </c>
      <c r="L4723">
        <v>25.815000000000001</v>
      </c>
    </row>
    <row r="4724" spans="1:12">
      <c r="A4724">
        <v>2014</v>
      </c>
      <c r="B4724">
        <v>9</v>
      </c>
      <c r="C4724">
        <v>16</v>
      </c>
      <c r="D4724" s="30">
        <v>41898</v>
      </c>
      <c r="E4724">
        <v>369.5</v>
      </c>
      <c r="F4724">
        <v>107.92</v>
      </c>
      <c r="G4724">
        <v>7.8780000000000001</v>
      </c>
      <c r="H4724">
        <v>5.8540000000000001</v>
      </c>
      <c r="I4724">
        <v>9.1950000000000003</v>
      </c>
      <c r="J4724">
        <v>4.59</v>
      </c>
      <c r="K4724">
        <v>4.3879999999999999</v>
      </c>
      <c r="L4724">
        <v>25.742999999999999</v>
      </c>
    </row>
    <row r="4725" spans="1:12">
      <c r="A4725">
        <v>2014</v>
      </c>
      <c r="B4725">
        <v>9</v>
      </c>
      <c r="C4725">
        <v>17</v>
      </c>
      <c r="D4725" s="30">
        <v>41899</v>
      </c>
      <c r="E4725">
        <v>369.46</v>
      </c>
      <c r="F4725">
        <v>107.88</v>
      </c>
      <c r="G4725">
        <v>7.8780000000000001</v>
      </c>
      <c r="H4725">
        <v>5.851</v>
      </c>
      <c r="I4725">
        <v>9.2089999999999996</v>
      </c>
      <c r="J4725">
        <v>4.5869999999999997</v>
      </c>
      <c r="K4725">
        <v>4.3849999999999998</v>
      </c>
      <c r="L4725">
        <v>25.712</v>
      </c>
    </row>
    <row r="4726" spans="1:12">
      <c r="A4726">
        <v>2014</v>
      </c>
      <c r="B4726">
        <v>9</v>
      </c>
      <c r="C4726">
        <v>18</v>
      </c>
      <c r="D4726" s="30">
        <v>41900</v>
      </c>
      <c r="E4726">
        <v>372.67</v>
      </c>
      <c r="F4726">
        <v>108.81</v>
      </c>
      <c r="G4726">
        <v>7.8780000000000001</v>
      </c>
      <c r="H4726">
        <v>5.8479999999999999</v>
      </c>
      <c r="I4726">
        <v>9.0180000000000007</v>
      </c>
      <c r="J4726">
        <v>4.5919999999999996</v>
      </c>
      <c r="K4726">
        <v>4.3940000000000001</v>
      </c>
      <c r="L4726">
        <v>25.759</v>
      </c>
    </row>
    <row r="4727" spans="1:12">
      <c r="A4727">
        <v>2014</v>
      </c>
      <c r="B4727">
        <v>9</v>
      </c>
      <c r="C4727">
        <v>19</v>
      </c>
      <c r="D4727" s="30">
        <v>41901</v>
      </c>
      <c r="E4727">
        <v>370.93</v>
      </c>
      <c r="F4727">
        <v>108.27</v>
      </c>
      <c r="G4727">
        <v>7.8780000000000001</v>
      </c>
      <c r="H4727">
        <v>5.8449999999999998</v>
      </c>
      <c r="I4727">
        <v>9.1379999999999999</v>
      </c>
      <c r="J4727">
        <v>4.5839999999999996</v>
      </c>
      <c r="K4727">
        <v>4.3840000000000003</v>
      </c>
      <c r="L4727">
        <v>25.687999999999999</v>
      </c>
    </row>
    <row r="4728" spans="1:12">
      <c r="A4728">
        <v>2014</v>
      </c>
      <c r="B4728">
        <v>9</v>
      </c>
      <c r="C4728">
        <v>22</v>
      </c>
      <c r="D4728" s="30">
        <v>41904</v>
      </c>
      <c r="E4728">
        <v>370.87</v>
      </c>
      <c r="F4728">
        <v>108.48</v>
      </c>
      <c r="G4728">
        <v>7.8940000000000001</v>
      </c>
      <c r="H4728">
        <v>5.9790000000000001</v>
      </c>
      <c r="I4728">
        <v>9.0670000000000002</v>
      </c>
      <c r="J4728">
        <v>4.6680000000000001</v>
      </c>
      <c r="K4728">
        <v>4.4660000000000002</v>
      </c>
      <c r="L4728">
        <v>26.725999999999999</v>
      </c>
    </row>
    <row r="4729" spans="1:12">
      <c r="A4729">
        <v>2014</v>
      </c>
      <c r="B4729">
        <v>9</v>
      </c>
      <c r="C4729">
        <v>23</v>
      </c>
      <c r="D4729" s="30">
        <v>41905</v>
      </c>
      <c r="E4729">
        <v>371.21</v>
      </c>
      <c r="F4729">
        <v>108.56</v>
      </c>
      <c r="G4729">
        <v>7.8940000000000001</v>
      </c>
      <c r="H4729">
        <v>5.976</v>
      </c>
      <c r="I4729">
        <v>9.0559999999999992</v>
      </c>
      <c r="J4729">
        <v>4.6660000000000004</v>
      </c>
      <c r="K4729">
        <v>4.4640000000000004</v>
      </c>
      <c r="L4729">
        <v>26.704000000000001</v>
      </c>
    </row>
    <row r="4730" spans="1:12">
      <c r="A4730">
        <v>2014</v>
      </c>
      <c r="B4730">
        <v>9</v>
      </c>
      <c r="C4730">
        <v>24</v>
      </c>
      <c r="D4730" s="30">
        <v>41906</v>
      </c>
      <c r="E4730">
        <v>370.88</v>
      </c>
      <c r="F4730">
        <v>108.44</v>
      </c>
      <c r="G4730">
        <v>7.8940000000000001</v>
      </c>
      <c r="H4730">
        <v>5.9740000000000002</v>
      </c>
      <c r="I4730">
        <v>9.0869999999999997</v>
      </c>
      <c r="J4730">
        <v>4.6619999999999999</v>
      </c>
      <c r="K4730">
        <v>4.4589999999999996</v>
      </c>
      <c r="L4730">
        <v>26.666</v>
      </c>
    </row>
    <row r="4731" spans="1:12">
      <c r="A4731">
        <v>2014</v>
      </c>
      <c r="B4731">
        <v>9</v>
      </c>
      <c r="C4731">
        <v>25</v>
      </c>
      <c r="D4731" s="30">
        <v>41907</v>
      </c>
      <c r="E4731">
        <v>371.18</v>
      </c>
      <c r="F4731">
        <v>108.5</v>
      </c>
      <c r="G4731">
        <v>7.8940000000000001</v>
      </c>
      <c r="H4731">
        <v>5.9710000000000001</v>
      </c>
      <c r="I4731">
        <v>9.0690000000000008</v>
      </c>
      <c r="J4731">
        <v>4.6619999999999999</v>
      </c>
      <c r="K4731">
        <v>4.46</v>
      </c>
      <c r="L4731">
        <v>26.66</v>
      </c>
    </row>
    <row r="4732" spans="1:12">
      <c r="A4732">
        <v>2014</v>
      </c>
      <c r="B4732">
        <v>9</v>
      </c>
      <c r="C4732">
        <v>26</v>
      </c>
      <c r="D4732" s="30">
        <v>41908</v>
      </c>
      <c r="E4732">
        <v>373.36</v>
      </c>
      <c r="F4732">
        <v>109.13</v>
      </c>
      <c r="G4732">
        <v>7.8940000000000001</v>
      </c>
      <c r="H4732">
        <v>5.968</v>
      </c>
      <c r="I4732">
        <v>8.9450000000000003</v>
      </c>
      <c r="J4732">
        <v>4.665</v>
      </c>
      <c r="K4732">
        <v>4.4660000000000002</v>
      </c>
      <c r="L4732">
        <v>26.684999999999999</v>
      </c>
    </row>
    <row r="4733" spans="1:12">
      <c r="A4733">
        <v>2014</v>
      </c>
      <c r="B4733">
        <v>9</v>
      </c>
      <c r="C4733">
        <v>29</v>
      </c>
      <c r="D4733" s="30">
        <v>41911</v>
      </c>
      <c r="E4733">
        <v>371.26</v>
      </c>
      <c r="F4733">
        <v>108.43</v>
      </c>
      <c r="G4733">
        <v>7.8940000000000001</v>
      </c>
      <c r="H4733">
        <v>5.96</v>
      </c>
      <c r="I4733">
        <v>9.1059999999999999</v>
      </c>
      <c r="J4733">
        <v>4.649</v>
      </c>
      <c r="K4733">
        <v>4.4470000000000001</v>
      </c>
      <c r="L4733">
        <v>26.541</v>
      </c>
    </row>
    <row r="4734" spans="1:12">
      <c r="A4734">
        <v>2014</v>
      </c>
      <c r="B4734">
        <v>9</v>
      </c>
      <c r="C4734">
        <v>30</v>
      </c>
      <c r="D4734" s="30">
        <v>41912</v>
      </c>
      <c r="E4734">
        <v>370.68</v>
      </c>
      <c r="F4734">
        <v>108.23</v>
      </c>
      <c r="G4734">
        <v>7.8940000000000001</v>
      </c>
      <c r="H4734">
        <v>5.9569999999999999</v>
      </c>
      <c r="I4734">
        <v>9.1530000000000005</v>
      </c>
      <c r="J4734">
        <v>4.6440000000000001</v>
      </c>
      <c r="K4734">
        <v>4.4409999999999998</v>
      </c>
      <c r="L4734">
        <v>26.497</v>
      </c>
    </row>
    <row r="4735" spans="1:12">
      <c r="A4735">
        <v>2014</v>
      </c>
      <c r="B4735">
        <v>10</v>
      </c>
      <c r="C4735">
        <v>1</v>
      </c>
      <c r="D4735" s="30">
        <v>41913</v>
      </c>
      <c r="E4735">
        <v>372.74</v>
      </c>
      <c r="F4735">
        <v>108.82</v>
      </c>
      <c r="G4735">
        <v>7.8940000000000001</v>
      </c>
      <c r="H4735">
        <v>5.9539999999999997</v>
      </c>
      <c r="I4735">
        <v>9.0359999999999996</v>
      </c>
      <c r="J4735">
        <v>4.6470000000000002</v>
      </c>
      <c r="K4735">
        <v>4.4459999999999997</v>
      </c>
      <c r="L4735">
        <v>26.518000000000001</v>
      </c>
    </row>
    <row r="4736" spans="1:12">
      <c r="A4736">
        <v>2014</v>
      </c>
      <c r="B4736">
        <v>10</v>
      </c>
      <c r="C4736">
        <v>7</v>
      </c>
      <c r="D4736" s="30">
        <v>41919</v>
      </c>
      <c r="E4736">
        <v>370.17</v>
      </c>
      <c r="F4736">
        <v>107.9</v>
      </c>
      <c r="G4736">
        <v>7.8940000000000001</v>
      </c>
      <c r="H4736">
        <v>5.9379999999999997</v>
      </c>
      <c r="I4736">
        <v>9.2609999999999992</v>
      </c>
      <c r="J4736">
        <v>4.62</v>
      </c>
      <c r="K4736">
        <v>4.415</v>
      </c>
      <c r="L4736">
        <v>26.273</v>
      </c>
    </row>
    <row r="4737" spans="1:12">
      <c r="A4737">
        <v>2014</v>
      </c>
      <c r="B4737">
        <v>10</v>
      </c>
      <c r="C4737">
        <v>8</v>
      </c>
      <c r="D4737" s="30">
        <v>41920</v>
      </c>
      <c r="E4737">
        <v>370.73</v>
      </c>
      <c r="F4737">
        <v>108.04</v>
      </c>
      <c r="G4737">
        <v>7.8940000000000001</v>
      </c>
      <c r="H4737">
        <v>5.9349999999999996</v>
      </c>
      <c r="I4737">
        <v>9.2360000000000007</v>
      </c>
      <c r="J4737">
        <v>4.6180000000000003</v>
      </c>
      <c r="K4737">
        <v>4.4139999999999997</v>
      </c>
      <c r="L4737">
        <v>26.257000000000001</v>
      </c>
    </row>
    <row r="4738" spans="1:12">
      <c r="A4738">
        <v>2014</v>
      </c>
      <c r="B4738">
        <v>10</v>
      </c>
      <c r="C4738">
        <v>9</v>
      </c>
      <c r="D4738" s="30">
        <v>41921</v>
      </c>
      <c r="E4738">
        <v>371.01</v>
      </c>
      <c r="F4738">
        <v>108.1</v>
      </c>
      <c r="G4738">
        <v>7.8940000000000001</v>
      </c>
      <c r="H4738">
        <v>5.9320000000000004</v>
      </c>
      <c r="I4738">
        <v>9.2289999999999992</v>
      </c>
      <c r="J4738">
        <v>4.6159999999999997</v>
      </c>
      <c r="K4738">
        <v>4.4119999999999999</v>
      </c>
      <c r="L4738">
        <v>26.234000000000002</v>
      </c>
    </row>
    <row r="4739" spans="1:12">
      <c r="A4739">
        <v>2014</v>
      </c>
      <c r="B4739">
        <v>10</v>
      </c>
      <c r="C4739">
        <v>10</v>
      </c>
      <c r="D4739" s="30">
        <v>41922</v>
      </c>
      <c r="E4739">
        <v>375.21</v>
      </c>
      <c r="F4739">
        <v>109.33</v>
      </c>
      <c r="G4739">
        <v>7.8940000000000001</v>
      </c>
      <c r="H4739">
        <v>5.9290000000000003</v>
      </c>
      <c r="I4739">
        <v>8.9789999999999992</v>
      </c>
      <c r="J4739">
        <v>4.625</v>
      </c>
      <c r="K4739">
        <v>4.4260000000000002</v>
      </c>
      <c r="L4739">
        <v>26.31</v>
      </c>
    </row>
    <row r="4740" spans="1:12">
      <c r="A4740">
        <v>2014</v>
      </c>
      <c r="B4740">
        <v>10</v>
      </c>
      <c r="C4740">
        <v>13</v>
      </c>
      <c r="D4740" s="30">
        <v>41925</v>
      </c>
      <c r="E4740">
        <v>372.32</v>
      </c>
      <c r="F4740">
        <v>108.84</v>
      </c>
      <c r="G4740">
        <v>7.8940000000000001</v>
      </c>
      <c r="H4740">
        <v>5.9210000000000003</v>
      </c>
      <c r="I4740">
        <v>9.0039999999999996</v>
      </c>
      <c r="J4740">
        <v>4.6340000000000003</v>
      </c>
      <c r="K4740">
        <v>4.4349999999999996</v>
      </c>
      <c r="L4740">
        <v>26.33</v>
      </c>
    </row>
    <row r="4741" spans="1:12">
      <c r="A4741">
        <v>2014</v>
      </c>
      <c r="B4741">
        <v>10</v>
      </c>
      <c r="C4741">
        <v>14</v>
      </c>
      <c r="D4741" s="30">
        <v>41926</v>
      </c>
      <c r="E4741">
        <v>372.66</v>
      </c>
      <c r="F4741">
        <v>108.92</v>
      </c>
      <c r="G4741">
        <v>7.8940000000000001</v>
      </c>
      <c r="H4741">
        <v>5.9180000000000001</v>
      </c>
      <c r="I4741">
        <v>8.9939999999999998</v>
      </c>
      <c r="J4741">
        <v>4.6319999999999997</v>
      </c>
      <c r="K4741">
        <v>4.4329999999999998</v>
      </c>
      <c r="L4741">
        <v>26.309000000000001</v>
      </c>
    </row>
    <row r="4742" spans="1:12">
      <c r="A4742">
        <v>2014</v>
      </c>
      <c r="B4742">
        <v>10</v>
      </c>
      <c r="C4742">
        <v>16</v>
      </c>
      <c r="D4742" s="30">
        <v>41928</v>
      </c>
      <c r="E4742">
        <v>373.46</v>
      </c>
      <c r="F4742">
        <v>109.11</v>
      </c>
      <c r="G4742">
        <v>7.8940000000000001</v>
      </c>
      <c r="H4742">
        <v>5.9130000000000003</v>
      </c>
      <c r="I4742">
        <v>8.9600000000000009</v>
      </c>
      <c r="J4742">
        <v>4.6289999999999996</v>
      </c>
      <c r="K4742">
        <v>4.431</v>
      </c>
      <c r="L4742">
        <v>26.276</v>
      </c>
    </row>
    <row r="4743" spans="1:12">
      <c r="A4743">
        <v>2014</v>
      </c>
      <c r="B4743">
        <v>10</v>
      </c>
      <c r="C4743">
        <v>17</v>
      </c>
      <c r="D4743" s="30">
        <v>41929</v>
      </c>
      <c r="E4743">
        <v>373</v>
      </c>
      <c r="F4743">
        <v>108.95</v>
      </c>
      <c r="G4743">
        <v>7.8970000000000002</v>
      </c>
      <c r="H4743">
        <v>5.9329999999999998</v>
      </c>
      <c r="I4743">
        <v>8.9930000000000003</v>
      </c>
      <c r="J4743">
        <v>4.6390000000000002</v>
      </c>
      <c r="K4743">
        <v>4.4390000000000001</v>
      </c>
      <c r="L4743">
        <v>26.411999999999999</v>
      </c>
    </row>
    <row r="4744" spans="1:12">
      <c r="A4744">
        <v>2014</v>
      </c>
      <c r="B4744">
        <v>10</v>
      </c>
      <c r="C4744">
        <v>20</v>
      </c>
      <c r="D4744" s="30">
        <v>41932</v>
      </c>
      <c r="E4744">
        <v>370.06</v>
      </c>
      <c r="F4744">
        <v>108</v>
      </c>
      <c r="G4744">
        <v>7.8970000000000002</v>
      </c>
      <c r="H4744">
        <v>5.9240000000000004</v>
      </c>
      <c r="I4744">
        <v>9.2080000000000002</v>
      </c>
      <c r="J4744">
        <v>4.6210000000000004</v>
      </c>
      <c r="K4744">
        <v>4.4169999999999998</v>
      </c>
      <c r="L4744">
        <v>26.248000000000001</v>
      </c>
    </row>
    <row r="4745" spans="1:12">
      <c r="A4745">
        <v>2014</v>
      </c>
      <c r="B4745">
        <v>10</v>
      </c>
      <c r="C4745">
        <v>21</v>
      </c>
      <c r="D4745" s="30">
        <v>41933</v>
      </c>
      <c r="E4745">
        <v>371.75</v>
      </c>
      <c r="F4745">
        <v>108.48</v>
      </c>
      <c r="G4745">
        <v>7.8970000000000002</v>
      </c>
      <c r="H4745">
        <v>5.9219999999999997</v>
      </c>
      <c r="I4745">
        <v>9.1129999999999995</v>
      </c>
      <c r="J4745">
        <v>4.6219999999999999</v>
      </c>
      <c r="K4745">
        <v>4.4210000000000003</v>
      </c>
      <c r="L4745">
        <v>26.260999999999999</v>
      </c>
    </row>
    <row r="4746" spans="1:12">
      <c r="A4746">
        <v>2014</v>
      </c>
      <c r="B4746">
        <v>10</v>
      </c>
      <c r="C4746">
        <v>22</v>
      </c>
      <c r="D4746" s="30">
        <v>41934</v>
      </c>
      <c r="E4746">
        <v>373.25</v>
      </c>
      <c r="F4746">
        <v>108.9</v>
      </c>
      <c r="G4746">
        <v>7.8970000000000002</v>
      </c>
      <c r="H4746">
        <v>5.9189999999999996</v>
      </c>
      <c r="I4746">
        <v>8.9559999999999995</v>
      </c>
      <c r="J4746">
        <v>4.6420000000000003</v>
      </c>
      <c r="K4746">
        <v>4.4429999999999996</v>
      </c>
      <c r="L4746">
        <v>26.385000000000002</v>
      </c>
    </row>
    <row r="4747" spans="1:12">
      <c r="A4747">
        <v>2014</v>
      </c>
      <c r="B4747">
        <v>10</v>
      </c>
      <c r="C4747">
        <v>27</v>
      </c>
      <c r="D4747" s="30">
        <v>41939</v>
      </c>
      <c r="E4747">
        <v>374.45</v>
      </c>
      <c r="F4747">
        <v>109.14</v>
      </c>
      <c r="G4747">
        <v>7.8970000000000002</v>
      </c>
      <c r="H4747">
        <v>5.9050000000000002</v>
      </c>
      <c r="I4747">
        <v>8.9339999999999993</v>
      </c>
      <c r="J4747">
        <v>4.6289999999999996</v>
      </c>
      <c r="K4747">
        <v>4.431</v>
      </c>
      <c r="L4747">
        <v>26.265000000000001</v>
      </c>
    </row>
    <row r="4748" spans="1:12">
      <c r="A4748">
        <v>2014</v>
      </c>
      <c r="B4748">
        <v>10</v>
      </c>
      <c r="C4748">
        <v>28</v>
      </c>
      <c r="D4748" s="30">
        <v>41940</v>
      </c>
      <c r="E4748">
        <v>372.46</v>
      </c>
      <c r="F4748">
        <v>108.52</v>
      </c>
      <c r="G4748">
        <v>7.8970000000000002</v>
      </c>
      <c r="H4748">
        <v>5.9020000000000001</v>
      </c>
      <c r="I4748">
        <v>9.0679999999999996</v>
      </c>
      <c r="J4748">
        <v>4.62</v>
      </c>
      <c r="K4748">
        <v>4.42</v>
      </c>
      <c r="L4748">
        <v>26.186</v>
      </c>
    </row>
    <row r="4749" spans="1:12">
      <c r="A4749">
        <v>2014</v>
      </c>
      <c r="B4749">
        <v>10</v>
      </c>
      <c r="C4749">
        <v>29</v>
      </c>
      <c r="D4749" s="30">
        <v>41941</v>
      </c>
      <c r="E4749">
        <v>373.01</v>
      </c>
      <c r="F4749">
        <v>108.66</v>
      </c>
      <c r="G4749">
        <v>7.8970000000000002</v>
      </c>
      <c r="H4749">
        <v>5.899</v>
      </c>
      <c r="I4749">
        <v>9.0440000000000005</v>
      </c>
      <c r="J4749">
        <v>4.6189999999999998</v>
      </c>
      <c r="K4749">
        <v>4.4189999999999996</v>
      </c>
      <c r="L4749">
        <v>26.17</v>
      </c>
    </row>
    <row r="4750" spans="1:12">
      <c r="A4750">
        <v>2014</v>
      </c>
      <c r="B4750">
        <v>10</v>
      </c>
      <c r="C4750">
        <v>30</v>
      </c>
      <c r="D4750" s="30">
        <v>41942</v>
      </c>
      <c r="E4750">
        <v>375.71</v>
      </c>
      <c r="F4750">
        <v>109.44</v>
      </c>
      <c r="G4750">
        <v>7.8970000000000002</v>
      </c>
      <c r="H4750">
        <v>5.8970000000000002</v>
      </c>
      <c r="I4750">
        <v>8.8840000000000003</v>
      </c>
      <c r="J4750">
        <v>4.6239999999999997</v>
      </c>
      <c r="K4750">
        <v>4.4279999999999999</v>
      </c>
      <c r="L4750">
        <v>26.213999999999999</v>
      </c>
    </row>
    <row r="4751" spans="1:12">
      <c r="A4751">
        <v>2014</v>
      </c>
      <c r="B4751">
        <v>10</v>
      </c>
      <c r="C4751">
        <v>31</v>
      </c>
      <c r="D4751" s="30">
        <v>41943</v>
      </c>
      <c r="E4751">
        <v>373.41</v>
      </c>
      <c r="F4751">
        <v>108.73</v>
      </c>
      <c r="G4751">
        <v>7.8970000000000002</v>
      </c>
      <c r="H4751">
        <v>5.8940000000000001</v>
      </c>
      <c r="I4751">
        <v>9.0370000000000008</v>
      </c>
      <c r="J4751">
        <v>4.6139999999999999</v>
      </c>
      <c r="K4751">
        <v>4.415</v>
      </c>
      <c r="L4751">
        <v>26.126999999999999</v>
      </c>
    </row>
    <row r="4752" spans="1:12">
      <c r="A4752">
        <v>2014</v>
      </c>
      <c r="B4752">
        <v>11</v>
      </c>
      <c r="C4752">
        <v>3</v>
      </c>
      <c r="D4752" s="30">
        <v>41946</v>
      </c>
      <c r="E4752">
        <v>374.48</v>
      </c>
      <c r="F4752">
        <v>109</v>
      </c>
      <c r="G4752">
        <v>7.8970000000000002</v>
      </c>
      <c r="H4752">
        <v>5.8879999999999999</v>
      </c>
      <c r="I4752">
        <v>8.9339999999999993</v>
      </c>
      <c r="J4752">
        <v>4.625</v>
      </c>
      <c r="K4752">
        <v>4.4279999999999999</v>
      </c>
      <c r="L4752">
        <v>26.183</v>
      </c>
    </row>
    <row r="4753" spans="1:12">
      <c r="A4753">
        <v>2014</v>
      </c>
      <c r="B4753">
        <v>11</v>
      </c>
      <c r="C4753">
        <v>5</v>
      </c>
      <c r="D4753" s="30">
        <v>41948</v>
      </c>
      <c r="E4753">
        <v>375.59</v>
      </c>
      <c r="F4753">
        <v>109.28</v>
      </c>
      <c r="G4753">
        <v>7.8970000000000002</v>
      </c>
      <c r="H4753">
        <v>5.883</v>
      </c>
      <c r="I4753">
        <v>8.8870000000000005</v>
      </c>
      <c r="J4753">
        <v>4.6219999999999999</v>
      </c>
      <c r="K4753">
        <v>4.4249999999999998</v>
      </c>
      <c r="L4753">
        <v>26.15</v>
      </c>
    </row>
    <row r="4754" spans="1:12">
      <c r="A4754">
        <v>2014</v>
      </c>
      <c r="B4754">
        <v>11</v>
      </c>
      <c r="C4754">
        <v>7</v>
      </c>
      <c r="D4754" s="30">
        <v>41950</v>
      </c>
      <c r="E4754">
        <v>376.34</v>
      </c>
      <c r="F4754">
        <v>109.45</v>
      </c>
      <c r="G4754">
        <v>7.8970000000000002</v>
      </c>
      <c r="H4754">
        <v>5.8769999999999998</v>
      </c>
      <c r="I4754">
        <v>8.8620000000000001</v>
      </c>
      <c r="J4754">
        <v>4.6180000000000003</v>
      </c>
      <c r="K4754">
        <v>4.4219999999999997</v>
      </c>
      <c r="L4754">
        <v>26.109000000000002</v>
      </c>
    </row>
    <row r="4755" spans="1:12">
      <c r="A4755">
        <v>2014</v>
      </c>
      <c r="B4755">
        <v>11</v>
      </c>
      <c r="C4755">
        <v>10</v>
      </c>
      <c r="D4755" s="30">
        <v>41953</v>
      </c>
      <c r="E4755">
        <v>376.61</v>
      </c>
      <c r="F4755">
        <v>109.73</v>
      </c>
      <c r="G4755">
        <v>7.8970000000000002</v>
      </c>
      <c r="H4755">
        <v>5.8689999999999998</v>
      </c>
      <c r="I4755">
        <v>8.7629999999999999</v>
      </c>
      <c r="J4755">
        <v>4.625</v>
      </c>
      <c r="K4755">
        <v>4.431</v>
      </c>
      <c r="L4755">
        <v>26.137</v>
      </c>
    </row>
    <row r="4756" spans="1:12">
      <c r="A4756">
        <v>2014</v>
      </c>
      <c r="B4756">
        <v>11</v>
      </c>
      <c r="C4756">
        <v>11</v>
      </c>
      <c r="D4756" s="30">
        <v>41954</v>
      </c>
      <c r="E4756">
        <v>375.91</v>
      </c>
      <c r="F4756">
        <v>109.5</v>
      </c>
      <c r="G4756">
        <v>7.8970000000000002</v>
      </c>
      <c r="H4756">
        <v>5.8659999999999997</v>
      </c>
      <c r="I4756">
        <v>8.8160000000000007</v>
      </c>
      <c r="J4756">
        <v>4.62</v>
      </c>
      <c r="K4756">
        <v>4.4249999999999998</v>
      </c>
      <c r="L4756">
        <v>26.091000000000001</v>
      </c>
    </row>
    <row r="4757" spans="1:12">
      <c r="A4757">
        <v>2014</v>
      </c>
      <c r="B4757">
        <v>11</v>
      </c>
      <c r="C4757">
        <v>12</v>
      </c>
      <c r="D4757" s="30">
        <v>41955</v>
      </c>
      <c r="E4757">
        <v>376.12</v>
      </c>
      <c r="F4757">
        <v>109.54</v>
      </c>
      <c r="G4757">
        <v>7.8970000000000002</v>
      </c>
      <c r="H4757">
        <v>5.8630000000000004</v>
      </c>
      <c r="I4757">
        <v>8.8130000000000006</v>
      </c>
      <c r="J4757">
        <v>4.6180000000000003</v>
      </c>
      <c r="K4757">
        <v>4.423</v>
      </c>
      <c r="L4757">
        <v>26.065999999999999</v>
      </c>
    </row>
    <row r="4758" spans="1:12">
      <c r="A4758">
        <v>2014</v>
      </c>
      <c r="B4758">
        <v>11</v>
      </c>
      <c r="C4758">
        <v>13</v>
      </c>
      <c r="D4758" s="30">
        <v>41956</v>
      </c>
      <c r="E4758">
        <v>377.05</v>
      </c>
      <c r="F4758">
        <v>109.79</v>
      </c>
      <c r="G4758">
        <v>7.8970000000000002</v>
      </c>
      <c r="H4758">
        <v>5.86</v>
      </c>
      <c r="I4758">
        <v>8.766</v>
      </c>
      <c r="J4758">
        <v>4.617</v>
      </c>
      <c r="K4758">
        <v>4.423</v>
      </c>
      <c r="L4758">
        <v>26.059000000000001</v>
      </c>
    </row>
    <row r="4759" spans="1:12">
      <c r="A4759">
        <v>2014</v>
      </c>
      <c r="B4759">
        <v>11</v>
      </c>
      <c r="C4759">
        <v>14</v>
      </c>
      <c r="D4759" s="30">
        <v>41957</v>
      </c>
      <c r="E4759">
        <v>376.3</v>
      </c>
      <c r="F4759">
        <v>109.54</v>
      </c>
      <c r="G4759">
        <v>7.8970000000000002</v>
      </c>
      <c r="H4759">
        <v>5.8579999999999997</v>
      </c>
      <c r="I4759">
        <v>8.7639999999999993</v>
      </c>
      <c r="J4759">
        <v>4.6260000000000003</v>
      </c>
      <c r="K4759">
        <v>4.4320000000000004</v>
      </c>
      <c r="L4759">
        <v>26.100999999999999</v>
      </c>
    </row>
    <row r="4760" spans="1:12">
      <c r="A4760">
        <v>2014</v>
      </c>
      <c r="B4760">
        <v>11</v>
      </c>
      <c r="C4760">
        <v>17</v>
      </c>
      <c r="D4760" s="30">
        <v>41960</v>
      </c>
      <c r="E4760">
        <v>375.46</v>
      </c>
      <c r="F4760">
        <v>109.22</v>
      </c>
      <c r="G4760">
        <v>7.8970000000000002</v>
      </c>
      <c r="H4760">
        <v>5.8490000000000002</v>
      </c>
      <c r="I4760">
        <v>8.8469999999999995</v>
      </c>
      <c r="J4760">
        <v>4.6139999999999999</v>
      </c>
      <c r="K4760">
        <v>4.4189999999999996</v>
      </c>
      <c r="L4760">
        <v>25.992000000000001</v>
      </c>
    </row>
    <row r="4761" spans="1:12">
      <c r="A4761">
        <v>2014</v>
      </c>
      <c r="B4761">
        <v>11</v>
      </c>
      <c r="C4761">
        <v>18</v>
      </c>
      <c r="D4761" s="30">
        <v>41961</v>
      </c>
      <c r="E4761">
        <v>375.74</v>
      </c>
      <c r="F4761">
        <v>109.28</v>
      </c>
      <c r="G4761">
        <v>7.8970000000000002</v>
      </c>
      <c r="H4761">
        <v>5.8470000000000004</v>
      </c>
      <c r="I4761">
        <v>8.84</v>
      </c>
      <c r="J4761">
        <v>4.6120000000000001</v>
      </c>
      <c r="K4761">
        <v>4.4160000000000004</v>
      </c>
      <c r="L4761">
        <v>25.969000000000001</v>
      </c>
    </row>
    <row r="4762" spans="1:12">
      <c r="A4762">
        <v>2014</v>
      </c>
      <c r="B4762">
        <v>11</v>
      </c>
      <c r="C4762">
        <v>19</v>
      </c>
      <c r="D4762" s="30">
        <v>41962</v>
      </c>
      <c r="E4762">
        <v>376.14</v>
      </c>
      <c r="F4762">
        <v>109.37</v>
      </c>
      <c r="G4762">
        <v>7.8970000000000002</v>
      </c>
      <c r="H4762">
        <v>5.8440000000000003</v>
      </c>
      <c r="I4762">
        <v>8.8260000000000005</v>
      </c>
      <c r="J4762">
        <v>4.6100000000000003</v>
      </c>
      <c r="K4762">
        <v>4.415</v>
      </c>
      <c r="L4762">
        <v>25.949000000000002</v>
      </c>
    </row>
    <row r="4763" spans="1:12">
      <c r="A4763">
        <v>2014</v>
      </c>
      <c r="B4763">
        <v>11</v>
      </c>
      <c r="C4763">
        <v>20</v>
      </c>
      <c r="D4763" s="30">
        <v>41963</v>
      </c>
      <c r="E4763">
        <v>377.97</v>
      </c>
      <c r="F4763">
        <v>109.89</v>
      </c>
      <c r="G4763">
        <v>7.8970000000000002</v>
      </c>
      <c r="H4763">
        <v>5.8410000000000002</v>
      </c>
      <c r="I4763">
        <v>8.7240000000000002</v>
      </c>
      <c r="J4763">
        <v>4.6109999999999998</v>
      </c>
      <c r="K4763">
        <v>4.4189999999999996</v>
      </c>
      <c r="L4763">
        <v>25.963000000000001</v>
      </c>
    </row>
    <row r="4764" spans="1:12">
      <c r="A4764">
        <v>2014</v>
      </c>
      <c r="B4764">
        <v>11</v>
      </c>
      <c r="C4764">
        <v>21</v>
      </c>
      <c r="D4764" s="30">
        <v>41964</v>
      </c>
      <c r="E4764">
        <v>377.09</v>
      </c>
      <c r="F4764">
        <v>109.6</v>
      </c>
      <c r="G4764">
        <v>7.8970000000000002</v>
      </c>
      <c r="H4764">
        <v>5.8380000000000001</v>
      </c>
      <c r="I4764">
        <v>8.7889999999999997</v>
      </c>
      <c r="J4764">
        <v>4.6059999999999999</v>
      </c>
      <c r="K4764">
        <v>4.4119999999999999</v>
      </c>
      <c r="L4764">
        <v>25.911999999999999</v>
      </c>
    </row>
    <row r="4765" spans="1:12">
      <c r="A4765">
        <v>2014</v>
      </c>
      <c r="B4765">
        <v>11</v>
      </c>
      <c r="C4765">
        <v>24</v>
      </c>
      <c r="D4765" s="30">
        <v>41967</v>
      </c>
      <c r="E4765">
        <v>377.57</v>
      </c>
      <c r="F4765">
        <v>109.76</v>
      </c>
      <c r="G4765">
        <v>7.8970000000000002</v>
      </c>
      <c r="H4765">
        <v>5.83</v>
      </c>
      <c r="I4765">
        <v>8.7129999999999992</v>
      </c>
      <c r="J4765">
        <v>4.6130000000000004</v>
      </c>
      <c r="K4765">
        <v>4.42</v>
      </c>
      <c r="L4765">
        <v>25.931999999999999</v>
      </c>
    </row>
    <row r="4766" spans="1:12">
      <c r="A4766">
        <v>2014</v>
      </c>
      <c r="B4766">
        <v>11</v>
      </c>
      <c r="C4766">
        <v>25</v>
      </c>
      <c r="D4766" s="30">
        <v>41968</v>
      </c>
      <c r="E4766">
        <v>378.5</v>
      </c>
      <c r="F4766">
        <v>110.01</v>
      </c>
      <c r="G4766">
        <v>7.8970000000000002</v>
      </c>
      <c r="H4766">
        <v>5.827</v>
      </c>
      <c r="I4766">
        <v>8.6669999999999998</v>
      </c>
      <c r="J4766">
        <v>4.6120000000000001</v>
      </c>
      <c r="K4766">
        <v>4.42</v>
      </c>
      <c r="L4766">
        <v>25.923999999999999</v>
      </c>
    </row>
    <row r="4767" spans="1:12">
      <c r="A4767">
        <v>2014</v>
      </c>
      <c r="B4767">
        <v>11</v>
      </c>
      <c r="C4767">
        <v>26</v>
      </c>
      <c r="D4767" s="30">
        <v>41969</v>
      </c>
      <c r="E4767">
        <v>377.29</v>
      </c>
      <c r="F4767">
        <v>109.63</v>
      </c>
      <c r="G4767">
        <v>7.8970000000000002</v>
      </c>
      <c r="H4767">
        <v>5.8239999999999998</v>
      </c>
      <c r="I4767">
        <v>8.7509999999999994</v>
      </c>
      <c r="J4767">
        <v>4.6050000000000004</v>
      </c>
      <c r="K4767">
        <v>4.4119999999999999</v>
      </c>
      <c r="L4767">
        <v>25.866</v>
      </c>
    </row>
    <row r="4768" spans="1:12">
      <c r="A4768">
        <v>2014</v>
      </c>
      <c r="B4768">
        <v>11</v>
      </c>
      <c r="C4768">
        <v>27</v>
      </c>
      <c r="D4768" s="30">
        <v>41970</v>
      </c>
      <c r="E4768">
        <v>376.99</v>
      </c>
      <c r="F4768">
        <v>109.52</v>
      </c>
      <c r="G4768">
        <v>7.8970000000000002</v>
      </c>
      <c r="H4768">
        <v>5.8220000000000001</v>
      </c>
      <c r="I4768">
        <v>8.7799999999999994</v>
      </c>
      <c r="J4768">
        <v>4.601</v>
      </c>
      <c r="K4768">
        <v>4.4080000000000004</v>
      </c>
      <c r="L4768">
        <v>25.83</v>
      </c>
    </row>
    <row r="4769" spans="1:12">
      <c r="A4769">
        <v>2014</v>
      </c>
      <c r="B4769">
        <v>11</v>
      </c>
      <c r="C4769">
        <v>28</v>
      </c>
      <c r="D4769" s="30">
        <v>41971</v>
      </c>
      <c r="E4769">
        <v>378.27</v>
      </c>
      <c r="F4769">
        <v>109.87</v>
      </c>
      <c r="G4769">
        <v>7.8970000000000002</v>
      </c>
      <c r="H4769">
        <v>5.819</v>
      </c>
      <c r="I4769">
        <v>8.7080000000000002</v>
      </c>
      <c r="J4769">
        <v>4.6029999999999998</v>
      </c>
      <c r="K4769">
        <v>4.4109999999999996</v>
      </c>
      <c r="L4769">
        <v>25.837</v>
      </c>
    </row>
    <row r="4770" spans="1:12">
      <c r="A4770">
        <v>2014</v>
      </c>
      <c r="B4770">
        <v>12</v>
      </c>
      <c r="C4770">
        <v>1</v>
      </c>
      <c r="D4770" s="30">
        <v>41974</v>
      </c>
      <c r="E4770">
        <v>384.33</v>
      </c>
      <c r="F4770">
        <v>111.74</v>
      </c>
      <c r="G4770">
        <v>7.8970000000000002</v>
      </c>
      <c r="H4770">
        <v>5.81</v>
      </c>
      <c r="I4770">
        <v>8.3119999999999994</v>
      </c>
      <c r="J4770">
        <v>4.6180000000000003</v>
      </c>
      <c r="K4770">
        <v>4.4340000000000002</v>
      </c>
      <c r="L4770">
        <v>25.946999999999999</v>
      </c>
    </row>
    <row r="4771" spans="1:12">
      <c r="A4771">
        <v>2014</v>
      </c>
      <c r="B4771">
        <v>12</v>
      </c>
      <c r="C4771">
        <v>2</v>
      </c>
      <c r="D4771" s="30">
        <v>41975</v>
      </c>
      <c r="E4771">
        <v>380.21</v>
      </c>
      <c r="F4771">
        <v>110.5</v>
      </c>
      <c r="G4771">
        <v>7.8970000000000002</v>
      </c>
      <c r="H4771">
        <v>5.8079999999999998</v>
      </c>
      <c r="I4771">
        <v>8.57</v>
      </c>
      <c r="J4771">
        <v>4.6040000000000001</v>
      </c>
      <c r="K4771">
        <v>4.415</v>
      </c>
      <c r="L4771">
        <v>25.821999999999999</v>
      </c>
    </row>
    <row r="4772" spans="1:12">
      <c r="A4772">
        <v>2014</v>
      </c>
      <c r="B4772">
        <v>12</v>
      </c>
      <c r="C4772">
        <v>3</v>
      </c>
      <c r="D4772" s="30">
        <v>41976</v>
      </c>
      <c r="E4772">
        <v>381.66</v>
      </c>
      <c r="F4772">
        <v>110.91</v>
      </c>
      <c r="G4772">
        <v>7.8970000000000002</v>
      </c>
      <c r="H4772">
        <v>5.8049999999999997</v>
      </c>
      <c r="I4772">
        <v>8.4809999999999999</v>
      </c>
      <c r="J4772">
        <v>4.6070000000000002</v>
      </c>
      <c r="K4772">
        <v>4.42</v>
      </c>
      <c r="L4772">
        <v>25.843</v>
      </c>
    </row>
    <row r="4773" spans="1:12">
      <c r="A4773">
        <v>2014</v>
      </c>
      <c r="B4773">
        <v>12</v>
      </c>
      <c r="C4773">
        <v>4</v>
      </c>
      <c r="D4773" s="30">
        <v>41977</v>
      </c>
      <c r="E4773">
        <v>381.61</v>
      </c>
      <c r="F4773">
        <v>110.87</v>
      </c>
      <c r="G4773">
        <v>7.8970000000000002</v>
      </c>
      <c r="H4773">
        <v>5.8019999999999996</v>
      </c>
      <c r="I4773">
        <v>8.4949999999999992</v>
      </c>
      <c r="J4773">
        <v>4.6040000000000001</v>
      </c>
      <c r="K4773">
        <v>4.4160000000000004</v>
      </c>
      <c r="L4773">
        <v>25.812000000000001</v>
      </c>
    </row>
    <row r="4774" spans="1:12">
      <c r="A4774">
        <v>2014</v>
      </c>
      <c r="B4774">
        <v>12</v>
      </c>
      <c r="C4774">
        <v>5</v>
      </c>
      <c r="D4774" s="30">
        <v>41978</v>
      </c>
      <c r="E4774">
        <v>380.82</v>
      </c>
      <c r="F4774">
        <v>110.61</v>
      </c>
      <c r="G4774">
        <v>7.8970000000000002</v>
      </c>
      <c r="H4774">
        <v>5.7990000000000004</v>
      </c>
      <c r="I4774">
        <v>8.5519999999999996</v>
      </c>
      <c r="J4774">
        <v>4.5990000000000002</v>
      </c>
      <c r="K4774">
        <v>4.41</v>
      </c>
      <c r="L4774">
        <v>25.765000000000001</v>
      </c>
    </row>
    <row r="4775" spans="1:12">
      <c r="A4775">
        <v>2014</v>
      </c>
      <c r="B4775">
        <v>12</v>
      </c>
      <c r="C4775">
        <v>8</v>
      </c>
      <c r="D4775" s="30">
        <v>41981</v>
      </c>
      <c r="E4775">
        <v>383.05</v>
      </c>
      <c r="F4775">
        <v>111.2</v>
      </c>
      <c r="G4775">
        <v>7.8970000000000002</v>
      </c>
      <c r="H4775">
        <v>5.7910000000000004</v>
      </c>
      <c r="I4775">
        <v>8.4480000000000004</v>
      </c>
      <c r="J4775">
        <v>4.5949999999999998</v>
      </c>
      <c r="K4775">
        <v>4.4089999999999998</v>
      </c>
      <c r="L4775">
        <v>25.728000000000002</v>
      </c>
    </row>
    <row r="4776" spans="1:12">
      <c r="A4776">
        <v>2014</v>
      </c>
      <c r="B4776">
        <v>12</v>
      </c>
      <c r="C4776">
        <v>9</v>
      </c>
      <c r="D4776" s="30">
        <v>41982</v>
      </c>
      <c r="E4776">
        <v>381.15</v>
      </c>
      <c r="F4776">
        <v>110.61</v>
      </c>
      <c r="G4776">
        <v>7.8970000000000002</v>
      </c>
      <c r="H4776">
        <v>5.7880000000000003</v>
      </c>
      <c r="I4776">
        <v>8.5589999999999993</v>
      </c>
      <c r="J4776">
        <v>4.59</v>
      </c>
      <c r="K4776">
        <v>4.4020000000000001</v>
      </c>
      <c r="L4776">
        <v>25.677</v>
      </c>
    </row>
    <row r="4777" spans="1:12">
      <c r="A4777">
        <v>2014</v>
      </c>
      <c r="B4777">
        <v>12</v>
      </c>
      <c r="C4777">
        <v>10</v>
      </c>
      <c r="D4777" s="30">
        <v>41983</v>
      </c>
      <c r="E4777">
        <v>383.89</v>
      </c>
      <c r="F4777">
        <v>111.4</v>
      </c>
      <c r="G4777">
        <v>7.8970000000000002</v>
      </c>
      <c r="H4777">
        <v>5.7850000000000001</v>
      </c>
      <c r="I4777">
        <v>8.3810000000000002</v>
      </c>
      <c r="J4777">
        <v>4.5999999999999996</v>
      </c>
      <c r="K4777">
        <v>4.415</v>
      </c>
      <c r="L4777">
        <v>25.744</v>
      </c>
    </row>
    <row r="4778" spans="1:12">
      <c r="A4778">
        <v>2014</v>
      </c>
      <c r="B4778">
        <v>12</v>
      </c>
      <c r="C4778">
        <v>11</v>
      </c>
      <c r="D4778" s="30">
        <v>41984</v>
      </c>
      <c r="E4778">
        <v>383.27</v>
      </c>
      <c r="F4778">
        <v>111.19</v>
      </c>
      <c r="G4778">
        <v>7.89</v>
      </c>
      <c r="H4778">
        <v>5.8</v>
      </c>
      <c r="I4778">
        <v>8.3829999999999991</v>
      </c>
      <c r="J4778">
        <v>4.617</v>
      </c>
      <c r="K4778">
        <v>4.431</v>
      </c>
      <c r="L4778">
        <v>25.902999999999999</v>
      </c>
    </row>
    <row r="4779" spans="1:12">
      <c r="A4779">
        <v>2014</v>
      </c>
      <c r="B4779">
        <v>12</v>
      </c>
      <c r="C4779">
        <v>12</v>
      </c>
      <c r="D4779" s="30">
        <v>41985</v>
      </c>
      <c r="E4779">
        <v>383.26</v>
      </c>
      <c r="F4779">
        <v>111.16</v>
      </c>
      <c r="G4779">
        <v>7.89</v>
      </c>
      <c r="H4779">
        <v>5.7969999999999997</v>
      </c>
      <c r="I4779">
        <v>8.3859999999999992</v>
      </c>
      <c r="J4779">
        <v>4.6150000000000002</v>
      </c>
      <c r="K4779">
        <v>4.43</v>
      </c>
      <c r="L4779">
        <v>25.884</v>
      </c>
    </row>
    <row r="4780" spans="1:12">
      <c r="A4780">
        <v>2014</v>
      </c>
      <c r="B4780">
        <v>12</v>
      </c>
      <c r="C4780">
        <v>15</v>
      </c>
      <c r="D4780" s="30">
        <v>41988</v>
      </c>
      <c r="E4780">
        <v>383.97</v>
      </c>
      <c r="F4780">
        <v>111.3</v>
      </c>
      <c r="G4780">
        <v>7.89</v>
      </c>
      <c r="H4780">
        <v>5.7889999999999997</v>
      </c>
      <c r="I4780">
        <v>8.3740000000000006</v>
      </c>
      <c r="J4780">
        <v>4.6079999999999997</v>
      </c>
      <c r="K4780">
        <v>4.4219999999999997</v>
      </c>
      <c r="L4780">
        <v>25.812000000000001</v>
      </c>
    </row>
    <row r="4781" spans="1:12">
      <c r="A4781">
        <v>2014</v>
      </c>
      <c r="B4781">
        <v>12</v>
      </c>
      <c r="C4781">
        <v>16</v>
      </c>
      <c r="D4781" s="30">
        <v>41989</v>
      </c>
      <c r="E4781">
        <v>381.57</v>
      </c>
      <c r="F4781">
        <v>110.57</v>
      </c>
      <c r="G4781">
        <v>7.89</v>
      </c>
      <c r="H4781">
        <v>5.7859999999999996</v>
      </c>
      <c r="I4781">
        <v>8.5289999999999999</v>
      </c>
      <c r="J4781">
        <v>4.5979999999999999</v>
      </c>
      <c r="K4781">
        <v>4.41</v>
      </c>
      <c r="L4781">
        <v>25.728000000000002</v>
      </c>
    </row>
    <row r="4782" spans="1:12">
      <c r="A4782">
        <v>2014</v>
      </c>
      <c r="B4782">
        <v>12</v>
      </c>
      <c r="C4782">
        <v>17</v>
      </c>
      <c r="D4782" s="30">
        <v>41990</v>
      </c>
      <c r="E4782">
        <v>380.18</v>
      </c>
      <c r="F4782">
        <v>110.14</v>
      </c>
      <c r="G4782">
        <v>7.89</v>
      </c>
      <c r="H4782">
        <v>5.7830000000000004</v>
      </c>
      <c r="I4782">
        <v>8.6240000000000006</v>
      </c>
      <c r="J4782">
        <v>4.5910000000000002</v>
      </c>
      <c r="K4782">
        <v>4.4009999999999998</v>
      </c>
      <c r="L4782">
        <v>25.666</v>
      </c>
    </row>
    <row r="4783" spans="1:12">
      <c r="A4783">
        <v>2014</v>
      </c>
      <c r="B4783">
        <v>12</v>
      </c>
      <c r="C4783">
        <v>18</v>
      </c>
      <c r="D4783" s="30">
        <v>41991</v>
      </c>
      <c r="E4783">
        <v>381.52</v>
      </c>
      <c r="F4783">
        <v>110.51</v>
      </c>
      <c r="G4783">
        <v>7.89</v>
      </c>
      <c r="H4783">
        <v>5.7809999999999997</v>
      </c>
      <c r="I4783">
        <v>8.5530000000000008</v>
      </c>
      <c r="J4783">
        <v>4.5910000000000002</v>
      </c>
      <c r="K4783">
        <v>4.4029999999999996</v>
      </c>
      <c r="L4783">
        <v>25.667999999999999</v>
      </c>
    </row>
    <row r="4784" spans="1:12">
      <c r="A4784">
        <v>2014</v>
      </c>
      <c r="B4784">
        <v>12</v>
      </c>
      <c r="C4784">
        <v>19</v>
      </c>
      <c r="D4784" s="30">
        <v>41992</v>
      </c>
      <c r="E4784">
        <v>381.24</v>
      </c>
      <c r="F4784">
        <v>110.4</v>
      </c>
      <c r="G4784">
        <v>7.89</v>
      </c>
      <c r="H4784">
        <v>5.7779999999999996</v>
      </c>
      <c r="I4784">
        <v>8.58</v>
      </c>
      <c r="J4784">
        <v>4.5880000000000001</v>
      </c>
      <c r="K4784">
        <v>4.399</v>
      </c>
      <c r="L4784">
        <v>25.632000000000001</v>
      </c>
    </row>
    <row r="4785" spans="4:4">
      <c r="D4785" s="30"/>
    </row>
    <row r="4786" spans="4:4">
      <c r="D4786" s="3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:D17"/>
    </sheetView>
  </sheetViews>
  <sheetFormatPr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74"/>
  <sheetViews>
    <sheetView workbookViewId="0">
      <pane xSplit="2" ySplit="3" topLeftCell="H41" activePane="bottomRight" state="frozen"/>
      <selection pane="topRight" activeCell="C1" sqref="C1"/>
      <selection pane="bottomLeft" activeCell="A4" sqref="A4"/>
      <selection pane="bottomRight" activeCell="H44" sqref="H44"/>
    </sheetView>
  </sheetViews>
  <sheetFormatPr defaultRowHeight="15"/>
  <cols>
    <col min="1" max="1" width="8.7265625" style="1"/>
    <col min="2" max="2" width="30.54296875" style="1" customWidth="1"/>
    <col min="3" max="4" width="10.81640625" style="1" bestFit="1" customWidth="1"/>
    <col min="5" max="5" width="11.1796875" style="1" bestFit="1" customWidth="1"/>
    <col min="6" max="6" width="11.08984375" style="1" customWidth="1"/>
    <col min="7" max="7" width="11.1796875" style="1" customWidth="1"/>
    <col min="8" max="8" width="11.1796875" style="1" bestFit="1" customWidth="1"/>
    <col min="9" max="10" width="12.1796875" style="1" customWidth="1"/>
    <col min="11" max="16" width="11.81640625" style="1" bestFit="1" customWidth="1"/>
    <col min="17" max="16384" width="8.7265625" style="1"/>
  </cols>
  <sheetData>
    <row r="2" spans="2:17">
      <c r="F2" s="1" t="s">
        <v>26</v>
      </c>
    </row>
    <row r="3" spans="2:17">
      <c r="B3" s="1" t="s">
        <v>25</v>
      </c>
      <c r="C3" s="3">
        <v>39538</v>
      </c>
      <c r="D3" s="3">
        <f>EDATE(C3,12)</f>
        <v>39903</v>
      </c>
      <c r="E3" s="3">
        <f t="shared" ref="E3:G3" si="0">EDATE(D3,12)</f>
        <v>40268</v>
      </c>
      <c r="F3" s="3">
        <f t="shared" si="0"/>
        <v>40633</v>
      </c>
      <c r="G3" s="3">
        <f t="shared" si="0"/>
        <v>40999</v>
      </c>
      <c r="H3" s="3">
        <f t="shared" ref="H3" si="1">EDATE(G3,12)</f>
        <v>41364</v>
      </c>
      <c r="I3" s="3">
        <f t="shared" ref="I3" si="2">EDATE(H3,12)</f>
        <v>41729</v>
      </c>
      <c r="J3" s="3">
        <f t="shared" ref="J3" si="3">EDATE(I3,12)</f>
        <v>42094</v>
      </c>
      <c r="K3" s="3">
        <f t="shared" ref="K3" si="4">EDATE(J3,12)</f>
        <v>42460</v>
      </c>
      <c r="L3" s="3">
        <f t="shared" ref="L3" si="5">EDATE(K3,12)</f>
        <v>42825</v>
      </c>
      <c r="M3" s="3">
        <f t="shared" ref="M3:N3" si="6">EDATE(L3,12)</f>
        <v>43190</v>
      </c>
      <c r="N3" s="3">
        <f t="shared" si="6"/>
        <v>43555</v>
      </c>
      <c r="O3" s="3">
        <f t="shared" ref="O3" si="7">EDATE(N3,12)</f>
        <v>43921</v>
      </c>
      <c r="P3" s="3">
        <f t="shared" ref="P3" si="8">EDATE(O3,12)</f>
        <v>44286</v>
      </c>
    </row>
    <row r="4" spans="2:17">
      <c r="C4" s="2" t="s">
        <v>24</v>
      </c>
      <c r="D4" s="2" t="s">
        <v>24</v>
      </c>
      <c r="E4" s="2" t="s">
        <v>24</v>
      </c>
      <c r="F4" s="2" t="s">
        <v>24</v>
      </c>
      <c r="G4" s="2" t="s">
        <v>24</v>
      </c>
    </row>
    <row r="5" spans="2:17">
      <c r="B5" s="1" t="s">
        <v>27</v>
      </c>
      <c r="C5" s="1">
        <v>2694.6</v>
      </c>
      <c r="D5" s="1">
        <v>2694.6</v>
      </c>
      <c r="E5" s="1">
        <v>2694.6</v>
      </c>
      <c r="F5" s="1">
        <v>5389.2</v>
      </c>
      <c r="G5" s="1">
        <v>5389.2</v>
      </c>
      <c r="H5" s="1">
        <f>G5</f>
        <v>5389.2</v>
      </c>
      <c r="I5" s="1">
        <f t="shared" ref="I5:N5" si="9">H5</f>
        <v>5389.2</v>
      </c>
      <c r="J5" s="1">
        <f t="shared" si="9"/>
        <v>5389.2</v>
      </c>
      <c r="K5" s="1">
        <f t="shared" si="9"/>
        <v>5389.2</v>
      </c>
      <c r="L5" s="1">
        <f t="shared" si="9"/>
        <v>5389.2</v>
      </c>
      <c r="M5" s="1">
        <f t="shared" si="9"/>
        <v>5389.2</v>
      </c>
      <c r="N5" s="1">
        <f t="shared" si="9"/>
        <v>5389.2</v>
      </c>
      <c r="O5" s="1">
        <f t="shared" ref="O5" si="10">N5</f>
        <v>5389.2</v>
      </c>
      <c r="P5" s="1">
        <f t="shared" ref="P5" si="11">O5</f>
        <v>5389.2</v>
      </c>
    </row>
    <row r="6" spans="2:17">
      <c r="B6" s="1" t="s">
        <v>28</v>
      </c>
      <c r="C6" s="1">
        <v>56674.41</v>
      </c>
      <c r="D6" s="1">
        <f>C6+PL!D31-PL!D30</f>
        <v>62750.250000000015</v>
      </c>
      <c r="E6" s="1">
        <f>D6+PL!E31-PL!E30</f>
        <v>74587.10000000002</v>
      </c>
      <c r="F6" s="1">
        <f>E6+PL!F31-PL!F30-(F5-E5)+0.01</f>
        <v>86227.500000000029</v>
      </c>
      <c r="G6" s="1">
        <f>F6+PL!G31-PL!G30-(G5-F5)</f>
        <v>100926.20000000004</v>
      </c>
      <c r="H6" s="1">
        <f>G6+PL!H31</f>
        <v>123208.80000000002</v>
      </c>
      <c r="I6" s="1">
        <f>H6+PL!I31</f>
        <v>136930.30000000005</v>
      </c>
      <c r="J6" s="1">
        <f>I6+PL!J31</f>
        <v>153832.0219047619</v>
      </c>
      <c r="K6" s="1">
        <f>J6+PL!K31</f>
        <v>173011.91590476187</v>
      </c>
      <c r="L6" s="1">
        <f>K6+PL!L31</f>
        <v>201733.05090476194</v>
      </c>
      <c r="M6" s="1">
        <f>L6+PL!M31</f>
        <v>239124.53690476198</v>
      </c>
      <c r="N6" s="1">
        <f>M6+PL!N31</f>
        <v>286574.06290476199</v>
      </c>
      <c r="O6" s="1">
        <f>N6+PL!O31</f>
        <v>339557.93790476193</v>
      </c>
      <c r="P6" s="1">
        <f>O6+PL!P31</f>
        <v>389806.31990476197</v>
      </c>
      <c r="Q6" s="26"/>
    </row>
    <row r="7" spans="2:17">
      <c r="B7" s="1" t="s">
        <v>43</v>
      </c>
      <c r="C7" s="1">
        <f>SUBTOTAL(9,C5:C6)</f>
        <v>59369.01</v>
      </c>
      <c r="D7" s="1">
        <f>SUBTOTAL(9,D5:D6)</f>
        <v>65444.850000000013</v>
      </c>
      <c r="E7" s="1">
        <f>SUBTOTAL(9,E5:E6)</f>
        <v>77281.700000000026</v>
      </c>
      <c r="F7" s="1">
        <f>SUBTOTAL(9,F5:F6)</f>
        <v>91616.700000000026</v>
      </c>
      <c r="G7" s="1">
        <f>SUBTOTAL(9,G5:G6)</f>
        <v>106315.40000000004</v>
      </c>
      <c r="H7" s="1">
        <f t="shared" ref="H7:M7" si="12">SUBTOTAL(9,H5:H6)</f>
        <v>128598.00000000001</v>
      </c>
      <c r="I7" s="1">
        <f t="shared" si="12"/>
        <v>142319.50000000006</v>
      </c>
      <c r="J7" s="1">
        <f t="shared" si="12"/>
        <v>159221.22190476191</v>
      </c>
      <c r="K7" s="1">
        <f t="shared" si="12"/>
        <v>178401.11590476189</v>
      </c>
      <c r="L7" s="1">
        <f t="shared" si="12"/>
        <v>207122.25090476195</v>
      </c>
      <c r="M7" s="1">
        <f t="shared" si="12"/>
        <v>244513.73690476199</v>
      </c>
      <c r="N7" s="1">
        <f t="shared" ref="N7:P7" si="13">SUBTOTAL(9,N5:N6)</f>
        <v>291963.262904762</v>
      </c>
      <c r="O7" s="1">
        <f t="shared" si="13"/>
        <v>344947.13790476194</v>
      </c>
      <c r="P7" s="1">
        <f t="shared" si="13"/>
        <v>395195.51990476198</v>
      </c>
      <c r="Q7" s="26"/>
    </row>
    <row r="8" spans="2:17">
      <c r="Q8" s="26"/>
    </row>
    <row r="9" spans="2:17">
      <c r="B9" s="1" t="s">
        <v>30</v>
      </c>
      <c r="C9" s="1">
        <f>C51</f>
        <v>1424.73</v>
      </c>
      <c r="D9" s="1">
        <f>D51</f>
        <v>1143.48</v>
      </c>
      <c r="E9" s="1">
        <f t="shared" ref="E9:F9" si="14">E51</f>
        <v>729.37</v>
      </c>
      <c r="F9" s="1">
        <f t="shared" si="14"/>
        <v>397.29999999999995</v>
      </c>
      <c r="G9" s="1">
        <v>296.3</v>
      </c>
      <c r="H9" s="1">
        <v>90</v>
      </c>
      <c r="I9" s="1">
        <v>90</v>
      </c>
      <c r="J9" s="1">
        <f t="shared" ref="J9" si="15">I9-$G$9/9</f>
        <v>57.077777777777776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26"/>
    </row>
    <row r="10" spans="2:17">
      <c r="B10" s="1" t="s">
        <v>31</v>
      </c>
      <c r="C10" s="1">
        <f>C55</f>
        <v>7762.56</v>
      </c>
      <c r="D10" s="1">
        <f>D55</f>
        <v>7645.18</v>
      </c>
      <c r="E10" s="1">
        <f t="shared" ref="E10:F10" si="16">E55</f>
        <v>7459.61</v>
      </c>
      <c r="F10" s="1">
        <f t="shared" si="16"/>
        <v>7107.3099999999995</v>
      </c>
      <c r="G10" s="1">
        <v>6601.3</v>
      </c>
      <c r="H10" s="1">
        <v>5958.5</v>
      </c>
      <c r="I10" s="1">
        <v>5081</v>
      </c>
      <c r="J10" s="1">
        <f t="shared" ref="J10:M10" si="17">I10-$G$10/8</f>
        <v>4255.8374999999996</v>
      </c>
      <c r="K10" s="1">
        <f t="shared" si="17"/>
        <v>3430.6749999999997</v>
      </c>
      <c r="L10" s="1">
        <f t="shared" si="17"/>
        <v>2605.5124999999998</v>
      </c>
      <c r="M10" s="1">
        <f t="shared" si="17"/>
        <v>1780.35</v>
      </c>
      <c r="N10" s="1">
        <f t="shared" ref="N10" si="18">M10-$G$10/8</f>
        <v>955.18749999999989</v>
      </c>
      <c r="O10" s="1">
        <f t="shared" ref="O10" si="19">N10-$G$10/8</f>
        <v>130.02499999999986</v>
      </c>
      <c r="P10" s="1">
        <v>0</v>
      </c>
      <c r="Q10" s="26"/>
    </row>
    <row r="11" spans="2:17">
      <c r="B11" s="1" t="s">
        <v>69</v>
      </c>
      <c r="G11" s="1">
        <v>4321.2</v>
      </c>
      <c r="H11" s="1">
        <v>3852.4</v>
      </c>
      <c r="I11" s="1">
        <v>2878.8</v>
      </c>
      <c r="J11" s="1">
        <f>J7*Ratios!J23-SUM(BS!J9:J10)</f>
        <v>11609.206912698413</v>
      </c>
      <c r="K11" s="1">
        <f>K7*Ratios!K23-SUM(BS!K9:K10)</f>
        <v>14409.436590476191</v>
      </c>
      <c r="L11" s="1">
        <f>L7*Ratios!L23-SUM(BS!L9:L10)</f>
        <v>18106.712590476196</v>
      </c>
      <c r="M11" s="1">
        <f>M7*Ratios!M23-SUM(BS!M9:M10)</f>
        <v>22671.023690476202</v>
      </c>
      <c r="N11" s="1">
        <f>N7*Ratios!N23-SUM(BS!N9:N10)</f>
        <v>28241.138790476201</v>
      </c>
      <c r="O11" s="1">
        <f>O7*Ratios!O23-SUM(BS!O9:O10)</f>
        <v>34364.688790476197</v>
      </c>
      <c r="P11" s="1">
        <f>P7*Ratios!P23-SUM(BS!P9:P10)</f>
        <v>39519.551990476204</v>
      </c>
      <c r="Q11" s="26"/>
    </row>
    <row r="12" spans="2:17">
      <c r="B12" s="1" t="s">
        <v>70</v>
      </c>
      <c r="C12" s="1">
        <f t="shared" ref="C12:H12" si="20">SUBTOTAL(9,C9:C11)</f>
        <v>9187.2900000000009</v>
      </c>
      <c r="D12" s="1">
        <f t="shared" si="20"/>
        <v>8788.66</v>
      </c>
      <c r="E12" s="1">
        <f t="shared" si="20"/>
        <v>8188.98</v>
      </c>
      <c r="F12" s="1">
        <f t="shared" si="20"/>
        <v>7504.61</v>
      </c>
      <c r="G12" s="1">
        <f t="shared" si="20"/>
        <v>11218.8</v>
      </c>
      <c r="H12" s="1">
        <f t="shared" si="20"/>
        <v>9900.9</v>
      </c>
      <c r="I12" s="1">
        <f t="shared" ref="I12:N12" si="21">SUBTOTAL(9,I9:I11)</f>
        <v>8049.8</v>
      </c>
      <c r="J12" s="1">
        <f t="shared" si="21"/>
        <v>15922.122190476191</v>
      </c>
      <c r="K12" s="1">
        <f t="shared" si="21"/>
        <v>17840.11159047619</v>
      </c>
      <c r="L12" s="1">
        <f t="shared" si="21"/>
        <v>20712.225090476197</v>
      </c>
      <c r="M12" s="1">
        <f t="shared" si="21"/>
        <v>24451.373690476201</v>
      </c>
      <c r="N12" s="1">
        <f t="shared" si="21"/>
        <v>29196.326290476201</v>
      </c>
      <c r="O12" s="1">
        <f t="shared" ref="O12:P12" si="22">SUBTOTAL(9,O9:O11)</f>
        <v>34494.713790476198</v>
      </c>
      <c r="P12" s="1">
        <f t="shared" si="22"/>
        <v>39519.551990476204</v>
      </c>
      <c r="Q12" s="26"/>
    </row>
    <row r="13" spans="2:17">
      <c r="Q13" s="26"/>
    </row>
    <row r="14" spans="2:17">
      <c r="B14" s="1" t="s">
        <v>44</v>
      </c>
      <c r="C14" s="1">
        <f t="shared" ref="C14:N14" si="23">SUBTOTAL(9,C5:C13)</f>
        <v>68556.3</v>
      </c>
      <c r="D14" s="1">
        <f t="shared" si="23"/>
        <v>74233.510000000009</v>
      </c>
      <c r="E14" s="1">
        <f t="shared" si="23"/>
        <v>85470.680000000022</v>
      </c>
      <c r="F14" s="1">
        <f t="shared" si="23"/>
        <v>99121.310000000027</v>
      </c>
      <c r="G14" s="1">
        <f t="shared" si="23"/>
        <v>117534.20000000004</v>
      </c>
      <c r="H14" s="1">
        <f t="shared" si="23"/>
        <v>138498.9</v>
      </c>
      <c r="I14" s="1">
        <f t="shared" si="23"/>
        <v>150369.30000000005</v>
      </c>
      <c r="J14" s="1">
        <f t="shared" si="23"/>
        <v>175143.34409523808</v>
      </c>
      <c r="K14" s="1">
        <f t="shared" si="23"/>
        <v>196241.22749523807</v>
      </c>
      <c r="L14" s="1">
        <f t="shared" si="23"/>
        <v>227834.47599523817</v>
      </c>
      <c r="M14" s="1">
        <f t="shared" si="23"/>
        <v>268965.11059523822</v>
      </c>
      <c r="N14" s="1">
        <f t="shared" si="23"/>
        <v>321159.58919523819</v>
      </c>
      <c r="O14" s="1">
        <f t="shared" ref="O14:P14" si="24">SUBTOTAL(9,O5:O13)</f>
        <v>379441.85169523815</v>
      </c>
      <c r="P14" s="1">
        <f t="shared" si="24"/>
        <v>434715.07189523819</v>
      </c>
      <c r="Q14" s="26"/>
    </row>
    <row r="15" spans="2:17">
      <c r="Q15" s="26"/>
    </row>
    <row r="16" spans="2:17">
      <c r="Q16" s="26"/>
    </row>
    <row r="17" spans="2:17">
      <c r="B17" s="1" t="s">
        <v>45</v>
      </c>
      <c r="Q17" s="26"/>
    </row>
    <row r="18" spans="2:17">
      <c r="B18" s="1" t="s">
        <v>46</v>
      </c>
      <c r="Q18" s="26"/>
    </row>
    <row r="19" spans="2:17">
      <c r="B19" s="1" t="s">
        <v>47</v>
      </c>
      <c r="C19" s="1">
        <v>48014.720000000001</v>
      </c>
      <c r="D19" s="1">
        <v>54198.44</v>
      </c>
      <c r="E19" s="1">
        <v>63767.44</v>
      </c>
      <c r="F19" s="1">
        <v>67527.75</v>
      </c>
      <c r="G19" s="1">
        <f>84196.8+662.2</f>
        <v>84859</v>
      </c>
      <c r="H19" s="1">
        <v>114692.5</v>
      </c>
      <c r="I19" s="1">
        <v>133641.4</v>
      </c>
      <c r="J19" s="1">
        <f>ROUND(PL!J4/Ratios!J13,2)</f>
        <v>140987.99</v>
      </c>
      <c r="K19" s="1">
        <f>ROUND(PL!K4/Ratios!K13,2)</f>
        <v>145190.51999999999</v>
      </c>
      <c r="L19" s="1">
        <f>ROUND(PL!L4/Ratios!L13,2)</f>
        <v>153870.39000000001</v>
      </c>
      <c r="M19" s="1">
        <f>ROUND(PL!M4/Ratios!M13,2)</f>
        <v>163339.32999999999</v>
      </c>
      <c r="N19" s="1">
        <f>ROUND(PL!N4/Ratios!N13,2)</f>
        <v>177594.4</v>
      </c>
      <c r="O19" s="1">
        <f>ROUND(PL!O4/Ratios!O13,2)</f>
        <v>186860.2</v>
      </c>
      <c r="P19" s="1">
        <f>ROUND(PL!P4/Ratios!P13,2)</f>
        <v>188028.08</v>
      </c>
      <c r="Q19" s="26"/>
    </row>
    <row r="20" spans="2:17">
      <c r="B20" s="1" t="s">
        <v>48</v>
      </c>
      <c r="C20" s="1">
        <v>-27152.97</v>
      </c>
      <c r="D20" s="1">
        <v>-30336.45</v>
      </c>
      <c r="E20" s="1">
        <v>-34735.42</v>
      </c>
      <c r="F20" s="1">
        <v>-39624</v>
      </c>
      <c r="G20" s="1">
        <f>-44821.3-335.4</f>
        <v>-45156.700000000004</v>
      </c>
      <c r="H20" s="1">
        <f>G20+PL!H16+11492.5</f>
        <v>-38374.9</v>
      </c>
      <c r="I20" s="1">
        <f>H20+PL!I16</f>
        <v>-44872.5</v>
      </c>
      <c r="J20" s="1">
        <f>I20+PL!J16</f>
        <v>-51921.9</v>
      </c>
      <c r="K20" s="1">
        <f>J20+PL!K16</f>
        <v>-59181.43</v>
      </c>
      <c r="L20" s="1">
        <f>K20+PL!L16</f>
        <v>-66874.95</v>
      </c>
      <c r="M20" s="1">
        <f>L20+PL!M16</f>
        <v>-75041.919999999998</v>
      </c>
      <c r="N20" s="1">
        <f>M20+PL!N16</f>
        <v>-83921.64</v>
      </c>
      <c r="O20" s="1">
        <f>N20+PL!O16</f>
        <v>-93264.65</v>
      </c>
      <c r="P20" s="1">
        <f>O20+PL!P16</f>
        <v>-102666.04999999999</v>
      </c>
      <c r="Q20" s="26"/>
    </row>
    <row r="21" spans="2:17">
      <c r="B21" s="1" t="s">
        <v>49</v>
      </c>
      <c r="C21" s="1">
        <f>SUBTOTAL(9,C19:C20)</f>
        <v>20861.75</v>
      </c>
      <c r="D21" s="1">
        <f>SUBTOTAL(9,D19:D20)</f>
        <v>23861.99</v>
      </c>
      <c r="E21" s="1">
        <f t="shared" ref="E21:M21" si="25">SUBTOTAL(9,E19:E20)</f>
        <v>29032.020000000004</v>
      </c>
      <c r="F21" s="1">
        <f t="shared" si="25"/>
        <v>27903.75</v>
      </c>
      <c r="G21" s="1">
        <f t="shared" si="25"/>
        <v>39702.299999999996</v>
      </c>
      <c r="H21" s="1">
        <f t="shared" si="25"/>
        <v>76317.600000000006</v>
      </c>
      <c r="I21" s="1">
        <f t="shared" si="25"/>
        <v>88768.9</v>
      </c>
      <c r="J21" s="1">
        <f t="shared" si="25"/>
        <v>89066.09</v>
      </c>
      <c r="K21" s="1">
        <f t="shared" si="25"/>
        <v>86009.09</v>
      </c>
      <c r="L21" s="1">
        <f t="shared" si="25"/>
        <v>86995.440000000017</v>
      </c>
      <c r="M21" s="1">
        <f t="shared" si="25"/>
        <v>88297.409999999989</v>
      </c>
      <c r="N21" s="1">
        <f t="shared" ref="N21:P21" si="26">SUBTOTAL(9,N19:N20)</f>
        <v>93672.76</v>
      </c>
      <c r="O21" s="1">
        <f t="shared" si="26"/>
        <v>93595.550000000017</v>
      </c>
      <c r="P21" s="1">
        <f t="shared" si="26"/>
        <v>85362.03</v>
      </c>
      <c r="Q21" s="26"/>
    </row>
    <row r="22" spans="2:17">
      <c r="B22" s="1" t="s">
        <v>50</v>
      </c>
      <c r="C22" s="1">
        <v>-141.31</v>
      </c>
      <c r="D22" s="1">
        <v>-118.45</v>
      </c>
      <c r="E22" s="1">
        <v>-99.46</v>
      </c>
      <c r="F22" s="1">
        <v>-83.02</v>
      </c>
      <c r="G22" s="1">
        <v>-70</v>
      </c>
      <c r="H22" s="1">
        <v>-58.9</v>
      </c>
      <c r="I22" s="1">
        <v>-49.5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26"/>
    </row>
    <row r="23" spans="2:17">
      <c r="B23" s="1" t="s">
        <v>51</v>
      </c>
      <c r="C23" s="1">
        <v>2000.67</v>
      </c>
      <c r="D23" s="1">
        <v>3094.36</v>
      </c>
      <c r="E23" s="1">
        <v>969.52</v>
      </c>
      <c r="F23" s="1">
        <v>7516.47</v>
      </c>
      <c r="G23" s="1">
        <v>16148.7</v>
      </c>
      <c r="H23" s="1">
        <v>12349</v>
      </c>
      <c r="I23" s="1">
        <v>4815.5</v>
      </c>
      <c r="J23" s="1">
        <f>ROUND(PL!J6/Ratios!J14,2)</f>
        <v>5715.83</v>
      </c>
      <c r="K23" s="1">
        <f>ROUND(PL!K6/Ratios!K14,2)</f>
        <v>6794.92</v>
      </c>
      <c r="L23" s="1">
        <f>ROUND(PL!L6/Ratios!L14,2)</f>
        <v>7927.4</v>
      </c>
      <c r="M23" s="1">
        <f>ROUND(PL!M6/Ratios!M14,2)</f>
        <v>8918.33</v>
      </c>
      <c r="N23" s="1">
        <f>ROUND(PL!N6/Ratios!N14,2)</f>
        <v>9652.7800000000007</v>
      </c>
      <c r="O23" s="1">
        <f>ROUND(PL!O6/Ratios!O14,2)</f>
        <v>10028.16</v>
      </c>
      <c r="P23" s="1">
        <f>ROUND(PL!P6/Ratios!P14,2)</f>
        <v>9476.6200000000008</v>
      </c>
      <c r="Q23" s="26"/>
    </row>
    <row r="24" spans="2:17">
      <c r="B24" s="1" t="s">
        <v>52</v>
      </c>
      <c r="C24" s="1">
        <v>662.88</v>
      </c>
      <c r="D24" s="1">
        <v>468.04</v>
      </c>
      <c r="E24" s="1">
        <v>673.31</v>
      </c>
      <c r="F24" s="1">
        <v>2840.99</v>
      </c>
      <c r="G24" s="1">
        <v>4372.3999999999996</v>
      </c>
      <c r="H24" s="1">
        <v>4423.5</v>
      </c>
      <c r="I24" s="1">
        <v>4014.5</v>
      </c>
      <c r="J24" s="1">
        <f>ROUND(PL!J6/Ratios!J15,2)</f>
        <v>5463.66</v>
      </c>
      <c r="K24" s="1">
        <f>ROUND(PL!K6/Ratios!K15,2)</f>
        <v>6794.92</v>
      </c>
      <c r="L24" s="1">
        <f>ROUND(PL!L6/Ratios!L15,2)</f>
        <v>9589.6</v>
      </c>
      <c r="M24" s="1">
        <f>ROUND(PL!M6/Ratios!M15,2)</f>
        <v>9512.8799999999992</v>
      </c>
      <c r="N24" s="1">
        <f>ROUND(PL!N6/Ratios!N15,2)</f>
        <v>10655.66</v>
      </c>
      <c r="O24" s="1">
        <f>ROUND(PL!O6/Ratios!O15,2)</f>
        <v>11721.23</v>
      </c>
      <c r="P24" s="1">
        <f>ROUND(PL!P6/Ratios!P15,2)</f>
        <v>12307.29</v>
      </c>
      <c r="Q24" s="26"/>
    </row>
    <row r="25" spans="2:17">
      <c r="C25" s="1">
        <f>SUBTOTAL(9,C19:C24)</f>
        <v>23383.99</v>
      </c>
      <c r="D25" s="1">
        <f>SUBTOTAL(9,D19:D24)</f>
        <v>27305.940000000002</v>
      </c>
      <c r="E25" s="1">
        <f t="shared" ref="E25:M25" si="27">SUBTOTAL(9,E19:E24)</f>
        <v>30575.390000000007</v>
      </c>
      <c r="F25" s="1">
        <f t="shared" si="27"/>
        <v>38178.189999999995</v>
      </c>
      <c r="G25" s="1">
        <f t="shared" si="27"/>
        <v>60153.4</v>
      </c>
      <c r="H25" s="1">
        <f t="shared" si="27"/>
        <v>93031.200000000012</v>
      </c>
      <c r="I25" s="1">
        <f t="shared" si="27"/>
        <v>97549.4</v>
      </c>
      <c r="J25" s="1">
        <f t="shared" si="27"/>
        <v>100245.58</v>
      </c>
      <c r="K25" s="1">
        <f t="shared" si="27"/>
        <v>99598.93</v>
      </c>
      <c r="L25" s="1">
        <f t="shared" si="27"/>
        <v>104512.44000000002</v>
      </c>
      <c r="M25" s="1">
        <f t="shared" si="27"/>
        <v>106728.62</v>
      </c>
      <c r="N25" s="1">
        <f t="shared" ref="N25:P25" si="28">SUBTOTAL(9,N19:N24)</f>
        <v>113981.2</v>
      </c>
      <c r="O25" s="1">
        <f t="shared" si="28"/>
        <v>115344.94000000002</v>
      </c>
      <c r="P25" s="1">
        <f t="shared" si="28"/>
        <v>107145.94</v>
      </c>
      <c r="Q25" s="26"/>
    </row>
    <row r="26" spans="2:17">
      <c r="Q26" s="26"/>
    </row>
    <row r="27" spans="2:17">
      <c r="B27" s="1" t="s">
        <v>53</v>
      </c>
      <c r="C27" s="1">
        <v>23214</v>
      </c>
      <c r="D27" s="1">
        <v>29442.55</v>
      </c>
      <c r="E27" s="1">
        <v>40153.72</v>
      </c>
      <c r="F27" s="1">
        <v>37182.28</v>
      </c>
      <c r="G27" s="1">
        <v>4391.3</v>
      </c>
      <c r="H27" s="1">
        <v>4809.8</v>
      </c>
      <c r="I27" s="1">
        <v>3309.8</v>
      </c>
      <c r="J27" s="1">
        <f>ROUND(PL!J6/Ratios!J16,2)</f>
        <v>3715.29</v>
      </c>
      <c r="K27" s="1">
        <f>ROUND(PL!K6/Ratios!K16,2)</f>
        <v>4756.4399999999996</v>
      </c>
      <c r="L27" s="1">
        <f>ROUND(PL!L6/Ratios!L16,2)</f>
        <v>5945.55</v>
      </c>
      <c r="M27" s="1">
        <f>ROUND(PL!M6/Ratios!M16,2)</f>
        <v>7134.66</v>
      </c>
      <c r="N27" s="1">
        <f>ROUND(PL!N6/Ratios!N16,2)</f>
        <v>8204.86</v>
      </c>
      <c r="O27" s="1">
        <f>ROUND(PL!O6/Ratios!O16,2)</f>
        <v>9025.35</v>
      </c>
      <c r="P27" s="1">
        <f>ROUND(PL!P6/Ratios!P16,2)</f>
        <v>9476.6200000000008</v>
      </c>
      <c r="Q27" s="26"/>
    </row>
    <row r="28" spans="2:17">
      <c r="B28" s="1" t="s">
        <v>54</v>
      </c>
      <c r="C28" s="1">
        <v>1039.1199999999999</v>
      </c>
      <c r="D28" s="1">
        <v>1059.57</v>
      </c>
      <c r="E28" s="1">
        <v>1152.3</v>
      </c>
      <c r="F28" s="1">
        <v>1341.3</v>
      </c>
      <c r="G28" s="1">
        <v>1022.1</v>
      </c>
      <c r="H28" s="1">
        <f>G28+PL!H22</f>
        <v>-4306.2999999999993</v>
      </c>
      <c r="I28" s="1">
        <f>H28+PL!I22</f>
        <v>-6584.4</v>
      </c>
      <c r="J28" s="1">
        <f>I28+PL!J22</f>
        <v>-7716.16</v>
      </c>
      <c r="K28" s="1">
        <f>J28+PL!K22</f>
        <v>-12403.61</v>
      </c>
      <c r="L28" s="1">
        <f>K28+PL!L22</f>
        <v>-19457.400000000001</v>
      </c>
      <c r="M28" s="1">
        <f>L28+PL!M22</f>
        <v>-28659.940000000002</v>
      </c>
      <c r="N28" s="1">
        <f>M28+PL!N22</f>
        <v>-40359.700000000004</v>
      </c>
      <c r="O28" s="1">
        <f>N28+PL!O22</f>
        <v>-53430.11</v>
      </c>
      <c r="P28" s="1">
        <f>O28+PL!P22</f>
        <v>-67190.83</v>
      </c>
      <c r="Q28" s="26"/>
    </row>
    <row r="29" spans="2:17">
      <c r="Q29" s="26"/>
    </row>
    <row r="30" spans="2:17">
      <c r="B30" s="1" t="s">
        <v>55</v>
      </c>
      <c r="Q30" s="26"/>
    </row>
    <row r="31" spans="2:17">
      <c r="B31" s="1" t="s">
        <v>71</v>
      </c>
      <c r="G31" s="1">
        <v>13959.2</v>
      </c>
      <c r="H31" s="1">
        <v>1250.4000000000001</v>
      </c>
      <c r="I31" s="1">
        <v>2337.6</v>
      </c>
      <c r="J31" s="1">
        <f t="shared" ref="J31:N31" si="29">I31</f>
        <v>2337.6</v>
      </c>
      <c r="K31" s="1">
        <f t="shared" si="29"/>
        <v>2337.6</v>
      </c>
      <c r="L31" s="1">
        <f t="shared" si="29"/>
        <v>2337.6</v>
      </c>
      <c r="M31" s="1">
        <f t="shared" si="29"/>
        <v>2337.6</v>
      </c>
      <c r="N31" s="1">
        <f t="shared" si="29"/>
        <v>2337.6</v>
      </c>
      <c r="O31" s="1">
        <f t="shared" ref="O31" si="30">N31</f>
        <v>2337.6</v>
      </c>
      <c r="P31" s="1">
        <f t="shared" ref="P31" si="31">O31</f>
        <v>2337.6</v>
      </c>
      <c r="Q31" s="26"/>
    </row>
    <row r="32" spans="2:17">
      <c r="B32" s="1" t="s">
        <v>56</v>
      </c>
      <c r="C32" s="1">
        <v>17341.11</v>
      </c>
      <c r="D32" s="1">
        <v>17063.39</v>
      </c>
      <c r="E32" s="1">
        <v>24744.44</v>
      </c>
      <c r="F32" s="1">
        <v>35410.25</v>
      </c>
      <c r="G32" s="1">
        <v>45371</v>
      </c>
      <c r="H32" s="1">
        <v>53407.3</v>
      </c>
      <c r="I32" s="1">
        <v>64566.1</v>
      </c>
      <c r="J32" s="1">
        <f>ROUND(PL!J6/Ratios!J18,2)</f>
        <v>64613.73</v>
      </c>
      <c r="K32" s="1">
        <f>ROUND(PL!K6/Ratios!K18,2)</f>
        <v>79274.02</v>
      </c>
      <c r="L32" s="1">
        <f>ROUND(PL!L6/Ratios!L18,2)</f>
        <v>97468.06</v>
      </c>
      <c r="M32" s="1">
        <f>ROUND(PL!M6/Ratios!M18,2)</f>
        <v>114154.59</v>
      </c>
      <c r="N32" s="1">
        <f>ROUND(PL!N6/Ratios!N18,2)</f>
        <v>126228.64</v>
      </c>
      <c r="O32" s="1">
        <f>ROUND(PL!O6/Ratios!O18,2)</f>
        <v>138851.5</v>
      </c>
      <c r="P32" s="1">
        <f>ROUND(PL!P6/Ratios!P18,2)</f>
        <v>135380.21</v>
      </c>
      <c r="Q32" s="26"/>
    </row>
    <row r="33" spans="2:17">
      <c r="B33" s="1" t="s">
        <v>57</v>
      </c>
      <c r="C33" s="1">
        <v>21293.3</v>
      </c>
      <c r="D33" s="1">
        <v>20957.29</v>
      </c>
      <c r="E33" s="1">
        <v>23236.62</v>
      </c>
      <c r="F33" s="1">
        <v>26025.99</v>
      </c>
      <c r="G33" s="1">
        <v>35883.4</v>
      </c>
      <c r="H33" s="1">
        <v>41998.9</v>
      </c>
      <c r="I33" s="1">
        <v>45483.6</v>
      </c>
      <c r="J33" s="1">
        <f>ROUND(PL!J6/Ratios!J19,2)</f>
        <v>51245.37</v>
      </c>
      <c r="K33" s="1">
        <f>ROUND(PL!K6/Ratios!K19,2)</f>
        <v>63419.22</v>
      </c>
      <c r="L33" s="1">
        <f>ROUND(PL!L6/Ratios!L19,2)</f>
        <v>79274.02</v>
      </c>
      <c r="M33" s="1">
        <f>ROUND(PL!M6/Ratios!M19,2)</f>
        <v>95128.83</v>
      </c>
      <c r="N33" s="1">
        <f>ROUND(PL!N6/Ratios!N19,2)</f>
        <v>109398.15</v>
      </c>
      <c r="O33" s="1">
        <f>ROUND(PL!O6/Ratios!O19,2)</f>
        <v>120337.97</v>
      </c>
      <c r="P33" s="1">
        <f>ROUND(PL!P6/Ratios!P19,2)</f>
        <v>118457.69</v>
      </c>
      <c r="Q33" s="26"/>
    </row>
    <row r="34" spans="2:17">
      <c r="B34" s="1" t="s">
        <v>58</v>
      </c>
      <c r="C34" s="1">
        <v>3337.54</v>
      </c>
      <c r="D34" s="1">
        <v>7616.39</v>
      </c>
      <c r="E34" s="1">
        <v>4108.25</v>
      </c>
      <c r="F34" s="1">
        <v>3969.06</v>
      </c>
      <c r="G34" s="1">
        <v>5917.7</v>
      </c>
      <c r="H34" s="1">
        <f>CF!H41</f>
        <v>7195.2000000000389</v>
      </c>
      <c r="I34" s="1">
        <f>CF!I41</f>
        <v>7725.9000000000779</v>
      </c>
      <c r="J34" s="1">
        <f>CF!J41</f>
        <v>25813.64409523812</v>
      </c>
      <c r="K34" s="1">
        <f>CF!K41</f>
        <v>42616.877495238099</v>
      </c>
      <c r="L34" s="1">
        <f>CF!L41</f>
        <v>61952.015995238136</v>
      </c>
      <c r="M34" s="1">
        <f>CF!M41</f>
        <v>97178.120595238215</v>
      </c>
      <c r="N34" s="1">
        <f>CF!N41</f>
        <v>145161.81919523817</v>
      </c>
      <c r="O34" s="1">
        <f>CF!O41</f>
        <v>205146.89169523807</v>
      </c>
      <c r="P34" s="1">
        <f>CF!P41</f>
        <v>300213.39189523819</v>
      </c>
      <c r="Q34" s="26"/>
    </row>
    <row r="35" spans="2:17">
      <c r="B35" s="1" t="s">
        <v>59</v>
      </c>
      <c r="C35" s="1">
        <v>4814.8100000000004</v>
      </c>
      <c r="D35" s="1">
        <v>4170.7</v>
      </c>
      <c r="E35" s="1">
        <v>4109.3</v>
      </c>
      <c r="F35" s="1">
        <v>5023.1499999999996</v>
      </c>
      <c r="G35" s="1">
        <f>1274.6+1839.3</f>
        <v>3113.8999999999996</v>
      </c>
      <c r="H35" s="1">
        <f>1929.8+2600.1</f>
        <v>4529.8999999999996</v>
      </c>
      <c r="I35" s="1">
        <f>2551.7+1988.6</f>
        <v>4540.2999999999993</v>
      </c>
      <c r="J35" s="1">
        <f>ROUND(PL!J6/Ratios!J20,2)</f>
        <v>4476.25</v>
      </c>
      <c r="K35" s="1">
        <f>ROUND(PL!K6/Ratios!K20,2)</f>
        <v>5730.65</v>
      </c>
      <c r="L35" s="1">
        <f>ROUND(PL!L6/Ratios!L20,2)</f>
        <v>7163.32</v>
      </c>
      <c r="M35" s="1">
        <f>ROUND(PL!M6/Ratios!M20,2)</f>
        <v>8595.98</v>
      </c>
      <c r="N35" s="1">
        <f>ROUND(PL!N6/Ratios!N20,2)</f>
        <v>9885.3799999999992</v>
      </c>
      <c r="O35" s="1">
        <f>ROUND(PL!O6/Ratios!O20,2)</f>
        <v>10873.91</v>
      </c>
      <c r="P35" s="1">
        <f>ROUND(PL!P6/Ratios!P20,2)</f>
        <v>10529.57</v>
      </c>
      <c r="Q35" s="26"/>
    </row>
    <row r="36" spans="2:17">
      <c r="C36" s="1">
        <f>SUBTOTAL(9,C31:C35)</f>
        <v>46786.76</v>
      </c>
      <c r="D36" s="1">
        <f>SUBTOTAL(9,D31:D35)</f>
        <v>49807.77</v>
      </c>
      <c r="E36" s="1">
        <f>SUBTOTAL(9,E31:E35)</f>
        <v>56198.61</v>
      </c>
      <c r="F36" s="1">
        <f>SUBTOTAL(9,F31:F35)</f>
        <v>70428.45</v>
      </c>
      <c r="G36" s="1">
        <f>SUBTOTAL(9,G31:G35)</f>
        <v>104245.2</v>
      </c>
      <c r="H36" s="1">
        <f t="shared" ref="H36:M36" si="32">SUBTOTAL(9,H31:H35)</f>
        <v>108381.70000000004</v>
      </c>
      <c r="I36" s="1">
        <f t="shared" si="32"/>
        <v>124653.50000000007</v>
      </c>
      <c r="J36" s="1">
        <f t="shared" si="32"/>
        <v>148486.59409523814</v>
      </c>
      <c r="K36" s="1">
        <f t="shared" si="32"/>
        <v>193378.36749523811</v>
      </c>
      <c r="L36" s="1">
        <f t="shared" si="32"/>
        <v>248195.01599523815</v>
      </c>
      <c r="M36" s="1">
        <f t="shared" si="32"/>
        <v>317395.12059523823</v>
      </c>
      <c r="N36" s="1">
        <f t="shared" ref="N36:P36" si="33">SUBTOTAL(9,N31:N35)</f>
        <v>393011.58919523819</v>
      </c>
      <c r="O36" s="1">
        <f t="shared" si="33"/>
        <v>477547.87169523805</v>
      </c>
      <c r="P36" s="1">
        <f t="shared" si="33"/>
        <v>566918.46189523814</v>
      </c>
      <c r="Q36" s="26"/>
    </row>
    <row r="37" spans="2:17">
      <c r="B37" s="1" t="s">
        <v>60</v>
      </c>
      <c r="Q37" s="26"/>
    </row>
    <row r="38" spans="2:17">
      <c r="B38" s="1" t="s">
        <v>64</v>
      </c>
      <c r="C38" s="1">
        <f>-C61</f>
        <v>-608.07999999999993</v>
      </c>
      <c r="D38" s="1">
        <f>-D61</f>
        <v>-573.96</v>
      </c>
      <c r="E38" s="1">
        <f t="shared" ref="E38:F38" si="34">-E61</f>
        <v>-2809.4900000000002</v>
      </c>
      <c r="F38" s="1">
        <f t="shared" si="34"/>
        <v>-743.79</v>
      </c>
      <c r="G38" s="1">
        <v>0</v>
      </c>
      <c r="Q38" s="26"/>
    </row>
    <row r="39" spans="2:17">
      <c r="B39" s="1" t="s">
        <v>61</v>
      </c>
      <c r="C39" s="1">
        <v>-16889.5</v>
      </c>
      <c r="D39" s="1">
        <v>-24423.49</v>
      </c>
      <c r="E39" s="1">
        <v>-30432.44</v>
      </c>
      <c r="F39" s="1">
        <v>-36354.370000000003</v>
      </c>
      <c r="G39" s="1">
        <f>-35423.7-9537.2</f>
        <v>-44960.899999999994</v>
      </c>
      <c r="H39" s="1">
        <f>-38934.2-16482.9</f>
        <v>-55417.1</v>
      </c>
      <c r="I39" s="1">
        <f>-44074-16633.6</f>
        <v>-60707.6</v>
      </c>
      <c r="J39" s="1">
        <f>-ROUND(PL!J6/Ratios!J21,2)</f>
        <v>-58972.85</v>
      </c>
      <c r="K39" s="1">
        <f>-ROUND(PL!K6/Ratios!K21,2)</f>
        <v>-75499.070000000007</v>
      </c>
      <c r="L39" s="1">
        <f>-ROUND(PL!L6/Ratios!L21,2)</f>
        <v>-94373.84</v>
      </c>
      <c r="M39" s="1">
        <f>-ROUND(PL!M6/Ratios!M21,2)</f>
        <v>-113248.6</v>
      </c>
      <c r="N39" s="1">
        <f>-ROUND(PL!N6/Ratios!N21,2)</f>
        <v>-130235.9</v>
      </c>
      <c r="O39" s="1">
        <f>-ROUND(PL!O6/Ratios!O21,2)</f>
        <v>-143259.49</v>
      </c>
      <c r="P39" s="1">
        <f>-ROUND(PL!P6/Ratios!P21,2)</f>
        <v>-157943.57999999999</v>
      </c>
      <c r="Q39" s="26"/>
    </row>
    <row r="40" spans="2:17">
      <c r="B40" s="1" t="s">
        <v>62</v>
      </c>
      <c r="C40" s="1">
        <v>-8369.99</v>
      </c>
      <c r="D40" s="1">
        <v>-8384.8700000000008</v>
      </c>
      <c r="E40" s="1">
        <v>-9367.41</v>
      </c>
      <c r="F40" s="1">
        <v>-10910.75</v>
      </c>
      <c r="G40" s="1">
        <v>-7316.9</v>
      </c>
      <c r="H40" s="1">
        <v>-8000.4</v>
      </c>
      <c r="I40" s="1">
        <v>-7851.4</v>
      </c>
      <c r="J40" s="1">
        <f>-ROUND(PL!J6/Ratios!J22,2)</f>
        <v>-10615.11</v>
      </c>
      <c r="K40" s="1">
        <f>-ROUND(PL!K6/Ratios!K22,2)</f>
        <v>-13589.83</v>
      </c>
      <c r="L40" s="1">
        <f>-ROUND(PL!L6/Ratios!L22,2)</f>
        <v>-16987.29</v>
      </c>
      <c r="M40" s="1">
        <f>-ROUND(PL!M6/Ratios!M22,2)</f>
        <v>-20384.75</v>
      </c>
      <c r="N40" s="1">
        <f>-ROUND(PL!N6/Ratios!N22,2)</f>
        <v>-23442.46</v>
      </c>
      <c r="O40" s="1">
        <f>-ROUND(PL!O6/Ratios!O22,2)</f>
        <v>-25786.71</v>
      </c>
      <c r="P40" s="1">
        <f>-ROUND(PL!P6/Ratios!P22,2)</f>
        <v>-23691.54</v>
      </c>
      <c r="Q40" s="26"/>
    </row>
    <row r="41" spans="2:17">
      <c r="C41" s="1">
        <f>SUBTOTAL(9,C38:C40)</f>
        <v>-25867.57</v>
      </c>
      <c r="D41" s="1">
        <f>SUBTOTAL(9,D38:D40)</f>
        <v>-33382.32</v>
      </c>
      <c r="E41" s="1">
        <f>SUBTOTAL(9,E38:E40)</f>
        <v>-42609.34</v>
      </c>
      <c r="F41" s="1">
        <f>SUBTOTAL(9,F38:F40)</f>
        <v>-48008.91</v>
      </c>
      <c r="G41" s="1">
        <f>SUBTOTAL(9,G38:G40)</f>
        <v>-52277.799999999996</v>
      </c>
      <c r="H41" s="1">
        <f t="shared" ref="H41:M41" si="35">SUBTOTAL(9,H38:H40)</f>
        <v>-63417.5</v>
      </c>
      <c r="I41" s="1">
        <f t="shared" si="35"/>
        <v>-68559</v>
      </c>
      <c r="J41" s="1">
        <f t="shared" si="35"/>
        <v>-69587.959999999992</v>
      </c>
      <c r="K41" s="1">
        <f t="shared" si="35"/>
        <v>-89088.900000000009</v>
      </c>
      <c r="L41" s="1">
        <f t="shared" si="35"/>
        <v>-111361.13</v>
      </c>
      <c r="M41" s="1">
        <f t="shared" si="35"/>
        <v>-133633.35</v>
      </c>
      <c r="N41" s="1">
        <f t="shared" ref="N41:P41" si="36">SUBTOTAL(9,N38:N40)</f>
        <v>-153678.35999999999</v>
      </c>
      <c r="O41" s="1">
        <f t="shared" si="36"/>
        <v>-169046.19999999998</v>
      </c>
      <c r="P41" s="1">
        <f t="shared" si="36"/>
        <v>-181635.12</v>
      </c>
      <c r="Q41" s="26"/>
    </row>
    <row r="42" spans="2:17">
      <c r="B42" s="1" t="s">
        <v>63</v>
      </c>
      <c r="C42" s="1">
        <f>SUBTOTAL(9,C19:C41)</f>
        <v>68556.299999999988</v>
      </c>
      <c r="D42" s="1">
        <f>SUBTOTAL(9,D19:D41)</f>
        <v>74233.510000000009</v>
      </c>
      <c r="E42" s="1">
        <f>SUBTOTAL(9,E19:E41)</f>
        <v>85470.680000000008</v>
      </c>
      <c r="F42" s="1">
        <f>SUBTOTAL(9,F19:F41)</f>
        <v>99121.31</v>
      </c>
      <c r="G42" s="1">
        <f>SUBTOTAL(9,G19:G41)</f>
        <v>117534.20000000001</v>
      </c>
      <c r="H42" s="1">
        <f t="shared" ref="H42:M42" si="37">SUBTOTAL(9,H19:H41)</f>
        <v>138498.90000000005</v>
      </c>
      <c r="I42" s="1">
        <f t="shared" si="37"/>
        <v>150369.30000000008</v>
      </c>
      <c r="J42" s="1">
        <f t="shared" si="37"/>
        <v>175143.34409523814</v>
      </c>
      <c r="K42" s="1">
        <f t="shared" si="37"/>
        <v>196241.22749523816</v>
      </c>
      <c r="L42" s="1">
        <f t="shared" si="37"/>
        <v>227834.47599523817</v>
      </c>
      <c r="M42" s="1">
        <f t="shared" si="37"/>
        <v>268965.11059523816</v>
      </c>
      <c r="N42" s="1">
        <f t="shared" ref="N42:P42" si="38">SUBTOTAL(9,N19:N41)</f>
        <v>321159.58919523814</v>
      </c>
      <c r="O42" s="1">
        <f t="shared" si="38"/>
        <v>379441.85169523809</v>
      </c>
      <c r="P42" s="1">
        <f t="shared" si="38"/>
        <v>434715.07189523819</v>
      </c>
      <c r="Q42" s="26"/>
    </row>
    <row r="43" spans="2:17">
      <c r="Q43" s="26"/>
    </row>
    <row r="44" spans="2:17">
      <c r="C44" s="1" t="b">
        <f>C42=C14</f>
        <v>1</v>
      </c>
      <c r="D44" s="1" t="b">
        <f t="shared" ref="D44:M44" si="39">D42=D14</f>
        <v>1</v>
      </c>
      <c r="E44" s="1" t="b">
        <f t="shared" si="39"/>
        <v>1</v>
      </c>
      <c r="F44" s="1" t="b">
        <f t="shared" si="39"/>
        <v>1</v>
      </c>
      <c r="G44" s="1" t="b">
        <f t="shared" si="39"/>
        <v>1</v>
      </c>
      <c r="H44" s="1" t="b">
        <f t="shared" si="39"/>
        <v>1</v>
      </c>
      <c r="I44" s="1" t="b">
        <f t="shared" si="39"/>
        <v>1</v>
      </c>
      <c r="J44" s="1" t="b">
        <f t="shared" si="39"/>
        <v>1</v>
      </c>
      <c r="K44" s="1" t="b">
        <f t="shared" si="39"/>
        <v>1</v>
      </c>
      <c r="L44" s="1" t="b">
        <f t="shared" si="39"/>
        <v>1</v>
      </c>
      <c r="M44" s="1" t="b">
        <f t="shared" si="39"/>
        <v>1</v>
      </c>
      <c r="N44" s="1" t="b">
        <f t="shared" ref="N44:P44" si="40">N42=N14</f>
        <v>1</v>
      </c>
      <c r="O44" s="1" t="b">
        <f t="shared" si="40"/>
        <v>1</v>
      </c>
      <c r="P44" s="1" t="b">
        <f t="shared" si="40"/>
        <v>1</v>
      </c>
      <c r="Q44" s="26"/>
    </row>
    <row r="45" spans="2:17">
      <c r="G45" s="1">
        <f>G42-G14</f>
        <v>0</v>
      </c>
      <c r="H45" s="1">
        <f>H14-H42</f>
        <v>0</v>
      </c>
      <c r="I45" s="1">
        <f t="shared" ref="I45:M45" si="41">I14-I42</f>
        <v>0</v>
      </c>
      <c r="J45" s="1">
        <f t="shared" si="41"/>
        <v>0</v>
      </c>
      <c r="K45" s="1">
        <f t="shared" si="41"/>
        <v>0</v>
      </c>
      <c r="L45" s="1">
        <f t="shared" si="41"/>
        <v>0</v>
      </c>
      <c r="M45" s="1">
        <f t="shared" si="41"/>
        <v>0</v>
      </c>
      <c r="N45" s="1">
        <f t="shared" ref="N45:P45" si="42">N14-N42</f>
        <v>0</v>
      </c>
      <c r="O45" s="1">
        <f t="shared" si="42"/>
        <v>0</v>
      </c>
      <c r="P45" s="1">
        <f t="shared" si="42"/>
        <v>0</v>
      </c>
      <c r="Q45" s="26"/>
    </row>
    <row r="46" spans="2:17">
      <c r="P46" s="26"/>
      <c r="Q46" s="26"/>
    </row>
    <row r="47" spans="2:17">
      <c r="B47" s="1" t="s">
        <v>32</v>
      </c>
      <c r="P47" s="26"/>
      <c r="Q47" s="26"/>
    </row>
    <row r="48" spans="2:17">
      <c r="B48" s="1" t="s">
        <v>29</v>
      </c>
      <c r="P48" s="26"/>
      <c r="Q48" s="26"/>
    </row>
    <row r="49" spans="2:17">
      <c r="B49" s="1" t="s">
        <v>33</v>
      </c>
      <c r="C49" s="1">
        <v>1813.82</v>
      </c>
      <c r="D49" s="1">
        <v>1424.73</v>
      </c>
      <c r="E49" s="1">
        <v>1143.48</v>
      </c>
      <c r="F49" s="1">
        <v>811.41</v>
      </c>
      <c r="I49" s="1">
        <f>I10-H10</f>
        <v>-877.5</v>
      </c>
      <c r="P49" s="26"/>
      <c r="Q49" s="26"/>
    </row>
    <row r="50" spans="2:17">
      <c r="B50" s="1" t="s">
        <v>34</v>
      </c>
      <c r="C50" s="1">
        <v>-389.09</v>
      </c>
      <c r="D50" s="1">
        <v>-281.25</v>
      </c>
      <c r="E50" s="1">
        <v>-414.11</v>
      </c>
      <c r="F50" s="1">
        <v>-414.11</v>
      </c>
      <c r="I50" s="1">
        <f>I11-H11</f>
        <v>-973.59999999999991</v>
      </c>
      <c r="P50" s="26"/>
      <c r="Q50" s="26"/>
    </row>
    <row r="51" spans="2:17">
      <c r="C51" s="1">
        <f>SUM(C49:C50)</f>
        <v>1424.73</v>
      </c>
      <c r="D51" s="1">
        <f>SUM(D49:D50)</f>
        <v>1143.48</v>
      </c>
      <c r="E51" s="1">
        <f t="shared" ref="E51:F51" si="43">SUM(E49:E50)</f>
        <v>729.37</v>
      </c>
      <c r="F51" s="1">
        <f t="shared" si="43"/>
        <v>397.29999999999995</v>
      </c>
      <c r="I51" s="1">
        <f>H20-I20</f>
        <v>6497.5999999999985</v>
      </c>
      <c r="P51" s="26"/>
      <c r="Q51" s="26"/>
    </row>
    <row r="52" spans="2:17">
      <c r="B52" s="1" t="s">
        <v>35</v>
      </c>
      <c r="I52" s="1">
        <f>CF!I8-BS!I51</f>
        <v>0</v>
      </c>
      <c r="P52" s="26"/>
      <c r="Q52" s="26"/>
    </row>
    <row r="53" spans="2:17">
      <c r="B53" s="1" t="s">
        <v>36</v>
      </c>
      <c r="C53" s="1">
        <v>7877.26</v>
      </c>
      <c r="D53" s="1">
        <v>7754.33</v>
      </c>
      <c r="E53" s="1">
        <v>7645.19</v>
      </c>
      <c r="F53" s="1">
        <v>7436.99</v>
      </c>
      <c r="P53" s="26"/>
      <c r="Q53" s="26"/>
    </row>
    <row r="54" spans="2:17">
      <c r="B54" s="1" t="s">
        <v>37</v>
      </c>
      <c r="C54" s="1">
        <v>-114.7</v>
      </c>
      <c r="D54" s="1">
        <v>-109.15</v>
      </c>
      <c r="E54" s="1">
        <v>-185.58</v>
      </c>
      <c r="F54" s="1">
        <v>-329.68</v>
      </c>
      <c r="P54" s="26"/>
      <c r="Q54" s="26"/>
    </row>
    <row r="55" spans="2:17">
      <c r="C55" s="1">
        <f>SUM(C53:C54)</f>
        <v>7762.56</v>
      </c>
      <c r="D55" s="1">
        <f>SUM(D53:D54)</f>
        <v>7645.18</v>
      </c>
      <c r="E55" s="1">
        <f t="shared" ref="E55:F55" si="44">SUM(E53:E54)</f>
        <v>7459.61</v>
      </c>
      <c r="F55" s="1">
        <f t="shared" si="44"/>
        <v>7107.3099999999995</v>
      </c>
      <c r="P55" s="26"/>
      <c r="Q55" s="26"/>
    </row>
    <row r="56" spans="2:17">
      <c r="P56" s="26"/>
      <c r="Q56" s="26"/>
    </row>
    <row r="57" spans="2:17">
      <c r="B57" s="1" t="s">
        <v>38</v>
      </c>
      <c r="P57" s="26"/>
      <c r="Q57" s="26"/>
    </row>
    <row r="58" spans="2:17">
      <c r="B58" s="1" t="s">
        <v>39</v>
      </c>
      <c r="C58" s="1">
        <f>-C50</f>
        <v>389.09</v>
      </c>
      <c r="D58" s="1">
        <f>-D50</f>
        <v>281.25</v>
      </c>
      <c r="E58" s="1">
        <f t="shared" ref="E58:F58" si="45">-E50</f>
        <v>414.11</v>
      </c>
      <c r="F58" s="1">
        <f t="shared" si="45"/>
        <v>414.11</v>
      </c>
      <c r="P58" s="26"/>
      <c r="Q58" s="26"/>
    </row>
    <row r="59" spans="2:17">
      <c r="B59" s="1" t="s">
        <v>40</v>
      </c>
      <c r="C59" s="1">
        <f>-C54</f>
        <v>114.7</v>
      </c>
      <c r="D59" s="1">
        <f>-D54</f>
        <v>109.15</v>
      </c>
      <c r="E59" s="1">
        <f t="shared" ref="E59:F59" si="46">-E54</f>
        <v>185.58</v>
      </c>
      <c r="F59" s="1">
        <f t="shared" si="46"/>
        <v>329.68</v>
      </c>
      <c r="P59" s="26"/>
      <c r="Q59" s="26"/>
    </row>
    <row r="60" spans="2:17">
      <c r="B60" s="1" t="s">
        <v>41</v>
      </c>
      <c r="C60" s="1">
        <v>104.29</v>
      </c>
      <c r="D60" s="1">
        <v>183.56</v>
      </c>
      <c r="E60" s="1">
        <v>2209.8000000000002</v>
      </c>
      <c r="F60" s="1">
        <v>0</v>
      </c>
      <c r="P60" s="26"/>
      <c r="Q60" s="26"/>
    </row>
    <row r="61" spans="2:17">
      <c r="C61" s="1">
        <f>SUM(C58:C60)</f>
        <v>608.07999999999993</v>
      </c>
      <c r="D61" s="1">
        <f>SUM(D58:D60)</f>
        <v>573.96</v>
      </c>
      <c r="E61" s="1">
        <f t="shared" ref="E61:F61" si="47">SUM(E58:E60)</f>
        <v>2809.4900000000002</v>
      </c>
      <c r="F61" s="1">
        <f t="shared" si="47"/>
        <v>743.79</v>
      </c>
      <c r="P61" s="26"/>
      <c r="Q61" s="26"/>
    </row>
    <row r="62" spans="2:17">
      <c r="P62" s="26"/>
      <c r="Q62" s="26"/>
    </row>
    <row r="63" spans="2:17">
      <c r="B63" s="1" t="s">
        <v>42</v>
      </c>
      <c r="C63" s="1">
        <f>C51+C55+C61</f>
        <v>9795.3700000000008</v>
      </c>
      <c r="D63" s="1">
        <f>D51+D55+D61</f>
        <v>9362.619999999999</v>
      </c>
      <c r="E63" s="1">
        <f t="shared" ref="E63:F63" si="48">E51+E55+E61</f>
        <v>10998.47</v>
      </c>
      <c r="F63" s="1">
        <f t="shared" si="48"/>
        <v>8248.4</v>
      </c>
      <c r="P63" s="26"/>
      <c r="Q63" s="26"/>
    </row>
    <row r="64" spans="2:17">
      <c r="P64" s="26"/>
      <c r="Q64" s="26"/>
    </row>
    <row r="65" spans="3:17">
      <c r="P65" s="26"/>
      <c r="Q65" s="26"/>
    </row>
    <row r="66" spans="3:17">
      <c r="C66" s="3"/>
      <c r="D66" s="3"/>
      <c r="E66" s="3"/>
      <c r="F66" s="3"/>
      <c r="G66" s="3"/>
      <c r="P66" s="26"/>
      <c r="Q66" s="26"/>
    </row>
    <row r="67" spans="3:17">
      <c r="P67" s="26"/>
      <c r="Q67" s="26"/>
    </row>
    <row r="68" spans="3:17">
      <c r="P68" s="26"/>
      <c r="Q68" s="26"/>
    </row>
    <row r="69" spans="3:17">
      <c r="P69" s="26"/>
      <c r="Q69" s="26"/>
    </row>
    <row r="70" spans="3:17">
      <c r="P70" s="26"/>
      <c r="Q70" s="26"/>
    </row>
    <row r="71" spans="3:17">
      <c r="P71" s="26"/>
      <c r="Q71" s="26"/>
    </row>
    <row r="72" spans="3:17">
      <c r="P72" s="26"/>
      <c r="Q72" s="26"/>
    </row>
    <row r="73" spans="3:17">
      <c r="P73" s="26"/>
      <c r="Q73" s="26"/>
    </row>
    <row r="74" spans="3:17">
      <c r="P74" s="26"/>
      <c r="Q74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1"/>
  <sheetViews>
    <sheetView topLeftCell="A13" workbookViewId="0">
      <selection activeCell="A32" sqref="A32"/>
    </sheetView>
  </sheetViews>
  <sheetFormatPr defaultRowHeight="15"/>
  <cols>
    <col min="1" max="1" width="8.7265625" style="1"/>
    <col min="2" max="2" width="28.7265625" style="1" customWidth="1"/>
    <col min="3" max="3" width="10.1796875" style="1" bestFit="1" customWidth="1"/>
    <col min="4" max="4" width="10.81640625" style="1" bestFit="1" customWidth="1"/>
    <col min="5" max="5" width="11.1796875" style="1" customWidth="1"/>
    <col min="6" max="6" width="10.7265625" style="1" customWidth="1"/>
    <col min="7" max="7" width="11.36328125" style="1" customWidth="1"/>
    <col min="8" max="13" width="10.81640625" style="1" bestFit="1" customWidth="1"/>
    <col min="14" max="16" width="11.1796875" style="1" bestFit="1" customWidth="1"/>
    <col min="17" max="16384" width="8.7265625" style="1"/>
  </cols>
  <sheetData>
    <row r="1" spans="2:16">
      <c r="I1" s="26"/>
    </row>
    <row r="2" spans="2:16">
      <c r="F2" s="1" t="s">
        <v>26</v>
      </c>
      <c r="I2" s="26"/>
    </row>
    <row r="3" spans="2:16">
      <c r="C3" s="4">
        <v>39538</v>
      </c>
      <c r="D3" s="4">
        <f>EDATE(C3,12)</f>
        <v>39903</v>
      </c>
      <c r="E3" s="4">
        <f t="shared" ref="E3:G3" si="0">EDATE(D3,12)</f>
        <v>40268</v>
      </c>
      <c r="F3" s="4">
        <f t="shared" si="0"/>
        <v>40633</v>
      </c>
      <c r="G3" s="4">
        <f t="shared" si="0"/>
        <v>40999</v>
      </c>
      <c r="H3" s="4">
        <f t="shared" ref="H3" si="1">EDATE(G3,12)</f>
        <v>41364</v>
      </c>
      <c r="I3" s="27">
        <f t="shared" ref="I3" si="2">EDATE(H3,12)</f>
        <v>41729</v>
      </c>
      <c r="J3" s="4">
        <f t="shared" ref="J3" si="3">EDATE(I3,12)</f>
        <v>42094</v>
      </c>
      <c r="K3" s="4">
        <f t="shared" ref="K3" si="4">EDATE(J3,12)</f>
        <v>42460</v>
      </c>
      <c r="L3" s="4">
        <f t="shared" ref="L3" si="5">EDATE(K3,12)</f>
        <v>42825</v>
      </c>
      <c r="M3" s="4">
        <f t="shared" ref="M3:N3" si="6">EDATE(L3,12)</f>
        <v>43190</v>
      </c>
      <c r="N3" s="4">
        <f t="shared" si="6"/>
        <v>43555</v>
      </c>
      <c r="O3" s="4">
        <f t="shared" ref="O3" si="7">EDATE(N3,12)</f>
        <v>43921</v>
      </c>
      <c r="P3" s="4">
        <f t="shared" ref="P3" si="8">EDATE(O3,12)</f>
        <v>44286</v>
      </c>
    </row>
    <row r="4" spans="2:16">
      <c r="B4" s="1" t="s">
        <v>72</v>
      </c>
      <c r="C4" s="2" t="s">
        <v>24</v>
      </c>
      <c r="D4" s="2" t="s">
        <v>24</v>
      </c>
      <c r="E4" s="2" t="s">
        <v>24</v>
      </c>
      <c r="F4" s="2" t="s">
        <v>24</v>
      </c>
      <c r="G4" s="2" t="s">
        <v>24</v>
      </c>
      <c r="H4" s="2" t="s">
        <v>24</v>
      </c>
      <c r="I4" s="28" t="s">
        <v>24</v>
      </c>
      <c r="J4" s="2" t="s">
        <v>24</v>
      </c>
      <c r="K4" s="2" t="s">
        <v>24</v>
      </c>
      <c r="L4" s="2" t="s">
        <v>24</v>
      </c>
      <c r="M4" s="2" t="s">
        <v>24</v>
      </c>
      <c r="N4" s="2" t="s">
        <v>24</v>
      </c>
      <c r="O4" s="2" t="s">
        <v>24</v>
      </c>
      <c r="P4" s="2" t="s">
        <v>24</v>
      </c>
    </row>
    <row r="5" spans="2:16">
      <c r="B5" s="1" t="s">
        <v>73</v>
      </c>
      <c r="D5" s="1">
        <f>PL!D19</f>
        <v>14018.900000000012</v>
      </c>
      <c r="E5" s="1">
        <f>PL!E19</f>
        <v>23860.94000000001</v>
      </c>
      <c r="F5" s="1">
        <f>PL!F19</f>
        <v>26376.58000000002</v>
      </c>
      <c r="G5" s="1">
        <f>PL!G19</f>
        <v>28086.20000000003</v>
      </c>
      <c r="H5" s="1">
        <f>PL!H19</f>
        <v>28897.499999999982</v>
      </c>
      <c r="I5" s="24">
        <f>PL!I19</f>
        <v>29666.000000000029</v>
      </c>
      <c r="J5" s="1">
        <f>PL!J19</f>
        <v>40857.309999999961</v>
      </c>
      <c r="K5" s="1">
        <f>PL!K19</f>
        <v>52082.729999999981</v>
      </c>
      <c r="L5" s="1">
        <f>PL!L19</f>
        <v>78375.420000000056</v>
      </c>
      <c r="M5" s="1">
        <f>PL!M19</f>
        <v>102250.42000000004</v>
      </c>
      <c r="N5" s="1">
        <f>PL!N19</f>
        <v>129997.32999999999</v>
      </c>
      <c r="O5" s="1">
        <f>PL!O19</f>
        <v>145226.80999999994</v>
      </c>
      <c r="P5" s="1">
        <f>PL!P19</f>
        <v>152896.91000000006</v>
      </c>
    </row>
    <row r="6" spans="2:16">
      <c r="B6" s="1" t="s">
        <v>74</v>
      </c>
      <c r="I6" s="26"/>
    </row>
    <row r="7" spans="2:16">
      <c r="B7" s="1" t="s">
        <v>75</v>
      </c>
      <c r="D7" s="1">
        <f>PL!D24</f>
        <v>0</v>
      </c>
      <c r="E7" s="1">
        <f>PL!E24</f>
        <v>0</v>
      </c>
      <c r="F7" s="1">
        <f>PL!F24</f>
        <v>2536.65</v>
      </c>
      <c r="G7" s="1">
        <f>PL!G24</f>
        <v>2426.6</v>
      </c>
      <c r="H7" s="1">
        <f>PL!H24-11492.5</f>
        <v>1631.7000000000007</v>
      </c>
      <c r="I7" s="24">
        <f>PL!I24</f>
        <v>1033.0999999999999</v>
      </c>
      <c r="J7" s="1">
        <f>PL!J24</f>
        <v>2472.1619047619047</v>
      </c>
      <c r="K7" s="1">
        <f>PL!K24</f>
        <v>709.404</v>
      </c>
      <c r="L7" s="1">
        <f>PL!L24</f>
        <v>828.31500000000005</v>
      </c>
      <c r="M7" s="1">
        <f>PL!M24</f>
        <v>947.22600000000011</v>
      </c>
      <c r="N7" s="1">
        <f>PL!N24</f>
        <v>1054.2460000000001</v>
      </c>
      <c r="O7" s="1">
        <f>PL!O24</f>
        <v>1136.2950000000001</v>
      </c>
      <c r="P7" s="1">
        <f>PL!P24</f>
        <v>1181.4220000000003</v>
      </c>
    </row>
    <row r="8" spans="2:16">
      <c r="B8" s="1" t="s">
        <v>9</v>
      </c>
      <c r="D8" s="1">
        <f>-PL!D16-577.02</f>
        <v>3183.48</v>
      </c>
      <c r="E8" s="1">
        <f>-PL!E16-27.02</f>
        <v>4398.9599999999991</v>
      </c>
      <c r="F8" s="1">
        <f>-PL!F16-46.89</f>
        <v>4888.5899999999992</v>
      </c>
      <c r="G8" s="1">
        <f>-PL!G16-102.6</f>
        <v>5532.7</v>
      </c>
      <c r="H8" s="1">
        <f>-PL!H16</f>
        <v>4710.7</v>
      </c>
      <c r="I8" s="26">
        <f>-PL!I16</f>
        <v>6497.6</v>
      </c>
      <c r="J8" s="1">
        <f>-PL!J16</f>
        <v>7049.4</v>
      </c>
      <c r="K8" s="1">
        <f>-PL!K16</f>
        <v>7259.53</v>
      </c>
      <c r="L8" s="1">
        <f>-PL!L16</f>
        <v>7693.52</v>
      </c>
      <c r="M8" s="1">
        <f>-PL!M16</f>
        <v>8166.97</v>
      </c>
      <c r="N8" s="1">
        <f>-PL!N16</f>
        <v>8879.7199999999993</v>
      </c>
      <c r="O8" s="1">
        <f>-PL!O16</f>
        <v>9343.01</v>
      </c>
      <c r="P8" s="1">
        <f>-PL!P16</f>
        <v>9401.4</v>
      </c>
    </row>
    <row r="9" spans="2:16">
      <c r="B9" s="1" t="s">
        <v>76</v>
      </c>
      <c r="D9" s="1">
        <f>-PL!D18</f>
        <v>183.8</v>
      </c>
      <c r="E9" s="1">
        <f>-PL!E18</f>
        <v>119.99</v>
      </c>
      <c r="F9" s="1">
        <f>-PL!F18</f>
        <v>84.28</v>
      </c>
      <c r="G9" s="1">
        <f>-PL!G18</f>
        <v>8.6</v>
      </c>
      <c r="H9" s="1">
        <f>-PL!H18</f>
        <v>1.6</v>
      </c>
      <c r="I9" s="26">
        <f>-PL!I18</f>
        <v>45.1</v>
      </c>
      <c r="J9" s="1">
        <f>-PL!J18</f>
        <v>5.71</v>
      </c>
      <c r="K9" s="1">
        <f>-PL!K18</f>
        <v>0</v>
      </c>
      <c r="L9" s="1">
        <f>-PL!L18</f>
        <v>0</v>
      </c>
      <c r="M9" s="1">
        <f>-PL!M18</f>
        <v>0</v>
      </c>
      <c r="N9" s="1">
        <f>-PL!N18</f>
        <v>0</v>
      </c>
      <c r="O9" s="1">
        <f>-PL!O18</f>
        <v>0</v>
      </c>
      <c r="P9" s="1">
        <f>-PL!P18</f>
        <v>0</v>
      </c>
    </row>
    <row r="10" spans="2:16">
      <c r="B10" s="1" t="s">
        <v>77</v>
      </c>
      <c r="D10" s="1">
        <f t="shared" ref="D10:N10" si="9">SUBTOTAL(9,D5:D9)</f>
        <v>17386.180000000011</v>
      </c>
      <c r="E10" s="1">
        <f t="shared" si="9"/>
        <v>28379.89000000001</v>
      </c>
      <c r="F10" s="1">
        <f t="shared" si="9"/>
        <v>33886.10000000002</v>
      </c>
      <c r="G10" s="1">
        <f t="shared" si="9"/>
        <v>36054.100000000028</v>
      </c>
      <c r="H10" s="1">
        <f t="shared" si="9"/>
        <v>35241.499999999978</v>
      </c>
      <c r="I10" s="1">
        <f t="shared" si="9"/>
        <v>37241.800000000025</v>
      </c>
      <c r="J10" s="1">
        <f t="shared" si="9"/>
        <v>50384.581904761864</v>
      </c>
      <c r="K10" s="1">
        <f t="shared" si="9"/>
        <v>60051.663999999982</v>
      </c>
      <c r="L10" s="1">
        <f t="shared" si="9"/>
        <v>86897.255000000063</v>
      </c>
      <c r="M10" s="1">
        <f t="shared" si="9"/>
        <v>111364.61600000004</v>
      </c>
      <c r="N10" s="1">
        <f t="shared" si="9"/>
        <v>139931.29599999997</v>
      </c>
      <c r="O10" s="1">
        <f t="shared" ref="O10" si="10">SUBTOTAL(9,O5:O9)</f>
        <v>155706.11499999996</v>
      </c>
      <c r="P10" s="1">
        <f t="shared" ref="P10" si="11">SUBTOTAL(9,P5:P9)</f>
        <v>163479.73200000005</v>
      </c>
    </row>
    <row r="11" spans="2:16">
      <c r="B11" s="1" t="s">
        <v>78</v>
      </c>
    </row>
    <row r="12" spans="2:16">
      <c r="B12" s="1" t="s">
        <v>71</v>
      </c>
      <c r="D12" s="1">
        <f>BS!C31-BS!D31</f>
        <v>0</v>
      </c>
      <c r="E12" s="1">
        <f>BS!D31-BS!E31</f>
        <v>0</v>
      </c>
      <c r="F12" s="1">
        <f>BS!E31-BS!F31</f>
        <v>0</v>
      </c>
      <c r="G12" s="1">
        <f>BS!F31-BS!G31</f>
        <v>-13959.2</v>
      </c>
      <c r="H12" s="1">
        <f>BS!G31-BS!H31</f>
        <v>12708.800000000001</v>
      </c>
      <c r="I12" s="1">
        <f>BS!H31-BS!I31</f>
        <v>-1087.1999999999998</v>
      </c>
      <c r="J12" s="1">
        <f>BS!I31-BS!J31</f>
        <v>0</v>
      </c>
      <c r="K12" s="1">
        <f>BS!J31-BS!K31</f>
        <v>0</v>
      </c>
      <c r="L12" s="1">
        <f>BS!K31-BS!L31</f>
        <v>0</v>
      </c>
      <c r="M12" s="1">
        <f>BS!L31-BS!M31</f>
        <v>0</v>
      </c>
      <c r="N12" s="1">
        <f>BS!M31-BS!N31</f>
        <v>0</v>
      </c>
      <c r="O12" s="1">
        <f>BS!N31-BS!O31</f>
        <v>0</v>
      </c>
      <c r="P12" s="1">
        <f>BS!O31-BS!P31</f>
        <v>0</v>
      </c>
    </row>
    <row r="13" spans="2:16">
      <c r="B13" s="1" t="s">
        <v>79</v>
      </c>
      <c r="D13" s="1">
        <f>BS!C32-BS!D32</f>
        <v>277.72000000000116</v>
      </c>
      <c r="E13" s="1">
        <f>BS!D32-BS!E32</f>
        <v>-7681.0499999999993</v>
      </c>
      <c r="F13" s="1">
        <f>BS!E32-BS!F32</f>
        <v>-10665.810000000001</v>
      </c>
      <c r="G13" s="1">
        <f>BS!F32-BS!G32</f>
        <v>-9960.75</v>
      </c>
      <c r="H13" s="1">
        <f>BS!G32-BS!H32</f>
        <v>-8036.3000000000029</v>
      </c>
      <c r="I13" s="26">
        <f>BS!H32-BS!I32</f>
        <v>-11158.799999999996</v>
      </c>
      <c r="J13" s="1">
        <f>BS!I32-BS!J32</f>
        <v>-47.630000000004657</v>
      </c>
      <c r="K13" s="1">
        <f>BS!J32-BS!K32</f>
        <v>-14660.29</v>
      </c>
      <c r="L13" s="1">
        <f>BS!K32-BS!L32</f>
        <v>-18194.039999999994</v>
      </c>
      <c r="M13" s="1">
        <f>BS!L32-BS!M32</f>
        <v>-16686.53</v>
      </c>
      <c r="N13" s="1">
        <f>BS!M32-BS!N32</f>
        <v>-12074.050000000003</v>
      </c>
      <c r="O13" s="1">
        <f>BS!N32-BS!O32</f>
        <v>-12622.86</v>
      </c>
      <c r="P13" s="1">
        <f>BS!O32-BS!P32</f>
        <v>3471.2900000000081</v>
      </c>
    </row>
    <row r="14" spans="2:16">
      <c r="B14" s="1" t="s">
        <v>57</v>
      </c>
      <c r="D14" s="1">
        <f>BS!C33-BS!D33</f>
        <v>336.0099999999984</v>
      </c>
      <c r="E14" s="1">
        <f>BS!D33-BS!E33</f>
        <v>-2279.3299999999981</v>
      </c>
      <c r="F14" s="1">
        <f>BS!E33-BS!F33</f>
        <v>-2789.3700000000026</v>
      </c>
      <c r="G14" s="1">
        <f>BS!F33-BS!G33</f>
        <v>-9857.41</v>
      </c>
      <c r="H14" s="1">
        <f>BS!G33-BS!H33</f>
        <v>-6115.5</v>
      </c>
      <c r="I14" s="26">
        <f>BS!H33-BS!I33</f>
        <v>-3484.6999999999971</v>
      </c>
      <c r="J14" s="1">
        <f>BS!I33-BS!J33</f>
        <v>-5761.7700000000041</v>
      </c>
      <c r="K14" s="1">
        <f>BS!J33-BS!K33</f>
        <v>-12173.849999999999</v>
      </c>
      <c r="L14" s="1">
        <f>BS!K33-BS!L33</f>
        <v>-15854.800000000003</v>
      </c>
      <c r="M14" s="1">
        <f>BS!L33-BS!M33</f>
        <v>-15854.809999999998</v>
      </c>
      <c r="N14" s="1">
        <f>BS!M33-BS!N33</f>
        <v>-14269.319999999992</v>
      </c>
      <c r="O14" s="1">
        <f>BS!N33-BS!O33</f>
        <v>-10939.820000000007</v>
      </c>
      <c r="P14" s="1">
        <f>BS!O33-BS!P33</f>
        <v>1880.2799999999988</v>
      </c>
    </row>
    <row r="15" spans="2:16">
      <c r="B15" s="1" t="s">
        <v>59</v>
      </c>
      <c r="D15" s="1">
        <f>BS!C35-BS!D35</f>
        <v>644.11000000000058</v>
      </c>
      <c r="E15" s="1">
        <f>BS!D35-BS!E35</f>
        <v>61.399999999999636</v>
      </c>
      <c r="F15" s="1">
        <f>BS!E35-BS!F35</f>
        <v>-913.84999999999945</v>
      </c>
      <c r="G15" s="1">
        <f>BS!F35-BS!G35</f>
        <v>1909.25</v>
      </c>
      <c r="H15" s="1">
        <f>BS!G35-BS!H35</f>
        <v>-1416</v>
      </c>
      <c r="I15" s="26">
        <f>BS!H35-BS!I35</f>
        <v>-10.399999999999636</v>
      </c>
      <c r="J15" s="1">
        <f>BS!I35-BS!J35</f>
        <v>64.049999999999272</v>
      </c>
      <c r="K15" s="1">
        <f>BS!J35-BS!K35</f>
        <v>-1254.3999999999996</v>
      </c>
      <c r="L15" s="1">
        <f>BS!K35-BS!L35</f>
        <v>-1432.67</v>
      </c>
      <c r="M15" s="1">
        <f>BS!L35-BS!M35</f>
        <v>-1432.6599999999999</v>
      </c>
      <c r="N15" s="1">
        <f>BS!M35-BS!N35</f>
        <v>-1289.3999999999996</v>
      </c>
      <c r="O15" s="1">
        <f>BS!N35-BS!O35</f>
        <v>-988.53000000000065</v>
      </c>
      <c r="P15" s="1">
        <f>BS!O35-BS!P35</f>
        <v>344.34000000000015</v>
      </c>
    </row>
    <row r="16" spans="2:16">
      <c r="B16" s="1" t="s">
        <v>80</v>
      </c>
      <c r="D16" s="1">
        <f>BS!C39-BS!D39</f>
        <v>7533.9900000000016</v>
      </c>
      <c r="E16" s="1">
        <f>BS!D39-BS!E39</f>
        <v>6008.9499999999971</v>
      </c>
      <c r="F16" s="1">
        <f>BS!E39-BS!F39</f>
        <v>5921.9300000000039</v>
      </c>
      <c r="G16" s="1">
        <f>BS!F39-BS!G39</f>
        <v>8606.5299999999916</v>
      </c>
      <c r="H16" s="1">
        <f>BS!G39-BS!H39</f>
        <v>10456.200000000004</v>
      </c>
      <c r="I16" s="26">
        <f>BS!H39-BS!I39</f>
        <v>5290.5</v>
      </c>
      <c r="J16" s="1">
        <f>BS!I39-BS!J39</f>
        <v>-1734.75</v>
      </c>
      <c r="K16" s="1">
        <f>BS!J39-BS!K39</f>
        <v>16526.220000000008</v>
      </c>
      <c r="L16" s="1">
        <f>BS!K39-BS!L39</f>
        <v>18874.76999999999</v>
      </c>
      <c r="M16" s="1">
        <f>BS!L39-BS!M39</f>
        <v>18874.760000000009</v>
      </c>
      <c r="N16" s="1">
        <f>BS!M39-BS!N39</f>
        <v>16987.299999999988</v>
      </c>
      <c r="O16" s="1">
        <f>BS!N39-BS!O39</f>
        <v>13023.589999999997</v>
      </c>
      <c r="P16" s="1">
        <f>BS!O39-BS!P39</f>
        <v>14684.089999999997</v>
      </c>
    </row>
    <row r="17" spans="2:16">
      <c r="B17" s="1" t="s">
        <v>95</v>
      </c>
      <c r="D17" s="1">
        <f>BS!D11-BS!C11</f>
        <v>0</v>
      </c>
      <c r="E17" s="1">
        <f>BS!E11-BS!D11</f>
        <v>0</v>
      </c>
      <c r="F17" s="1">
        <f>BS!F11-BS!E11</f>
        <v>0</v>
      </c>
      <c r="G17" s="1">
        <f>BS!G11-BS!F11</f>
        <v>4321.2</v>
      </c>
      <c r="H17" s="1">
        <f>BS!H11-BS!G11</f>
        <v>-468.79999999999973</v>
      </c>
      <c r="I17" s="26">
        <f>BS!I11-BS!H11</f>
        <v>-973.59999999999991</v>
      </c>
      <c r="J17" s="1">
        <f>BS!J11-BS!I11</f>
        <v>8730.4069126984141</v>
      </c>
      <c r="K17" s="1">
        <f>BS!K11-BS!J11</f>
        <v>2800.2296777777774</v>
      </c>
      <c r="L17" s="1">
        <f>BS!L11-BS!K11</f>
        <v>3697.2760000000053</v>
      </c>
      <c r="M17" s="1">
        <f>BS!M11-BS!L11</f>
        <v>4564.3111000000063</v>
      </c>
      <c r="N17" s="1">
        <f>BS!N11-BS!M11</f>
        <v>5570.1150999999991</v>
      </c>
      <c r="O17" s="1">
        <f>BS!O11-BS!N11</f>
        <v>6123.5499999999956</v>
      </c>
      <c r="P17" s="1">
        <f>BS!P11-BS!O11</f>
        <v>5154.8632000000071</v>
      </c>
    </row>
    <row r="18" spans="2:16">
      <c r="B18" s="1" t="s">
        <v>81</v>
      </c>
      <c r="D18" s="1">
        <f>BS!C40-BS!D40</f>
        <v>14.880000000001019</v>
      </c>
      <c r="E18" s="1">
        <f>BS!D40-BS!E40</f>
        <v>982.53999999999905</v>
      </c>
      <c r="F18" s="1">
        <f>BS!E40-BS!F40</f>
        <v>1543.3400000000001</v>
      </c>
      <c r="G18" s="1">
        <f>BS!F40-BS!G40</f>
        <v>-3593.8500000000004</v>
      </c>
      <c r="H18" s="1">
        <f>BS!G40-BS!H40</f>
        <v>683.5</v>
      </c>
      <c r="I18" s="26">
        <f>BS!H40-BS!I40</f>
        <v>-149</v>
      </c>
      <c r="J18" s="1">
        <f>BS!I40-BS!J40</f>
        <v>2763.7100000000009</v>
      </c>
      <c r="K18" s="1">
        <f>BS!J40-BS!K40</f>
        <v>2974.7199999999993</v>
      </c>
      <c r="L18" s="1">
        <f>BS!K40-BS!L40</f>
        <v>3397.4600000000009</v>
      </c>
      <c r="M18" s="1">
        <f>BS!L40-BS!M40</f>
        <v>3397.4599999999991</v>
      </c>
      <c r="N18" s="1">
        <f>BS!M40-BS!N40</f>
        <v>3057.7099999999991</v>
      </c>
      <c r="O18" s="1">
        <f>BS!N40-BS!O40</f>
        <v>2344.25</v>
      </c>
      <c r="P18" s="1">
        <f>BS!O40-BS!P40</f>
        <v>-2095.1699999999983</v>
      </c>
    </row>
    <row r="19" spans="2:16">
      <c r="B19" s="1" t="s">
        <v>82</v>
      </c>
      <c r="D19" s="1">
        <f t="shared" ref="D19:N19" si="12">SUBTOTAL(9,D5:D18)</f>
        <v>26192.890000000014</v>
      </c>
      <c r="E19" s="1">
        <f t="shared" si="12"/>
        <v>25472.400000000009</v>
      </c>
      <c r="F19" s="1">
        <f t="shared" si="12"/>
        <v>26982.340000000022</v>
      </c>
      <c r="G19" s="1">
        <f t="shared" si="12"/>
        <v>13519.870000000019</v>
      </c>
      <c r="H19" s="1">
        <f t="shared" si="12"/>
        <v>43053.39999999998</v>
      </c>
      <c r="I19" s="26">
        <f t="shared" si="12"/>
        <v>25668.600000000035</v>
      </c>
      <c r="J19" s="1">
        <f t="shared" si="12"/>
        <v>54398.598817460261</v>
      </c>
      <c r="K19" s="1">
        <f t="shared" si="12"/>
        <v>54264.293677777765</v>
      </c>
      <c r="L19" s="1">
        <f t="shared" si="12"/>
        <v>77385.251000000062</v>
      </c>
      <c r="M19" s="1">
        <f t="shared" si="12"/>
        <v>104227.14710000006</v>
      </c>
      <c r="N19" s="1">
        <f t="shared" si="12"/>
        <v>137913.65109999996</v>
      </c>
      <c r="O19" s="1">
        <f t="shared" ref="O19" si="13">SUBTOTAL(9,O5:O18)</f>
        <v>152646.29499999993</v>
      </c>
      <c r="P19" s="1">
        <f t="shared" ref="P19" si="14">SUBTOTAL(9,P5:P18)</f>
        <v>186919.42520000006</v>
      </c>
    </row>
    <row r="20" spans="2:16">
      <c r="B20" s="1" t="s">
        <v>83</v>
      </c>
      <c r="D20" s="1">
        <f>PL!D20+PL!D21</f>
        <v>-4180.45</v>
      </c>
      <c r="E20" s="1">
        <f>PL!E20+PL!E21</f>
        <v>-7403.61</v>
      </c>
      <c r="F20" s="1">
        <f>PL!F20+PL!F21</f>
        <v>-8503.7800000000007</v>
      </c>
      <c r="G20" s="1">
        <f>PL!G20+PL!G21</f>
        <v>-8605.1</v>
      </c>
      <c r="H20" s="1">
        <f>PL!H20+PL!H21</f>
        <v>-7475.1</v>
      </c>
      <c r="I20" s="24">
        <f>PL!I20+PL!I21</f>
        <v>-7763.9</v>
      </c>
      <c r="J20" s="1">
        <f>PL!J20+PL!J21</f>
        <v>-12997.24</v>
      </c>
      <c r="K20" s="1">
        <f>PL!K20+PL!K21</f>
        <v>-15624.82</v>
      </c>
      <c r="L20" s="1">
        <f>PL!L20+PL!L21</f>
        <v>-23512.63</v>
      </c>
      <c r="M20" s="1">
        <f>PL!M20+PL!M21</f>
        <v>-30675.13</v>
      </c>
      <c r="N20" s="1">
        <f>PL!N20+PL!N21</f>
        <v>-38999.199999999997</v>
      </c>
      <c r="O20" s="1">
        <f>PL!O20+PL!O21</f>
        <v>-43568.04</v>
      </c>
      <c r="P20" s="1">
        <f>PL!P20+PL!P21</f>
        <v>-45869.07</v>
      </c>
    </row>
    <row r="21" spans="2:16">
      <c r="B21" s="1" t="s">
        <v>84</v>
      </c>
      <c r="D21" s="1">
        <f t="shared" ref="D21:N21" si="15">SUBTOTAL(9,D5:D20)</f>
        <v>22012.440000000013</v>
      </c>
      <c r="E21" s="1">
        <f t="shared" si="15"/>
        <v>18068.790000000008</v>
      </c>
      <c r="F21" s="1">
        <f t="shared" si="15"/>
        <v>18478.560000000019</v>
      </c>
      <c r="G21" s="1">
        <f t="shared" si="15"/>
        <v>4914.7700000000186</v>
      </c>
      <c r="H21" s="1">
        <f t="shared" si="15"/>
        <v>35578.299999999981</v>
      </c>
      <c r="I21" s="26">
        <f t="shared" si="15"/>
        <v>17904.700000000033</v>
      </c>
      <c r="J21" s="1">
        <f t="shared" si="15"/>
        <v>41401.358817460263</v>
      </c>
      <c r="K21" s="1">
        <f t="shared" si="15"/>
        <v>38639.473677777765</v>
      </c>
      <c r="L21" s="1">
        <f t="shared" si="15"/>
        <v>53872.621000000057</v>
      </c>
      <c r="M21" s="1">
        <f t="shared" si="15"/>
        <v>73552.017100000056</v>
      </c>
      <c r="N21" s="1">
        <f t="shared" si="15"/>
        <v>98914.451099999962</v>
      </c>
      <c r="O21" s="1">
        <f t="shared" ref="O21" si="16">SUBTOTAL(9,O5:O20)</f>
        <v>109078.25499999992</v>
      </c>
      <c r="P21" s="1">
        <f t="shared" ref="P21" si="17">SUBTOTAL(9,P5:P20)</f>
        <v>141050.35520000005</v>
      </c>
    </row>
    <row r="22" spans="2:16">
      <c r="I22" s="26"/>
    </row>
    <row r="23" spans="2:16">
      <c r="B23" s="1" t="s">
        <v>91</v>
      </c>
      <c r="I23" s="26"/>
    </row>
    <row r="24" spans="2:16">
      <c r="B24" s="1" t="s">
        <v>85</v>
      </c>
      <c r="D24" s="1">
        <f>BS!C19-BS!D19</f>
        <v>-6183.7200000000012</v>
      </c>
      <c r="E24" s="1">
        <f>BS!D19-BS!E19</f>
        <v>-9569</v>
      </c>
      <c r="F24" s="1">
        <f>BS!E19-BS!F19</f>
        <v>-3760.3099999999977</v>
      </c>
      <c r="G24" s="1">
        <f>BS!F19-BS!G19</f>
        <v>-17331.25</v>
      </c>
      <c r="H24" s="1">
        <f>BS!G19-BS!H19</f>
        <v>-29833.5</v>
      </c>
      <c r="I24" s="26">
        <f>BS!H19-BS!I19</f>
        <v>-18948.899999999994</v>
      </c>
      <c r="J24" s="1">
        <f>BS!I19-BS!J19</f>
        <v>-7346.5899999999965</v>
      </c>
      <c r="K24" s="1">
        <f>BS!J19-BS!K19</f>
        <v>-4202.5299999999988</v>
      </c>
      <c r="L24" s="1">
        <f>BS!K19-BS!L19</f>
        <v>-8679.8700000000244</v>
      </c>
      <c r="M24" s="1">
        <f>BS!L19-BS!M19</f>
        <v>-9468.9399999999732</v>
      </c>
      <c r="N24" s="1">
        <f>BS!M19-BS!N19</f>
        <v>-14255.070000000007</v>
      </c>
      <c r="O24" s="1">
        <f>BS!N19-BS!O19</f>
        <v>-9265.8000000000175</v>
      </c>
      <c r="P24" s="1">
        <f>BS!O19-BS!P19</f>
        <v>-1167.8799999999756</v>
      </c>
    </row>
    <row r="25" spans="2:16">
      <c r="B25" s="1" t="s">
        <v>86</v>
      </c>
      <c r="D25" s="1">
        <f>BS!C23-BS!D23</f>
        <v>-1093.69</v>
      </c>
      <c r="E25" s="1">
        <f>BS!D23-BS!E23</f>
        <v>2124.84</v>
      </c>
      <c r="F25" s="1">
        <f>BS!E23-BS!F23</f>
        <v>-6546.9500000000007</v>
      </c>
      <c r="G25" s="1">
        <f>BS!F23-BS!G23</f>
        <v>-8632.23</v>
      </c>
      <c r="H25" s="1">
        <f>BS!G23-BS!H23</f>
        <v>3799.7000000000007</v>
      </c>
      <c r="I25" s="26">
        <f>BS!H23-BS!I23</f>
        <v>7533.5</v>
      </c>
      <c r="J25" s="1">
        <f>BS!I23-BS!J23</f>
        <v>-900.32999999999993</v>
      </c>
      <c r="K25" s="1">
        <f>BS!J23-BS!K23</f>
        <v>-1079.0900000000001</v>
      </c>
      <c r="L25" s="1">
        <f>BS!K23-BS!L23</f>
        <v>-1132.4799999999996</v>
      </c>
      <c r="M25" s="1">
        <f>BS!L23-BS!M23</f>
        <v>-990.93000000000029</v>
      </c>
      <c r="N25" s="1">
        <f>BS!M23-BS!N23</f>
        <v>-734.45000000000073</v>
      </c>
      <c r="O25" s="1">
        <f>BS!N23-BS!O23</f>
        <v>-375.3799999999992</v>
      </c>
      <c r="P25" s="1">
        <f>BS!O23-BS!P23</f>
        <v>551.53999999999905</v>
      </c>
    </row>
    <row r="26" spans="2:16">
      <c r="B26" s="1" t="s">
        <v>52</v>
      </c>
      <c r="D26" s="1">
        <f>BS!C24-BS!D24</f>
        <v>194.83999999999997</v>
      </c>
      <c r="E26" s="1">
        <f>BS!D24-BS!E24</f>
        <v>-205.26999999999992</v>
      </c>
      <c r="F26" s="1">
        <f>BS!E24-BS!F24</f>
        <v>-2167.6799999999998</v>
      </c>
      <c r="G26" s="1">
        <f>BS!F24-BS!G24</f>
        <v>-1531.4099999999999</v>
      </c>
      <c r="H26" s="1">
        <f>BS!G24-BS!H24</f>
        <v>-51.100000000000364</v>
      </c>
      <c r="I26" s="26">
        <f>BS!H24-BS!I24</f>
        <v>409</v>
      </c>
      <c r="J26" s="1">
        <f>BS!I24-BS!J24</f>
        <v>-1449.1599999999999</v>
      </c>
      <c r="K26" s="1">
        <f>BS!J24-BS!K24</f>
        <v>-1331.2600000000002</v>
      </c>
      <c r="L26" s="1">
        <f>BS!K24-BS!L24</f>
        <v>-2794.6800000000003</v>
      </c>
      <c r="M26" s="1">
        <f>BS!L24-BS!M24</f>
        <v>76.720000000001164</v>
      </c>
      <c r="N26" s="1">
        <f>BS!M24-BS!N24</f>
        <v>-1142.7800000000007</v>
      </c>
      <c r="O26" s="1">
        <f>BS!N24-BS!O24</f>
        <v>-1065.5699999999997</v>
      </c>
      <c r="P26" s="1">
        <f>BS!O24-BS!P24</f>
        <v>-586.06000000000131</v>
      </c>
    </row>
    <row r="27" spans="2:16">
      <c r="B27" s="1" t="s">
        <v>87</v>
      </c>
      <c r="D27" s="1">
        <f>BS!C22-BS!D22</f>
        <v>-22.86</v>
      </c>
      <c r="E27" s="1">
        <f>BS!D22-BS!E22</f>
        <v>-18.990000000000009</v>
      </c>
      <c r="F27" s="1">
        <f>BS!E22-BS!F22</f>
        <v>-16.439999999999998</v>
      </c>
      <c r="G27" s="1">
        <f>BS!F22-BS!G22</f>
        <v>-13.019999999999996</v>
      </c>
      <c r="H27" s="1">
        <f>BS!G22-BS!H22</f>
        <v>-11.100000000000001</v>
      </c>
      <c r="I27" s="26">
        <f>BS!H22-BS!I22</f>
        <v>-9.3999999999999986</v>
      </c>
      <c r="J27" s="1">
        <f>BS!I22-BS!J22</f>
        <v>-49.5</v>
      </c>
      <c r="K27" s="1">
        <f>BS!J22-BS!K22</f>
        <v>0</v>
      </c>
      <c r="L27" s="1">
        <f>BS!K22-BS!L22</f>
        <v>0</v>
      </c>
      <c r="M27" s="1">
        <f>BS!L22-BS!M22</f>
        <v>0</v>
      </c>
      <c r="N27" s="1">
        <f>BS!M22-BS!N22</f>
        <v>0</v>
      </c>
      <c r="O27" s="1">
        <f>BS!N22-BS!O22</f>
        <v>0</v>
      </c>
      <c r="P27" s="1">
        <f>BS!O22-BS!P22</f>
        <v>0</v>
      </c>
    </row>
    <row r="28" spans="2:16">
      <c r="B28" s="1" t="s">
        <v>88</v>
      </c>
      <c r="D28" s="1">
        <f>BS!C27-BS!D27</f>
        <v>-6228.5499999999993</v>
      </c>
      <c r="E28" s="1">
        <f>BS!D27-BS!E27</f>
        <v>-10711.170000000002</v>
      </c>
      <c r="F28" s="1">
        <f>BS!E27-BS!F27</f>
        <v>2971.4400000000023</v>
      </c>
      <c r="G28" s="1">
        <f>BS!F27-BS!G27</f>
        <v>32790.979999999996</v>
      </c>
      <c r="H28" s="1">
        <f>BS!G27-BS!H27</f>
        <v>-418.5</v>
      </c>
      <c r="I28" s="26">
        <f>BS!H27-BS!I27</f>
        <v>1500</v>
      </c>
      <c r="J28" s="1">
        <f>BS!I27-BS!J27</f>
        <v>-405.48999999999978</v>
      </c>
      <c r="K28" s="1">
        <f>BS!J27-BS!K27</f>
        <v>-1041.1499999999996</v>
      </c>
      <c r="L28" s="1">
        <f>BS!K27-BS!L27</f>
        <v>-1189.1100000000006</v>
      </c>
      <c r="M28" s="1">
        <f>BS!L27-BS!M27</f>
        <v>-1189.1099999999997</v>
      </c>
      <c r="N28" s="1">
        <f>BS!M27-BS!N27</f>
        <v>-1070.2000000000007</v>
      </c>
      <c r="O28" s="1">
        <f>BS!N27-BS!O27</f>
        <v>-820.48999999999978</v>
      </c>
      <c r="P28" s="1">
        <f>BS!O27-BS!P27</f>
        <v>-451.27000000000044</v>
      </c>
    </row>
    <row r="29" spans="2:16">
      <c r="B29" s="1" t="s">
        <v>89</v>
      </c>
      <c r="D29" s="1">
        <f>SUBTOTAL(9,D24:D28)</f>
        <v>-13333.98</v>
      </c>
      <c r="E29" s="1">
        <f t="shared" ref="E29:G29" si="18">SUBTOTAL(9,E24:E28)</f>
        <v>-18379.59</v>
      </c>
      <c r="F29" s="1">
        <f t="shared" si="18"/>
        <v>-9519.9399999999969</v>
      </c>
      <c r="G29" s="1">
        <f t="shared" si="18"/>
        <v>5283.0699999999961</v>
      </c>
      <c r="H29" s="1">
        <f t="shared" ref="H29:M29" si="19">SUBTOTAL(9,H24:H28)</f>
        <v>-26514.5</v>
      </c>
      <c r="I29" s="26">
        <f t="shared" si="19"/>
        <v>-9515.7999999999938</v>
      </c>
      <c r="J29" s="1">
        <f t="shared" si="19"/>
        <v>-10151.069999999996</v>
      </c>
      <c r="K29" s="1">
        <f t="shared" si="19"/>
        <v>-7654.0299999999988</v>
      </c>
      <c r="L29" s="1">
        <f t="shared" si="19"/>
        <v>-13796.140000000025</v>
      </c>
      <c r="M29" s="1">
        <f t="shared" si="19"/>
        <v>-11572.259999999973</v>
      </c>
      <c r="N29" s="1">
        <f t="shared" ref="N29:P29" si="20">SUBTOTAL(9,N24:N28)</f>
        <v>-17202.500000000007</v>
      </c>
      <c r="O29" s="1">
        <f t="shared" si="20"/>
        <v>-11527.240000000016</v>
      </c>
      <c r="P29" s="1">
        <f t="shared" si="20"/>
        <v>-1653.6699999999782</v>
      </c>
    </row>
    <row r="30" spans="2:16">
      <c r="I30" s="26"/>
    </row>
    <row r="31" spans="2:16">
      <c r="B31" s="1" t="s">
        <v>90</v>
      </c>
      <c r="I31" s="26"/>
    </row>
    <row r="32" spans="2:16">
      <c r="B32" s="1" t="s">
        <v>92</v>
      </c>
      <c r="I32" s="26"/>
    </row>
    <row r="33" spans="2:16">
      <c r="B33" s="1" t="s">
        <v>93</v>
      </c>
      <c r="D33" s="1">
        <f>BS!D9-BS!C9+BS!D10-BS!C10</f>
        <v>-398.63000000000011</v>
      </c>
      <c r="E33" s="1">
        <f>BS!E9-BS!D9+BS!E10-BS!D10</f>
        <v>-599.68000000000029</v>
      </c>
      <c r="F33" s="1">
        <f>BS!F9-BS!E9+BS!F10-BS!E10</f>
        <v>-684.36999999999989</v>
      </c>
      <c r="G33" s="1">
        <f>BS!G9-BS!F9+BS!G10-BS!F10</f>
        <v>-607.00999999999931</v>
      </c>
      <c r="H33" s="1">
        <f>BS!H9-BS!G9+BS!H10-BS!G10</f>
        <v>-849.10000000000036</v>
      </c>
      <c r="I33" s="24">
        <f>BS!I9-BS!H9+BS!I10-BS!H10</f>
        <v>-877.5</v>
      </c>
      <c r="J33" s="1">
        <f>BS!J9-BS!I9+BS!J10-BS!I10</f>
        <v>-858.08472222222281</v>
      </c>
      <c r="K33" s="1">
        <f>BS!K9-BS!J9+BS!K10-BS!J10</f>
        <v>-882.24027777777746</v>
      </c>
      <c r="L33" s="1">
        <f>BS!L9-BS!K9+BS!L10-BS!K10</f>
        <v>-825.16249999999991</v>
      </c>
      <c r="M33" s="1">
        <f>BS!M9-BS!L9+BS!M10-BS!L10</f>
        <v>-825.16249999999991</v>
      </c>
      <c r="N33" s="1">
        <f>BS!N9-BS!M9+BS!N10-BS!M10</f>
        <v>-825.16250000000002</v>
      </c>
      <c r="O33" s="1">
        <f>BS!O9-BS!N9+BS!O10-BS!N10</f>
        <v>-825.16250000000002</v>
      </c>
      <c r="P33" s="1">
        <f>BS!P9-BS!O9+BS!P10-BS!O10</f>
        <v>-130.02499999999986</v>
      </c>
    </row>
    <row r="34" spans="2:16">
      <c r="B34" s="1" t="s">
        <v>94</v>
      </c>
      <c r="D34" s="1">
        <f>BS!C38-BS!D38</f>
        <v>-34.119999999999891</v>
      </c>
      <c r="E34" s="1">
        <f>BS!D38-BS!E38</f>
        <v>2235.5300000000002</v>
      </c>
      <c r="F34" s="1">
        <f>BS!E38-BS!F38</f>
        <v>-2065.7000000000003</v>
      </c>
      <c r="G34" s="1">
        <f>BS!F38-BS!G38</f>
        <v>-743.79</v>
      </c>
      <c r="H34" s="1">
        <f>BS!G38-BS!H38</f>
        <v>0</v>
      </c>
      <c r="I34" s="1">
        <f>BS!H38-BS!I38</f>
        <v>0</v>
      </c>
      <c r="J34" s="1">
        <f>BS!I38-BS!J38</f>
        <v>0</v>
      </c>
      <c r="K34" s="1">
        <f>BS!J38-BS!K38</f>
        <v>0</v>
      </c>
      <c r="L34" s="1">
        <f>BS!K38-BS!L38</f>
        <v>0</v>
      </c>
      <c r="M34" s="1">
        <f>BS!L38-BS!M38</f>
        <v>0</v>
      </c>
      <c r="N34" s="1">
        <f>BS!M38-BS!N38</f>
        <v>0</v>
      </c>
      <c r="O34" s="1">
        <f>BS!N38-BS!O38</f>
        <v>0</v>
      </c>
      <c r="P34" s="1">
        <f>BS!O38-BS!P38</f>
        <v>0</v>
      </c>
    </row>
    <row r="35" spans="2:16">
      <c r="B35" s="1" t="s">
        <v>11</v>
      </c>
      <c r="D35" s="1">
        <f>-D9</f>
        <v>-183.8</v>
      </c>
      <c r="E35" s="1">
        <f t="shared" ref="E35:G35" si="21">-E9</f>
        <v>-119.99</v>
      </c>
      <c r="F35" s="1">
        <f t="shared" si="21"/>
        <v>-84.28</v>
      </c>
      <c r="G35" s="1">
        <f t="shared" si="21"/>
        <v>-8.6</v>
      </c>
      <c r="H35" s="1">
        <f t="shared" ref="H35:M35" si="22">-H9</f>
        <v>-1.6</v>
      </c>
      <c r="I35" s="1">
        <f t="shared" si="22"/>
        <v>-45.1</v>
      </c>
      <c r="J35" s="1">
        <f t="shared" si="22"/>
        <v>-5.71</v>
      </c>
      <c r="K35" s="1">
        <f t="shared" si="22"/>
        <v>0</v>
      </c>
      <c r="L35" s="1">
        <f t="shared" si="22"/>
        <v>0</v>
      </c>
      <c r="M35" s="1">
        <f t="shared" si="22"/>
        <v>0</v>
      </c>
      <c r="N35" s="1">
        <f t="shared" ref="N35:P35" si="23">-N9</f>
        <v>0</v>
      </c>
      <c r="O35" s="1">
        <f t="shared" si="23"/>
        <v>0</v>
      </c>
      <c r="P35" s="1">
        <f t="shared" si="23"/>
        <v>0</v>
      </c>
    </row>
    <row r="36" spans="2:16">
      <c r="B36" s="1" t="s">
        <v>96</v>
      </c>
      <c r="D36" s="1">
        <f>PL!D28+PL!D29</f>
        <v>-3783.06</v>
      </c>
      <c r="E36" s="1">
        <f>PL!E28+PL!E29</f>
        <v>-4713.2</v>
      </c>
      <c r="F36" s="1">
        <f>PL!F28+PL!F29</f>
        <v>-6263.46</v>
      </c>
      <c r="G36" s="1">
        <f>PL!G28+PL!G29</f>
        <v>-6889.8</v>
      </c>
      <c r="H36" s="1">
        <f>PL!H28+PL!H29</f>
        <v>-6935.6</v>
      </c>
      <c r="I36" s="24">
        <f>PL!I28+PL!I29</f>
        <v>-6935.6</v>
      </c>
      <c r="J36" s="1">
        <f>PL!J28+PL!J29</f>
        <v>-12298.75</v>
      </c>
      <c r="K36" s="1">
        <f>PL!K28+PL!K29</f>
        <v>-13299.970000000001</v>
      </c>
      <c r="L36" s="1">
        <f>PL!L28+PL!L29</f>
        <v>-19916.18</v>
      </c>
      <c r="M36" s="1">
        <f>PL!M28+PL!M29</f>
        <v>-25928.49</v>
      </c>
      <c r="N36" s="1">
        <f>PL!N28+PL!N29</f>
        <v>-32903.089999999997</v>
      </c>
      <c r="O36" s="1">
        <f>PL!O28+PL!O29</f>
        <v>-36740.78</v>
      </c>
      <c r="P36" s="1">
        <f>PL!P28+PL!P29</f>
        <v>-44200.159999999996</v>
      </c>
    </row>
    <row r="37" spans="2:16">
      <c r="B37" s="1" t="s">
        <v>97</v>
      </c>
      <c r="D37" s="1">
        <f>SUBTOTAL(9,D33:D36)</f>
        <v>-4399.6099999999997</v>
      </c>
      <c r="E37" s="1">
        <f t="shared" ref="E37:G37" si="24">SUBTOTAL(9,E33:E36)</f>
        <v>-3197.34</v>
      </c>
      <c r="F37" s="1">
        <f t="shared" si="24"/>
        <v>-9097.8100000000013</v>
      </c>
      <c r="G37" s="1">
        <f t="shared" si="24"/>
        <v>-8249.1999999999989</v>
      </c>
      <c r="H37" s="1">
        <f t="shared" ref="H37:M37" si="25">SUBTOTAL(9,H33:H36)</f>
        <v>-7786.3000000000011</v>
      </c>
      <c r="I37" s="1">
        <f t="shared" si="25"/>
        <v>-7858.2000000000007</v>
      </c>
      <c r="J37" s="1">
        <f t="shared" si="25"/>
        <v>-13162.544722222223</v>
      </c>
      <c r="K37" s="1">
        <f t="shared" si="25"/>
        <v>-14182.210277777778</v>
      </c>
      <c r="L37" s="1">
        <f t="shared" si="25"/>
        <v>-20741.342499999999</v>
      </c>
      <c r="M37" s="1">
        <f t="shared" si="25"/>
        <v>-26753.6525</v>
      </c>
      <c r="N37" s="1">
        <f t="shared" ref="N37:P37" si="26">SUBTOTAL(9,N33:N36)</f>
        <v>-33728.252499999995</v>
      </c>
      <c r="O37" s="1">
        <f t="shared" si="26"/>
        <v>-37565.942499999997</v>
      </c>
      <c r="P37" s="1">
        <f t="shared" si="26"/>
        <v>-44330.184999999998</v>
      </c>
    </row>
    <row r="39" spans="2:16">
      <c r="B39" s="1" t="s">
        <v>98</v>
      </c>
      <c r="D39" s="1">
        <f t="shared" ref="D39:N39" si="27">SUBTOTAL(9,D5:D38)</f>
        <v>4278.8500000000131</v>
      </c>
      <c r="E39" s="1">
        <f t="shared" si="27"/>
        <v>-3508.139999999994</v>
      </c>
      <c r="F39" s="1">
        <f t="shared" si="27"/>
        <v>-139.18999999997504</v>
      </c>
      <c r="G39" s="1">
        <f t="shared" si="27"/>
        <v>1948.6400000000149</v>
      </c>
      <c r="H39" s="1">
        <f t="shared" si="27"/>
        <v>1277.49999999998</v>
      </c>
      <c r="I39" s="1">
        <f t="shared" si="27"/>
        <v>530.70000000003893</v>
      </c>
      <c r="J39" s="1">
        <f t="shared" si="27"/>
        <v>18087.744095238042</v>
      </c>
      <c r="K39" s="1">
        <f t="shared" si="27"/>
        <v>16803.233399999979</v>
      </c>
      <c r="L39" s="1">
        <f t="shared" si="27"/>
        <v>19335.138500000037</v>
      </c>
      <c r="M39" s="1">
        <f t="shared" si="27"/>
        <v>35226.104600000079</v>
      </c>
      <c r="N39" s="1">
        <f t="shared" si="27"/>
        <v>47983.69859999996</v>
      </c>
      <c r="O39" s="1">
        <f t="shared" ref="O39" si="28">SUBTOTAL(9,O5:O38)</f>
        <v>59985.072499999878</v>
      </c>
      <c r="P39" s="1">
        <f t="shared" ref="P39" si="29">SUBTOTAL(9,P5:P38)</f>
        <v>95066.500200000097</v>
      </c>
    </row>
    <row r="40" spans="2:16">
      <c r="B40" s="1" t="s">
        <v>99</v>
      </c>
      <c r="D40" s="1">
        <f>BS!C34</f>
        <v>3337.54</v>
      </c>
      <c r="E40" s="1">
        <f>D41</f>
        <v>7616.3900000000131</v>
      </c>
      <c r="F40" s="1">
        <f t="shared" ref="F40:G40" si="30">E41</f>
        <v>4108.2500000000191</v>
      </c>
      <c r="G40" s="1">
        <f t="shared" si="30"/>
        <v>3969.0600000000441</v>
      </c>
      <c r="H40" s="1">
        <f t="shared" ref="H40" si="31">G41</f>
        <v>5917.7000000000589</v>
      </c>
      <c r="I40" s="1">
        <f t="shared" ref="I40" si="32">H41</f>
        <v>7195.2000000000389</v>
      </c>
      <c r="J40" s="1">
        <f t="shared" ref="J40" si="33">I41</f>
        <v>7725.9000000000779</v>
      </c>
      <c r="K40" s="1">
        <f t="shared" ref="K40" si="34">J41</f>
        <v>25813.64409523812</v>
      </c>
      <c r="L40" s="1">
        <f t="shared" ref="L40" si="35">K41</f>
        <v>42616.877495238099</v>
      </c>
      <c r="M40" s="1">
        <f t="shared" ref="M40:N40" si="36">L41</f>
        <v>61952.015995238136</v>
      </c>
      <c r="N40" s="1">
        <f t="shared" si="36"/>
        <v>97178.120595238215</v>
      </c>
      <c r="O40" s="1">
        <f t="shared" ref="O40" si="37">N41</f>
        <v>145161.81919523817</v>
      </c>
      <c r="P40" s="1">
        <f t="shared" ref="P40" si="38">O41</f>
        <v>205146.89169523807</v>
      </c>
    </row>
    <row r="41" spans="2:16">
      <c r="B41" s="1" t="s">
        <v>100</v>
      </c>
      <c r="D41" s="1">
        <f>D39+D40</f>
        <v>7616.3900000000131</v>
      </c>
      <c r="E41" s="1">
        <f>E39+E40</f>
        <v>4108.2500000000191</v>
      </c>
      <c r="F41" s="1">
        <f t="shared" ref="F41:M41" si="39">F39+F40</f>
        <v>3969.0600000000441</v>
      </c>
      <c r="G41" s="1">
        <f t="shared" si="39"/>
        <v>5917.7000000000589</v>
      </c>
      <c r="H41" s="1">
        <f t="shared" si="39"/>
        <v>7195.2000000000389</v>
      </c>
      <c r="I41" s="1">
        <f t="shared" si="39"/>
        <v>7725.9000000000779</v>
      </c>
      <c r="J41" s="1">
        <f t="shared" si="39"/>
        <v>25813.64409523812</v>
      </c>
      <c r="K41" s="1">
        <f t="shared" si="39"/>
        <v>42616.877495238099</v>
      </c>
      <c r="L41" s="1">
        <f t="shared" si="39"/>
        <v>61952.015995238136</v>
      </c>
      <c r="M41" s="1">
        <f t="shared" si="39"/>
        <v>97178.120595238215</v>
      </c>
      <c r="N41" s="1">
        <f t="shared" ref="N41:P41" si="40">N39+N40</f>
        <v>145161.81919523817</v>
      </c>
      <c r="O41" s="1">
        <f t="shared" si="40"/>
        <v>205146.89169523807</v>
      </c>
      <c r="P41" s="1">
        <f t="shared" si="40"/>
        <v>300213.39189523819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16" workbookViewId="0">
      <selection activeCell="C31" sqref="C31"/>
    </sheetView>
  </sheetViews>
  <sheetFormatPr defaultRowHeight="15"/>
  <cols>
    <col min="2" max="2" width="22.7265625" bestFit="1" customWidth="1"/>
    <col min="3" max="3" width="10.81640625" bestFit="1" customWidth="1"/>
    <col min="4" max="8" width="9.81640625" bestFit="1" customWidth="1"/>
    <col min="9" max="9" width="10.81640625" bestFit="1" customWidth="1"/>
    <col min="11" max="11" width="16.54296875" bestFit="1" customWidth="1"/>
  </cols>
  <sheetData>
    <row r="1" spans="2:12">
      <c r="B1" s="13" t="s">
        <v>204</v>
      </c>
      <c r="C1" t="s">
        <v>151</v>
      </c>
    </row>
    <row r="2" spans="2:12">
      <c r="B2" s="13" t="s">
        <v>205</v>
      </c>
      <c r="C2" t="s">
        <v>151</v>
      </c>
    </row>
    <row r="4" spans="2:12">
      <c r="B4" s="13" t="s">
        <v>150</v>
      </c>
      <c r="C4" t="s">
        <v>206</v>
      </c>
      <c r="D4" t="s">
        <v>207</v>
      </c>
      <c r="E4" t="s">
        <v>208</v>
      </c>
      <c r="F4" t="s">
        <v>209</v>
      </c>
      <c r="G4" t="s">
        <v>210</v>
      </c>
      <c r="H4" t="s">
        <v>211</v>
      </c>
      <c r="I4" t="s">
        <v>212</v>
      </c>
    </row>
    <row r="5" spans="2:12">
      <c r="B5" s="14" t="s">
        <v>222</v>
      </c>
      <c r="C5" s="15"/>
      <c r="D5" s="15"/>
      <c r="E5" s="15"/>
      <c r="F5" s="15"/>
      <c r="G5" s="15"/>
      <c r="H5" s="15"/>
      <c r="I5" s="15"/>
    </row>
    <row r="6" spans="2:12">
      <c r="B6" s="16" t="s">
        <v>223</v>
      </c>
      <c r="C6" s="15">
        <v>29200.471904761871</v>
      </c>
      <c r="D6" s="15">
        <v>32479.86399999998</v>
      </c>
      <c r="E6" s="15">
        <v>45010.535000000054</v>
      </c>
      <c r="F6" s="15">
        <v>58967.836000000047</v>
      </c>
      <c r="G6" s="15">
        <v>73095.425999999963</v>
      </c>
      <c r="H6" s="15">
        <v>80640.634999999951</v>
      </c>
      <c r="I6" s="15">
        <v>84660.972000000053</v>
      </c>
    </row>
    <row r="7" spans="2:12">
      <c r="B7" s="16" t="s">
        <v>224</v>
      </c>
      <c r="C7" s="15">
        <v>25089.281904761872</v>
      </c>
      <c r="D7" s="15">
        <v>27547.444000000014</v>
      </c>
      <c r="E7" s="15">
        <v>38935.665000000008</v>
      </c>
      <c r="F7" s="15">
        <v>51786.806000000041</v>
      </c>
      <c r="G7" s="15">
        <v>64962.355999999956</v>
      </c>
      <c r="H7" s="15">
        <v>71694.264999999883</v>
      </c>
      <c r="I7" s="15">
        <v>75267.292000000059</v>
      </c>
    </row>
    <row r="8" spans="2:12">
      <c r="B8" s="16" t="s">
        <v>203</v>
      </c>
      <c r="C8" s="15">
        <v>37451.281904761861</v>
      </c>
      <c r="D8" s="15">
        <v>42344.734000000019</v>
      </c>
      <c r="E8" s="15">
        <v>57160.275000000023</v>
      </c>
      <c r="F8" s="15">
        <v>73329.906000000046</v>
      </c>
      <c r="G8" s="15">
        <v>89361.555999999953</v>
      </c>
      <c r="H8" s="15">
        <v>98533.394999999946</v>
      </c>
      <c r="I8" s="15">
        <v>103448.36200000004</v>
      </c>
    </row>
    <row r="9" spans="2:12">
      <c r="B9" s="14" t="s">
        <v>225</v>
      </c>
      <c r="C9" s="15"/>
      <c r="D9" s="15"/>
      <c r="E9" s="15"/>
      <c r="F9" s="15"/>
      <c r="G9" s="15"/>
      <c r="H9" s="15"/>
      <c r="I9" s="15"/>
    </row>
    <row r="10" spans="2:12">
      <c r="B10" s="16" t="s">
        <v>223</v>
      </c>
      <c r="C10" s="15">
        <v>29091.861904761856</v>
      </c>
      <c r="D10" s="15">
        <v>32210.308000000026</v>
      </c>
      <c r="E10" s="15">
        <v>44458.607000000025</v>
      </c>
      <c r="F10" s="15">
        <v>58050.512999999977</v>
      </c>
      <c r="G10" s="15">
        <v>71770.314000000042</v>
      </c>
      <c r="H10" s="15">
        <v>79034.779999999984</v>
      </c>
      <c r="I10" s="15">
        <v>82896.040999999968</v>
      </c>
    </row>
    <row r="11" spans="2:12">
      <c r="B11" s="16" t="s">
        <v>224</v>
      </c>
      <c r="C11" s="15">
        <v>24997.371904761869</v>
      </c>
      <c r="D11" s="15">
        <v>27319.107999999989</v>
      </c>
      <c r="E11" s="15">
        <v>38458.626999999986</v>
      </c>
      <c r="F11" s="15">
        <v>50981.633000000016</v>
      </c>
      <c r="G11" s="15">
        <v>63785.164000000012</v>
      </c>
      <c r="H11" s="15">
        <v>70267.089999999953</v>
      </c>
      <c r="I11" s="15">
        <v>73698.710999999879</v>
      </c>
    </row>
    <row r="12" spans="2:12">
      <c r="B12" s="16" t="s">
        <v>203</v>
      </c>
      <c r="C12" s="15">
        <v>37309.131904761845</v>
      </c>
      <c r="D12" s="15">
        <v>41992.688000000046</v>
      </c>
      <c r="E12" s="15">
        <v>56458.576999999983</v>
      </c>
      <c r="F12" s="15">
        <v>72188.263000000006</v>
      </c>
      <c r="G12" s="15">
        <v>87740.634000000078</v>
      </c>
      <c r="H12" s="15">
        <v>96570.1899999999</v>
      </c>
      <c r="I12" s="15">
        <v>101290.68099999998</v>
      </c>
    </row>
    <row r="13" spans="2:12">
      <c r="B13" s="14" t="s">
        <v>226</v>
      </c>
      <c r="C13" s="15"/>
      <c r="D13" s="15"/>
      <c r="E13" s="15"/>
      <c r="F13" s="15"/>
      <c r="G13" s="15"/>
      <c r="H13" s="15"/>
      <c r="I13" s="15"/>
    </row>
    <row r="14" spans="2:12">
      <c r="B14" s="16" t="s">
        <v>223</v>
      </c>
      <c r="C14" s="15">
        <v>28983.431904761881</v>
      </c>
      <c r="D14" s="15">
        <v>31942.101999999999</v>
      </c>
      <c r="E14" s="15">
        <v>43911.562999999995</v>
      </c>
      <c r="F14" s="15">
        <v>57144.355999999963</v>
      </c>
      <c r="G14" s="15">
        <v>70464.96500000004</v>
      </c>
      <c r="H14" s="15">
        <v>77455.957999999999</v>
      </c>
      <c r="I14" s="15">
        <v>81162.633999999918</v>
      </c>
    </row>
    <row r="15" spans="2:12">
      <c r="B15" s="16" t="s">
        <v>224</v>
      </c>
      <c r="C15" s="15">
        <v>24905.611904761859</v>
      </c>
      <c r="D15" s="15">
        <v>27091.932000000037</v>
      </c>
      <c r="E15" s="15">
        <v>37985.782999999996</v>
      </c>
      <c r="F15" s="15">
        <v>50186.255999999943</v>
      </c>
      <c r="G15" s="15">
        <v>62625.515000000087</v>
      </c>
      <c r="H15" s="15">
        <v>68863.927999999971</v>
      </c>
      <c r="I15" s="15">
        <v>72158.184000000008</v>
      </c>
    </row>
    <row r="16" spans="2:12">
      <c r="B16" s="16" t="s">
        <v>203</v>
      </c>
      <c r="C16" s="15">
        <v>37167.241904761875</v>
      </c>
      <c r="D16" s="15">
        <v>41642.462000000007</v>
      </c>
      <c r="E16" s="15">
        <v>55763.092999999993</v>
      </c>
      <c r="F16" s="15">
        <v>71060.545999999958</v>
      </c>
      <c r="G16" s="15">
        <v>86143.865000000107</v>
      </c>
      <c r="H16" s="15">
        <v>94640.037999999986</v>
      </c>
      <c r="I16" s="15">
        <v>99171.543999999965</v>
      </c>
      <c r="K16" t="s">
        <v>214</v>
      </c>
      <c r="L16" t="s">
        <v>213</v>
      </c>
    </row>
    <row r="17" spans="1:12">
      <c r="K17" t="str">
        <f>B5</f>
        <v>Sales As Budgeted</v>
      </c>
      <c r="L17">
        <v>0.75</v>
      </c>
    </row>
    <row r="18" spans="1:12" ht="15.6">
      <c r="B18" s="20" t="s">
        <v>222</v>
      </c>
      <c r="C18" s="21"/>
      <c r="D18" s="21"/>
      <c r="E18" s="21"/>
      <c r="F18" s="21"/>
      <c r="G18" s="21"/>
      <c r="H18" s="21"/>
      <c r="I18" s="21"/>
      <c r="K18" t="str">
        <f>B9</f>
        <v>Sales lower by 2%</v>
      </c>
      <c r="L18">
        <v>0.15</v>
      </c>
    </row>
    <row r="19" spans="1:12">
      <c r="A19">
        <f>VLOOKUP($B$18,Probabilitytable,2,FALSE)*VLOOKUP(B19,Probabilitytable,2,FALSE)</f>
        <v>0.5625</v>
      </c>
      <c r="B19" s="16" t="s">
        <v>223</v>
      </c>
      <c r="C19" s="15">
        <v>29200.471904761871</v>
      </c>
      <c r="D19" s="15">
        <v>32479.86399999998</v>
      </c>
      <c r="E19" s="15">
        <v>45010.535000000054</v>
      </c>
      <c r="F19" s="15">
        <v>58967.836000000047</v>
      </c>
      <c r="G19" s="15">
        <v>73095.425999999963</v>
      </c>
      <c r="H19" s="15">
        <v>80640.634999999951</v>
      </c>
      <c r="I19" s="15">
        <v>84660.972000000053</v>
      </c>
      <c r="K19" t="str">
        <f>B13</f>
        <v>Sales Lower by 4%</v>
      </c>
      <c r="L19">
        <v>0.1</v>
      </c>
    </row>
    <row r="20" spans="1:12">
      <c r="A20">
        <f>VLOOKUP($B$18,Probabilitytable,2,FALSE)*VLOOKUP(B20,Probabilitytable,2,FALSE)</f>
        <v>0.11249999999999999</v>
      </c>
      <c r="B20" s="16" t="s">
        <v>224</v>
      </c>
      <c r="C20" s="15">
        <v>25089.281904761872</v>
      </c>
      <c r="D20" s="15">
        <v>27547.444000000014</v>
      </c>
      <c r="E20" s="15">
        <v>38935.665000000008</v>
      </c>
      <c r="F20" s="15">
        <v>51786.806000000041</v>
      </c>
      <c r="G20" s="15">
        <v>64962.355999999956</v>
      </c>
      <c r="H20" s="15">
        <v>71694.264999999883</v>
      </c>
      <c r="I20" s="15">
        <v>75267.292000000059</v>
      </c>
    </row>
    <row r="21" spans="1:12">
      <c r="A21">
        <f>VLOOKUP($B$18,Probabilitytable,2,FALSE)*VLOOKUP(B21,Probabilitytable,2,FALSE)</f>
        <v>7.5000000000000011E-2</v>
      </c>
      <c r="B21" s="16" t="s">
        <v>203</v>
      </c>
      <c r="C21" s="15">
        <v>37451.281904761861</v>
      </c>
      <c r="D21" s="15">
        <v>42344.734000000019</v>
      </c>
      <c r="E21" s="15">
        <v>57160.275000000023</v>
      </c>
      <c r="F21" s="15">
        <v>73329.906000000046</v>
      </c>
      <c r="G21" s="15">
        <v>89361.555999999953</v>
      </c>
      <c r="H21" s="15">
        <v>98533.394999999946</v>
      </c>
      <c r="I21" s="15">
        <v>103448.36200000004</v>
      </c>
      <c r="K21" t="str">
        <f>B6</f>
        <v>COGS as Budgeted</v>
      </c>
      <c r="L21">
        <v>0.75</v>
      </c>
    </row>
    <row r="22" spans="1:12" ht="15.6">
      <c r="B22" s="20" t="s">
        <v>225</v>
      </c>
      <c r="C22" s="21"/>
      <c r="D22" s="21"/>
      <c r="E22" s="21"/>
      <c r="F22" s="21"/>
      <c r="G22" s="21"/>
      <c r="H22" s="21"/>
      <c r="I22" s="21"/>
      <c r="K22" t="str">
        <f t="shared" ref="K22:K23" si="0">B7</f>
        <v>COGS higher by 2.5%</v>
      </c>
      <c r="L22">
        <v>0.15</v>
      </c>
    </row>
    <row r="23" spans="1:12">
      <c r="A23">
        <f>VLOOKUP($B$22,Probabilitytable,2,FALSE)*VLOOKUP(B23,Probabilitytable,2,FALSE)</f>
        <v>0.11249999999999999</v>
      </c>
      <c r="B23" s="16" t="s">
        <v>223</v>
      </c>
      <c r="C23" s="15">
        <v>29091.861904761856</v>
      </c>
      <c r="D23" s="15">
        <v>32210.308000000026</v>
      </c>
      <c r="E23" s="15">
        <v>44458.607000000025</v>
      </c>
      <c r="F23" s="15">
        <v>58050.512999999977</v>
      </c>
      <c r="G23" s="15">
        <v>71770.314000000042</v>
      </c>
      <c r="H23" s="15">
        <v>79034.779999999984</v>
      </c>
      <c r="I23" s="15">
        <v>82896.040999999968</v>
      </c>
      <c r="K23" t="str">
        <f t="shared" si="0"/>
        <v>COGS higher by 5%</v>
      </c>
      <c r="L23">
        <v>0.1</v>
      </c>
    </row>
    <row r="24" spans="1:12">
      <c r="A24">
        <f>VLOOKUP($B$22,Probabilitytable,2,FALSE)*VLOOKUP(B24,Probabilitytable,2,FALSE)</f>
        <v>2.2499999999999999E-2</v>
      </c>
      <c r="B24" s="16" t="s">
        <v>224</v>
      </c>
      <c r="C24" s="15">
        <v>24997.371904761869</v>
      </c>
      <c r="D24" s="15">
        <v>27319.107999999989</v>
      </c>
      <c r="E24" s="15">
        <v>38458.626999999986</v>
      </c>
      <c r="F24" s="15">
        <v>50981.633000000016</v>
      </c>
      <c r="G24" s="15">
        <v>63785.164000000012</v>
      </c>
      <c r="H24" s="15">
        <v>70267.089999999953</v>
      </c>
      <c r="I24" s="15">
        <v>73698.710999999879</v>
      </c>
    </row>
    <row r="25" spans="1:12">
      <c r="A25">
        <f>VLOOKUP($B$22,Probabilitytable,2,FALSE)*VLOOKUP(B25,Probabilitytable,2,FALSE)</f>
        <v>1.4999999999999999E-2</v>
      </c>
      <c r="B25" s="16" t="s">
        <v>203</v>
      </c>
      <c r="C25" s="15">
        <v>37309.131904761845</v>
      </c>
      <c r="D25" s="15">
        <v>41992.688000000046</v>
      </c>
      <c r="E25" s="15">
        <v>56458.576999999983</v>
      </c>
      <c r="F25" s="15">
        <v>72188.263000000006</v>
      </c>
      <c r="G25" s="15">
        <v>87740.634000000078</v>
      </c>
      <c r="H25" s="15">
        <v>96570.1899999999</v>
      </c>
      <c r="I25" s="15">
        <v>101290.68099999998</v>
      </c>
    </row>
    <row r="26" spans="1:12" ht="15.6">
      <c r="B26" s="20" t="s">
        <v>226</v>
      </c>
      <c r="C26" s="21"/>
      <c r="D26" s="21"/>
      <c r="E26" s="21"/>
      <c r="F26" s="21"/>
      <c r="G26" s="21"/>
      <c r="H26" s="21"/>
      <c r="I26" s="21"/>
    </row>
    <row r="27" spans="1:12">
      <c r="A27">
        <f>VLOOKUP($B$26,Probabilitytable,2,FALSE)*VLOOKUP(B27,Probabilitytable,2,FALSE)</f>
        <v>7.5000000000000011E-2</v>
      </c>
      <c r="B27" s="16" t="s">
        <v>223</v>
      </c>
      <c r="C27" s="15">
        <v>28983.431904761881</v>
      </c>
      <c r="D27" s="15">
        <v>31942.101999999999</v>
      </c>
      <c r="E27" s="15">
        <v>43911.562999999995</v>
      </c>
      <c r="F27" s="15">
        <v>57144.355999999963</v>
      </c>
      <c r="G27" s="15">
        <v>70464.96500000004</v>
      </c>
      <c r="H27" s="15">
        <v>77455.957999999999</v>
      </c>
      <c r="I27" s="15">
        <v>81162.633999999918</v>
      </c>
    </row>
    <row r="28" spans="1:12">
      <c r="A28">
        <f>VLOOKUP($B$26,Probabilitytable,2,FALSE)*VLOOKUP(B28,Probabilitytable,2,FALSE)</f>
        <v>1.4999999999999999E-2</v>
      </c>
      <c r="B28" s="16" t="s">
        <v>224</v>
      </c>
      <c r="C28" s="15">
        <v>24905.611904761859</v>
      </c>
      <c r="D28" s="15">
        <v>27091.932000000037</v>
      </c>
      <c r="E28" s="15">
        <v>37985.782999999996</v>
      </c>
      <c r="F28" s="15">
        <v>50186.255999999943</v>
      </c>
      <c r="G28" s="15">
        <v>62625.515000000087</v>
      </c>
      <c r="H28" s="15">
        <v>68863.927999999971</v>
      </c>
      <c r="I28" s="15">
        <v>72158.184000000008</v>
      </c>
    </row>
    <row r="29" spans="1:12">
      <c r="A29">
        <f>VLOOKUP($B$26,Probabilitytable,2,FALSE)*VLOOKUP(B29,Probabilitytable,2,FALSE)</f>
        <v>1.0000000000000002E-2</v>
      </c>
      <c r="B29" s="16" t="s">
        <v>203</v>
      </c>
      <c r="C29" s="15">
        <v>37167.241904761875</v>
      </c>
      <c r="D29" s="15">
        <v>41642.462000000007</v>
      </c>
      <c r="E29" s="15">
        <v>55763.092999999993</v>
      </c>
      <c r="F29" s="15">
        <v>71060.545999999958</v>
      </c>
      <c r="G29" s="15">
        <v>86143.865000000107</v>
      </c>
      <c r="H29" s="15">
        <v>94640.037999999986</v>
      </c>
      <c r="I29" s="15">
        <v>99171.543999999965</v>
      </c>
    </row>
    <row r="31" spans="1:12">
      <c r="A31">
        <f>SUM(A19:A29)</f>
        <v>1</v>
      </c>
      <c r="B31" s="16" t="s">
        <v>218</v>
      </c>
      <c r="C31">
        <f>SUMPRODUCT($A$19:$A$29,C19:C29)</f>
        <v>29370.582104761867</v>
      </c>
      <c r="D31">
        <f t="shared" ref="D31:I31" si="1">SUMPRODUCT($A$19:$A$29,D19:D29)</f>
        <v>32631.557150000001</v>
      </c>
      <c r="E31">
        <f t="shared" si="1"/>
        <v>45120.284825000032</v>
      </c>
      <c r="F31">
        <f t="shared" si="1"/>
        <v>59004.985775000037</v>
      </c>
      <c r="G31">
        <f t="shared" si="1"/>
        <v>73037.688649999982</v>
      </c>
      <c r="H31">
        <f t="shared" si="1"/>
        <v>80525.497899999973</v>
      </c>
      <c r="I31">
        <f t="shared" si="1"/>
        <v>84512.665825000018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53"/>
  <sheetViews>
    <sheetView tabSelected="1" zoomScaleNormal="100" workbookViewId="0">
      <pane xSplit="2" ySplit="3" topLeftCell="O20" activePane="bottomRight" state="frozen"/>
      <selection pane="topRight" activeCell="C1" sqref="C1"/>
      <selection pane="bottomLeft" activeCell="A4" sqref="A4"/>
      <selection pane="bottomRight" activeCell="Q32" sqref="Q32"/>
    </sheetView>
  </sheetViews>
  <sheetFormatPr defaultRowHeight="15"/>
  <cols>
    <col min="2" max="2" width="34.7265625" bestFit="1" customWidth="1"/>
    <col min="3" max="3" width="10.1796875" bestFit="1" customWidth="1"/>
    <col min="4" max="4" width="9.26953125" bestFit="1" customWidth="1"/>
    <col min="5" max="8" width="11.81640625" bestFit="1" customWidth="1"/>
    <col min="9" max="9" width="10.08984375" customWidth="1"/>
    <col min="10" max="10" width="11.1796875" customWidth="1"/>
    <col min="11" max="16" width="11.81640625" bestFit="1" customWidth="1"/>
    <col min="18" max="18" width="11.26953125" bestFit="1" customWidth="1"/>
  </cols>
  <sheetData>
    <row r="1" spans="2:17">
      <c r="C1" s="40" t="s">
        <v>140</v>
      </c>
      <c r="D1" s="40"/>
      <c r="E1" s="40"/>
      <c r="F1" s="40"/>
      <c r="G1" s="40"/>
      <c r="H1" s="40"/>
      <c r="I1" s="40"/>
      <c r="J1" s="41" t="s">
        <v>141</v>
      </c>
      <c r="K1" s="41"/>
      <c r="L1" s="41"/>
      <c r="M1" s="41"/>
      <c r="N1" s="41"/>
      <c r="O1" s="41"/>
      <c r="P1" s="41"/>
    </row>
    <row r="2" spans="2:17">
      <c r="C2" s="3">
        <v>39538</v>
      </c>
      <c r="D2" s="3">
        <f>EDATE(C2,12)</f>
        <v>39903</v>
      </c>
      <c r="E2" s="3">
        <f t="shared" ref="E2:G2" si="0">EDATE(D2,12)</f>
        <v>40268</v>
      </c>
      <c r="F2" s="3">
        <f t="shared" si="0"/>
        <v>40633</v>
      </c>
      <c r="G2" s="3">
        <f t="shared" si="0"/>
        <v>40999</v>
      </c>
      <c r="H2" s="3">
        <f t="shared" ref="H2" si="1">EDATE(G2,12)</f>
        <v>41364</v>
      </c>
      <c r="I2" s="3">
        <f t="shared" ref="I2" si="2">EDATE(H2,12)</f>
        <v>41729</v>
      </c>
      <c r="J2" s="3">
        <f t="shared" ref="J2" si="3">EDATE(I2,12)</f>
        <v>42094</v>
      </c>
      <c r="K2" s="3">
        <f t="shared" ref="K2" si="4">EDATE(J2,12)</f>
        <v>42460</v>
      </c>
      <c r="L2" s="3">
        <f t="shared" ref="L2" si="5">EDATE(K2,12)</f>
        <v>42825</v>
      </c>
      <c r="M2" s="3">
        <f t="shared" ref="M2:P2" si="6">EDATE(L2,12)</f>
        <v>43190</v>
      </c>
      <c r="N2" s="3">
        <f t="shared" si="6"/>
        <v>43555</v>
      </c>
      <c r="O2" s="3">
        <f t="shared" si="6"/>
        <v>43921</v>
      </c>
      <c r="P2" s="3">
        <f t="shared" si="6"/>
        <v>44286</v>
      </c>
    </row>
    <row r="3" spans="2:17">
      <c r="B3" t="s">
        <v>114</v>
      </c>
    </row>
    <row r="4" spans="2:17">
      <c r="B4" t="s">
        <v>101</v>
      </c>
      <c r="D4" s="7">
        <f>PL!D4/PL!C4-1</f>
        <v>2.5577298303012919E-2</v>
      </c>
      <c r="E4" s="7">
        <f>PL!E4/PL!D4-1</f>
        <v>0.18393297270583453</v>
      </c>
      <c r="F4" s="7">
        <f>PL!F4/PL!E4-1</f>
        <v>0.27455760944510721</v>
      </c>
      <c r="G4" s="7">
        <f>PL!G4/PL!F4-1</f>
        <v>0.20956413586849365</v>
      </c>
      <c r="H4" s="7">
        <f>PL!H4/PL!G4-1</f>
        <v>0.11944552584254109</v>
      </c>
      <c r="I4" s="7">
        <f>PL!I4/PL!H4-1</f>
        <v>0.1052399418353096</v>
      </c>
      <c r="J4" s="5">
        <v>0.25440000000000002</v>
      </c>
      <c r="K4">
        <v>0.27500000000000002</v>
      </c>
      <c r="L4">
        <v>0.25</v>
      </c>
      <c r="M4">
        <v>0.2</v>
      </c>
      <c r="N4">
        <v>0.15</v>
      </c>
      <c r="O4">
        <v>0.1</v>
      </c>
      <c r="P4">
        <v>0.05</v>
      </c>
      <c r="Q4">
        <v>0.05</v>
      </c>
    </row>
    <row r="5" spans="2:17">
      <c r="B5" t="s">
        <v>115</v>
      </c>
      <c r="C5" s="5">
        <f>-PL!C5/PL!C4</f>
        <v>0.13666668389299155</v>
      </c>
      <c r="D5" s="5">
        <f>-PL!D5/PL!D4</f>
        <v>0.12326325469347396</v>
      </c>
      <c r="E5" s="5">
        <f>-PL!E5/PL!E4</f>
        <v>8.0677370147393651E-2</v>
      </c>
      <c r="F5" s="5">
        <f>-PL!F5/PL!F4</f>
        <v>9.595965146560087E-2</v>
      </c>
      <c r="G5" s="5">
        <f>-PL!G5/PL!G4</f>
        <v>9.6327408980255949E-2</v>
      </c>
      <c r="H5" s="5">
        <f>-PL!H5/PL!H4</f>
        <v>0.11357255196018629</v>
      </c>
      <c r="I5" s="5">
        <f>-PL!I5/PL!I4</f>
        <v>0.11420348064573986</v>
      </c>
      <c r="J5" s="5">
        <f>Quarterly!M6</f>
        <v>0.16343440815420857</v>
      </c>
      <c r="K5">
        <v>0.16</v>
      </c>
      <c r="L5">
        <v>0.16</v>
      </c>
      <c r="M5">
        <v>0.16</v>
      </c>
      <c r="N5">
        <v>0.16</v>
      </c>
      <c r="O5">
        <v>0.16</v>
      </c>
      <c r="P5">
        <v>0.16</v>
      </c>
    </row>
    <row r="6" spans="2:17">
      <c r="B6" t="s">
        <v>116</v>
      </c>
      <c r="C6" s="7">
        <f>PL!C7/PL!C6</f>
        <v>1.8826215660070797E-2</v>
      </c>
      <c r="D6" s="7">
        <f>PL!D7/PL!D6</f>
        <v>1.6147464509771853E-2</v>
      </c>
      <c r="E6" s="7">
        <f>PL!E7/PL!E6</f>
        <v>1.1944617845600485E-2</v>
      </c>
      <c r="F6" s="7">
        <f>PL!F7/PL!F6</f>
        <v>1.0969546322392604E-2</v>
      </c>
      <c r="G6" s="7">
        <f>PL!G7/PL!G6</f>
        <v>5.6820137369149905E-3</v>
      </c>
      <c r="H6" s="7">
        <f>PL!H7/PL!H6</f>
        <v>6.0256896526829119E-3</v>
      </c>
      <c r="I6" s="7">
        <f>PL!I7/PL!I6</f>
        <v>5.8190015959287082E-3</v>
      </c>
      <c r="J6" s="5">
        <f>Quarterly!M8</f>
        <v>5.8269302510732491E-3</v>
      </c>
      <c r="K6">
        <v>4.0000000000000001E-3</v>
      </c>
      <c r="L6">
        <v>4.0000000000000001E-3</v>
      </c>
      <c r="M6">
        <v>4.0000000000000001E-3</v>
      </c>
      <c r="N6">
        <v>4.0000000000000001E-3</v>
      </c>
      <c r="O6">
        <v>4.0000000000000001E-3</v>
      </c>
      <c r="P6">
        <v>4.0000000000000001E-3</v>
      </c>
    </row>
    <row r="7" spans="2:17">
      <c r="B7" t="s">
        <v>102</v>
      </c>
      <c r="C7" s="5">
        <f>-PL!C11/PL!C6</f>
        <v>0.63445124952064791</v>
      </c>
      <c r="D7" s="5">
        <f>-PL!D11/PL!D6</f>
        <v>0.65447088698360845</v>
      </c>
      <c r="E7" s="5">
        <f>-PL!E11/PL!E6</f>
        <v>0.62812505933601326</v>
      </c>
      <c r="F7" s="5">
        <f>-PL!F11/PL!F6</f>
        <v>0.65470871454473312</v>
      </c>
      <c r="G7" s="5">
        <f>-PL!G11/PL!G6</f>
        <v>0.67304502646875575</v>
      </c>
      <c r="H7" s="5">
        <f>-PL!H11/PL!H6</f>
        <v>0.68413834927094797</v>
      </c>
      <c r="I7" s="5">
        <f>-PL!I11/PL!I6</f>
        <v>0.68044437287654591</v>
      </c>
      <c r="J7" s="5">
        <v>0.67820000000000003</v>
      </c>
      <c r="K7">
        <v>0.68</v>
      </c>
      <c r="L7">
        <v>0.67</v>
      </c>
      <c r="M7">
        <v>0.66</v>
      </c>
      <c r="N7">
        <v>0.65</v>
      </c>
      <c r="O7">
        <v>0.65</v>
      </c>
      <c r="P7">
        <v>0.65</v>
      </c>
    </row>
    <row r="8" spans="2:17">
      <c r="B8" t="s">
        <v>103</v>
      </c>
      <c r="C8" s="5">
        <f>-PL!C12/PL!C6</f>
        <v>5.2381507680885946E-2</v>
      </c>
      <c r="D8" s="5">
        <f>-PL!D12/PL!D6</f>
        <v>5.332992074610525E-2</v>
      </c>
      <c r="E8" s="5">
        <f>-PL!E12/PL!E6</f>
        <v>4.3981259547970337E-2</v>
      </c>
      <c r="F8" s="5">
        <f>-PL!F12/PL!F6</f>
        <v>4.2848789435899863E-2</v>
      </c>
      <c r="G8" s="5">
        <f>-PL!G12/PL!G6</f>
        <v>4.135692350647497E-2</v>
      </c>
      <c r="H8" s="5">
        <f>-PL!H12/PL!H6</f>
        <v>4.1606841182753783E-2</v>
      </c>
      <c r="I8" s="5">
        <v>3.7999999999999999E-2</v>
      </c>
      <c r="J8" s="5">
        <f>Quarterly!M13</f>
        <v>3.7270179946813461E-2</v>
      </c>
      <c r="K8">
        <v>0.04</v>
      </c>
      <c r="L8">
        <v>0.04</v>
      </c>
      <c r="M8">
        <v>0.04</v>
      </c>
      <c r="N8">
        <v>3.7999999999999999E-2</v>
      </c>
      <c r="O8">
        <v>3.5999999999999997E-2</v>
      </c>
      <c r="P8">
        <v>3.5999999999999997E-2</v>
      </c>
    </row>
    <row r="9" spans="2:17">
      <c r="B9" t="s">
        <v>104</v>
      </c>
      <c r="C9" s="5">
        <f>-PL!C13/PL!C6</f>
        <v>0.17181411844560571</v>
      </c>
      <c r="D9" s="5">
        <f>-PL!D13/PL!D6</f>
        <v>0.1776595045016468</v>
      </c>
      <c r="E9" s="5">
        <f>-PL!E13/PL!E6</f>
        <v>0.17336394934878652</v>
      </c>
      <c r="F9" s="5">
        <f>-PL!F13/PL!F6</f>
        <v>0.16661306788485988</v>
      </c>
      <c r="G9" s="5">
        <f>-PL!G13/PL!G6</f>
        <v>0.16084047242736416</v>
      </c>
      <c r="H9" s="5">
        <f>-PL!H13/PL!H6</f>
        <v>0.16191566922309458</v>
      </c>
      <c r="I9" s="5">
        <v>0.16500000000000001</v>
      </c>
      <c r="J9" s="5">
        <f>Quarterly!M14</f>
        <v>0.16253500458302633</v>
      </c>
      <c r="K9">
        <v>0.16</v>
      </c>
      <c r="L9">
        <v>0.15</v>
      </c>
      <c r="M9">
        <v>0.15</v>
      </c>
      <c r="N9">
        <v>0.14749999999999999</v>
      </c>
      <c r="O9">
        <v>0.14749999999999999</v>
      </c>
      <c r="P9">
        <v>0.14749999999999999</v>
      </c>
    </row>
    <row r="10" spans="2:17">
      <c r="B10" t="s">
        <v>105</v>
      </c>
      <c r="C10" s="5">
        <f>-PL!C16/BS!C19</f>
        <v>8.2475749103608234E-2</v>
      </c>
      <c r="D10" s="5">
        <f>-PL!D16/BS!D19</f>
        <v>6.9383915847024372E-2</v>
      </c>
      <c r="E10" s="5">
        <f>-PL!E16/BS!E19</f>
        <v>6.9408149362746877E-2</v>
      </c>
      <c r="F10" s="5">
        <f>-PL!F16/BS!F19</f>
        <v>7.3088174861445837E-2</v>
      </c>
      <c r="G10" s="5">
        <f>-PL!G16/BS!G19</f>
        <v>6.6407805889770091E-2</v>
      </c>
      <c r="H10" s="5">
        <f>-PL!H16/BS!H19</f>
        <v>4.1072432809468797E-2</v>
      </c>
      <c r="I10" s="5">
        <v>0.04</v>
      </c>
      <c r="J10" s="5">
        <v>0.05</v>
      </c>
      <c r="K10" s="5">
        <v>0.05</v>
      </c>
      <c r="L10" s="5">
        <v>0.05</v>
      </c>
      <c r="M10" s="5">
        <v>0.05</v>
      </c>
      <c r="N10" s="5">
        <v>0.05</v>
      </c>
      <c r="O10" s="5">
        <v>0.05</v>
      </c>
      <c r="P10" s="5">
        <v>0.05</v>
      </c>
    </row>
    <row r="11" spans="2:17">
      <c r="B11" t="s">
        <v>106</v>
      </c>
      <c r="C11" s="7">
        <f>PL!C18/BS!C38</f>
        <v>0.23121957637153007</v>
      </c>
      <c r="D11" s="7">
        <f>PL!D18/BS!D38</f>
        <v>0.32023137500871141</v>
      </c>
      <c r="E11" s="7">
        <f>PL!E18/BS!E38</f>
        <v>4.2708819038330792E-2</v>
      </c>
      <c r="F11" s="7">
        <f>PL!F18/BS!F38</f>
        <v>0.11331155299210799</v>
      </c>
      <c r="G11" s="7">
        <f>-PL!G18/(BS!G9+BS!G10)</f>
        <v>1.2468104848063094E-3</v>
      </c>
      <c r="H11" s="7">
        <f>-PL!H18/(BS!H9+BS!H10)</f>
        <v>2.6452839546995126E-4</v>
      </c>
      <c r="I11" s="7">
        <f>-PL!I18/(BS!I9+BS!I10)</f>
        <v>8.7217172693869662E-3</v>
      </c>
      <c r="J11" s="7">
        <v>0.01</v>
      </c>
      <c r="K11" s="7">
        <v>0.01</v>
      </c>
      <c r="L11" s="7">
        <v>0.01</v>
      </c>
      <c r="M11" s="7">
        <v>0.01</v>
      </c>
      <c r="N11" s="7">
        <v>0.01</v>
      </c>
      <c r="O11" s="7">
        <v>0.01</v>
      </c>
      <c r="P11" s="7">
        <v>0.01</v>
      </c>
    </row>
    <row r="12" spans="2:17">
      <c r="B12" t="s">
        <v>148</v>
      </c>
      <c r="C12" s="7">
        <f>PL!C24/BS!C27</f>
        <v>0</v>
      </c>
      <c r="D12" s="7">
        <f>PL!D24/BS!D27</f>
        <v>0</v>
      </c>
      <c r="E12" s="7">
        <f>PL!E24/BS!E27</f>
        <v>0</v>
      </c>
      <c r="F12" s="7">
        <f>PL!F24/BS!F27</f>
        <v>6.8222013281595426E-2</v>
      </c>
      <c r="G12" s="7">
        <f>PL!G24/(BS!G27+BS!G31)</f>
        <v>0.13223617885071251</v>
      </c>
      <c r="H12" s="25">
        <f>PL!H24/(BS!H27+BS!H31)</f>
        <v>2.1656380977525491</v>
      </c>
      <c r="I12" s="25">
        <f>PL!I24/(BS!I27+BS!I31)</f>
        <v>0.18293373941991004</v>
      </c>
      <c r="J12">
        <v>0.3</v>
      </c>
      <c r="K12">
        <v>0.1</v>
      </c>
      <c r="L12">
        <v>0.1</v>
      </c>
      <c r="M12">
        <v>0.1</v>
      </c>
      <c r="N12">
        <v>0.1</v>
      </c>
      <c r="O12">
        <v>0.1</v>
      </c>
      <c r="P12">
        <v>0.1</v>
      </c>
    </row>
    <row r="13" spans="2:17">
      <c r="B13" t="s">
        <v>107</v>
      </c>
      <c r="C13" s="7">
        <f>PL!C8/BS!C19</f>
        <v>2.8003828825826749</v>
      </c>
      <c r="D13" s="7">
        <f>PL!D8/BS!D19</f>
        <v>2.5770376416738197</v>
      </c>
      <c r="E13" s="7">
        <f>PL!E8/BS!E19</f>
        <v>2.7079112788595561</v>
      </c>
      <c r="F13" s="7">
        <f>PL!F8/BS!F19</f>
        <v>3.2019297251870529</v>
      </c>
      <c r="G13" s="7">
        <f>PL!G8/BS!G19</f>
        <v>3.0645800681129876</v>
      </c>
      <c r="H13" s="7">
        <f>PL!H8/BS!H19</f>
        <v>2.490676373782069</v>
      </c>
      <c r="I13" s="7">
        <f>PL!I8/BS!I19</f>
        <v>2.3603119991260195</v>
      </c>
      <c r="J13">
        <v>3.15</v>
      </c>
      <c r="K13">
        <v>3.9</v>
      </c>
      <c r="L13">
        <v>4.5999999999999996</v>
      </c>
      <c r="M13">
        <v>5.2</v>
      </c>
      <c r="N13">
        <v>5.5</v>
      </c>
      <c r="O13">
        <v>5.75</v>
      </c>
      <c r="P13">
        <v>6</v>
      </c>
    </row>
    <row r="14" spans="2:17">
      <c r="B14" t="s">
        <v>117</v>
      </c>
      <c r="C14" s="7">
        <f>PL!C6/BS!C23</f>
        <v>65.96540658879276</v>
      </c>
      <c r="D14" s="7">
        <f>PL!D6/BS!D23</f>
        <v>44.420145038069265</v>
      </c>
      <c r="E14" s="7">
        <f>PL!E6/BS!E23</f>
        <v>176.00292928459444</v>
      </c>
      <c r="F14" s="7">
        <f>PL!F6/BS!F23</f>
        <v>28.453917863039432</v>
      </c>
      <c r="G14" s="7">
        <f>PL!G6/BS!G23</f>
        <v>16.012923640912273</v>
      </c>
      <c r="H14" s="7">
        <f>PL!H6/BS!H23</f>
        <v>22.993837557696978</v>
      </c>
      <c r="I14" s="7">
        <f>PL!I6/BS!I23</f>
        <v>65.125220641677913</v>
      </c>
      <c r="J14">
        <v>65</v>
      </c>
      <c r="K14">
        <v>70</v>
      </c>
      <c r="L14">
        <v>75</v>
      </c>
      <c r="M14">
        <v>80</v>
      </c>
      <c r="N14">
        <v>85</v>
      </c>
      <c r="O14">
        <v>90</v>
      </c>
      <c r="P14">
        <v>100</v>
      </c>
    </row>
    <row r="15" spans="2:17">
      <c r="B15" t="s">
        <v>110</v>
      </c>
      <c r="C15" s="7">
        <f>PL!C6/BS!C24</f>
        <v>199.09336531498914</v>
      </c>
      <c r="D15" s="7">
        <f>PL!D6/BS!D24</f>
        <v>293.67558328348008</v>
      </c>
      <c r="E15" s="7">
        <f>PL!E6/BS!E24</f>
        <v>253.43208923081497</v>
      </c>
      <c r="F15" s="7">
        <f>PL!F6/BS!F24</f>
        <v>75.281159032590764</v>
      </c>
      <c r="G15" s="7">
        <f>PL!G6/BS!G24</f>
        <v>59.140952337389088</v>
      </c>
      <c r="H15" s="7">
        <f>PL!H6/BS!H24</f>
        <v>64.191454730417078</v>
      </c>
      <c r="I15" s="7">
        <f>PL!I6/BS!I24</f>
        <v>78.119442022667826</v>
      </c>
      <c r="J15">
        <v>68</v>
      </c>
      <c r="K15">
        <v>70</v>
      </c>
      <c r="L15">
        <v>62</v>
      </c>
      <c r="M15">
        <v>75</v>
      </c>
      <c r="N15">
        <v>77</v>
      </c>
      <c r="O15">
        <v>77</v>
      </c>
      <c r="P15">
        <v>77</v>
      </c>
    </row>
    <row r="16" spans="2:17">
      <c r="B16" t="s">
        <v>111</v>
      </c>
      <c r="C16" s="7">
        <f>PL!C6/BS!C27</f>
        <v>5.6851473248901527</v>
      </c>
      <c r="D16" s="7">
        <f>PL!D6/BS!D27</f>
        <v>4.6684787832575649</v>
      </c>
      <c r="E16" s="7">
        <f>PL!E6/BS!E27</f>
        <v>4.2496276808225986</v>
      </c>
      <c r="F16" s="7">
        <f>PL!F6/BS!F27</f>
        <v>5.7520146693532519</v>
      </c>
      <c r="G16" s="7">
        <f>PL!G6/BS!G27</f>
        <v>58.886411768724528</v>
      </c>
      <c r="H16" s="7">
        <f>PL!H6/BS!H27</f>
        <v>59.035905858871459</v>
      </c>
      <c r="I16" s="7">
        <f>PL!I6/BS!I27</f>
        <v>94.752099824762823</v>
      </c>
      <c r="J16">
        <v>100</v>
      </c>
      <c r="K16">
        <v>100</v>
      </c>
      <c r="L16">
        <v>100</v>
      </c>
      <c r="M16">
        <v>100</v>
      </c>
      <c r="N16">
        <v>100</v>
      </c>
      <c r="O16">
        <v>100</v>
      </c>
      <c r="P16">
        <v>100</v>
      </c>
    </row>
    <row r="17" spans="2:19">
      <c r="B17" t="s">
        <v>145</v>
      </c>
      <c r="C17" s="11"/>
      <c r="D17" s="11"/>
      <c r="E17" s="11"/>
      <c r="F17" s="11"/>
      <c r="G17" s="7">
        <f>PL!G6/BS!G31</f>
        <v>18.524550117485244</v>
      </c>
      <c r="H17" s="7">
        <f>PL!H6/BS!H31</f>
        <v>227.08805182341646</v>
      </c>
      <c r="I17" s="7">
        <f>PL!I6/BS!I31</f>
        <v>134.1591803559206</v>
      </c>
    </row>
    <row r="18" spans="2:19">
      <c r="B18" t="s">
        <v>108</v>
      </c>
      <c r="C18" s="7">
        <f>PL!C6/BS!C32</f>
        <v>7.6105283917811493</v>
      </c>
      <c r="D18" s="7">
        <f>PL!D6/BS!D32</f>
        <v>8.0553700056085003</v>
      </c>
      <c r="E18" s="7">
        <f>PL!E6/BS!E32</f>
        <v>6.8960283603104386</v>
      </c>
      <c r="F18" s="7">
        <f>PL!F6/BS!F32</f>
        <v>6.0398619043920903</v>
      </c>
      <c r="G18" s="7">
        <f>PL!G6/BS!G32</f>
        <v>5.6994093143197198</v>
      </c>
      <c r="H18" s="7">
        <f>PL!H6/BS!H32</f>
        <v>5.3167057686870516</v>
      </c>
      <c r="I18" s="7">
        <f>PL!I6/BS!I32</f>
        <v>4.8572006052711876</v>
      </c>
      <c r="J18">
        <v>5.75</v>
      </c>
      <c r="K18">
        <v>6</v>
      </c>
      <c r="L18">
        <v>6.1</v>
      </c>
      <c r="M18">
        <v>6.25</v>
      </c>
      <c r="N18">
        <v>6.5</v>
      </c>
      <c r="O18">
        <v>6.5</v>
      </c>
      <c r="P18">
        <v>7</v>
      </c>
    </row>
    <row r="19" spans="2:19">
      <c r="B19" t="s">
        <v>109</v>
      </c>
      <c r="C19" s="7">
        <f>PL!C6/BS!C33</f>
        <v>6.1979594520342083</v>
      </c>
      <c r="D19" s="7">
        <f>PL!D6/BS!D33</f>
        <v>6.558668606484904</v>
      </c>
      <c r="E19" s="7">
        <f>PL!E6/BS!E33</f>
        <v>7.3435103728511297</v>
      </c>
      <c r="F19" s="7">
        <f>PL!F6/BS!F33</f>
        <v>8.2176708743836446</v>
      </c>
      <c r="G19" s="7">
        <f>PL!G6/BS!G33</f>
        <v>7.2063377494886218</v>
      </c>
      <c r="H19" s="7">
        <f>PL!H6/BS!H33</f>
        <v>6.7609127858110556</v>
      </c>
      <c r="I19" s="7">
        <f>PL!I6/BS!I33</f>
        <v>6.8950237008504169</v>
      </c>
      <c r="J19">
        <v>7.25</v>
      </c>
      <c r="K19">
        <v>7.5</v>
      </c>
      <c r="L19">
        <v>7.5</v>
      </c>
      <c r="M19">
        <v>7.5</v>
      </c>
      <c r="N19">
        <v>7.5</v>
      </c>
      <c r="O19">
        <v>7.5</v>
      </c>
      <c r="P19">
        <v>8</v>
      </c>
    </row>
    <row r="20" spans="2:19">
      <c r="B20" t="s">
        <v>112</v>
      </c>
      <c r="C20" s="7">
        <f>PL!C6/BS!C35</f>
        <v>27.410221794837177</v>
      </c>
      <c r="D20" s="7">
        <f>PL!D6/BS!D35</f>
        <v>32.956558851032206</v>
      </c>
      <c r="E20" s="7">
        <f>PL!E6/BS!E35</f>
        <v>41.524921519480202</v>
      </c>
      <c r="F20" s="7">
        <f>PL!F6/BS!F35</f>
        <v>42.57747031245335</v>
      </c>
      <c r="G20" s="7">
        <f>PL!G6/BS!G35</f>
        <v>83.043097080831132</v>
      </c>
      <c r="H20" s="7">
        <f>PL!H6/BS!H35</f>
        <v>62.683701626967483</v>
      </c>
      <c r="I20" s="7">
        <f>PL!I6/BS!I35</f>
        <v>69.072638371913754</v>
      </c>
      <c r="J20">
        <v>83</v>
      </c>
      <c r="K20">
        <v>83</v>
      </c>
      <c r="L20">
        <v>83</v>
      </c>
      <c r="M20">
        <v>83</v>
      </c>
      <c r="N20">
        <v>83</v>
      </c>
      <c r="O20">
        <v>83</v>
      </c>
      <c r="P20">
        <v>90</v>
      </c>
    </row>
    <row r="21" spans="2:19">
      <c r="B21" t="s">
        <v>113</v>
      </c>
      <c r="C21" s="7">
        <f>-PL!C6/BS!C39</f>
        <v>7.8140270582314457</v>
      </c>
      <c r="D21" s="7">
        <f>-PL!D6/BS!D39</f>
        <v>5.6278574437969349</v>
      </c>
      <c r="E21" s="7">
        <f>-PL!E6/BS!E39</f>
        <v>5.6071205595082096</v>
      </c>
      <c r="F21" s="7">
        <f>-PL!F6/BS!F39</f>
        <v>5.8830071873065055</v>
      </c>
      <c r="G21" s="7">
        <f>-PL!G6/BS!G39</f>
        <v>5.7513951010767146</v>
      </c>
      <c r="H21" s="7">
        <f>-PL!H6/BS!H39</f>
        <v>5.1238859485610035</v>
      </c>
      <c r="I21" s="7">
        <f>-PL!I6/BS!I39</f>
        <v>5.1659182705295548</v>
      </c>
      <c r="J21">
        <v>6.3</v>
      </c>
      <c r="K21">
        <v>6.3</v>
      </c>
      <c r="L21">
        <v>6.3</v>
      </c>
      <c r="M21">
        <v>6.3</v>
      </c>
      <c r="N21">
        <v>6.3</v>
      </c>
      <c r="O21">
        <v>6.3</v>
      </c>
      <c r="P21">
        <v>6</v>
      </c>
    </row>
    <row r="22" spans="2:19">
      <c r="B22" t="s">
        <v>118</v>
      </c>
      <c r="C22" s="7">
        <f>-PL!C6/BS!C40</f>
        <v>15.767642494196529</v>
      </c>
      <c r="D22" s="7">
        <f>-PL!D6/BS!D40</f>
        <v>16.392850455642126</v>
      </c>
      <c r="E22" s="7">
        <f>-PL!E6/BS!E40</f>
        <v>18.216172880230502</v>
      </c>
      <c r="F22" s="7">
        <f>-PL!F6/BS!F40</f>
        <v>19.602045688884818</v>
      </c>
      <c r="G22" s="7">
        <f>-PL!G6/BS!G40</f>
        <v>35.341182741324886</v>
      </c>
      <c r="H22" s="7">
        <f>-PL!H6/BS!H40</f>
        <v>35.492087895605216</v>
      </c>
      <c r="I22" s="7">
        <f>-PL!I6/BS!I40</f>
        <v>39.943258527141658</v>
      </c>
      <c r="J22">
        <v>35</v>
      </c>
      <c r="K22">
        <v>35</v>
      </c>
      <c r="L22">
        <v>35</v>
      </c>
      <c r="M22">
        <v>35</v>
      </c>
      <c r="N22">
        <v>35</v>
      </c>
      <c r="O22">
        <v>35</v>
      </c>
      <c r="P22">
        <v>40</v>
      </c>
      <c r="S22">
        <f>0.22-0.2</f>
        <v>1.999999999999999E-2</v>
      </c>
    </row>
    <row r="23" spans="2:19">
      <c r="B23" t="s">
        <v>119</v>
      </c>
      <c r="C23" s="7">
        <f>BS!C12/BS!C7</f>
        <v>0.1547489169854778</v>
      </c>
      <c r="D23" s="7">
        <f>BS!D12/BS!D7</f>
        <v>0.13429108631160433</v>
      </c>
      <c r="E23" s="7">
        <f>BS!E12/BS!E7</f>
        <v>0.10596273115110041</v>
      </c>
      <c r="F23" s="7">
        <f>BS!F12/BS!F7</f>
        <v>8.1913122825860329E-2</v>
      </c>
      <c r="G23" s="7">
        <f>BS!G12/BS!G7</f>
        <v>0.10552375290879774</v>
      </c>
      <c r="H23" s="7">
        <f>BS!H12/BS!H7</f>
        <v>7.6991088508374925E-2</v>
      </c>
      <c r="I23" s="7">
        <f>BS!I12/BS!I7</f>
        <v>5.6561469088916114E-2</v>
      </c>
      <c r="J23">
        <v>0.1</v>
      </c>
      <c r="K23">
        <v>0.1</v>
      </c>
      <c r="L23">
        <v>0.1</v>
      </c>
      <c r="M23">
        <v>0.1</v>
      </c>
      <c r="N23">
        <v>0.1</v>
      </c>
      <c r="O23">
        <v>0.1</v>
      </c>
      <c r="P23">
        <v>0.1</v>
      </c>
      <c r="S23">
        <f>S22/0.2</f>
        <v>9.999999999999995E-2</v>
      </c>
    </row>
    <row r="24" spans="2:19">
      <c r="B24" t="s">
        <v>143</v>
      </c>
      <c r="C24" s="7">
        <f>(BS!C9+BS!C10)/BS!C12</f>
        <v>1</v>
      </c>
      <c r="D24" s="7">
        <f>(BS!D9+BS!D10)/BS!D12</f>
        <v>1</v>
      </c>
      <c r="E24" s="7">
        <f>(BS!E9+BS!E10)/BS!E12</f>
        <v>1</v>
      </c>
      <c r="F24" s="7">
        <f>(BS!F9+BS!F10)/BS!F12</f>
        <v>1</v>
      </c>
      <c r="G24" s="7">
        <f>(BS!G9+BS!G10)/BS!G12</f>
        <v>0.61482511498556003</v>
      </c>
      <c r="H24" s="7">
        <f>(BS!H9+BS!H10)/BS!H12</f>
        <v>0.61090405922693902</v>
      </c>
      <c r="I24" s="7">
        <f>(BS!I9+BS!I10)/BS!I12</f>
        <v>0.64237620810454921</v>
      </c>
      <c r="S24">
        <f>580*0.22</f>
        <v>127.6</v>
      </c>
    </row>
    <row r="25" spans="2:19">
      <c r="B25" t="s">
        <v>142</v>
      </c>
      <c r="C25" s="7">
        <f>BS!C11/BS!C12</f>
        <v>0</v>
      </c>
      <c r="D25" s="7">
        <f>BS!D11/BS!D12</f>
        <v>0</v>
      </c>
      <c r="E25" s="7">
        <f>BS!E11/BS!E12</f>
        <v>0</v>
      </c>
      <c r="F25" s="7">
        <f>BS!F11/BS!F12</f>
        <v>0</v>
      </c>
      <c r="G25" s="7">
        <f>BS!G11/BS!G12</f>
        <v>0.38517488501444008</v>
      </c>
      <c r="H25" s="7">
        <f>BS!H11/BS!H12</f>
        <v>0.38909594077306103</v>
      </c>
      <c r="I25" s="7">
        <f>BS!I11/BS!I12</f>
        <v>0.35762379189545085</v>
      </c>
      <c r="S25">
        <f>S24/100-1</f>
        <v>0.27600000000000002</v>
      </c>
    </row>
    <row r="26" spans="2:19">
      <c r="B26" t="s">
        <v>136</v>
      </c>
      <c r="C26" s="5">
        <f>-PL!C20/PL!C19</f>
        <v>0.31271458100289806</v>
      </c>
      <c r="D26" s="5">
        <f>-PL!D20/PL!D19</f>
        <v>0.28964112733524</v>
      </c>
      <c r="E26" s="5">
        <f>-PL!E20/PL!E19</f>
        <v>0.31385435779143639</v>
      </c>
      <c r="F26" s="5">
        <f>-PL!F20/PL!F19</f>
        <v>0.32239888567812786</v>
      </c>
      <c r="G26" s="5">
        <f>-PL!G20/PL!G19</f>
        <v>0.30638178180031445</v>
      </c>
      <c r="H26" s="5">
        <f>-PL!H20/PL!H19</f>
        <v>0.25867635608616679</v>
      </c>
      <c r="I26" s="5">
        <f>-PL!I20/PL!I19</f>
        <v>0.26171037551405624</v>
      </c>
      <c r="J26" s="5">
        <f>-Quarterly!M21</f>
        <v>0.31811288306843122</v>
      </c>
      <c r="K26">
        <v>0.3</v>
      </c>
      <c r="L26">
        <v>0.3</v>
      </c>
      <c r="M26">
        <v>0.3</v>
      </c>
      <c r="N26">
        <v>0.3</v>
      </c>
      <c r="O26">
        <v>0.3</v>
      </c>
      <c r="P26">
        <v>0.3</v>
      </c>
      <c r="S26">
        <f>0.22*0.8</f>
        <v>0.17600000000000002</v>
      </c>
    </row>
    <row r="27" spans="2:19">
      <c r="B27" t="s">
        <v>137</v>
      </c>
      <c r="C27" s="5">
        <f>PL!C22/PL!C20</f>
        <v>-7.2883725731230115E-2</v>
      </c>
      <c r="D27" s="5">
        <f>PL!D22/PL!D20</f>
        <v>-5.0363875925082194E-3</v>
      </c>
      <c r="E27" s="5">
        <f>PL!E22/PL!E20</f>
        <v>-1.2381056662829857E-2</v>
      </c>
      <c r="F27" s="5">
        <f>PL!F22/PL!F20</f>
        <v>-2.2225410346928071E-2</v>
      </c>
      <c r="G27" s="5">
        <f>PL!G22/PL!G20</f>
        <v>3.7094281298299843E-2</v>
      </c>
      <c r="H27" s="5">
        <f>PL!H22/PL!H20</f>
        <v>0.71281989538601487</v>
      </c>
      <c r="I27" s="5">
        <f>PL!I22/PL!I20</f>
        <v>0.29342212032612475</v>
      </c>
      <c r="J27" s="5">
        <f>Quarterly!M23</f>
        <v>8.7077287017334554E-2</v>
      </c>
      <c r="K27">
        <v>0.3</v>
      </c>
      <c r="L27">
        <v>0.3</v>
      </c>
      <c r="M27">
        <v>0.3</v>
      </c>
      <c r="N27">
        <v>0.3</v>
      </c>
      <c r="O27">
        <v>0.3</v>
      </c>
      <c r="P27">
        <v>0.3</v>
      </c>
      <c r="S27">
        <f>0.1+0.8*0.22</f>
        <v>0.27600000000000002</v>
      </c>
    </row>
    <row r="28" spans="2:19">
      <c r="B28" t="s">
        <v>139</v>
      </c>
      <c r="C28" s="5">
        <f>-(PL!C28+PL!C29)/PL!C23</f>
        <v>0.31580713614302336</v>
      </c>
      <c r="D28" s="5">
        <f>-(PL!D28+PL!D29)/PL!D23</f>
        <v>0.38372029333901297</v>
      </c>
      <c r="E28" s="5">
        <f>-(PL!E28+PL!E29)/PL!E23</f>
        <v>0.28478463811287563</v>
      </c>
      <c r="F28" s="5">
        <f>-(PL!F28+PL!F29)/PL!F23</f>
        <v>0.34677939075839587</v>
      </c>
      <c r="G28" s="5">
        <f>-(PL!G28+PL!G29)/PL!G23</f>
        <v>0.35955724641084602</v>
      </c>
      <c r="H28" s="5">
        <f>-(PL!H28+PL!H29)/PL!H23</f>
        <v>0.43094320864918662</v>
      </c>
      <c r="I28" s="5">
        <f>-(PL!I28+PL!I29)/PL!I23</f>
        <v>0.35342437831227019</v>
      </c>
      <c r="J28">
        <v>0.36</v>
      </c>
      <c r="K28">
        <v>0.35</v>
      </c>
      <c r="L28">
        <v>0.35</v>
      </c>
      <c r="M28">
        <v>0.35</v>
      </c>
      <c r="N28">
        <v>0.35</v>
      </c>
      <c r="O28">
        <v>0.35</v>
      </c>
      <c r="P28">
        <v>0.4</v>
      </c>
    </row>
    <row r="29" spans="2:19">
      <c r="B29" t="s">
        <v>144</v>
      </c>
      <c r="C29">
        <f>PL!C29/PL!C28</f>
        <v>0.16995101313738586</v>
      </c>
      <c r="D29">
        <f>PL!D29/PL!D28</f>
        <v>0.16995101313738586</v>
      </c>
      <c r="E29">
        <f>PL!E29/PL!E28</f>
        <v>0.16608814193360036</v>
      </c>
      <c r="F29">
        <f>PL!F29/PL!F28</f>
        <v>0.16222444889779558</v>
      </c>
      <c r="G29">
        <f>PL!G29/PL!G28</f>
        <v>0.16222735783809314</v>
      </c>
      <c r="H29">
        <f>PL!H29/PL!H28</f>
        <v>0.16995327339282398</v>
      </c>
      <c r="I29">
        <f>PL!I29/PL!I28</f>
        <v>0.16995327339282398</v>
      </c>
      <c r="J29">
        <f t="shared" ref="J29:N29" si="7">I29</f>
        <v>0.16995327339282398</v>
      </c>
      <c r="K29">
        <f t="shared" si="7"/>
        <v>0.16995327339282398</v>
      </c>
      <c r="L29">
        <f t="shared" si="7"/>
        <v>0.16995327339282398</v>
      </c>
      <c r="M29">
        <f t="shared" si="7"/>
        <v>0.16995327339282398</v>
      </c>
      <c r="N29">
        <f t="shared" si="7"/>
        <v>0.16995327339282398</v>
      </c>
      <c r="O29">
        <f t="shared" ref="O29" si="8">N29</f>
        <v>0.16995327339282398</v>
      </c>
      <c r="P29">
        <f t="shared" ref="P29" si="9">O29</f>
        <v>0.16995327339282398</v>
      </c>
    </row>
    <row r="30" spans="2:19">
      <c r="P30">
        <f>P28*(1+P29)</f>
        <v>0.46798130935712962</v>
      </c>
    </row>
    <row r="31" spans="2:19">
      <c r="B31" t="s">
        <v>120</v>
      </c>
    </row>
    <row r="32" spans="2:19">
      <c r="B32" t="s">
        <v>121</v>
      </c>
      <c r="C32" s="7">
        <f>PL!C23/BS!C7</f>
        <v>0.20177227142578258</v>
      </c>
      <c r="D32" s="7">
        <f>PL!D23/BS!D7</f>
        <v>0.15064439753471831</v>
      </c>
      <c r="E32" s="7">
        <f>PL!E23/BS!E7</f>
        <v>0.21415225079158462</v>
      </c>
      <c r="F32" s="7">
        <f>PL!F23/BS!F7</f>
        <v>0.19714528028187014</v>
      </c>
      <c r="G32" s="7">
        <f>PL!G23/BS!G7</f>
        <v>0.18023635334109658</v>
      </c>
      <c r="H32" s="7">
        <f>PL!H23/BS!H7</f>
        <v>0.12514969128602293</v>
      </c>
      <c r="I32" s="7">
        <f>PL!I23/BS!I7</f>
        <v>0.13788693748924091</v>
      </c>
      <c r="J32" s="12">
        <f>PL!J23/BS!J7</f>
        <v>0.1678690169579749</v>
      </c>
      <c r="K32" s="12">
        <f>PL!K23/BS!K7</f>
        <v>0.17808442418577922</v>
      </c>
      <c r="L32" s="12">
        <f>PL!L23/BS!L7</f>
        <v>0.23082503106816551</v>
      </c>
      <c r="M32" s="12">
        <f>PL!M23/BS!M7</f>
        <v>0.25508894015346956</v>
      </c>
      <c r="N32" s="12">
        <f>PL!N23/BS!N7</f>
        <v>0.27160393129962729</v>
      </c>
      <c r="O32" s="12">
        <f>PL!O23/BS!O7</f>
        <v>0.25681720549442189</v>
      </c>
      <c r="P32" s="12">
        <f>PL!P23/BS!P7</f>
        <v>0.23600247295940111</v>
      </c>
      <c r="Q32">
        <f>Q4/(1-P30)</f>
        <v>9.3981660568319469E-2</v>
      </c>
      <c r="R32" s="39"/>
    </row>
    <row r="33" spans="2:17">
      <c r="B33" t="s">
        <v>122</v>
      </c>
      <c r="C33" s="7">
        <f>(1-C28)*C32</f>
        <v>0.13805114823373341</v>
      </c>
      <c r="D33" s="7">
        <f t="shared" ref="D33:G33" si="10">(1-D28)*D32</f>
        <v>9.2839085122817328E-2</v>
      </c>
      <c r="E33" s="7">
        <f t="shared" si="10"/>
        <v>0.15316497954884542</v>
      </c>
      <c r="F33" s="7">
        <f t="shared" si="10"/>
        <v>0.12877936009483004</v>
      </c>
      <c r="G33" s="7">
        <f t="shared" si="10"/>
        <v>0.11543106643063959</v>
      </c>
      <c r="H33" s="7">
        <f t="shared" ref="H33:M33" si="11">(1-H28)*H32</f>
        <v>7.1217281761769058E-2</v>
      </c>
      <c r="I33" s="7">
        <f t="shared" ref="I33" si="12">(1-I28)*I32</f>
        <v>8.9154332329723085E-2</v>
      </c>
      <c r="J33" s="7">
        <f t="shared" si="11"/>
        <v>0.10743617085310395</v>
      </c>
      <c r="K33" s="12">
        <f t="shared" si="11"/>
        <v>0.11575487572075649</v>
      </c>
      <c r="L33" s="25">
        <f t="shared" si="11"/>
        <v>0.1500362701943076</v>
      </c>
      <c r="M33" s="12">
        <f t="shared" si="11"/>
        <v>0.16580781109975523</v>
      </c>
      <c r="N33" s="7">
        <f t="shared" ref="N33:P33" si="13">(1-N28)*N32</f>
        <v>0.17654255534475774</v>
      </c>
      <c r="O33" s="7">
        <f t="shared" si="13"/>
        <v>0.16693118357137424</v>
      </c>
      <c r="P33" s="7">
        <f t="shared" si="13"/>
        <v>0.14160148377564066</v>
      </c>
      <c r="Q33" s="7"/>
    </row>
    <row r="34" spans="2:17">
      <c r="B34" t="s">
        <v>123</v>
      </c>
      <c r="C34" s="7"/>
      <c r="D34" s="7">
        <f>D32/C32-1</f>
        <v>-0.25339395512465401</v>
      </c>
      <c r="E34" s="7">
        <f t="shared" ref="E34:G34" si="14">E32/D32-1</f>
        <v>0.42157461077986613</v>
      </c>
      <c r="F34" s="7">
        <f t="shared" si="14"/>
        <v>-7.9415324596638692E-2</v>
      </c>
      <c r="G34" s="7">
        <f t="shared" si="14"/>
        <v>-8.5768865055241839E-2</v>
      </c>
      <c r="H34" s="7">
        <f t="shared" ref="H34:I34" si="15">H32/G32-1</f>
        <v>-0.30563568910441918</v>
      </c>
      <c r="I34" s="7">
        <f t="shared" si="15"/>
        <v>0.10177608967574425</v>
      </c>
      <c r="J34" s="7">
        <f t="shared" ref="J34" si="16">J32/I32-1</f>
        <v>0.21743959228243392</v>
      </c>
      <c r="K34" s="12">
        <f t="shared" ref="K34" si="17">K32/J32-1</f>
        <v>6.0853440455671981E-2</v>
      </c>
      <c r="L34" s="25">
        <f t="shared" ref="L34" si="18">L32/K32-1</f>
        <v>0.29615507994886081</v>
      </c>
      <c r="M34" s="12">
        <f t="shared" ref="M34:N34" si="19">M32/L32-1</f>
        <v>0.10511818832221276</v>
      </c>
      <c r="N34" s="7">
        <f t="shared" si="19"/>
        <v>6.4742090096974847E-2</v>
      </c>
      <c r="O34" s="7">
        <f t="shared" ref="O34" si="20">O32/N32-1</f>
        <v>-5.4442237763094203E-2</v>
      </c>
      <c r="P34" s="7">
        <f t="shared" ref="P34" si="21">P32/O32-1</f>
        <v>-8.1048824181964241E-2</v>
      </c>
    </row>
    <row r="35" spans="2:17">
      <c r="B35" t="s">
        <v>124</v>
      </c>
      <c r="C35" s="7">
        <f>PL!C23/PL!C6</f>
        <v>9.0767335422062098E-2</v>
      </c>
      <c r="D35" s="7">
        <f>PL!D23/PL!D6</f>
        <v>7.1726171595129493E-2</v>
      </c>
      <c r="E35" s="7">
        <f>PL!E23/PL!E6</f>
        <v>9.6989035759602993E-2</v>
      </c>
      <c r="F35" s="7">
        <f>PL!F23/PL!F6</f>
        <v>8.4451044830245611E-2</v>
      </c>
      <c r="G35" s="7">
        <f>PL!G23/PL!G6</f>
        <v>7.4102075155102101E-2</v>
      </c>
      <c r="H35" s="7">
        <f>PL!H23/PL!H6</f>
        <v>5.6678813132833815E-2</v>
      </c>
      <c r="I35" s="7">
        <f>PL!I23/PL!I6</f>
        <v>6.2574435486056845E-2</v>
      </c>
      <c r="J35" s="7">
        <f>PL!J23/PL!J6</f>
        <v>7.1941390517713519E-2</v>
      </c>
      <c r="K35" s="7">
        <f>PL!K23/PL!K6</f>
        <v>6.6794599845169916E-2</v>
      </c>
      <c r="L35" s="7">
        <f>PL!L23/PL!L6</f>
        <v>8.0411375778443386E-2</v>
      </c>
      <c r="M35" s="7">
        <f>PL!M23/PL!M6</f>
        <v>8.7422149957178813E-2</v>
      </c>
      <c r="N35" s="7">
        <f>PL!N23/PL!N6</f>
        <v>9.6648031129447226E-2</v>
      </c>
      <c r="O35" s="7">
        <f>PL!O23/PL!O6</f>
        <v>9.8155067179905561E-2</v>
      </c>
      <c r="P35" s="7">
        <f>PL!P23/PL!P6</f>
        <v>9.8418179909176493E-2</v>
      </c>
    </row>
    <row r="36" spans="2:17">
      <c r="B36" t="s">
        <v>125</v>
      </c>
      <c r="C36" s="7">
        <f>PL!C6/BS!C14</f>
        <v>1.9250602789240376</v>
      </c>
      <c r="D36" s="7">
        <f>PL!D6/BS!D14</f>
        <v>1.8516155305063711</v>
      </c>
      <c r="E36" s="7">
        <f>PL!E6/BS!E14</f>
        <v>1.9964549246595438</v>
      </c>
      <c r="F36" s="7">
        <f>PL!F6/BS!F14</f>
        <v>2.1576896027705845</v>
      </c>
      <c r="G36" s="7">
        <f>PL!G6/BS!G14</f>
        <v>2.2001077133293965</v>
      </c>
      <c r="H36" s="7">
        <f>PL!H6/BS!H14</f>
        <v>2.0502032868131081</v>
      </c>
      <c r="I36" s="7">
        <f>PL!I6/BS!I14</f>
        <v>2.0856019147525453</v>
      </c>
      <c r="J36" s="7">
        <f>PL!J6/BS!J14</f>
        <v>2.1212850646380992</v>
      </c>
      <c r="K36" s="7">
        <f>PL!K6/BS!K14</f>
        <v>2.4237727518879377</v>
      </c>
      <c r="L36" s="7">
        <f>PL!L6/BS!L14</f>
        <v>2.6095926764500139</v>
      </c>
      <c r="M36" s="7">
        <f>PL!M6/BS!M14</f>
        <v>2.6526347912599166</v>
      </c>
      <c r="N36" s="7">
        <f>PL!N6/BS!N14</f>
        <v>2.5547614569316597</v>
      </c>
      <c r="O36" s="7">
        <f>PL!O6/BS!O14</f>
        <v>2.3785851665221736</v>
      </c>
      <c r="P36" s="7">
        <f>PL!P6/BS!P14</f>
        <v>2.1799600733152786</v>
      </c>
    </row>
    <row r="37" spans="2:17">
      <c r="B37" t="s">
        <v>126</v>
      </c>
      <c r="C37" s="7">
        <f>BS!C14/BS!C7</f>
        <v>1.1547489169854779</v>
      </c>
      <c r="D37" s="7">
        <f>BS!D14/BS!D7</f>
        <v>1.1342910863116042</v>
      </c>
      <c r="E37" s="7">
        <f>BS!E14/BS!E7</f>
        <v>1.1059627311511004</v>
      </c>
      <c r="F37" s="7">
        <f>BS!F14/BS!F7</f>
        <v>1.0819131228258603</v>
      </c>
      <c r="G37" s="7">
        <f>BS!G14/BS!G7</f>
        <v>1.1055237529087978</v>
      </c>
      <c r="H37" s="7">
        <f>BS!H14/BS!H7</f>
        <v>1.0769910885083747</v>
      </c>
      <c r="I37" s="7">
        <f>BS!I14/BS!I7</f>
        <v>1.056561469088916</v>
      </c>
      <c r="J37" s="7">
        <f>BS!J14/BS!J7</f>
        <v>1.0999999999999999</v>
      </c>
      <c r="K37" s="7">
        <f>BS!K14/BS!K7</f>
        <v>1.0999999999999999</v>
      </c>
      <c r="L37" s="7">
        <f>BS!L14/BS!L7</f>
        <v>1.1000000000000001</v>
      </c>
      <c r="M37" s="7">
        <f>BS!M14/BS!M7</f>
        <v>1.1000000000000001</v>
      </c>
      <c r="N37" s="7">
        <f>BS!N14/BS!N7</f>
        <v>1.1000000000000001</v>
      </c>
      <c r="O37" s="7">
        <f>BS!O14/BS!O7</f>
        <v>1.1000000000000001</v>
      </c>
      <c r="P37" s="7">
        <f>BS!P14/BS!P7</f>
        <v>1.1000000000000001</v>
      </c>
    </row>
    <row r="38" spans="2:17">
      <c r="B38" t="s">
        <v>127</v>
      </c>
      <c r="C38" s="7">
        <f>BS!C32*365/PL!C$6</f>
        <v>47.959876267484276</v>
      </c>
      <c r="D38" s="7">
        <f>BS!D32*365/PL!D$6</f>
        <v>45.311388520436815</v>
      </c>
      <c r="E38" s="7">
        <f>BS!E32*365/PL!E$6</f>
        <v>52.929016664248287</v>
      </c>
      <c r="F38" s="7">
        <f>BS!F32*365/PL!F$6</f>
        <v>60.431845260332501</v>
      </c>
      <c r="G38" s="7">
        <f>BS!G32*365/PL!G$6</f>
        <v>64.041724303418675</v>
      </c>
      <c r="H38" s="7">
        <f>BS!H32*365/PL!H$6</f>
        <v>68.651532712169612</v>
      </c>
      <c r="I38" s="7">
        <f>BS!I32*365/PL!I$6</f>
        <v>75.146165386681886</v>
      </c>
      <c r="J38" s="7">
        <f>BS!J32*365/PL!J$6</f>
        <v>63.478258733854837</v>
      </c>
      <c r="K38" s="7">
        <f>BS!K32*365/PL!K$6</f>
        <v>60.833330775398601</v>
      </c>
      <c r="L38" s="7">
        <f>BS!L32*365/PL!L$6</f>
        <v>59.836064164809727</v>
      </c>
      <c r="M38" s="7">
        <f>BS!M32*365/PL!M$6</f>
        <v>58.399998158286991</v>
      </c>
      <c r="N38" s="7">
        <f>BS!N32*365/PL!N$6</f>
        <v>56.15384752264066</v>
      </c>
      <c r="O38" s="7">
        <f>BS!O32*365/PL!O$6</f>
        <v>56.153845531666839</v>
      </c>
      <c r="P38" s="7">
        <f>BS!P32*365/PL!P$6</f>
        <v>52.142855492177318</v>
      </c>
    </row>
    <row r="39" spans="2:17">
      <c r="B39" t="s">
        <v>128</v>
      </c>
      <c r="C39" s="7">
        <f>BS!C33*365/PL!C$6</f>
        <v>58.890349771521137</v>
      </c>
      <c r="D39" s="7">
        <f>BS!D33*365/PL!D$6</f>
        <v>55.651538734417095</v>
      </c>
      <c r="E39" s="7">
        <f>BS!E33*365/PL!E$6</f>
        <v>49.703749496889202</v>
      </c>
      <c r="F39" s="7">
        <f>BS!F33*365/PL!F$6</f>
        <v>44.41647829165175</v>
      </c>
      <c r="G39" s="7">
        <f>BS!G33*365/PL!G$6</f>
        <v>50.649860260282864</v>
      </c>
      <c r="H39" s="7">
        <f>BS!H33*365/PL!H$6</f>
        <v>53.986793139236404</v>
      </c>
      <c r="I39" s="7">
        <f>BS!I33*365/PL!I$6</f>
        <v>52.936728840392782</v>
      </c>
      <c r="J39" s="7">
        <f>BS!J33*365/PL!J$6</f>
        <v>50.344823859760496</v>
      </c>
      <c r="K39" s="7">
        <f>BS!K33*365/PL!K$6</f>
        <v>48.666667689840558</v>
      </c>
      <c r="L39" s="7">
        <f>BS!L33*365/PL!L$6</f>
        <v>48.666664211049337</v>
      </c>
      <c r="M39" s="7">
        <f>BS!M33*365/PL!M$6</f>
        <v>48.666667689840558</v>
      </c>
      <c r="N39" s="7">
        <f>BS!N33*365/PL!N$6</f>
        <v>48.666665776950232</v>
      </c>
      <c r="O39" s="7">
        <f>BS!O33*365/PL!O$6</f>
        <v>48.666667475499786</v>
      </c>
      <c r="P39" s="7">
        <f>BS!P33*365/PL!P$6</f>
        <v>45.625000962896564</v>
      </c>
    </row>
    <row r="40" spans="2:17">
      <c r="B40" t="s">
        <v>129</v>
      </c>
      <c r="C40" s="7">
        <f>BS!C34*365/PL!C$6</f>
        <v>9.2305512990679066</v>
      </c>
      <c r="D40" s="7">
        <f>BS!D34*365/PL!D$6</f>
        <v>20.225125629383715</v>
      </c>
      <c r="E40" s="7">
        <f>BS!E34*365/PL!E$6</f>
        <v>8.7876562456413669</v>
      </c>
      <c r="F40" s="7">
        <f>BS!F34*365/PL!F$6</f>
        <v>6.7736776709843989</v>
      </c>
      <c r="G40" s="7">
        <f>BS!G34*365/PL!G$6</f>
        <v>8.3529063038139046</v>
      </c>
      <c r="H40" s="7">
        <f>BS!H34*365/PL!H$6</f>
        <v>9.248951139087831</v>
      </c>
      <c r="I40" s="7">
        <f>BS!I34*365/PL!I$6</f>
        <v>8.9918975927146203</v>
      </c>
      <c r="J40" s="7">
        <f>BS!J34*365/PL!J$6</f>
        <v>25.360015259004076</v>
      </c>
      <c r="K40" s="7">
        <f>BS!K34*365/PL!K$6</f>
        <v>32.703357358217225</v>
      </c>
      <c r="L40" s="7">
        <f>BS!L34*365/PL!L$6</f>
        <v>38.032610931523493</v>
      </c>
      <c r="M40" s="7">
        <f>BS!M34*365/PL!M$6</f>
        <v>49.71505800851024</v>
      </c>
      <c r="N40" s="7">
        <f>BS!N34*365/PL!N$6</f>
        <v>64.576427831263473</v>
      </c>
      <c r="O40" s="7">
        <f>BS!O34*365/PL!O$6</f>
        <v>82.964799570447454</v>
      </c>
      <c r="P40" s="7">
        <f>BS!P34*365/PL!P$6</f>
        <v>115.62977713219534</v>
      </c>
    </row>
    <row r="41" spans="2:17">
      <c r="B41" t="s">
        <v>130</v>
      </c>
      <c r="C41" s="7">
        <f>BS!C35*365/PL!C$6</f>
        <v>13.31620016547072</v>
      </c>
      <c r="D41" s="7">
        <f>BS!D35*365/PL!D$6</f>
        <v>11.075185417562736</v>
      </c>
      <c r="E41" s="7">
        <f>BS!E35*365/PL!E$6</f>
        <v>8.7899022236266209</v>
      </c>
      <c r="F41" s="7">
        <f>BS!F35*365/PL!F$6</f>
        <v>8.5726088779220468</v>
      </c>
      <c r="G41" s="7">
        <f>BS!G35*365/PL!G$6</f>
        <v>4.3953081331338382</v>
      </c>
      <c r="H41" s="7">
        <f>BS!H35*365/PL!H$6</f>
        <v>5.8228852241707987</v>
      </c>
      <c r="I41" s="7">
        <f>BS!I35*365/PL!I$6</f>
        <v>5.2842921394532381</v>
      </c>
      <c r="J41" s="7">
        <f>BS!J35*365/PL!J$6</f>
        <v>4.3975878757876643</v>
      </c>
      <c r="K41" s="7">
        <f>BS!K35*365/PL!K$6</f>
        <v>4.3975886047918085</v>
      </c>
      <c r="L41" s="7">
        <f>BS!L35*365/PL!L$6</f>
        <v>4.3975931720921171</v>
      </c>
      <c r="M41" s="7">
        <f>BS!M35*365/PL!M$6</f>
        <v>4.3975911627265418</v>
      </c>
      <c r="N41" s="7">
        <f>BS!N35*365/PL!N$6</f>
        <v>4.3975925053407963</v>
      </c>
      <c r="O41" s="7">
        <f>BS!O35*365/PL!O$6</f>
        <v>4.3975892407733976</v>
      </c>
      <c r="P41" s="7">
        <f>BS!P35*365/PL!P$6</f>
        <v>4.0555546996475007</v>
      </c>
    </row>
    <row r="42" spans="2:17">
      <c r="B42" t="s">
        <v>131</v>
      </c>
      <c r="C42" s="7">
        <f>C38+C39+C40-C41</f>
        <v>102.7645771726026</v>
      </c>
      <c r="D42" s="7">
        <f t="shared" ref="D42:G42" si="22">D38+D39+D40-D41</f>
        <v>110.11286746667489</v>
      </c>
      <c r="E42" s="7">
        <f t="shared" si="22"/>
        <v>102.63052018315223</v>
      </c>
      <c r="F42" s="7">
        <f t="shared" si="22"/>
        <v>103.0493923450466</v>
      </c>
      <c r="G42" s="7">
        <f t="shared" si="22"/>
        <v>118.64918273438161</v>
      </c>
      <c r="H42" s="7">
        <f t="shared" ref="H42:M42" si="23">H38+H39+H40-H41</f>
        <v>126.06439176632306</v>
      </c>
      <c r="I42" s="7">
        <f t="shared" ref="I42" si="24">I38+I39+I40-I41</f>
        <v>131.79049968033604</v>
      </c>
      <c r="J42" s="7">
        <f t="shared" si="23"/>
        <v>134.78550997683175</v>
      </c>
      <c r="K42" s="7">
        <f t="shared" si="23"/>
        <v>137.80576721866456</v>
      </c>
      <c r="L42" s="7">
        <f t="shared" si="23"/>
        <v>142.13774613529046</v>
      </c>
      <c r="M42" s="7">
        <f t="shared" si="23"/>
        <v>152.38413269391123</v>
      </c>
      <c r="N42" s="7">
        <f t="shared" ref="N42:P42" si="25">N38+N39+N40-N41</f>
        <v>164.99934862551356</v>
      </c>
      <c r="O42" s="7">
        <f t="shared" si="25"/>
        <v>183.38772333684071</v>
      </c>
      <c r="P42" s="7">
        <f t="shared" si="25"/>
        <v>209.34207888762174</v>
      </c>
    </row>
    <row r="43" spans="2:17">
      <c r="B43" t="s">
        <v>132</v>
      </c>
      <c r="C43" s="7">
        <f>PL!C15/PL!C6</f>
        <v>0.16017934001293122</v>
      </c>
      <c r="D43" s="7">
        <f>PL!D15/PL!D6</f>
        <v>0.13068715227841132</v>
      </c>
      <c r="E43" s="7">
        <f>PL!E15/PL!E6</f>
        <v>0.16647434961283036</v>
      </c>
      <c r="F43" s="7">
        <f>PL!F15/PL!F6</f>
        <v>0.14679897445689977</v>
      </c>
      <c r="G43" s="7">
        <f>PL!G15/PL!G6</f>
        <v>0.13043959133432007</v>
      </c>
      <c r="H43" s="7">
        <f>PL!H15/PL!H6</f>
        <v>0.11836482997588663</v>
      </c>
      <c r="I43" s="7">
        <f>PL!I15/PL!I6</f>
        <v>0.1154575500501419</v>
      </c>
      <c r="J43" s="7">
        <f>PL!J15/PL!J6</f>
        <v>0.12896012197810897</v>
      </c>
      <c r="K43" s="7">
        <f>PL!K15/PL!K6</f>
        <v>0.12476188606044843</v>
      </c>
      <c r="L43" s="7">
        <f>PL!L15/PL!L6</f>
        <v>0.14476190418524326</v>
      </c>
      <c r="M43" s="7">
        <f>PL!M15/PL!M6</f>
        <v>0.15476190526247913</v>
      </c>
      <c r="N43" s="7">
        <f>PL!N15/PL!N6</f>
        <v>0.16926190855582277</v>
      </c>
      <c r="O43" s="7">
        <f>PL!O15/PL!O6</f>
        <v>0.17126190242246178</v>
      </c>
      <c r="P43" s="7">
        <f>PL!P15/PL!P6</f>
        <v>0.17126190100579169</v>
      </c>
    </row>
    <row r="44" spans="2:17">
      <c r="B44" t="s">
        <v>133</v>
      </c>
      <c r="C44" s="7">
        <f>PL!C17/PL!C15</f>
        <v>0.81267209942255492</v>
      </c>
      <c r="D44" s="7">
        <f>PL!D17/PL!D15</f>
        <v>0.79065533980582536</v>
      </c>
      <c r="E44" s="7">
        <f>PL!E17/PL!E15</f>
        <v>0.8441935430499129</v>
      </c>
      <c r="F44" s="7">
        <f>PL!F17/PL!F15</f>
        <v>0.84280078505965994</v>
      </c>
      <c r="G44" s="7">
        <f>PL!G17/PL!G15</f>
        <v>0.83292963851278246</v>
      </c>
      <c r="H44" s="7">
        <f>PL!H17/PL!H15</f>
        <v>0.85984147480794282</v>
      </c>
      <c r="I44" s="7">
        <f>PL!I17/PL!I15</f>
        <v>0.82055141443907142</v>
      </c>
      <c r="J44" s="7">
        <f>PL!J17/PL!J15</f>
        <v>0.85286904731591506</v>
      </c>
      <c r="K44" s="7">
        <f>PL!K17/PL!K15</f>
        <v>0.87766677575137853</v>
      </c>
      <c r="L44" s="7">
        <f>PL!L17/PL!L15</f>
        <v>0.91061212093468336</v>
      </c>
      <c r="M44" s="7">
        <f>PL!M17/PL!M15</f>
        <v>0.92603547321667357</v>
      </c>
      <c r="N44" s="7">
        <f>PL!N17/PL!N15</f>
        <v>0.93606056580262897</v>
      </c>
      <c r="O44" s="7">
        <f>PL!O17/PL!O15</f>
        <v>0.939554759137327</v>
      </c>
      <c r="P44" s="7">
        <f>PL!P17/PL!P15</f>
        <v>0.94207333397371795</v>
      </c>
    </row>
    <row r="45" spans="2:17">
      <c r="B45" t="s">
        <v>134</v>
      </c>
      <c r="C45" s="7">
        <f>PL!C19/PL!C17</f>
        <v>0.99181588416973143</v>
      </c>
      <c r="D45" s="7">
        <f>PL!D19/PL!D17</f>
        <v>0.98705879867912449</v>
      </c>
      <c r="E45" s="7">
        <f>PL!E19/PL!E17</f>
        <v>0.99499644092201589</v>
      </c>
      <c r="F45" s="7">
        <f>PL!F19/PL!F17</f>
        <v>0.99681491833598757</v>
      </c>
      <c r="G45" s="7">
        <f>PL!G19/PL!G17</f>
        <v>0.99969389353189919</v>
      </c>
      <c r="H45" s="7">
        <f>PL!H19/PL!H17</f>
        <v>0.99994463495402974</v>
      </c>
      <c r="I45" s="7">
        <f>PL!I19/PL!I17</f>
        <v>0.99848204879657776</v>
      </c>
      <c r="J45" s="7">
        <f>PL!J19/PL!J17</f>
        <v>0.99986026485560786</v>
      </c>
      <c r="K45" s="7">
        <f>PL!K19/PL!K17</f>
        <v>1</v>
      </c>
      <c r="L45" s="7">
        <f>PL!L19/PL!L17</f>
        <v>1</v>
      </c>
      <c r="M45" s="7">
        <f>PL!M19/PL!M17</f>
        <v>1</v>
      </c>
      <c r="N45" s="7">
        <f>PL!N19/PL!N17</f>
        <v>1</v>
      </c>
      <c r="O45" s="7">
        <f>PL!O19/PL!O17</f>
        <v>1</v>
      </c>
      <c r="P45" s="7">
        <f>PL!P19/PL!P17</f>
        <v>1</v>
      </c>
    </row>
    <row r="46" spans="2:17">
      <c r="B46" t="s">
        <v>135</v>
      </c>
      <c r="C46" s="7">
        <f>PL!C23/PL!C19</f>
        <v>0.70303456419441968</v>
      </c>
      <c r="D46" s="7">
        <f>PL!D23/PL!D19</f>
        <v>0.70325774490152604</v>
      </c>
      <c r="E46" s="7">
        <f>PL!E23/PL!E19</f>
        <v>0.6936042754392745</v>
      </c>
      <c r="F46" s="7">
        <f>PL!F23/PL!F19</f>
        <v>0.68476656185146079</v>
      </c>
      <c r="G46" s="7">
        <f>PL!G23/PL!G19</f>
        <v>0.68225320620091034</v>
      </c>
      <c r="H46" s="7">
        <f>PL!H23/PL!H19</f>
        <v>0.55693399082965622</v>
      </c>
      <c r="I46" s="7">
        <f>PL!I23/PL!I19</f>
        <v>0.66149801119126306</v>
      </c>
      <c r="J46" s="7">
        <f>PL!J23/PL!J19</f>
        <v>0.654186729375967</v>
      </c>
      <c r="K46" s="7">
        <f>PL!K23/PL!K19</f>
        <v>0.60999989823882106</v>
      </c>
      <c r="L46" s="7">
        <f>PL!L23/PL!L19</f>
        <v>0.60999992089356603</v>
      </c>
      <c r="M46" s="7">
        <f>PL!M23/PL!M19</f>
        <v>0.60999993936455232</v>
      </c>
      <c r="N46" s="7">
        <f>PL!N23/PL!N19</f>
        <v>0.60999998999979466</v>
      </c>
      <c r="O46" s="7">
        <f>PL!O23/PL!O19</f>
        <v>0.61000004062610724</v>
      </c>
      <c r="P46" s="7">
        <f>PL!P23/PL!P19</f>
        <v>0.61000003204773734</v>
      </c>
    </row>
    <row r="47" spans="2:17">
      <c r="B47" t="s">
        <v>138</v>
      </c>
      <c r="C47" s="6" t="e">
        <f>PL!C22/CF!C24</f>
        <v>#DIV/0!</v>
      </c>
      <c r="D47" s="8">
        <f>PL!D22/CF!D24</f>
        <v>-3.3070708246815826E-3</v>
      </c>
      <c r="E47" s="8">
        <f>PL!E22/CF!E24</f>
        <v>-9.6896227400982346E-3</v>
      </c>
      <c r="F47" s="8">
        <f>PL!F22/CF!F24</f>
        <v>-5.0261813520693803E-2</v>
      </c>
      <c r="G47" s="8">
        <f>PL!G22/CF!G24</f>
        <v>1.8417598269022718E-2</v>
      </c>
      <c r="H47" s="8">
        <f>PL!H22/CF!H24</f>
        <v>0.17860458880117988</v>
      </c>
      <c r="I47" s="8">
        <f>PL!I22/CF!I24</f>
        <v>0.12022333750244081</v>
      </c>
      <c r="J47" s="8">
        <f>PL!J22/CF!J24</f>
        <v>0.15405242432203248</v>
      </c>
      <c r="K47" s="8">
        <f>PL!K22/CF!K24</f>
        <v>1.1153876355433516</v>
      </c>
      <c r="L47" s="8">
        <f>PL!L22/CF!L24</f>
        <v>0.81266078869844594</v>
      </c>
      <c r="M47" s="8">
        <f>PL!M22/CF!M24</f>
        <v>0.97186591107347042</v>
      </c>
      <c r="N47" s="8">
        <f>PL!N22/CF!N24</f>
        <v>0.82074377747706562</v>
      </c>
      <c r="O47" s="8">
        <f>PL!O22/CF!O24</f>
        <v>1.4106078266312649</v>
      </c>
      <c r="P47" s="8">
        <f>PL!P22/CF!P24</f>
        <v>11.782648902284727</v>
      </c>
    </row>
    <row r="48" spans="2:17">
      <c r="B48" t="s">
        <v>241</v>
      </c>
      <c r="C48">
        <f>BS!C34/PL!C4</f>
        <v>2.1832993048000415E-2</v>
      </c>
      <c r="D48">
        <f>BS!D34/PL!D4</f>
        <v>4.858112552800406E-2</v>
      </c>
      <c r="E48">
        <f>BS!E34/PL!E4</f>
        <v>2.2133400684886857E-2</v>
      </c>
      <c r="F48">
        <f>BS!F34/PL!F4</f>
        <v>1.6777199787770997E-2</v>
      </c>
      <c r="G48">
        <f>BS!G34/PL!G4</f>
        <v>2.0680253375651138E-2</v>
      </c>
      <c r="H48">
        <f>BS!H34/PL!H4</f>
        <v>2.2461710014428912E-2</v>
      </c>
      <c r="I48">
        <f>BS!I34/PL!I4</f>
        <v>2.182189476716866E-2</v>
      </c>
      <c r="J48">
        <f>BS!J34/PL!J4</f>
        <v>5.8124153848875884E-2</v>
      </c>
      <c r="K48">
        <f>BS!K34/PL!K4</f>
        <v>7.5262521549913489E-2</v>
      </c>
      <c r="L48">
        <f>BS!L34/PL!L4</f>
        <v>8.7527105316162812E-2</v>
      </c>
      <c r="M48">
        <f>BS!M34/PL!M4</f>
        <v>0.11441273566146076</v>
      </c>
      <c r="N48">
        <f>BS!N34/PL!N4</f>
        <v>0.14861424400252721</v>
      </c>
      <c r="O48">
        <f>BS!O34/PL!O4</f>
        <v>0.19093268993012352</v>
      </c>
      <c r="P48">
        <f>BS!P34/PL!P4</f>
        <v>0.26610688492063239</v>
      </c>
    </row>
    <row r="49" spans="2:16">
      <c r="B49" t="s">
        <v>242</v>
      </c>
      <c r="J49" s="5">
        <f>BS!J34-BS!J34*0.022</f>
        <v>25245.74392514288</v>
      </c>
    </row>
    <row r="50" spans="2:16">
      <c r="B50" t="s">
        <v>245</v>
      </c>
    </row>
    <row r="52" spans="2:16">
      <c r="B52" t="s">
        <v>147</v>
      </c>
      <c r="C52" s="5">
        <f>PL!C26</f>
        <v>11979.02</v>
      </c>
      <c r="D52" s="5">
        <f>PL!D26</f>
        <v>9858.9000000000124</v>
      </c>
      <c r="E52" s="5">
        <f>PL!E26</f>
        <v>16550.05000000001</v>
      </c>
      <c r="F52" s="5">
        <f>PL!F26</f>
        <v>20598.450000000019</v>
      </c>
      <c r="G52" s="5">
        <f>PL!G26</f>
        <v>21588.500000000025</v>
      </c>
      <c r="H52" s="5">
        <f>PL!H26</f>
        <v>29218.199999999983</v>
      </c>
      <c r="I52" s="5">
        <f>PL!I26</f>
        <v>20657.100000000028</v>
      </c>
      <c r="J52" s="5">
        <f>PL!J26</f>
        <v>29200.471904761871</v>
      </c>
      <c r="K52" s="5">
        <f>PL!K26</f>
        <v>32479.86399999998</v>
      </c>
      <c r="L52" s="5">
        <f>PL!L26</f>
        <v>48637.315000000053</v>
      </c>
      <c r="M52" s="5">
        <f>PL!M26</f>
        <v>63319.976000000039</v>
      </c>
      <c r="N52" s="5">
        <f>PL!N26</f>
        <v>80352.615999999995</v>
      </c>
      <c r="O52" s="5">
        <f>PL!O26</f>
        <v>89724.654999999926</v>
      </c>
      <c r="P52" s="5">
        <f>PL!P26</f>
        <v>94448.542000000059</v>
      </c>
    </row>
    <row r="53" spans="2:16">
      <c r="B53" t="s">
        <v>149</v>
      </c>
      <c r="H53" s="5">
        <f>PL!H44</f>
        <v>7530.8999999999887</v>
      </c>
      <c r="I53" s="5">
        <f>PL!I44</f>
        <v>5507.2000000000407</v>
      </c>
      <c r="J53" s="5">
        <f>PL!J44</f>
        <v>21088.075277777716</v>
      </c>
      <c r="K53" s="5">
        <f>PL!K44</f>
        <v>28965.979722222211</v>
      </c>
      <c r="L53" s="5">
        <f>PL!L44</f>
        <v>38709.517500000038</v>
      </c>
      <c r="M53" s="5">
        <f>PL!M44</f>
        <v>56755.447500000068</v>
      </c>
      <c r="N53" s="5">
        <f>PL!N44</f>
        <v>76475.407499999943</v>
      </c>
      <c r="O53" s="5">
        <f>PL!O44</f>
        <v>91352.067499999932</v>
      </c>
      <c r="P53" s="5">
        <f>PL!P44</f>
        <v>133967.70500000013</v>
      </c>
    </row>
  </sheetData>
  <scenarios current="1" show="0" sqref="J52:P52">
    <scenario name="Sales As Budgeted" locked="1" count="7" user="Ramesh Lakshman" comment="Created by Ramesh Lakshman on 12/21/2014_x000a_Modified by Ramesh Lakshman on 12/21/2014">
      <inputCells r="J4" val="0.2544"/>
      <inputCells r="K4" val="0.275"/>
      <inputCells r="L4" val="0.25"/>
      <inputCells r="M4" val="0.2"/>
      <inputCells r="N4" val="0.15"/>
      <inputCells r="O4" val="0.1"/>
      <inputCells r="P4" val="0.05"/>
    </scenario>
    <scenario name="Sales lower by 2%" locked="1" count="7" user="Ramesh Lakshman" comment="Created by Ramesh Lakshman on 12/21/2014_x000a_Modified by Ramesh Lakshman on 12/21/2014_x000a_Modified by Ramesh Lakshman on 12/26/2014">
      <inputCells r="J4" val="0.249302813543157"/>
      <inputCells r="K4" val="0.2695"/>
      <inputCells r="L4" val="0.245"/>
      <inputCells r="M4" val="0.196"/>
      <inputCells r="N4" val="0.147"/>
      <inputCells r="O4" val="0.098"/>
      <inputCells r="P4" val="0.049"/>
    </scenario>
    <scenario name="Sales Lower by 4%" locked="1" count="7" user="Ramesh Lakshman" comment="Created by Ramesh Lakshman on 12/21/2014_x000a_Modified by Ramesh Lakshman on 12/21/2014">
      <inputCells r="J4" val="0.244215001021868"/>
      <inputCells r="K4" val="0.264"/>
      <inputCells r="L4" val="0.24"/>
      <inputCells r="M4" val="0.192"/>
      <inputCells r="N4" val="0.144"/>
      <inputCells r="O4" val="0.096"/>
      <inputCells r="P4" val="0.048"/>
    </scenario>
    <scenario name="COGS as Budgeted" locked="1" count="7" user="Ramesh Lakshman" comment="Created by Ramesh Lakshman on 12/21/2014_x000a_Modified by Ramesh Lakshman on 12/21/2014">
      <inputCells r="J7" val="0.6782"/>
      <inputCells r="K7" val="0.68"/>
      <inputCells r="L7" val="0.67"/>
      <inputCells r="M7" val="0.66"/>
      <inputCells r="N7" val="0.65"/>
      <inputCells r="O7" val="0.65"/>
      <inputCells r="P7" val="0.65"/>
    </scenario>
    <scenario name="COGS higher by 2.5%" locked="1" count="7" user="Ramesh Lakshman" comment="Created by Ramesh Lakshman on 12/21/2014_x000a_Modified by Ramesh Lakshman on 12/21/2014">
      <inputCells r="J7" val="0.695115038870939"/>
      <inputCells r="K7" val="0.697"/>
      <inputCells r="L7" val="0.68675"/>
      <inputCells r="M7" val="0.6765"/>
      <inputCells r="N7" val="0.66625"/>
      <inputCells r="O7" val="0.66625"/>
      <inputCells r="P7" val="0.66625"/>
    </scenario>
    <scenario name="COGS higher by 5%" locked="1" count="7" user="Ramesh Lakshman" comment="Created by Ramesh Lakshman on 12/21/2014_x000a_Modified by Ramesh Lakshman on 12/21/2014">
      <inputCells r="J7" val="0.644252962855992"/>
      <inputCells r="K7" val="0.646"/>
      <inputCells r="L7" val="0.6365"/>
      <inputCells r="M7" val="0.627"/>
      <inputCells r="N7" val="0.6175"/>
      <inputCells r="O7" val="0.6175"/>
      <inputCells r="P7" val="0.6175"/>
    </scenario>
  </scenarios>
  <mergeCells count="2">
    <mergeCell ref="C1:I1"/>
    <mergeCell ref="J1:P1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workbookViewId="0">
      <pane xSplit="2" ySplit="3" topLeftCell="I4" activePane="bottomRight" state="frozen"/>
      <selection pane="topRight" activeCell="C1" sqref="C1"/>
      <selection pane="bottomLeft" activeCell="A4" sqref="A4"/>
      <selection pane="bottomRight" activeCell="M11" sqref="M11"/>
    </sheetView>
  </sheetViews>
  <sheetFormatPr defaultRowHeight="15"/>
  <cols>
    <col min="1" max="1" width="8.7265625" style="1"/>
    <col min="2" max="2" width="25.6328125" style="1" customWidth="1"/>
    <col min="3" max="5" width="10.1796875" style="1" bestFit="1" customWidth="1"/>
    <col min="6" max="6" width="14.08984375" style="1" bestFit="1" customWidth="1"/>
    <col min="7" max="7" width="13.1796875" style="1" customWidth="1"/>
    <col min="8" max="8" width="12.6328125" style="1" customWidth="1"/>
    <col min="9" max="9" width="10.81640625" style="1" bestFit="1" customWidth="1"/>
    <col min="10" max="10" width="10.1796875" style="1" bestFit="1" customWidth="1"/>
    <col min="11" max="11" width="10.81640625" style="1" bestFit="1" customWidth="1"/>
    <col min="12" max="12" width="12.1796875" style="1" customWidth="1"/>
    <col min="13" max="16384" width="8.7265625" style="1"/>
  </cols>
  <sheetData>
    <row r="1" spans="2:14">
      <c r="C1" s="42" t="s">
        <v>146</v>
      </c>
      <c r="D1" s="42"/>
      <c r="E1" s="42"/>
      <c r="F1" s="42"/>
      <c r="G1" s="42"/>
      <c r="H1" s="42"/>
      <c r="I1" s="42"/>
      <c r="J1" s="42"/>
      <c r="K1" s="1" t="s">
        <v>217</v>
      </c>
      <c r="L1" s="1" t="s">
        <v>216</v>
      </c>
    </row>
    <row r="2" spans="2:14">
      <c r="C2" s="9">
        <v>41455</v>
      </c>
      <c r="D2" s="9">
        <v>41547</v>
      </c>
      <c r="E2" s="9">
        <v>41639</v>
      </c>
      <c r="F2" s="22">
        <v>41729</v>
      </c>
      <c r="G2" s="22">
        <v>41820</v>
      </c>
      <c r="H2" s="22">
        <v>41912</v>
      </c>
      <c r="I2" s="22">
        <v>42004</v>
      </c>
      <c r="J2" s="22">
        <v>42094</v>
      </c>
      <c r="K2" s="1" t="s">
        <v>215</v>
      </c>
      <c r="L2" s="1" t="s">
        <v>215</v>
      </c>
    </row>
    <row r="3" spans="2:14">
      <c r="C3" s="1">
        <v>-2</v>
      </c>
      <c r="D3" s="1">
        <v>-1</v>
      </c>
      <c r="E3" s="1">
        <v>0</v>
      </c>
      <c r="F3" s="1">
        <v>1</v>
      </c>
      <c r="G3" s="1">
        <v>2</v>
      </c>
      <c r="H3" s="1">
        <v>3</v>
      </c>
      <c r="I3" s="1">
        <v>4</v>
      </c>
      <c r="J3" s="1">
        <v>5</v>
      </c>
    </row>
    <row r="4" spans="2:14">
      <c r="B4" s="1" t="s">
        <v>3</v>
      </c>
    </row>
    <row r="5" spans="2:14">
      <c r="B5" s="1" t="s">
        <v>0</v>
      </c>
      <c r="C5" s="1">
        <v>9356</v>
      </c>
      <c r="D5" s="1">
        <v>9400</v>
      </c>
      <c r="E5" s="1">
        <v>9769</v>
      </c>
      <c r="F5" s="1">
        <v>8865.7000000000007</v>
      </c>
      <c r="G5" s="1">
        <v>10950.8</v>
      </c>
      <c r="H5" s="1">
        <v>10977.3</v>
      </c>
      <c r="I5" s="1">
        <f>TREND(C5:H5,C$3:H$3,I$3)</f>
        <v>11072.026666666667</v>
      </c>
      <c r="J5" s="1">
        <f>TREND(C5:I5,C$3:I$3,J$3)</f>
        <v>11410.758095238096</v>
      </c>
      <c r="K5" s="1">
        <f>SUM(G5:J5)</f>
        <v>44410.884761904759</v>
      </c>
      <c r="L5" s="1">
        <f>K5*10</f>
        <v>444108.84761904762</v>
      </c>
      <c r="M5" s="1">
        <f>L5/PL!I4-1</f>
        <v>0.25439062606444574</v>
      </c>
    </row>
    <row r="6" spans="2:14">
      <c r="B6" s="1" t="s">
        <v>14</v>
      </c>
      <c r="C6" s="1">
        <f>C5-C7</f>
        <v>1458</v>
      </c>
      <c r="D6" s="1">
        <f t="shared" ref="D6:E6" si="0">D5-D7</f>
        <v>1590</v>
      </c>
      <c r="E6" s="1">
        <f t="shared" si="0"/>
        <v>1553</v>
      </c>
      <c r="F6" s="1">
        <f>F5-F7</f>
        <v>1428.2000000000007</v>
      </c>
      <c r="G6" s="1">
        <f>G5-G7</f>
        <v>1740.0999999999985</v>
      </c>
      <c r="H6" s="1">
        <f>H5-H7</f>
        <v>1825.5</v>
      </c>
      <c r="I6" s="1">
        <f>I5-I7</f>
        <v>1815.4333333333325</v>
      </c>
      <c r="J6" s="1">
        <f>J5-J7</f>
        <v>1877.2333333333336</v>
      </c>
      <c r="K6" s="1">
        <f t="shared" ref="K6:K27" si="1">SUM(G6:J6)</f>
        <v>7258.2666666666646</v>
      </c>
      <c r="L6" s="1">
        <f t="shared" ref="L6:L27" si="2">K6*10</f>
        <v>72582.666666666642</v>
      </c>
      <c r="M6" s="1">
        <f>L6/L5</f>
        <v>0.16343440815420857</v>
      </c>
    </row>
    <row r="7" spans="2:14">
      <c r="B7" s="1" t="s">
        <v>15</v>
      </c>
      <c r="C7" s="1">
        <v>7898</v>
      </c>
      <c r="D7" s="1">
        <v>7810</v>
      </c>
      <c r="E7" s="1">
        <v>8216</v>
      </c>
      <c r="F7" s="1">
        <v>7437.5</v>
      </c>
      <c r="G7" s="1">
        <v>9210.7000000000007</v>
      </c>
      <c r="H7" s="1">
        <v>9151.7999999999993</v>
      </c>
      <c r="I7" s="1">
        <f>TREND(C7:H7,C$3:H$3,I$3)</f>
        <v>9256.5933333333342</v>
      </c>
      <c r="J7" s="1">
        <f>TREND(C7:I7,C$3:I$3,J$3)</f>
        <v>9533.5247619047623</v>
      </c>
      <c r="K7" s="1">
        <f t="shared" si="1"/>
        <v>37152.618095238096</v>
      </c>
      <c r="L7" s="1">
        <f>L5-L6</f>
        <v>371526.18095238099</v>
      </c>
      <c r="M7" s="1">
        <f>L7/PL!I6-1</f>
        <v>0.18467392179911379</v>
      </c>
    </row>
    <row r="8" spans="2:14">
      <c r="B8" s="1" t="s">
        <v>1</v>
      </c>
      <c r="C8" s="1">
        <v>21</v>
      </c>
      <c r="D8" s="1">
        <v>107</v>
      </c>
      <c r="E8" s="1">
        <v>25</v>
      </c>
      <c r="F8" s="1">
        <v>29.6</v>
      </c>
      <c r="G8" s="1">
        <v>26.3</v>
      </c>
      <c r="H8" s="1">
        <v>80.3</v>
      </c>
      <c r="I8" s="1">
        <f>TREND(C8:H8,C$3:H$3,I$3)</f>
        <v>54.099999999999987</v>
      </c>
      <c r="J8" s="1">
        <f>TREND(C8:I8,C$3:I$3,J$3)</f>
        <v>55.785714285714285</v>
      </c>
      <c r="K8" s="1">
        <f t="shared" si="1"/>
        <v>216.48571428571427</v>
      </c>
      <c r="L8" s="1">
        <f t="shared" si="2"/>
        <v>2164.8571428571427</v>
      </c>
      <c r="M8" s="1">
        <f>L8/L7</f>
        <v>5.8269302510732491E-3</v>
      </c>
    </row>
    <row r="9" spans="2:14">
      <c r="B9" s="1" t="s">
        <v>2</v>
      </c>
      <c r="C9" s="1">
        <f t="shared" ref="C9:J9" si="3">SUBTOTAL(9,C7:C8)</f>
        <v>7919</v>
      </c>
      <c r="D9" s="1">
        <f t="shared" si="3"/>
        <v>7917</v>
      </c>
      <c r="E9" s="1">
        <f t="shared" si="3"/>
        <v>8241</v>
      </c>
      <c r="F9" s="1">
        <f t="shared" si="3"/>
        <v>7467.1</v>
      </c>
      <c r="G9" s="1">
        <f t="shared" si="3"/>
        <v>9237</v>
      </c>
      <c r="H9" s="1">
        <f t="shared" si="3"/>
        <v>9232.0999999999985</v>
      </c>
      <c r="I9" s="1">
        <f t="shared" si="3"/>
        <v>9310.6933333333345</v>
      </c>
      <c r="J9" s="1">
        <f t="shared" si="3"/>
        <v>9589.310476190476</v>
      </c>
      <c r="K9" s="1">
        <f t="shared" si="1"/>
        <v>37369.103809523811</v>
      </c>
      <c r="L9" s="1">
        <f>SUBTOTAL(9,L7:L8)</f>
        <v>373691.03809523815</v>
      </c>
      <c r="M9" s="1">
        <f>L9/PL!I8-1</f>
        <v>0.18468326032917726</v>
      </c>
    </row>
    <row r="10" spans="2:14">
      <c r="K10" s="1">
        <f t="shared" si="1"/>
        <v>0</v>
      </c>
      <c r="L10" s="1">
        <f t="shared" si="2"/>
        <v>0</v>
      </c>
    </row>
    <row r="11" spans="2:14">
      <c r="B11" s="1" t="s">
        <v>4</v>
      </c>
      <c r="K11" s="1">
        <f t="shared" si="1"/>
        <v>0</v>
      </c>
      <c r="L11" s="1">
        <f t="shared" si="2"/>
        <v>0</v>
      </c>
    </row>
    <row r="12" spans="2:14">
      <c r="B12" s="1" t="s">
        <v>5</v>
      </c>
      <c r="C12" s="1">
        <f>-(4864+260+117)</f>
        <v>-5241</v>
      </c>
      <c r="D12" s="1">
        <f>-(4995+362-106)</f>
        <v>-5251</v>
      </c>
      <c r="E12" s="1">
        <f>-5571-307+166</f>
        <v>-5712</v>
      </c>
      <c r="F12" s="1">
        <f>-5421.2-366.5+651.9</f>
        <v>-5135.8</v>
      </c>
      <c r="G12" s="1">
        <f>-5400.2-387-422.7</f>
        <v>-6209.9</v>
      </c>
      <c r="H12" s="1">
        <f>-5958.3-392+185.1</f>
        <v>-6165.2</v>
      </c>
      <c r="I12" s="1">
        <f t="shared" ref="I12:I25" si="4">TREND(C12:H12,C$3:H$3,I$3)</f>
        <v>-6311.2999999999984</v>
      </c>
      <c r="J12" s="1">
        <f t="shared" ref="J12:J14" si="5">TREND(C12:I12,C$3:I$3,J$3)</f>
        <v>-6509.0571428571402</v>
      </c>
      <c r="K12" s="1">
        <f t="shared" si="1"/>
        <v>-25195.457142857136</v>
      </c>
      <c r="L12" s="1">
        <f t="shared" si="2"/>
        <v>-251954.57142857136</v>
      </c>
      <c r="M12" s="1">
        <f>-L12/$L$7</f>
        <v>0.67816101353262292</v>
      </c>
    </row>
    <row r="13" spans="2:14">
      <c r="B13" s="1" t="s">
        <v>6</v>
      </c>
      <c r="C13" s="1">
        <v>-316</v>
      </c>
      <c r="D13" s="1">
        <v>-376</v>
      </c>
      <c r="E13" s="1">
        <v>-333</v>
      </c>
      <c r="F13" s="1">
        <v>-333.9</v>
      </c>
      <c r="G13" s="1">
        <v>-340.4</v>
      </c>
      <c r="H13" s="1">
        <v>-348.6</v>
      </c>
      <c r="I13" s="1">
        <f t="shared" si="4"/>
        <v>-347.02666666666664</v>
      </c>
      <c r="J13" s="1">
        <f t="shared" si="5"/>
        <v>-348.65809523809526</v>
      </c>
      <c r="K13" s="1">
        <f t="shared" si="1"/>
        <v>-1384.6847619047619</v>
      </c>
      <c r="L13" s="1">
        <f t="shared" si="2"/>
        <v>-13846.847619047619</v>
      </c>
      <c r="M13" s="37">
        <f>-L13/$L$7</f>
        <v>3.7270179946813461E-2</v>
      </c>
      <c r="N13" s="37">
        <f>L13/L7</f>
        <v>-3.7270179946813461E-2</v>
      </c>
    </row>
    <row r="14" spans="2:14">
      <c r="B14" s="1" t="s">
        <v>7</v>
      </c>
      <c r="C14" s="1">
        <v>-1348</v>
      </c>
      <c r="D14" s="1">
        <v>-1373</v>
      </c>
      <c r="E14" s="1">
        <v>-1324</v>
      </c>
      <c r="F14" s="1">
        <v>-1179.5</v>
      </c>
      <c r="G14" s="1">
        <v>-1516.8</v>
      </c>
      <c r="H14" s="1">
        <v>-1514.3</v>
      </c>
      <c r="I14" s="1">
        <f t="shared" si="4"/>
        <v>-1487.7733333333335</v>
      </c>
      <c r="J14" s="1">
        <f t="shared" si="5"/>
        <v>-1519.7276190476191</v>
      </c>
      <c r="K14" s="1">
        <f t="shared" si="1"/>
        <v>-6038.6009523809516</v>
      </c>
      <c r="L14" s="1">
        <f t="shared" si="2"/>
        <v>-60386.009523809516</v>
      </c>
      <c r="M14" s="1">
        <f>-L14/$L$7</f>
        <v>0.16253500458302633</v>
      </c>
    </row>
    <row r="15" spans="2:14">
      <c r="B15" s="1" t="s">
        <v>16</v>
      </c>
      <c r="C15" s="1">
        <f t="shared" ref="C15:J15" si="6">SUBTOTAL(9,C12:C14)</f>
        <v>-6905</v>
      </c>
      <c r="D15" s="1">
        <f t="shared" si="6"/>
        <v>-7000</v>
      </c>
      <c r="E15" s="1">
        <f t="shared" si="6"/>
        <v>-7369</v>
      </c>
      <c r="F15" s="1">
        <f t="shared" si="6"/>
        <v>-6649.2</v>
      </c>
      <c r="G15" s="1">
        <f t="shared" si="6"/>
        <v>-8067.0999999999995</v>
      </c>
      <c r="H15" s="1">
        <f t="shared" si="6"/>
        <v>-8028.1</v>
      </c>
      <c r="I15" s="1">
        <f t="shared" si="6"/>
        <v>-8146.0999999999985</v>
      </c>
      <c r="J15" s="1">
        <f t="shared" si="6"/>
        <v>-8377.4428571428543</v>
      </c>
      <c r="K15" s="1">
        <f t="shared" si="1"/>
        <v>-32618.742857142854</v>
      </c>
      <c r="L15" s="1">
        <f>SUBTOTAL(9,L12:L14)</f>
        <v>-326187.42857142852</v>
      </c>
      <c r="M15" s="1">
        <f>-L15/$L$7</f>
        <v>0.87796619806246279</v>
      </c>
    </row>
    <row r="16" spans="2:14">
      <c r="B16" s="1" t="s">
        <v>8</v>
      </c>
      <c r="C16" s="1">
        <f>SUBTOTAL(9,C7:C15)</f>
        <v>1014</v>
      </c>
      <c r="D16" s="1">
        <f t="shared" ref="D16:H16" si="7">SUBTOTAL(9,D7:D15)</f>
        <v>917</v>
      </c>
      <c r="E16" s="1">
        <f t="shared" si="7"/>
        <v>872</v>
      </c>
      <c r="F16" s="1">
        <f t="shared" si="7"/>
        <v>817.90000000000009</v>
      </c>
      <c r="G16" s="1">
        <f t="shared" si="7"/>
        <v>1169.9000000000003</v>
      </c>
      <c r="H16" s="1">
        <f t="shared" si="7"/>
        <v>1203.9999999999989</v>
      </c>
      <c r="I16" s="1">
        <f>SUBTOTAL(9,I7:I15)</f>
        <v>1164.593333333336</v>
      </c>
      <c r="J16" s="1">
        <f>SUBTOTAL(9,J7:J15)</f>
        <v>1211.8676190476212</v>
      </c>
      <c r="K16" s="1">
        <f t="shared" si="1"/>
        <v>4750.3609523809564</v>
      </c>
      <c r="L16" s="1">
        <f>SUBTOTAL(9,L7:L15)</f>
        <v>47503.609523809653</v>
      </c>
      <c r="M16" s="1">
        <f>L16/PL!I15-1</f>
        <v>0.31193910645258227</v>
      </c>
    </row>
    <row r="17" spans="2:13">
      <c r="B17" s="1" t="s">
        <v>9</v>
      </c>
      <c r="C17" s="1">
        <v>-153</v>
      </c>
      <c r="D17" s="1">
        <v>-161</v>
      </c>
      <c r="E17" s="1">
        <v>-166</v>
      </c>
      <c r="F17" s="1">
        <v>-169.9</v>
      </c>
      <c r="G17" s="1">
        <v>-164.6</v>
      </c>
      <c r="H17" s="1">
        <v>-173.8</v>
      </c>
      <c r="I17" s="1">
        <f t="shared" si="4"/>
        <v>-176.58666666666667</v>
      </c>
      <c r="J17" s="1">
        <f t="shared" ref="J17:J25" si="8">TREND(C17:I17,C$3:I$3,J$3)</f>
        <v>-179.97809523809522</v>
      </c>
      <c r="K17" s="1">
        <f t="shared" si="1"/>
        <v>-694.96476190476187</v>
      </c>
      <c r="L17" s="1">
        <f t="shared" si="2"/>
        <v>-6949.6476190476187</v>
      </c>
      <c r="M17" s="1">
        <f>-L17/$L$7</f>
        <v>1.8705673988392124E-2</v>
      </c>
    </row>
    <row r="18" spans="2:13">
      <c r="B18" s="1" t="s">
        <v>10</v>
      </c>
      <c r="C18" s="1">
        <f>SUBTOTAL(9,C$7:C17)</f>
        <v>861</v>
      </c>
      <c r="D18" s="1">
        <f>SUBTOTAL(9,D$7:D17)</f>
        <v>756</v>
      </c>
      <c r="E18" s="1">
        <f>SUBTOTAL(9,E$7:E17)</f>
        <v>706</v>
      </c>
      <c r="F18" s="1">
        <f>SUBTOTAL(9,F$7:F17)</f>
        <v>648.00000000000011</v>
      </c>
      <c r="G18" s="1">
        <f>SUBTOTAL(9,G$7:G17)</f>
        <v>1005.3000000000003</v>
      </c>
      <c r="H18" s="1">
        <f>SUBTOTAL(9,H$7:H17)</f>
        <v>1030.1999999999989</v>
      </c>
      <c r="I18" s="1">
        <f>SUBTOTAL(9,I$7:I17)</f>
        <v>988.00666666666928</v>
      </c>
      <c r="J18" s="1">
        <f>SUBTOTAL(9,J$7:J17)</f>
        <v>1031.8895238095261</v>
      </c>
      <c r="K18" s="1">
        <f t="shared" si="1"/>
        <v>4055.3961904761945</v>
      </c>
      <c r="L18" s="1">
        <f>SUBTOTAL(9,L$7:L17)</f>
        <v>40553.961904762036</v>
      </c>
      <c r="M18" s="1">
        <f>L18/PL!I17-1</f>
        <v>0.36494313252494859</v>
      </c>
    </row>
    <row r="19" spans="2:13">
      <c r="B19" s="1" t="s">
        <v>11</v>
      </c>
      <c r="C19" s="1">
        <v>0</v>
      </c>
      <c r="D19" s="1">
        <v>-3</v>
      </c>
      <c r="E19" s="1">
        <v>-1</v>
      </c>
      <c r="F19" s="1">
        <v>-0.2</v>
      </c>
      <c r="G19" s="1">
        <v>0</v>
      </c>
      <c r="H19" s="1">
        <v>-0.1</v>
      </c>
      <c r="I19" s="1">
        <f>-TREND(C19:H19,C$3:H$3,I$3)</f>
        <v>-0.21333333333333282</v>
      </c>
      <c r="J19" s="1">
        <v>-0.2</v>
      </c>
      <c r="K19" s="1">
        <f t="shared" si="1"/>
        <v>-0.51333333333333275</v>
      </c>
      <c r="L19" s="1">
        <f t="shared" si="2"/>
        <v>-5.1333333333333275</v>
      </c>
      <c r="M19" s="1">
        <f>-L19/$L$7</f>
        <v>1.3816881814827672E-5</v>
      </c>
    </row>
    <row r="20" spans="2:13">
      <c r="B20" s="1" t="s">
        <v>12</v>
      </c>
      <c r="C20" s="1">
        <f>SUBTOTAL(9,C$7:C19)</f>
        <v>861</v>
      </c>
      <c r="D20" s="1">
        <f>SUBTOTAL(9,D$7:D19)</f>
        <v>753</v>
      </c>
      <c r="E20" s="1">
        <f>SUBTOTAL(9,E$7:E19)</f>
        <v>705</v>
      </c>
      <c r="F20" s="1">
        <f>SUBTOTAL(9,F$7:F19)</f>
        <v>647.80000000000007</v>
      </c>
      <c r="G20" s="1">
        <f>SUBTOTAL(9,G$7:G19)</f>
        <v>1005.3000000000003</v>
      </c>
      <c r="H20" s="1">
        <f>SUBTOTAL(9,H$7:H19)</f>
        <v>1030.099999999999</v>
      </c>
      <c r="I20" s="1">
        <f>SUBTOTAL(9,I$7:I19)</f>
        <v>987.79333333333591</v>
      </c>
      <c r="J20" s="1">
        <f>SUBTOTAL(9,J$7:J19)</f>
        <v>1031.689523809526</v>
      </c>
      <c r="K20" s="1">
        <f t="shared" si="1"/>
        <v>4054.8828571428612</v>
      </c>
      <c r="L20" s="1">
        <f>SUBTOTAL(9,L$7:L19)</f>
        <v>40548.828571428705</v>
      </c>
      <c r="M20" s="1">
        <f>L20/PL!I19-1</f>
        <v>0.36684516184954719</v>
      </c>
    </row>
    <row r="21" spans="2:13">
      <c r="B21" s="1" t="s">
        <v>17</v>
      </c>
      <c r="C21" s="1">
        <v>-238</v>
      </c>
      <c r="D21" s="1">
        <v>-156</v>
      </c>
      <c r="E21" s="1">
        <v>-201</v>
      </c>
      <c r="F21" s="1">
        <v>-182</v>
      </c>
      <c r="G21" s="1">
        <v>-311.3</v>
      </c>
      <c r="H21" s="1">
        <v>-317.3</v>
      </c>
      <c r="I21" s="1">
        <f t="shared" si="4"/>
        <v>-318.60666666666668</v>
      </c>
      <c r="J21" s="1">
        <f t="shared" si="8"/>
        <v>-342.70380952380947</v>
      </c>
      <c r="K21" s="1">
        <f t="shared" si="1"/>
        <v>-1289.9104761904762</v>
      </c>
      <c r="L21" s="1">
        <f t="shared" si="2"/>
        <v>-12899.104761904762</v>
      </c>
      <c r="M21" s="1">
        <f>L21/L20</f>
        <v>-0.31811288306843122</v>
      </c>
    </row>
    <row r="22" spans="2:13">
      <c r="B22" s="1" t="s">
        <v>68</v>
      </c>
      <c r="C22" s="1">
        <v>0</v>
      </c>
      <c r="D22" s="1">
        <v>0</v>
      </c>
      <c r="E22" s="1">
        <v>0</v>
      </c>
      <c r="K22" s="1">
        <f t="shared" si="1"/>
        <v>0</v>
      </c>
      <c r="L22" s="1">
        <f t="shared" si="2"/>
        <v>0</v>
      </c>
    </row>
    <row r="23" spans="2:13">
      <c r="B23" s="1" t="s">
        <v>18</v>
      </c>
      <c r="C23" s="1">
        <v>-51</v>
      </c>
      <c r="D23" s="1">
        <v>-94</v>
      </c>
      <c r="E23" s="1">
        <v>-41</v>
      </c>
      <c r="F23" s="1">
        <v>-41.8</v>
      </c>
      <c r="G23" s="1">
        <v>-42.3</v>
      </c>
      <c r="H23" s="1">
        <v>-29.7</v>
      </c>
      <c r="I23" s="1">
        <f t="shared" si="4"/>
        <v>-23.886666666666667</v>
      </c>
      <c r="J23" s="1">
        <f t="shared" si="8"/>
        <v>-16.435238095238105</v>
      </c>
      <c r="K23" s="1">
        <f t="shared" si="1"/>
        <v>-112.32190476190478</v>
      </c>
      <c r="L23" s="1">
        <f t="shared" si="2"/>
        <v>-1123.2190476190478</v>
      </c>
      <c r="M23" s="1">
        <f>L23/L21</f>
        <v>8.7077287017334554E-2</v>
      </c>
    </row>
    <row r="24" spans="2:13">
      <c r="B24" s="1" t="s">
        <v>13</v>
      </c>
      <c r="C24" s="1">
        <f>SUBTOTAL(9,C$7:C23)</f>
        <v>572</v>
      </c>
      <c r="D24" s="1">
        <f>SUBTOTAL(9,D$7:D23)</f>
        <v>503</v>
      </c>
      <c r="E24" s="1">
        <f>SUBTOTAL(9,E$7:E23)</f>
        <v>463</v>
      </c>
      <c r="F24" s="1">
        <f>SUBTOTAL(9,F$7:F23)</f>
        <v>424.00000000000006</v>
      </c>
      <c r="G24" s="1">
        <f>SUBTOTAL(9,G$7:G23)</f>
        <v>651.70000000000027</v>
      </c>
      <c r="H24" s="1">
        <f>SUBTOTAL(9,H$7:H23)</f>
        <v>683.099999999999</v>
      </c>
      <c r="I24" s="1">
        <f>SUBTOTAL(9,I$7:I23)</f>
        <v>645.30000000000257</v>
      </c>
      <c r="J24" s="1">
        <f>SUBTOTAL(9,J$7:J23)</f>
        <v>672.55047619047843</v>
      </c>
      <c r="K24" s="1">
        <f t="shared" si="1"/>
        <v>2652.6504761904803</v>
      </c>
      <c r="L24" s="1">
        <f>SUBTOTAL(9,L$7:L23)</f>
        <v>26526.504761904896</v>
      </c>
    </row>
    <row r="25" spans="2:13">
      <c r="B25" s="1" t="s">
        <v>65</v>
      </c>
      <c r="C25" s="1">
        <v>37</v>
      </c>
      <c r="D25" s="1">
        <v>14</v>
      </c>
      <c r="E25" s="1">
        <v>28</v>
      </c>
      <c r="F25" s="1">
        <v>24.5</v>
      </c>
      <c r="G25" s="1">
        <v>78.099999999999994</v>
      </c>
      <c r="H25" s="1">
        <v>43.5</v>
      </c>
      <c r="I25" s="1">
        <f t="shared" si="4"/>
        <v>59.646666666666661</v>
      </c>
      <c r="J25" s="1">
        <f t="shared" si="8"/>
        <v>65.969523809523793</v>
      </c>
      <c r="K25" s="1">
        <f t="shared" si="1"/>
        <v>247.21619047619046</v>
      </c>
      <c r="L25" s="1">
        <f t="shared" si="2"/>
        <v>2472.1619047619047</v>
      </c>
    </row>
    <row r="26" spans="2:13">
      <c r="B26" s="1" t="s">
        <v>66</v>
      </c>
      <c r="K26" s="1">
        <f t="shared" si="1"/>
        <v>0</v>
      </c>
      <c r="L26" s="1">
        <f t="shared" si="2"/>
        <v>0</v>
      </c>
    </row>
    <row r="27" spans="2:13">
      <c r="B27" s="1" t="s">
        <v>67</v>
      </c>
      <c r="C27" s="1">
        <f>SUBTOTAL(9,C$7:C26)</f>
        <v>609</v>
      </c>
      <c r="D27" s="1">
        <f>SUBTOTAL(9,D$7:D26)</f>
        <v>517</v>
      </c>
      <c r="E27" s="1">
        <f>SUBTOTAL(9,E$7:E26)</f>
        <v>491</v>
      </c>
      <c r="F27" s="1">
        <f>SUBTOTAL(9,F$7:F26)</f>
        <v>448.50000000000006</v>
      </c>
      <c r="G27" s="1">
        <f>SUBTOTAL(9,G$7:G26)</f>
        <v>729.8000000000003</v>
      </c>
      <c r="H27" s="1">
        <f>SUBTOTAL(9,H$7:H26)</f>
        <v>726.599999999999</v>
      </c>
      <c r="I27" s="1">
        <f>SUBTOTAL(9,I$7:I26)</f>
        <v>704.94666666666922</v>
      </c>
      <c r="J27" s="1">
        <f>SUBTOTAL(9,J$7:J26)</f>
        <v>738.52000000000226</v>
      </c>
      <c r="K27" s="1">
        <f t="shared" si="1"/>
        <v>2899.8666666666704</v>
      </c>
      <c r="L27" s="1">
        <f t="shared" si="2"/>
        <v>28998.666666666704</v>
      </c>
    </row>
  </sheetData>
  <mergeCells count="1">
    <mergeCell ref="C1:J1"/>
  </mergeCells>
  <pageMargins left="0.7" right="0.7" top="0.75" bottom="0.75" header="0.3" footer="0.3"/>
  <pageSetup orientation="portrait" horizontalDpi="0" verticalDpi="0" r:id="rId1"/>
  <ignoredErrors>
    <ignoredError sqref="I6:J6 I1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1"/>
  <sheetViews>
    <sheetView topLeftCell="E24" workbookViewId="0">
      <selection activeCell="G28" sqref="G28"/>
    </sheetView>
  </sheetViews>
  <sheetFormatPr defaultRowHeight="15"/>
  <cols>
    <col min="2" max="2" width="32.7265625" customWidth="1"/>
    <col min="3" max="3" width="12.7265625" bestFit="1" customWidth="1"/>
    <col min="4" max="4" width="11.81640625" bestFit="1" customWidth="1"/>
    <col min="5" max="7" width="10.81640625" bestFit="1" customWidth="1"/>
    <col min="8" max="8" width="11.81640625" bestFit="1" customWidth="1"/>
    <col min="9" max="9" width="11.1796875" bestFit="1" customWidth="1"/>
    <col min="10" max="10" width="12.7265625" bestFit="1" customWidth="1"/>
    <col min="11" max="11" width="10.1796875" bestFit="1" customWidth="1"/>
  </cols>
  <sheetData>
    <row r="2" spans="2:11">
      <c r="C2" s="17">
        <v>42094</v>
      </c>
      <c r="D2" s="17">
        <f>EDATE(C2,12)</f>
        <v>42460</v>
      </c>
      <c r="E2" s="17">
        <f t="shared" ref="E2:H2" si="0">EDATE(D2,12)</f>
        <v>42825</v>
      </c>
      <c r="F2" s="17">
        <f t="shared" si="0"/>
        <v>43190</v>
      </c>
      <c r="G2" s="17">
        <f t="shared" si="0"/>
        <v>43555</v>
      </c>
      <c r="H2" s="17">
        <f t="shared" si="0"/>
        <v>43921</v>
      </c>
      <c r="I2" s="17">
        <f t="shared" ref="I2" si="1">EDATE(H2,12)</f>
        <v>44286</v>
      </c>
      <c r="J2" s="17">
        <f t="shared" ref="J2" si="2">EDATE(I2,12)</f>
        <v>44651</v>
      </c>
    </row>
    <row r="3" spans="2:11">
      <c r="B3" t="s">
        <v>149</v>
      </c>
    </row>
    <row r="4" spans="2:11">
      <c r="B4" t="s">
        <v>147</v>
      </c>
      <c r="C4" s="5">
        <f>'Scenario PivotTable 6'!C31</f>
        <v>29370.582104761867</v>
      </c>
      <c r="D4" s="5">
        <f>'Scenario PivotTable 6'!D31</f>
        <v>32631.557150000001</v>
      </c>
      <c r="E4" s="5">
        <f>'Scenario PivotTable 6'!E31</f>
        <v>45120.284825000032</v>
      </c>
      <c r="F4" s="5">
        <f>'Scenario PivotTable 6'!F31</f>
        <v>59004.985775000037</v>
      </c>
      <c r="G4" s="5">
        <f>'Scenario PivotTable 6'!G31</f>
        <v>73037.688649999982</v>
      </c>
      <c r="H4" s="5">
        <f>'Scenario PivotTable 6'!H31</f>
        <v>80525.497899999973</v>
      </c>
      <c r="I4" s="5">
        <f>'Scenario PivotTable 6'!I31</f>
        <v>84512.665825000018</v>
      </c>
      <c r="J4" s="5">
        <f>J11/I12</f>
        <v>88738.299116250011</v>
      </c>
    </row>
    <row r="5" spans="2:11">
      <c r="B5" t="s">
        <v>168</v>
      </c>
      <c r="C5" s="5">
        <f>-PL!J24</f>
        <v>-2472.1619047619047</v>
      </c>
      <c r="D5" s="5">
        <f>-PL!K24</f>
        <v>-709.404</v>
      </c>
      <c r="E5" s="5">
        <f>-PL!L24</f>
        <v>-828.31500000000005</v>
      </c>
      <c r="F5" s="5">
        <f>-PL!M24</f>
        <v>-947.22600000000011</v>
      </c>
      <c r="G5" s="5">
        <f>-PL!N24</f>
        <v>-1054.2460000000001</v>
      </c>
      <c r="H5" s="5">
        <f>-PL!O24</f>
        <v>-1136.2950000000001</v>
      </c>
      <c r="I5" s="5">
        <f>-PL!P24</f>
        <v>-1181.4220000000003</v>
      </c>
      <c r="J5" s="5"/>
    </row>
    <row r="6" spans="2:11">
      <c r="B6" t="s">
        <v>152</v>
      </c>
      <c r="C6" s="5">
        <f>-PL!J16</f>
        <v>7049.4</v>
      </c>
      <c r="D6" s="5">
        <f>-PL!K16</f>
        <v>7259.53</v>
      </c>
      <c r="E6" s="5">
        <f>-PL!L16</f>
        <v>7693.52</v>
      </c>
      <c r="F6" s="5">
        <f>-PL!M16</f>
        <v>8166.97</v>
      </c>
      <c r="G6" s="5">
        <f>-PL!N16</f>
        <v>8879.7199999999993</v>
      </c>
      <c r="H6" s="5">
        <f>-PL!O16</f>
        <v>9343.01</v>
      </c>
      <c r="I6" s="5">
        <f>-PL!P16</f>
        <v>9401.4</v>
      </c>
      <c r="J6" s="5"/>
    </row>
    <row r="7" spans="2:11">
      <c r="B7" t="s">
        <v>153</v>
      </c>
      <c r="C7" s="5">
        <f>(BS!J9+BS!J10)-SUM(BS!I9:I10)</f>
        <v>-858.08472222222281</v>
      </c>
      <c r="D7" s="5">
        <f>(BS!K9+BS!K10)-SUM(BS!J9:J10)</f>
        <v>-882.24027777777746</v>
      </c>
      <c r="E7" s="5">
        <f>(BS!L9+BS!L10)-SUM(BS!K9:K10)</f>
        <v>-825.16249999999991</v>
      </c>
      <c r="F7" s="5">
        <f>(BS!M9+BS!M10)-SUM(BS!L9:L10)</f>
        <v>-825.16249999999991</v>
      </c>
      <c r="G7" s="5">
        <f>(BS!N9+BS!N10)-SUM(BS!M9:M10)</f>
        <v>-825.16250000000002</v>
      </c>
      <c r="H7" s="5">
        <f>(BS!O9+BS!O10)-SUM(BS!N9:N10)</f>
        <v>-825.16250000000002</v>
      </c>
      <c r="I7" s="5">
        <f>(BS!P9+BS!P10)-SUM(BS!O9:O10)</f>
        <v>-130.02499999999986</v>
      </c>
      <c r="J7" s="5"/>
    </row>
    <row r="8" spans="2:11">
      <c r="B8" t="s">
        <v>154</v>
      </c>
      <c r="C8" s="5">
        <f>(BS!I19+BS!I23)-(BS!J19+BS!J23)</f>
        <v>-8246.9199999999837</v>
      </c>
      <c r="D8" s="5">
        <f>(BS!J19+BS!J23)-(BS!K19+BS!K23)</f>
        <v>-5281.6200000000244</v>
      </c>
      <c r="E8" s="5">
        <f>(BS!K19+BS!K23)-(BS!L19+BS!L23)</f>
        <v>-9812.3500000000058</v>
      </c>
      <c r="F8" s="5">
        <f>(BS!L19+BS!L23)-(BS!M19+BS!M23)</f>
        <v>-10459.869999999966</v>
      </c>
      <c r="G8" s="5">
        <f>(BS!M19+BS!M23)-(BS!N19+BS!N23)</f>
        <v>-14989.520000000019</v>
      </c>
      <c r="H8" s="5">
        <f>(BS!N19+BS!N23)-(BS!O19+BS!O23)</f>
        <v>-9641.1800000000221</v>
      </c>
      <c r="I8" s="5">
        <f>(BS!O19+BS!O23)-(BS!P19+BS!P23)</f>
        <v>-616.3399999999674</v>
      </c>
      <c r="J8" s="5"/>
    </row>
    <row r="9" spans="2:11">
      <c r="B9" t="s">
        <v>155</v>
      </c>
      <c r="C9" s="5">
        <f>(BS!I36-BS!I34+BS!I41)-(BS!J36-BS!J34+BS!J41)</f>
        <v>-4716.3900000000285</v>
      </c>
      <c r="D9" s="5">
        <f>(BS!J36-BS!J34+BS!J41)-(BS!K36-BS!K34+BS!K41)</f>
        <v>-8587.5999999999913</v>
      </c>
      <c r="E9" s="5">
        <f>(BS!K36-BS!K34+BS!K41)-(BS!L36-BS!L34+BS!L41)</f>
        <v>-13209.279999999984</v>
      </c>
      <c r="F9" s="5">
        <f>(BS!L36-BS!L34+BS!L41)-(BS!M36-BS!M34+BS!M41)</f>
        <v>-11701.779999999999</v>
      </c>
      <c r="G9" s="5">
        <f>(BS!M36-BS!M34+BS!M41)-(BS!N36-BS!N34+BS!N41)</f>
        <v>-7587.7600000000384</v>
      </c>
      <c r="H9" s="5">
        <f>(BS!N36-BS!N34+BS!N41)-(BS!O36-BS!O34+BS!O41)</f>
        <v>-9183.3699999999662</v>
      </c>
      <c r="I9" s="5">
        <f>(BS!O36-BS!O34+BS!O41)-(BS!P36-BS!P34+BS!P41)</f>
        <v>18284.830000000045</v>
      </c>
      <c r="J9" s="5"/>
    </row>
    <row r="10" spans="2:11">
      <c r="B10" t="s">
        <v>157</v>
      </c>
      <c r="C10" s="5">
        <f>BS!I24-BS!J24</f>
        <v>-1449.1599999999999</v>
      </c>
      <c r="D10" s="5">
        <f>BS!J24-BS!K24</f>
        <v>-1331.2600000000002</v>
      </c>
      <c r="E10" s="5">
        <f>BS!K24-BS!L24</f>
        <v>-2794.6800000000003</v>
      </c>
      <c r="F10" s="5">
        <f>BS!L24-BS!M24</f>
        <v>76.720000000001164</v>
      </c>
      <c r="G10" s="5">
        <f>BS!M24-BS!N24</f>
        <v>-1142.7800000000007</v>
      </c>
      <c r="H10" s="5">
        <f>BS!N24-BS!O24</f>
        <v>-1065.5699999999997</v>
      </c>
      <c r="I10" s="5">
        <f>BS!O24-BS!P24</f>
        <v>-586.06000000000131</v>
      </c>
      <c r="J10" s="5"/>
    </row>
    <row r="11" spans="2:11">
      <c r="B11" t="s">
        <v>156</v>
      </c>
      <c r="C11" s="5">
        <f>SUM(C4:C10)</f>
        <v>18677.265477777724</v>
      </c>
      <c r="D11" s="5">
        <f t="shared" ref="D11:I11" si="3">SUM(D4:D10)</f>
        <v>23098.962872222211</v>
      </c>
      <c r="E11" s="5">
        <f t="shared" si="3"/>
        <v>25344.017325000037</v>
      </c>
      <c r="F11" s="5">
        <f t="shared" si="3"/>
        <v>43314.637275000066</v>
      </c>
      <c r="G11" s="5">
        <f t="shared" si="3"/>
        <v>56317.940149999922</v>
      </c>
      <c r="H11" s="5">
        <f t="shared" si="3"/>
        <v>68016.930399999983</v>
      </c>
      <c r="I11" s="5">
        <f t="shared" si="3"/>
        <v>109685.04882500009</v>
      </c>
      <c r="J11" s="5">
        <f>I11*(1+Ratios!Q4)</f>
        <v>115169.3012662501</v>
      </c>
      <c r="K11" s="5"/>
    </row>
    <row r="12" spans="2:11">
      <c r="I12">
        <f>I11/I4</f>
        <v>1.2978533780028241</v>
      </c>
      <c r="J12">
        <f>J11/(I18-Ratios!Q4)</f>
        <v>1937900.6029528615</v>
      </c>
    </row>
    <row r="13" spans="2:11">
      <c r="B13" t="s">
        <v>158</v>
      </c>
      <c r="C13">
        <v>7.5999999999999998E-2</v>
      </c>
      <c r="D13">
        <v>7.5999999999999998E-2</v>
      </c>
      <c r="E13">
        <v>7.5999999999999998E-2</v>
      </c>
      <c r="F13">
        <v>7.5999999999999998E-2</v>
      </c>
      <c r="G13">
        <v>7.5999999999999998E-2</v>
      </c>
      <c r="H13">
        <v>7.5999999999999998E-2</v>
      </c>
      <c r="I13">
        <v>7.5999999999999998E-2</v>
      </c>
    </row>
    <row r="14" spans="2:11">
      <c r="B14" t="s">
        <v>159</v>
      </c>
      <c r="C14" s="18">
        <f>'Kansai Historical'!I247</f>
        <v>0.37084294727245992</v>
      </c>
      <c r="D14" s="18">
        <f>C14</f>
        <v>0.37084294727245992</v>
      </c>
      <c r="E14" s="18">
        <f t="shared" ref="E14:H15" si="4">D14</f>
        <v>0.37084294727245992</v>
      </c>
      <c r="F14" s="18">
        <f t="shared" si="4"/>
        <v>0.37084294727245992</v>
      </c>
      <c r="G14" s="18">
        <f t="shared" si="4"/>
        <v>0.37084294727245992</v>
      </c>
      <c r="H14" s="18">
        <f t="shared" si="4"/>
        <v>0.37084294727245992</v>
      </c>
      <c r="I14" s="18">
        <f t="shared" ref="I14:I15" si="5">H14</f>
        <v>0.37084294727245992</v>
      </c>
      <c r="J14" s="18"/>
    </row>
    <row r="15" spans="2:11">
      <c r="B15" t="s">
        <v>160</v>
      </c>
      <c r="C15">
        <f>C14/(1+0.7*SUM(BS!J9:J10)/BS!J7)</f>
        <v>0.36394213281908916</v>
      </c>
      <c r="D15">
        <f>C15</f>
        <v>0.36394213281908916</v>
      </c>
      <c r="E15">
        <f t="shared" si="4"/>
        <v>0.36394213281908916</v>
      </c>
      <c r="F15">
        <f t="shared" si="4"/>
        <v>0.36394213281908916</v>
      </c>
      <c r="G15">
        <f t="shared" si="4"/>
        <v>0.36394213281908916</v>
      </c>
      <c r="H15">
        <f t="shared" si="4"/>
        <v>0.36394213281908916</v>
      </c>
      <c r="I15">
        <f t="shared" si="5"/>
        <v>0.36394213281908916</v>
      </c>
    </row>
    <row r="16" spans="2:11">
      <c r="B16" t="s">
        <v>161</v>
      </c>
      <c r="C16">
        <f>C15*(1+0.7*(BS!J9/BS!J7))</f>
        <v>0.36403345924877462</v>
      </c>
      <c r="D16">
        <f>D15*(1+0.7*(BS!K9/BS!K7))</f>
        <v>0.36394213281908916</v>
      </c>
      <c r="E16">
        <f>E15*(1+0.7*(BS!L9/BS!L7))</f>
        <v>0.36394213281908916</v>
      </c>
      <c r="F16">
        <f>F15*(1+0.7*(BS!M9/BS!M7))</f>
        <v>0.36394213281908916</v>
      </c>
      <c r="G16">
        <f>G15*(1+0.7*(BS!N9/BS!N7))</f>
        <v>0.36394213281908916</v>
      </c>
      <c r="H16">
        <f>H15*(1+0.7*(BS!O9/BS!O7))</f>
        <v>0.36394213281908916</v>
      </c>
      <c r="I16">
        <f>I15*(1+0.7*(BS!P9/BS!P7))</f>
        <v>0.36394213281908916</v>
      </c>
    </row>
    <row r="17" spans="2:11">
      <c r="B17" t="s">
        <v>163</v>
      </c>
      <c r="C17" s="18">
        <f>'CNX 50001-01-1996-02-05-2014'!F3794</f>
        <v>9.1855075556705565E-2</v>
      </c>
      <c r="D17" s="18">
        <f>C17</f>
        <v>9.1855075556705565E-2</v>
      </c>
      <c r="E17" s="18">
        <f t="shared" ref="E17:H17" si="6">D17</f>
        <v>9.1855075556705565E-2</v>
      </c>
      <c r="F17" s="18">
        <f t="shared" si="6"/>
        <v>9.1855075556705565E-2</v>
      </c>
      <c r="G17" s="18">
        <f t="shared" si="6"/>
        <v>9.1855075556705565E-2</v>
      </c>
      <c r="H17" s="18">
        <f t="shared" si="6"/>
        <v>9.1855075556705565E-2</v>
      </c>
      <c r="I17" s="18">
        <f t="shared" ref="I17" si="7">H17</f>
        <v>9.1855075556705565E-2</v>
      </c>
      <c r="J17" s="18"/>
    </row>
    <row r="18" spans="2:11">
      <c r="B18" t="s">
        <v>162</v>
      </c>
      <c r="C18">
        <f>C13+C16*C17</f>
        <v>0.10943832090446509</v>
      </c>
      <c r="D18">
        <f t="shared" ref="D18:H18" si="8">D13+D16*D17</f>
        <v>0.109429932108366</v>
      </c>
      <c r="E18">
        <f t="shared" si="8"/>
        <v>0.109429932108366</v>
      </c>
      <c r="F18">
        <f t="shared" si="8"/>
        <v>0.109429932108366</v>
      </c>
      <c r="G18">
        <f t="shared" si="8"/>
        <v>0.109429932108366</v>
      </c>
      <c r="H18">
        <f t="shared" si="8"/>
        <v>0.109429932108366</v>
      </c>
      <c r="I18">
        <f t="shared" ref="I18" si="9">I13+I16*I17</f>
        <v>0.109429932108366</v>
      </c>
    </row>
    <row r="19" spans="2:11">
      <c r="B19" t="s">
        <v>164</v>
      </c>
      <c r="C19" s="30">
        <v>41999</v>
      </c>
      <c r="D19" s="30">
        <f>C19</f>
        <v>41999</v>
      </c>
      <c r="E19" s="30">
        <f t="shared" ref="E19:I19" si="10">D19</f>
        <v>41999</v>
      </c>
      <c r="F19" s="30">
        <f t="shared" si="10"/>
        <v>41999</v>
      </c>
      <c r="G19" s="30">
        <f t="shared" si="10"/>
        <v>41999</v>
      </c>
      <c r="H19" s="30">
        <f t="shared" si="10"/>
        <v>41999</v>
      </c>
      <c r="I19" s="30">
        <f t="shared" si="10"/>
        <v>41999</v>
      </c>
      <c r="J19" s="19"/>
    </row>
    <row r="20" spans="2:11">
      <c r="B20" t="s">
        <v>165</v>
      </c>
      <c r="C20" s="15">
        <f>1/(1+C18)^YEARFRAC(C19,$C$2,3)</f>
        <v>0.97333159404617131</v>
      </c>
      <c r="D20" s="15">
        <f t="shared" ref="D20:I20" si="11">C20/(1+D18)^YEARFRAC(C2,D2,3)</f>
        <v>0.87707630944470494</v>
      </c>
      <c r="E20" s="15">
        <f t="shared" si="11"/>
        <v>0.79056485142590738</v>
      </c>
      <c r="F20" s="15">
        <f t="shared" si="11"/>
        <v>0.71258655327922704</v>
      </c>
      <c r="G20" s="15">
        <f t="shared" si="11"/>
        <v>0.64229973669903073</v>
      </c>
      <c r="H20" s="15">
        <f t="shared" si="11"/>
        <v>0.57878105063809171</v>
      </c>
      <c r="I20" s="15">
        <f t="shared" si="11"/>
        <v>0.52169229789769</v>
      </c>
      <c r="J20" s="15"/>
    </row>
    <row r="21" spans="2:11">
      <c r="B21" t="s">
        <v>166</v>
      </c>
      <c r="C21" s="5">
        <f>C11*C20</f>
        <v>18179.172579908918</v>
      </c>
      <c r="D21" s="5">
        <f t="shared" ref="D21:I21" si="12">D11*D20</f>
        <v>20259.553107968917</v>
      </c>
      <c r="E21" s="5">
        <f t="shared" si="12"/>
        <v>20036.089291074277</v>
      </c>
      <c r="F21" s="5">
        <f t="shared" si="12"/>
        <v>30865.42808233223</v>
      </c>
      <c r="G21" s="5">
        <f t="shared" si="12"/>
        <v>36172.998129776723</v>
      </c>
      <c r="H21" s="5">
        <f t="shared" si="12"/>
        <v>39366.910438089952</v>
      </c>
      <c r="I21" s="5">
        <f t="shared" si="12"/>
        <v>57221.845166534622</v>
      </c>
      <c r="J21" s="5">
        <f>J12*I20</f>
        <v>1010987.8186517972</v>
      </c>
      <c r="K21" s="5"/>
    </row>
    <row r="23" spans="2:11">
      <c r="B23" t="s">
        <v>167</v>
      </c>
      <c r="C23" s="5">
        <f>SUM(C21:J21)</f>
        <v>1233089.815447483</v>
      </c>
    </row>
    <row r="24" spans="2:11">
      <c r="B24" t="s">
        <v>53</v>
      </c>
      <c r="C24" s="5">
        <f>BS!J27+BS!J31</f>
        <v>6052.8899999999994</v>
      </c>
    </row>
    <row r="25" spans="2:11">
      <c r="B25" t="s">
        <v>243</v>
      </c>
      <c r="C25" s="5">
        <f>Ratios!J49</f>
        <v>25245.74392514288</v>
      </c>
    </row>
    <row r="26" spans="2:11">
      <c r="C26" s="5">
        <f>SUM(C23:C25)</f>
        <v>1264388.4493726257</v>
      </c>
    </row>
    <row r="27" spans="2:11">
      <c r="C27">
        <f>C26/BS!J5*10</f>
        <v>2346.152396223235</v>
      </c>
    </row>
    <row r="29" spans="2:11">
      <c r="B29" t="s">
        <v>230</v>
      </c>
      <c r="C29" s="5">
        <f>-PL!J18/(BS!J9+BS!J10)</f>
        <v>1.3239304814125791E-3</v>
      </c>
      <c r="D29" s="5">
        <f>-PL!K18/(BS!K9+BS!K10)</f>
        <v>0</v>
      </c>
      <c r="E29" s="5">
        <f>-PL!L18/(BS!L9+BS!L10)</f>
        <v>0</v>
      </c>
      <c r="F29" s="5">
        <f>-PL!M18/(BS!M9+BS!M10)</f>
        <v>0</v>
      </c>
      <c r="G29" s="5">
        <f>-PL!N18/(BS!N9+BS!N10)</f>
        <v>0</v>
      </c>
      <c r="H29" s="5">
        <f>-PL!O18/(BS!O9+BS!O10)</f>
        <v>0</v>
      </c>
      <c r="I29" s="5">
        <v>0</v>
      </c>
    </row>
    <row r="30" spans="2:11">
      <c r="B30" t="s">
        <v>231</v>
      </c>
      <c r="C30">
        <f>BS!I12/BS!I7</f>
        <v>5.6561469088916114E-2</v>
      </c>
      <c r="D30">
        <f>BS!J12/BS!J7</f>
        <v>0.1</v>
      </c>
      <c r="E30">
        <f>BS!K12/BS!K7</f>
        <v>0.1</v>
      </c>
      <c r="F30">
        <f>BS!L12/BS!L7</f>
        <v>0.1</v>
      </c>
      <c r="G30">
        <f>BS!M12/BS!M7</f>
        <v>0.1</v>
      </c>
      <c r="H30">
        <f>BS!N12/BS!N7</f>
        <v>0.1</v>
      </c>
      <c r="I30">
        <f>BS!O12/BS!O7</f>
        <v>0.10000000000000002</v>
      </c>
    </row>
    <row r="31" spans="2:11">
      <c r="B31" t="s">
        <v>232</v>
      </c>
      <c r="C31" s="38">
        <f>(BS!J7+BS!J10+BS!J11)/BS!J14*Computation!C18+BS!J9/BS!J12*Computation!C29</f>
        <v>0.10940740189306329</v>
      </c>
      <c r="D31" s="38">
        <f>(BS!K7+BS!K10+BS!K11)/BS!K14*Computation!D18+BS!K9/BS!K12*Computation!D29</f>
        <v>0.109429932108366</v>
      </c>
      <c r="E31" s="38">
        <f>(BS!L7+BS!L10+BS!L11)/BS!L14*Computation!E18+BS!L9/BS!L12*Computation!E29</f>
        <v>0.109429932108366</v>
      </c>
      <c r="F31" s="38">
        <f>(BS!M7+BS!M10+BS!M11)/BS!M14*Computation!F18+BS!M9/BS!M12*Computation!F29</f>
        <v>0.109429932108366</v>
      </c>
      <c r="G31" s="38">
        <f>(BS!N7+BS!N10+BS!N11)/BS!N14*Computation!G18+BS!N9/BS!N12*Computation!G29</f>
        <v>0.109429932108366</v>
      </c>
      <c r="H31" s="38">
        <f>(BS!O7+BS!O10+BS!O11)/BS!O14*Computation!H18+BS!O9/BS!O12*Computation!H29</f>
        <v>0.109429932108366</v>
      </c>
      <c r="I31" s="38">
        <f>(BS!P7+BS!P10+BS!P11)/BS!P14*Computation!I18+BS!P9/BS!P12*Computation!I29</f>
        <v>0.109429932108366</v>
      </c>
    </row>
    <row r="33" spans="2:10">
      <c r="B33" t="s">
        <v>227</v>
      </c>
      <c r="C33" s="17">
        <f>C2</f>
        <v>42094</v>
      </c>
      <c r="D33" s="17">
        <f t="shared" ref="D33:I33" si="13">D2</f>
        <v>42460</v>
      </c>
      <c r="E33" s="17">
        <f t="shared" si="13"/>
        <v>42825</v>
      </c>
      <c r="F33" s="17">
        <f t="shared" si="13"/>
        <v>43190</v>
      </c>
      <c r="G33" s="17">
        <f t="shared" si="13"/>
        <v>43555</v>
      </c>
      <c r="H33" s="17">
        <f t="shared" si="13"/>
        <v>43921</v>
      </c>
      <c r="I33" s="17">
        <f t="shared" si="13"/>
        <v>44286</v>
      </c>
      <c r="J33" t="s">
        <v>233</v>
      </c>
    </row>
    <row r="34" spans="2:10">
      <c r="B34" t="s">
        <v>147</v>
      </c>
      <c r="C34" s="5">
        <f>C4</f>
        <v>29370.582104761867</v>
      </c>
      <c r="D34" s="5">
        <f t="shared" ref="D34:I34" si="14">D4</f>
        <v>32631.557150000001</v>
      </c>
      <c r="E34" s="5">
        <f t="shared" si="14"/>
        <v>45120.284825000032</v>
      </c>
      <c r="F34" s="5">
        <f t="shared" si="14"/>
        <v>59004.985775000037</v>
      </c>
      <c r="G34" s="5">
        <f t="shared" si="14"/>
        <v>73037.688649999982</v>
      </c>
      <c r="H34" s="5">
        <f t="shared" si="14"/>
        <v>80525.497899999973</v>
      </c>
      <c r="I34" s="5">
        <f t="shared" si="14"/>
        <v>84512.665825000018</v>
      </c>
    </row>
    <row r="35" spans="2:10">
      <c r="B35" t="s">
        <v>168</v>
      </c>
      <c r="C35" s="5">
        <f>C5</f>
        <v>-2472.1619047619047</v>
      </c>
      <c r="D35" s="5">
        <f t="shared" ref="D35:I35" si="15">D5</f>
        <v>-709.404</v>
      </c>
      <c r="E35" s="5">
        <f t="shared" si="15"/>
        <v>-828.31500000000005</v>
      </c>
      <c r="F35" s="5">
        <f t="shared" si="15"/>
        <v>-947.22600000000011</v>
      </c>
      <c r="G35" s="5">
        <f t="shared" si="15"/>
        <v>-1054.2460000000001</v>
      </c>
      <c r="H35" s="5">
        <f t="shared" si="15"/>
        <v>-1136.2950000000001</v>
      </c>
      <c r="I35" s="5">
        <f t="shared" si="15"/>
        <v>-1181.4220000000003</v>
      </c>
    </row>
    <row r="36" spans="2:10">
      <c r="B36" t="s">
        <v>152</v>
      </c>
      <c r="C36" s="5">
        <f>C6</f>
        <v>7049.4</v>
      </c>
      <c r="D36" s="5">
        <f t="shared" ref="D36:I36" si="16">D6</f>
        <v>7259.53</v>
      </c>
      <c r="E36" s="5">
        <f t="shared" si="16"/>
        <v>7693.52</v>
      </c>
      <c r="F36" s="5">
        <f t="shared" si="16"/>
        <v>8166.97</v>
      </c>
      <c r="G36" s="5">
        <f t="shared" si="16"/>
        <v>8879.7199999999993</v>
      </c>
      <c r="H36" s="5">
        <f t="shared" si="16"/>
        <v>9343.01</v>
      </c>
      <c r="I36" s="5">
        <f t="shared" si="16"/>
        <v>9401.4</v>
      </c>
    </row>
    <row r="37" spans="2:10">
      <c r="B37" t="s">
        <v>228</v>
      </c>
      <c r="C37" s="5">
        <f>-PL!G18</f>
        <v>8.6</v>
      </c>
      <c r="D37" s="5">
        <f>-PL!H18</f>
        <v>1.6</v>
      </c>
      <c r="E37" s="5">
        <f>-PL!I18</f>
        <v>45.1</v>
      </c>
      <c r="F37" s="5">
        <f>-PL!J18</f>
        <v>5.71</v>
      </c>
      <c r="G37" s="5">
        <f>-PL!K18</f>
        <v>0</v>
      </c>
      <c r="H37" s="5">
        <f>-PL!L18</f>
        <v>0</v>
      </c>
      <c r="I37" s="5">
        <f>-PL!M18</f>
        <v>0</v>
      </c>
    </row>
    <row r="38" spans="2:10">
      <c r="B38" t="s">
        <v>154</v>
      </c>
      <c r="C38" s="5">
        <f>C8</f>
        <v>-8246.9199999999837</v>
      </c>
      <c r="D38" s="5">
        <f t="shared" ref="D38:I38" si="17">D8</f>
        <v>-5281.6200000000244</v>
      </c>
      <c r="E38" s="5">
        <f t="shared" si="17"/>
        <v>-9812.3500000000058</v>
      </c>
      <c r="F38" s="5">
        <f t="shared" si="17"/>
        <v>-10459.869999999966</v>
      </c>
      <c r="G38" s="5">
        <f t="shared" si="17"/>
        <v>-14989.520000000019</v>
      </c>
      <c r="H38" s="5">
        <f t="shared" si="17"/>
        <v>-9641.1800000000221</v>
      </c>
      <c r="I38" s="5">
        <f t="shared" si="17"/>
        <v>-616.3399999999674</v>
      </c>
    </row>
    <row r="39" spans="2:10">
      <c r="B39" t="s">
        <v>155</v>
      </c>
      <c r="C39" s="5">
        <f>C9</f>
        <v>-4716.3900000000285</v>
      </c>
      <c r="D39" s="5">
        <f t="shared" ref="D39:I39" si="18">D9</f>
        <v>-8587.5999999999913</v>
      </c>
      <c r="E39" s="5">
        <f t="shared" si="18"/>
        <v>-13209.279999999984</v>
      </c>
      <c r="F39" s="5">
        <f t="shared" si="18"/>
        <v>-11701.779999999999</v>
      </c>
      <c r="G39" s="5">
        <f t="shared" si="18"/>
        <v>-7587.7600000000384</v>
      </c>
      <c r="H39" s="5">
        <f t="shared" si="18"/>
        <v>-9183.3699999999662</v>
      </c>
      <c r="I39" s="5">
        <f t="shared" si="18"/>
        <v>18284.830000000045</v>
      </c>
    </row>
    <row r="40" spans="2:10">
      <c r="B40" t="s">
        <v>157</v>
      </c>
      <c r="C40" s="5">
        <f>C10</f>
        <v>-1449.1599999999999</v>
      </c>
      <c r="D40" s="5">
        <f t="shared" ref="D40:I40" si="19">D10</f>
        <v>-1331.2600000000002</v>
      </c>
      <c r="E40" s="5">
        <f t="shared" si="19"/>
        <v>-2794.6800000000003</v>
      </c>
      <c r="F40" s="5">
        <f t="shared" si="19"/>
        <v>76.720000000001164</v>
      </c>
      <c r="G40" s="5">
        <f t="shared" si="19"/>
        <v>-1142.7800000000007</v>
      </c>
      <c r="H40" s="5">
        <f t="shared" si="19"/>
        <v>-1065.5699999999997</v>
      </c>
      <c r="I40" s="5">
        <f t="shared" si="19"/>
        <v>-586.06000000000131</v>
      </c>
    </row>
    <row r="41" spans="2:10">
      <c r="B41" t="s">
        <v>229</v>
      </c>
      <c r="C41" s="5">
        <f>SUM(C34:C40)</f>
        <v>19543.950199999945</v>
      </c>
      <c r="D41" s="5">
        <f t="shared" ref="D41:I41" si="20">SUM(D34:D40)</f>
        <v>23982.803149999985</v>
      </c>
      <c r="E41" s="5">
        <f t="shared" si="20"/>
        <v>26214.279825000034</v>
      </c>
      <c r="F41" s="5">
        <f t="shared" si="20"/>
        <v>44145.509775000071</v>
      </c>
      <c r="G41" s="5">
        <f t="shared" si="20"/>
        <v>57143.102649999928</v>
      </c>
      <c r="H41" s="5">
        <f t="shared" si="20"/>
        <v>68842.092899999989</v>
      </c>
      <c r="I41" s="5">
        <f t="shared" si="20"/>
        <v>109815.07382500009</v>
      </c>
      <c r="J41" s="5">
        <f>(I41*(1+Ratios!Q4))/(Computation!I31-Ratios!Q4)</f>
        <v>1940197.8670613086</v>
      </c>
    </row>
    <row r="42" spans="2:10">
      <c r="B42" t="s">
        <v>165</v>
      </c>
      <c r="C42">
        <f>1/(1+C31)^YEARFRAC(C19,C2,3)</f>
        <v>0.97333865432129862</v>
      </c>
      <c r="D42">
        <f t="shared" ref="D42:I42" si="21">1/(1+D31)^YEARFRAC(D19,D2,3)</f>
        <v>0.87707803554754205</v>
      </c>
      <c r="E42">
        <f t="shared" si="21"/>
        <v>0.7905664072725519</v>
      </c>
      <c r="F42">
        <f t="shared" si="21"/>
        <v>0.7125879556630994</v>
      </c>
      <c r="G42">
        <f t="shared" si="21"/>
        <v>0.64230100075711305</v>
      </c>
      <c r="H42">
        <f t="shared" si="21"/>
        <v>0.57878218969019324</v>
      </c>
      <c r="I42">
        <f t="shared" si="21"/>
        <v>0.52169332459804185</v>
      </c>
    </row>
    <row r="43" spans="2:10">
      <c r="B43" t="s">
        <v>234</v>
      </c>
      <c r="C43" s="5">
        <f>C41*C42</f>
        <v>19022.882187790423</v>
      </c>
      <c r="D43" s="5">
        <f t="shared" ref="D43:I43" si="22">D41*D42</f>
        <v>21034.789873725389</v>
      </c>
      <c r="E43" s="5">
        <f t="shared" si="22"/>
        <v>20724.129020487617</v>
      </c>
      <c r="F43" s="5">
        <f t="shared" si="22"/>
        <v>31457.558562272672</v>
      </c>
      <c r="G43" s="5">
        <f t="shared" si="22"/>
        <v>36703.072018461389</v>
      </c>
      <c r="H43" s="5">
        <f t="shared" si="22"/>
        <v>39844.577271517701</v>
      </c>
      <c r="I43" s="5">
        <f t="shared" si="22"/>
        <v>57289.790954743701</v>
      </c>
      <c r="J43" s="5">
        <f>J41*I42</f>
        <v>1012188.2756452437</v>
      </c>
    </row>
    <row r="45" spans="2:10">
      <c r="B45" t="s">
        <v>235</v>
      </c>
      <c r="C45" s="5">
        <f>SUM(C43:J43)</f>
        <v>1238265.0755342427</v>
      </c>
    </row>
    <row r="46" spans="2:10">
      <c r="B46" t="s">
        <v>236</v>
      </c>
      <c r="C46" s="5">
        <f>BS!J9</f>
        <v>57.077777777777776</v>
      </c>
    </row>
    <row r="47" spans="2:10">
      <c r="B47" t="s">
        <v>237</v>
      </c>
      <c r="C47" s="5">
        <f>C45-C46</f>
        <v>1238207.9977564649</v>
      </c>
    </row>
    <row r="48" spans="2:10">
      <c r="B48" t="s">
        <v>238</v>
      </c>
      <c r="C48" s="5">
        <f>C24</f>
        <v>6052.8899999999994</v>
      </c>
    </row>
    <row r="49" spans="2:3">
      <c r="B49" t="s">
        <v>244</v>
      </c>
      <c r="C49" s="5">
        <f>C25</f>
        <v>25245.74392514288</v>
      </c>
    </row>
    <row r="50" spans="2:3">
      <c r="B50" t="s">
        <v>239</v>
      </c>
      <c r="C50" s="5">
        <f>SUM(C47:C49)</f>
        <v>1269506.6316816076</v>
      </c>
    </row>
    <row r="51" spans="2:3">
      <c r="B51" t="s">
        <v>240</v>
      </c>
      <c r="C51">
        <f>C50/BS!J5*10</f>
        <v>2355.6495058294508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7"/>
  <sheetViews>
    <sheetView topLeftCell="D3" workbookViewId="0">
      <selection activeCell="I5" sqref="I5:I243"/>
    </sheetView>
  </sheetViews>
  <sheetFormatPr defaultRowHeight="15"/>
  <cols>
    <col min="1" max="1" width="9.54296875" bestFit="1" customWidth="1"/>
  </cols>
  <sheetData>
    <row r="1" spans="1:11">
      <c r="C1" t="s">
        <v>183</v>
      </c>
    </row>
    <row r="3" spans="1:11">
      <c r="A3" t="s">
        <v>182</v>
      </c>
      <c r="B3" t="s">
        <v>181</v>
      </c>
      <c r="C3" t="s">
        <v>180</v>
      </c>
      <c r="D3" t="s">
        <v>179</v>
      </c>
      <c r="E3" t="s">
        <v>178</v>
      </c>
      <c r="F3" t="s">
        <v>177</v>
      </c>
      <c r="G3" t="s">
        <v>176</v>
      </c>
      <c r="H3" t="s">
        <v>175</v>
      </c>
      <c r="I3" t="s">
        <v>189</v>
      </c>
      <c r="J3" t="s">
        <v>190</v>
      </c>
      <c r="K3" t="s">
        <v>191</v>
      </c>
    </row>
    <row r="4" spans="1:11" ht="15.6">
      <c r="A4" s="32">
        <v>41607</v>
      </c>
      <c r="B4" s="31">
        <v>1053.55</v>
      </c>
      <c r="C4" s="31">
        <v>1065</v>
      </c>
      <c r="D4" s="31">
        <v>1070</v>
      </c>
      <c r="E4" s="31">
        <v>1037.05</v>
      </c>
      <c r="F4" s="31">
        <v>1065</v>
      </c>
      <c r="G4" s="31">
        <v>1052</v>
      </c>
      <c r="H4" s="31">
        <v>1051.7</v>
      </c>
      <c r="J4">
        <f t="shared" ref="J4:J34" si="0">VLOOKUP(A4,CNXNIFTY,5,FALSE)</f>
        <v>4770.1000000000004</v>
      </c>
    </row>
    <row r="5" spans="1:11" ht="15.6">
      <c r="A5" s="32">
        <v>41610</v>
      </c>
      <c r="B5" s="31">
        <v>1052</v>
      </c>
      <c r="C5" s="31">
        <v>1079.9000000000001</v>
      </c>
      <c r="D5" s="31">
        <v>1079.9000000000001</v>
      </c>
      <c r="E5" s="31">
        <v>998.7</v>
      </c>
      <c r="F5" s="31">
        <v>1045</v>
      </c>
      <c r="G5" s="31">
        <v>1046.8</v>
      </c>
      <c r="H5" s="31">
        <v>1042.55</v>
      </c>
      <c r="I5">
        <f>G5/G4-1</f>
        <v>-4.942965779467734E-3</v>
      </c>
      <c r="J5">
        <f t="shared" si="0"/>
        <v>4804.3999999999996</v>
      </c>
      <c r="K5">
        <f>J5/J4-1</f>
        <v>7.1906249344875217E-3</v>
      </c>
    </row>
    <row r="6" spans="1:11" ht="15.6">
      <c r="A6" s="32">
        <v>41611</v>
      </c>
      <c r="B6" s="31">
        <v>1046.8</v>
      </c>
      <c r="C6" s="31">
        <v>1055</v>
      </c>
      <c r="D6" s="31">
        <v>1068.75</v>
      </c>
      <c r="E6" s="31">
        <v>1048.55</v>
      </c>
      <c r="F6" s="31">
        <v>1060</v>
      </c>
      <c r="G6" s="31">
        <v>1060.95</v>
      </c>
      <c r="H6" s="31">
        <v>1059.0899999999999</v>
      </c>
      <c r="I6">
        <f t="shared" ref="I6:I69" si="1">G6/G5-1</f>
        <v>1.3517386320214042E-2</v>
      </c>
      <c r="J6">
        <f t="shared" si="0"/>
        <v>4795.8999999999996</v>
      </c>
      <c r="K6">
        <f t="shared" ref="K6:K34" si="2">J6/J5-1</f>
        <v>-1.7692115560735688E-3</v>
      </c>
    </row>
    <row r="7" spans="1:11" ht="15.6">
      <c r="A7" s="32">
        <v>41612</v>
      </c>
      <c r="B7" s="31">
        <v>1060.95</v>
      </c>
      <c r="C7" s="31">
        <v>1061.25</v>
      </c>
      <c r="D7" s="31">
        <v>1090</v>
      </c>
      <c r="E7" s="31">
        <v>1052.1500000000001</v>
      </c>
      <c r="F7" s="31">
        <v>1085</v>
      </c>
      <c r="G7" s="31">
        <v>1082.55</v>
      </c>
      <c r="H7" s="31">
        <v>1079.6199999999999</v>
      </c>
      <c r="I7">
        <f t="shared" si="1"/>
        <v>2.0359112116499212E-2</v>
      </c>
      <c r="J7">
        <f t="shared" si="0"/>
        <v>4764.55</v>
      </c>
      <c r="K7">
        <f t="shared" si="2"/>
        <v>-6.5368335453198645E-3</v>
      </c>
    </row>
    <row r="8" spans="1:11" ht="15.6">
      <c r="A8" s="32">
        <v>41613</v>
      </c>
      <c r="B8" s="31">
        <v>1082.55</v>
      </c>
      <c r="C8" s="31">
        <v>1085.5</v>
      </c>
      <c r="D8" s="31">
        <v>1089.0999999999999</v>
      </c>
      <c r="E8" s="31">
        <v>1061</v>
      </c>
      <c r="F8" s="31">
        <v>1061</v>
      </c>
      <c r="G8" s="31">
        <v>1065.6500000000001</v>
      </c>
      <c r="H8" s="31">
        <v>1070.9000000000001</v>
      </c>
      <c r="I8">
        <f t="shared" si="1"/>
        <v>-1.5611288162209469E-2</v>
      </c>
      <c r="J8">
        <f t="shared" si="0"/>
        <v>4815</v>
      </c>
      <c r="K8">
        <f t="shared" si="2"/>
        <v>1.0588618022688401E-2</v>
      </c>
    </row>
    <row r="9" spans="1:11" ht="15.6">
      <c r="A9" s="32">
        <v>41614</v>
      </c>
      <c r="B9" s="31">
        <v>1065.6500000000001</v>
      </c>
      <c r="C9" s="31">
        <v>1079</v>
      </c>
      <c r="D9" s="31">
        <v>1129.9000000000001</v>
      </c>
      <c r="E9" s="31">
        <v>1078.95</v>
      </c>
      <c r="F9" s="31">
        <v>1114</v>
      </c>
      <c r="G9" s="31">
        <v>1106.9000000000001</v>
      </c>
      <c r="H9" s="31">
        <v>1103.5</v>
      </c>
      <c r="I9">
        <f t="shared" si="1"/>
        <v>3.8708769295735079E-2</v>
      </c>
      <c r="J9">
        <f t="shared" si="0"/>
        <v>4830.8</v>
      </c>
      <c r="K9">
        <f t="shared" si="2"/>
        <v>3.2814122533748602E-3</v>
      </c>
    </row>
    <row r="10" spans="1:11" ht="15.6">
      <c r="A10" s="32">
        <v>41617</v>
      </c>
      <c r="B10" s="31">
        <v>1106.9000000000001</v>
      </c>
      <c r="C10" s="31">
        <v>1110.05</v>
      </c>
      <c r="D10" s="31">
        <v>1121.9000000000001</v>
      </c>
      <c r="E10" s="31">
        <v>1095</v>
      </c>
      <c r="F10" s="31">
        <v>1103.9000000000001</v>
      </c>
      <c r="G10" s="31">
        <v>1099.8499999999999</v>
      </c>
      <c r="H10" s="31">
        <v>1102.72</v>
      </c>
      <c r="I10">
        <f t="shared" si="1"/>
        <v>-6.3691390369502443E-3</v>
      </c>
      <c r="J10">
        <f t="shared" si="0"/>
        <v>4898.1499999999996</v>
      </c>
      <c r="K10">
        <f t="shared" si="2"/>
        <v>1.3941790179680336E-2</v>
      </c>
    </row>
    <row r="11" spans="1:11" ht="15.6">
      <c r="A11" s="32">
        <v>41618</v>
      </c>
      <c r="B11" s="31">
        <v>1099.8499999999999</v>
      </c>
      <c r="C11" s="31">
        <v>1097.45</v>
      </c>
      <c r="D11" s="31">
        <v>1112.6500000000001</v>
      </c>
      <c r="E11" s="31">
        <v>1097.45</v>
      </c>
      <c r="F11" s="31">
        <v>1110</v>
      </c>
      <c r="G11" s="31">
        <v>1106.5</v>
      </c>
      <c r="H11" s="31">
        <v>1100.94</v>
      </c>
      <c r="I11">
        <f t="shared" si="1"/>
        <v>6.0462790380506615E-3</v>
      </c>
      <c r="J11">
        <f t="shared" si="0"/>
        <v>4873.8</v>
      </c>
      <c r="K11">
        <f t="shared" si="2"/>
        <v>-4.9712646611475009E-3</v>
      </c>
    </row>
    <row r="12" spans="1:11" ht="15.6">
      <c r="A12" s="32">
        <v>41619</v>
      </c>
      <c r="B12" s="31">
        <v>1106.5</v>
      </c>
      <c r="C12" s="31">
        <v>1100.05</v>
      </c>
      <c r="D12" s="31">
        <v>1114.95</v>
      </c>
      <c r="E12" s="31">
        <v>1100.05</v>
      </c>
      <c r="F12" s="31">
        <v>1114.95</v>
      </c>
      <c r="G12" s="31">
        <v>1113.8499999999999</v>
      </c>
      <c r="H12" s="31">
        <v>1106.2</v>
      </c>
      <c r="I12">
        <f t="shared" si="1"/>
        <v>6.6425666516041204E-3</v>
      </c>
      <c r="J12">
        <f t="shared" si="0"/>
        <v>4855.6000000000004</v>
      </c>
      <c r="K12">
        <f t="shared" si="2"/>
        <v>-3.7342525339570942E-3</v>
      </c>
    </row>
    <row r="13" spans="1:11" ht="15.6">
      <c r="A13" s="32">
        <v>41620</v>
      </c>
      <c r="B13" s="31">
        <v>1113.8499999999999</v>
      </c>
      <c r="C13" s="31">
        <v>1119.9000000000001</v>
      </c>
      <c r="D13" s="31">
        <v>1119.9000000000001</v>
      </c>
      <c r="E13" s="31">
        <v>1099.95</v>
      </c>
      <c r="F13" s="31">
        <v>1109.1500000000001</v>
      </c>
      <c r="G13" s="31">
        <v>1101.0999999999999</v>
      </c>
      <c r="H13" s="31">
        <v>1104.54</v>
      </c>
      <c r="I13">
        <f t="shared" si="1"/>
        <v>-1.1446783678233152E-2</v>
      </c>
      <c r="J13">
        <f t="shared" si="0"/>
        <v>4810.55</v>
      </c>
      <c r="K13">
        <f t="shared" si="2"/>
        <v>-9.277947112612317E-3</v>
      </c>
    </row>
    <row r="14" spans="1:11" ht="15.6">
      <c r="A14" s="32">
        <v>41621</v>
      </c>
      <c r="B14" s="31">
        <v>1101.0999999999999</v>
      </c>
      <c r="C14" s="31">
        <v>1101</v>
      </c>
      <c r="D14" s="31">
        <v>1128.05</v>
      </c>
      <c r="E14" s="31">
        <v>1100</v>
      </c>
      <c r="F14" s="31">
        <v>1115.1500000000001</v>
      </c>
      <c r="G14" s="31">
        <v>1117.05</v>
      </c>
      <c r="H14" s="31">
        <v>1100.23</v>
      </c>
      <c r="I14">
        <f t="shared" si="1"/>
        <v>1.4485514485514495E-2</v>
      </c>
      <c r="J14">
        <f t="shared" si="0"/>
        <v>4756.05</v>
      </c>
      <c r="K14">
        <f t="shared" si="2"/>
        <v>-1.1329265884358342E-2</v>
      </c>
    </row>
    <row r="15" spans="1:11" ht="15.6">
      <c r="A15" s="32">
        <v>41624</v>
      </c>
      <c r="B15" s="31">
        <v>1117.05</v>
      </c>
      <c r="C15" s="31">
        <v>1120.05</v>
      </c>
      <c r="D15" s="31">
        <v>1127</v>
      </c>
      <c r="E15" s="31">
        <v>1101.3499999999999</v>
      </c>
      <c r="F15" s="31">
        <v>1101.3499999999999</v>
      </c>
      <c r="G15" s="31">
        <v>1103.8</v>
      </c>
      <c r="H15" s="31">
        <v>1109.4000000000001</v>
      </c>
      <c r="I15">
        <f t="shared" si="1"/>
        <v>-1.1861599749339757E-2</v>
      </c>
      <c r="J15">
        <f t="shared" si="0"/>
        <v>4756</v>
      </c>
      <c r="K15">
        <f t="shared" si="2"/>
        <v>-1.0512925642136572E-5</v>
      </c>
    </row>
    <row r="16" spans="1:11" ht="15.6">
      <c r="A16" s="32">
        <v>41625</v>
      </c>
      <c r="B16" s="31">
        <v>1103.8</v>
      </c>
      <c r="C16" s="31">
        <v>1100.05</v>
      </c>
      <c r="D16" s="31">
        <v>1115</v>
      </c>
      <c r="E16" s="31">
        <v>1073</v>
      </c>
      <c r="F16" s="31">
        <v>1075</v>
      </c>
      <c r="G16" s="31">
        <v>1080.0999999999999</v>
      </c>
      <c r="H16" s="31">
        <v>1096.9000000000001</v>
      </c>
      <c r="I16">
        <f t="shared" si="1"/>
        <v>-2.1471281029171951E-2</v>
      </c>
      <c r="J16">
        <f t="shared" si="0"/>
        <v>4748.5</v>
      </c>
      <c r="K16">
        <f t="shared" si="2"/>
        <v>-1.5769554247266893E-3</v>
      </c>
    </row>
    <row r="17" spans="1:11" ht="15.6">
      <c r="A17" s="32">
        <v>41626</v>
      </c>
      <c r="B17" s="31">
        <v>1080.0999999999999</v>
      </c>
      <c r="C17" s="31">
        <v>1104.8</v>
      </c>
      <c r="D17" s="31">
        <v>1104.8</v>
      </c>
      <c r="E17" s="31">
        <v>1062.1500000000001</v>
      </c>
      <c r="F17" s="31">
        <v>1071</v>
      </c>
      <c r="G17" s="31">
        <v>1069.75</v>
      </c>
      <c r="H17" s="31">
        <v>1078.56</v>
      </c>
      <c r="I17">
        <f t="shared" si="1"/>
        <v>-9.5824460698082925E-3</v>
      </c>
      <c r="J17">
        <f t="shared" si="0"/>
        <v>4809.6499999999996</v>
      </c>
      <c r="K17">
        <f t="shared" si="2"/>
        <v>1.2877750868695248E-2</v>
      </c>
    </row>
    <row r="18" spans="1:11" ht="15.6">
      <c r="A18" s="32">
        <v>41627</v>
      </c>
      <c r="B18" s="31">
        <v>1069.75</v>
      </c>
      <c r="C18" s="31">
        <v>1061.05</v>
      </c>
      <c r="D18" s="31">
        <v>1089.95</v>
      </c>
      <c r="E18" s="31">
        <v>1061.05</v>
      </c>
      <c r="F18" s="31">
        <v>1080</v>
      </c>
      <c r="G18" s="31">
        <v>1074.05</v>
      </c>
      <c r="H18" s="31">
        <v>1076.3800000000001</v>
      </c>
      <c r="I18">
        <f t="shared" si="1"/>
        <v>4.0196307548492349E-3</v>
      </c>
      <c r="J18">
        <f t="shared" si="0"/>
        <v>4780.6000000000004</v>
      </c>
      <c r="K18">
        <f t="shared" si="2"/>
        <v>-6.0399405362134839E-3</v>
      </c>
    </row>
    <row r="19" spans="1:11" ht="15.6">
      <c r="A19" s="32">
        <v>41628</v>
      </c>
      <c r="B19" s="31">
        <v>1074.05</v>
      </c>
      <c r="C19" s="31">
        <v>1087.1500000000001</v>
      </c>
      <c r="D19" s="31">
        <v>1094.9000000000001</v>
      </c>
      <c r="E19" s="31">
        <v>1055</v>
      </c>
      <c r="F19" s="31">
        <v>1079</v>
      </c>
      <c r="G19" s="31">
        <v>1062.95</v>
      </c>
      <c r="H19" s="31">
        <v>1066.01</v>
      </c>
      <c r="I19">
        <f t="shared" si="1"/>
        <v>-1.0334714398770872E-2</v>
      </c>
      <c r="J19">
        <f t="shared" si="0"/>
        <v>4861.6499999999996</v>
      </c>
      <c r="K19">
        <f t="shared" si="2"/>
        <v>1.6953938836129279E-2</v>
      </c>
    </row>
    <row r="20" spans="1:11" ht="15.6">
      <c r="A20" s="32">
        <v>41631</v>
      </c>
      <c r="B20" s="31">
        <v>1062.95</v>
      </c>
      <c r="C20" s="31">
        <v>1063.05</v>
      </c>
      <c r="D20" s="31">
        <v>1110.4000000000001</v>
      </c>
      <c r="E20" s="31">
        <v>1063</v>
      </c>
      <c r="F20" s="31">
        <v>1088.95</v>
      </c>
      <c r="G20" s="31">
        <v>1078</v>
      </c>
      <c r="H20" s="31">
        <v>1090.21</v>
      </c>
      <c r="I20">
        <f t="shared" si="1"/>
        <v>1.4158709252551915E-2</v>
      </c>
      <c r="J20">
        <f t="shared" si="0"/>
        <v>4878.8500000000004</v>
      </c>
      <c r="K20">
        <f t="shared" si="2"/>
        <v>3.5378935135192968E-3</v>
      </c>
    </row>
    <row r="21" spans="1:11" ht="15.6">
      <c r="A21" s="32">
        <v>41632</v>
      </c>
      <c r="B21" s="31">
        <v>1078</v>
      </c>
      <c r="C21" s="31">
        <v>1079</v>
      </c>
      <c r="D21" s="31">
        <v>1110</v>
      </c>
      <c r="E21" s="31">
        <v>1070.05</v>
      </c>
      <c r="F21" s="31">
        <v>1081</v>
      </c>
      <c r="G21" s="31">
        <v>1080.2</v>
      </c>
      <c r="H21" s="31">
        <v>1088.8399999999999</v>
      </c>
      <c r="I21">
        <f t="shared" si="1"/>
        <v>2.0408163265306367E-3</v>
      </c>
      <c r="J21">
        <f t="shared" si="0"/>
        <v>4876.1000000000004</v>
      </c>
      <c r="K21">
        <f t="shared" si="2"/>
        <v>-5.6365741926889257E-4</v>
      </c>
    </row>
    <row r="22" spans="1:11" ht="15.6">
      <c r="A22" s="32">
        <v>41634</v>
      </c>
      <c r="B22" s="31">
        <v>1080.2</v>
      </c>
      <c r="C22" s="31">
        <v>1078.95</v>
      </c>
      <c r="D22" s="31">
        <v>1086.9000000000001</v>
      </c>
      <c r="E22" s="31">
        <v>1078.95</v>
      </c>
      <c r="F22" s="31">
        <v>1086.9000000000001</v>
      </c>
      <c r="G22" s="31">
        <v>1083.05</v>
      </c>
      <c r="H22" s="31">
        <v>1083.1300000000001</v>
      </c>
      <c r="I22">
        <f t="shared" si="1"/>
        <v>2.6384002962414055E-3</v>
      </c>
      <c r="J22">
        <f t="shared" si="0"/>
        <v>4887.8500000000004</v>
      </c>
      <c r="K22">
        <f t="shared" si="2"/>
        <v>2.4097126802158364E-3</v>
      </c>
    </row>
    <row r="23" spans="1:11" ht="15.6">
      <c r="A23" s="32">
        <v>41635</v>
      </c>
      <c r="B23" s="31">
        <v>1083.05</v>
      </c>
      <c r="C23" s="31">
        <v>1085</v>
      </c>
      <c r="D23" s="31">
        <v>1089.95</v>
      </c>
      <c r="E23" s="31">
        <v>1078</v>
      </c>
      <c r="F23" s="31">
        <v>1080</v>
      </c>
      <c r="G23" s="31">
        <v>1080.55</v>
      </c>
      <c r="H23" s="31">
        <v>1080.47</v>
      </c>
      <c r="I23">
        <f t="shared" si="1"/>
        <v>-2.3082960158811172E-3</v>
      </c>
      <c r="J23">
        <f t="shared" si="0"/>
        <v>4914.7</v>
      </c>
      <c r="K23">
        <f t="shared" si="2"/>
        <v>5.4932127622573379E-3</v>
      </c>
    </row>
    <row r="24" spans="1:11" ht="15.6">
      <c r="A24" s="32">
        <v>41638</v>
      </c>
      <c r="B24" s="31">
        <v>1080.55</v>
      </c>
      <c r="C24" s="31">
        <v>1079</v>
      </c>
      <c r="D24" s="31">
        <v>1150</v>
      </c>
      <c r="E24" s="31">
        <v>1078</v>
      </c>
      <c r="F24" s="31">
        <v>1134.25</v>
      </c>
      <c r="G24" s="31">
        <v>1119.0999999999999</v>
      </c>
      <c r="H24" s="31">
        <v>1111.79</v>
      </c>
      <c r="I24">
        <f t="shared" si="1"/>
        <v>3.5676275970570437E-2</v>
      </c>
      <c r="J24">
        <f t="shared" si="0"/>
        <v>4899.95</v>
      </c>
      <c r="K24">
        <f t="shared" si="2"/>
        <v>-3.0012004801920344E-3</v>
      </c>
    </row>
    <row r="25" spans="1:11" ht="15.6">
      <c r="A25" s="32">
        <v>41639</v>
      </c>
      <c r="B25" s="31">
        <v>1119.0999999999999</v>
      </c>
      <c r="C25" s="31">
        <v>1109</v>
      </c>
      <c r="D25" s="31">
        <v>1185</v>
      </c>
      <c r="E25" s="31">
        <v>1109</v>
      </c>
      <c r="F25" s="31">
        <v>1160</v>
      </c>
      <c r="G25" s="31">
        <v>1169.9000000000001</v>
      </c>
      <c r="H25" s="31">
        <v>1161.24</v>
      </c>
      <c r="I25">
        <f t="shared" si="1"/>
        <v>4.5393619873112412E-2</v>
      </c>
      <c r="J25">
        <f t="shared" si="0"/>
        <v>4914.8500000000004</v>
      </c>
      <c r="K25">
        <f t="shared" si="2"/>
        <v>3.0408473555854076E-3</v>
      </c>
    </row>
    <row r="26" spans="1:11" ht="15.6">
      <c r="A26" s="32">
        <v>41640</v>
      </c>
      <c r="B26" s="31">
        <v>1169.9000000000001</v>
      </c>
      <c r="C26" s="31">
        <v>1130</v>
      </c>
      <c r="D26" s="31">
        <v>1165.5</v>
      </c>
      <c r="E26" s="31">
        <v>1123.5</v>
      </c>
      <c r="F26" s="31">
        <v>1132.05</v>
      </c>
      <c r="G26" s="31">
        <v>1143</v>
      </c>
      <c r="H26" s="31">
        <v>1145.52</v>
      </c>
      <c r="I26">
        <f t="shared" si="1"/>
        <v>-2.2993418240875418E-2</v>
      </c>
      <c r="J26">
        <f t="shared" si="0"/>
        <v>4921.25</v>
      </c>
      <c r="K26">
        <f t="shared" si="2"/>
        <v>1.3021760582723196E-3</v>
      </c>
    </row>
    <row r="27" spans="1:11" ht="15.6">
      <c r="A27" s="32">
        <v>41641</v>
      </c>
      <c r="B27" s="31">
        <v>1143</v>
      </c>
      <c r="C27" s="31">
        <v>1141</v>
      </c>
      <c r="D27" s="31">
        <v>1151</v>
      </c>
      <c r="E27" s="31">
        <v>1125</v>
      </c>
      <c r="F27" s="31">
        <v>1135</v>
      </c>
      <c r="G27" s="31">
        <v>1131.95</v>
      </c>
      <c r="H27" s="31">
        <v>1136.3699999999999</v>
      </c>
      <c r="I27">
        <f t="shared" si="1"/>
        <v>-9.6675415573053147E-3</v>
      </c>
      <c r="J27">
        <f t="shared" si="0"/>
        <v>4848.95</v>
      </c>
      <c r="K27">
        <f t="shared" si="2"/>
        <v>-1.4691389382778808E-2</v>
      </c>
    </row>
    <row r="28" spans="1:11" ht="15.6">
      <c r="A28" s="32">
        <v>41642</v>
      </c>
      <c r="B28" s="31">
        <v>1131.95</v>
      </c>
      <c r="C28" s="31">
        <v>1130</v>
      </c>
      <c r="D28" s="31">
        <v>1154</v>
      </c>
      <c r="E28" s="31">
        <v>1125.55</v>
      </c>
      <c r="F28" s="31">
        <v>1149.95</v>
      </c>
      <c r="G28" s="31">
        <v>1144.8</v>
      </c>
      <c r="H28" s="31">
        <v>1144.1099999999999</v>
      </c>
      <c r="I28">
        <f t="shared" si="1"/>
        <v>1.1352091523477048E-2</v>
      </c>
      <c r="J28">
        <f t="shared" si="0"/>
        <v>4850.6499999999996</v>
      </c>
      <c r="K28">
        <f t="shared" si="2"/>
        <v>3.505913651409287E-4</v>
      </c>
    </row>
    <row r="29" spans="1:11" ht="15.6">
      <c r="A29" s="32">
        <v>41645</v>
      </c>
      <c r="B29" s="31">
        <v>1144.8</v>
      </c>
      <c r="C29" s="31">
        <v>1150</v>
      </c>
      <c r="D29" s="31">
        <v>1150</v>
      </c>
      <c r="E29" s="31">
        <v>1125.05</v>
      </c>
      <c r="F29" s="31">
        <v>1125.05</v>
      </c>
      <c r="G29" s="31">
        <v>1129.55</v>
      </c>
      <c r="H29" s="31">
        <v>1131.28</v>
      </c>
      <c r="I29">
        <f t="shared" si="1"/>
        <v>-1.3321104122990923E-2</v>
      </c>
      <c r="J29">
        <f t="shared" si="0"/>
        <v>4845.05</v>
      </c>
      <c r="K29">
        <f t="shared" si="2"/>
        <v>-1.1544844505374519E-3</v>
      </c>
    </row>
    <row r="30" spans="1:11" ht="15.6">
      <c r="A30" s="32">
        <v>41646</v>
      </c>
      <c r="B30" s="31">
        <v>1129.55</v>
      </c>
      <c r="C30" s="31">
        <v>1130</v>
      </c>
      <c r="D30" s="31">
        <v>1194</v>
      </c>
      <c r="E30" s="31">
        <v>1126</v>
      </c>
      <c r="F30" s="31">
        <v>1155.05</v>
      </c>
      <c r="G30" s="31">
        <v>1154.45</v>
      </c>
      <c r="H30" s="31">
        <v>1138.3699999999999</v>
      </c>
      <c r="I30">
        <f t="shared" si="1"/>
        <v>2.2044176884600253E-2</v>
      </c>
      <c r="J30">
        <f t="shared" si="0"/>
        <v>4820.25</v>
      </c>
      <c r="K30">
        <f t="shared" si="2"/>
        <v>-5.1186262267675087E-3</v>
      </c>
    </row>
    <row r="31" spans="1:11" ht="15.6">
      <c r="A31" s="32">
        <v>41647</v>
      </c>
      <c r="B31" s="31">
        <v>1154.45</v>
      </c>
      <c r="C31" s="31">
        <v>1165</v>
      </c>
      <c r="D31" s="31">
        <v>1184.8499999999999</v>
      </c>
      <c r="E31" s="31">
        <v>1150.5</v>
      </c>
      <c r="F31" s="31">
        <v>1163</v>
      </c>
      <c r="G31" s="31">
        <v>1167.8</v>
      </c>
      <c r="H31" s="31">
        <v>1168.6500000000001</v>
      </c>
      <c r="I31">
        <f t="shared" si="1"/>
        <v>1.1563948200441709E-2</v>
      </c>
      <c r="J31">
        <f t="shared" si="0"/>
        <v>4833.55</v>
      </c>
      <c r="K31">
        <f t="shared" si="2"/>
        <v>2.7591929879156041E-3</v>
      </c>
    </row>
    <row r="32" spans="1:11" ht="15.6">
      <c r="A32" s="32">
        <v>41648</v>
      </c>
      <c r="B32" s="31">
        <v>1167.8</v>
      </c>
      <c r="C32" s="31">
        <v>1160</v>
      </c>
      <c r="D32" s="31">
        <v>1175</v>
      </c>
      <c r="E32" s="31">
        <v>1145.0999999999999</v>
      </c>
      <c r="F32" s="31">
        <v>1175</v>
      </c>
      <c r="G32" s="31">
        <v>1173</v>
      </c>
      <c r="H32" s="31">
        <v>1161.5</v>
      </c>
      <c r="I32">
        <f t="shared" si="1"/>
        <v>4.4528172632301022E-3</v>
      </c>
      <c r="J32">
        <f t="shared" si="0"/>
        <v>4820.1499999999996</v>
      </c>
      <c r="K32">
        <f t="shared" si="2"/>
        <v>-2.7722895180561924E-3</v>
      </c>
    </row>
    <row r="33" spans="1:11" ht="15.6">
      <c r="A33" s="32">
        <v>41649</v>
      </c>
      <c r="B33" s="31">
        <v>1173</v>
      </c>
      <c r="C33" s="31">
        <v>1168.95</v>
      </c>
      <c r="D33" s="31">
        <v>1200</v>
      </c>
      <c r="E33" s="31">
        <v>1160.5999999999999</v>
      </c>
      <c r="F33" s="31">
        <v>1162</v>
      </c>
      <c r="G33" s="31">
        <v>1165.2</v>
      </c>
      <c r="H33" s="31">
        <v>1173.8499999999999</v>
      </c>
      <c r="I33">
        <f t="shared" si="1"/>
        <v>-6.6496163682864262E-3</v>
      </c>
      <c r="J33">
        <f t="shared" si="0"/>
        <v>4813.95</v>
      </c>
      <c r="K33">
        <f t="shared" si="2"/>
        <v>-1.2862670248851016E-3</v>
      </c>
    </row>
    <row r="34" spans="1:11" ht="15.6">
      <c r="A34" s="32">
        <v>41652</v>
      </c>
      <c r="B34" s="31">
        <v>1165.2</v>
      </c>
      <c r="C34" s="31">
        <v>1162</v>
      </c>
      <c r="D34" s="31">
        <v>1169.05</v>
      </c>
      <c r="E34" s="31">
        <v>1141.6500000000001</v>
      </c>
      <c r="F34" s="31">
        <v>1141.6500000000001</v>
      </c>
      <c r="G34" s="31">
        <v>1148.05</v>
      </c>
      <c r="H34" s="31">
        <v>1158.51</v>
      </c>
      <c r="I34">
        <f t="shared" si="1"/>
        <v>-1.4718503261242799E-2</v>
      </c>
      <c r="J34">
        <f t="shared" si="0"/>
        <v>4869.95</v>
      </c>
      <c r="K34">
        <f t="shared" si="2"/>
        <v>1.1632858671153601E-2</v>
      </c>
    </row>
    <row r="35" spans="1:11" ht="15.6">
      <c r="A35" s="32">
        <v>41654</v>
      </c>
      <c r="B35" s="31">
        <v>1148.8499999999999</v>
      </c>
      <c r="C35" s="31">
        <v>1160</v>
      </c>
      <c r="D35" s="31">
        <v>1160.05</v>
      </c>
      <c r="E35" s="31">
        <v>1127.3</v>
      </c>
      <c r="F35" s="31">
        <v>1128.3499999999999</v>
      </c>
      <c r="G35" s="31">
        <v>1133.6500000000001</v>
      </c>
      <c r="H35" s="31">
        <v>1138.74</v>
      </c>
      <c r="I35">
        <f t="shared" si="1"/>
        <v>-1.2543007708723408E-2</v>
      </c>
      <c r="J35">
        <f t="shared" ref="J35:J98" si="3">VLOOKUP(A35,CNXNIFTY,5,FALSE)</f>
        <v>4899.7</v>
      </c>
      <c r="K35">
        <f t="shared" ref="K35:K98" si="4">J35/J34-1</f>
        <v>6.1088922884218189E-3</v>
      </c>
    </row>
    <row r="36" spans="1:11" ht="15.6">
      <c r="A36" s="32">
        <v>41655</v>
      </c>
      <c r="B36" s="31">
        <v>1133.6500000000001</v>
      </c>
      <c r="C36" s="31">
        <v>1130</v>
      </c>
      <c r="D36" s="31">
        <v>1144.8</v>
      </c>
      <c r="E36" s="31">
        <v>1130</v>
      </c>
      <c r="F36" s="31">
        <v>1139.9000000000001</v>
      </c>
      <c r="G36" s="31">
        <v>1137.95</v>
      </c>
      <c r="H36" s="31">
        <v>1136.3499999999999</v>
      </c>
      <c r="I36">
        <f t="shared" si="1"/>
        <v>3.7930578220790601E-3</v>
      </c>
      <c r="J36">
        <f t="shared" si="3"/>
        <v>4891.3999999999996</v>
      </c>
      <c r="K36">
        <f t="shared" si="4"/>
        <v>-1.6939812641590946E-3</v>
      </c>
    </row>
    <row r="37" spans="1:11" ht="15.6">
      <c r="A37" s="32">
        <v>41656</v>
      </c>
      <c r="B37" s="31">
        <v>1137.95</v>
      </c>
      <c r="C37" s="31">
        <v>1140</v>
      </c>
      <c r="D37" s="31">
        <v>1140</v>
      </c>
      <c r="E37" s="31">
        <v>1120.25</v>
      </c>
      <c r="F37" s="31">
        <v>1127.4000000000001</v>
      </c>
      <c r="G37" s="31">
        <v>1125.5999999999999</v>
      </c>
      <c r="H37" s="31">
        <v>1127.28</v>
      </c>
      <c r="I37">
        <f t="shared" si="1"/>
        <v>-1.0852849422206767E-2</v>
      </c>
      <c r="J37">
        <f t="shared" si="3"/>
        <v>4841.3</v>
      </c>
      <c r="K37">
        <f t="shared" si="4"/>
        <v>-1.0242466369546399E-2</v>
      </c>
    </row>
    <row r="38" spans="1:11" ht="15.6">
      <c r="A38" s="32">
        <v>41659</v>
      </c>
      <c r="B38" s="31">
        <v>1125.5999999999999</v>
      </c>
      <c r="C38" s="31">
        <v>1130</v>
      </c>
      <c r="D38" s="31">
        <v>1138</v>
      </c>
      <c r="E38" s="31">
        <v>1122.0999999999999</v>
      </c>
      <c r="F38" s="31">
        <v>1126.6500000000001</v>
      </c>
      <c r="G38" s="31">
        <v>1127.4000000000001</v>
      </c>
      <c r="H38" s="31">
        <v>1133.01</v>
      </c>
      <c r="I38">
        <f t="shared" si="1"/>
        <v>1.5991471215353048E-3</v>
      </c>
      <c r="J38">
        <f t="shared" si="3"/>
        <v>4878.25</v>
      </c>
      <c r="K38">
        <f t="shared" si="4"/>
        <v>7.6322475368186815E-3</v>
      </c>
    </row>
    <row r="39" spans="1:11" ht="15.6">
      <c r="A39" s="32">
        <v>41660</v>
      </c>
      <c r="B39" s="31">
        <v>1127.4000000000001</v>
      </c>
      <c r="C39" s="31">
        <v>1130</v>
      </c>
      <c r="D39" s="31">
        <v>1135.05</v>
      </c>
      <c r="E39" s="31">
        <v>1113.7</v>
      </c>
      <c r="F39" s="31">
        <v>1116.5999999999999</v>
      </c>
      <c r="G39" s="31">
        <v>1125.45</v>
      </c>
      <c r="H39" s="31">
        <v>1133.8900000000001</v>
      </c>
      <c r="I39">
        <f t="shared" si="1"/>
        <v>-1.7296434273550432E-3</v>
      </c>
      <c r="J39">
        <f t="shared" si="3"/>
        <v>4886.7</v>
      </c>
      <c r="K39">
        <f t="shared" si="4"/>
        <v>1.732178547634966E-3</v>
      </c>
    </row>
    <row r="40" spans="1:11" ht="15.6">
      <c r="A40" s="32">
        <v>41661</v>
      </c>
      <c r="B40" s="31">
        <v>1125.45</v>
      </c>
      <c r="C40" s="31">
        <v>1132.75</v>
      </c>
      <c r="D40" s="31">
        <v>1132.75</v>
      </c>
      <c r="E40" s="31">
        <v>1090.3</v>
      </c>
      <c r="F40" s="31">
        <v>1091</v>
      </c>
      <c r="G40" s="31">
        <v>1091.45</v>
      </c>
      <c r="H40" s="31">
        <v>1101.1600000000001</v>
      </c>
      <c r="I40">
        <f t="shared" si="1"/>
        <v>-3.0210138166955391E-2</v>
      </c>
      <c r="J40">
        <f t="shared" si="3"/>
        <v>4903.95</v>
      </c>
      <c r="K40">
        <f t="shared" si="4"/>
        <v>3.5299895635090284E-3</v>
      </c>
    </row>
    <row r="41" spans="1:11" ht="15.6">
      <c r="A41" s="32">
        <v>41662</v>
      </c>
      <c r="B41" s="31">
        <v>1091.45</v>
      </c>
      <c r="C41" s="31">
        <v>1102.8499999999999</v>
      </c>
      <c r="D41" s="31">
        <v>1102.8499999999999</v>
      </c>
      <c r="E41" s="31">
        <v>1080</v>
      </c>
      <c r="F41" s="31">
        <v>1080</v>
      </c>
      <c r="G41" s="31">
        <v>1083.6500000000001</v>
      </c>
      <c r="H41" s="31">
        <v>1087.6600000000001</v>
      </c>
      <c r="I41">
        <f t="shared" si="1"/>
        <v>-7.1464565486278886E-3</v>
      </c>
      <c r="J41">
        <f t="shared" si="3"/>
        <v>4903.5</v>
      </c>
      <c r="K41">
        <f t="shared" si="4"/>
        <v>-9.1762762670866138E-5</v>
      </c>
    </row>
    <row r="42" spans="1:11" ht="15.6">
      <c r="A42" s="32">
        <v>41663</v>
      </c>
      <c r="B42" s="31">
        <v>1083.6500000000001</v>
      </c>
      <c r="C42" s="31">
        <v>1078</v>
      </c>
      <c r="D42" s="31">
        <v>1080</v>
      </c>
      <c r="E42" s="31">
        <v>1043</v>
      </c>
      <c r="F42" s="31">
        <v>1043</v>
      </c>
      <c r="G42" s="31">
        <v>1052.9000000000001</v>
      </c>
      <c r="H42" s="31">
        <v>1059.4100000000001</v>
      </c>
      <c r="I42">
        <f t="shared" si="1"/>
        <v>-2.837632076777552E-2</v>
      </c>
      <c r="J42">
        <f t="shared" si="3"/>
        <v>4836.7</v>
      </c>
      <c r="K42">
        <f t="shared" si="4"/>
        <v>-1.3622922402365734E-2</v>
      </c>
    </row>
    <row r="43" spans="1:11" ht="15.6">
      <c r="A43" s="32">
        <v>41666</v>
      </c>
      <c r="B43" s="31">
        <v>1052.9000000000001</v>
      </c>
      <c r="C43" s="31">
        <v>1050</v>
      </c>
      <c r="D43" s="31">
        <v>1056</v>
      </c>
      <c r="E43" s="31">
        <v>1040.0999999999999</v>
      </c>
      <c r="F43" s="31">
        <v>1045.1500000000001</v>
      </c>
      <c r="G43" s="31">
        <v>1044.5</v>
      </c>
      <c r="H43" s="31">
        <v>1046.5899999999999</v>
      </c>
      <c r="I43">
        <f t="shared" si="1"/>
        <v>-7.9779656187672909E-3</v>
      </c>
      <c r="J43">
        <f t="shared" si="3"/>
        <v>4725.6000000000004</v>
      </c>
      <c r="K43">
        <f t="shared" si="4"/>
        <v>-2.2970206959290307E-2</v>
      </c>
    </row>
    <row r="44" spans="1:11" ht="15.6">
      <c r="A44" s="32">
        <v>41667</v>
      </c>
      <c r="B44" s="31">
        <v>1044.5</v>
      </c>
      <c r="C44" s="31">
        <v>1042.0999999999999</v>
      </c>
      <c r="D44" s="31">
        <v>1053.05</v>
      </c>
      <c r="E44" s="31">
        <v>1033</v>
      </c>
      <c r="F44" s="31">
        <v>1042.05</v>
      </c>
      <c r="G44" s="31">
        <v>1039.45</v>
      </c>
      <c r="H44" s="31">
        <v>1039.0999999999999</v>
      </c>
      <c r="I44">
        <f t="shared" si="1"/>
        <v>-4.8348492101483176E-3</v>
      </c>
      <c r="J44">
        <f t="shared" si="3"/>
        <v>4720.6000000000004</v>
      </c>
      <c r="K44">
        <f t="shared" si="4"/>
        <v>-1.0580667005247735E-3</v>
      </c>
    </row>
    <row r="45" spans="1:11" ht="15.6">
      <c r="A45" s="32">
        <v>41668</v>
      </c>
      <c r="B45" s="31">
        <v>1039.45</v>
      </c>
      <c r="C45" s="31">
        <v>1059.9000000000001</v>
      </c>
      <c r="D45" s="31">
        <v>1067</v>
      </c>
      <c r="E45" s="31">
        <v>1031.0999999999999</v>
      </c>
      <c r="F45" s="31">
        <v>1067</v>
      </c>
      <c r="G45" s="31">
        <v>1052.25</v>
      </c>
      <c r="H45" s="31">
        <v>1049.05</v>
      </c>
      <c r="I45">
        <f t="shared" si="1"/>
        <v>1.2314204627447145E-2</v>
      </c>
      <c r="J45">
        <f t="shared" si="3"/>
        <v>4720.6000000000004</v>
      </c>
      <c r="K45">
        <f t="shared" si="4"/>
        <v>0</v>
      </c>
    </row>
    <row r="46" spans="1:11" ht="15.6">
      <c r="A46" s="32">
        <v>41669</v>
      </c>
      <c r="B46" s="31">
        <v>1052.25</v>
      </c>
      <c r="C46" s="31">
        <v>1059.95</v>
      </c>
      <c r="D46" s="31">
        <v>1073.95</v>
      </c>
      <c r="E46" s="31">
        <v>1042.05</v>
      </c>
      <c r="F46" s="31">
        <v>1064.75</v>
      </c>
      <c r="G46" s="31">
        <v>1064.0999999999999</v>
      </c>
      <c r="H46" s="31">
        <v>1061.57</v>
      </c>
      <c r="I46">
        <f t="shared" si="1"/>
        <v>1.1261582323592201E-2</v>
      </c>
      <c r="J46">
        <f t="shared" si="3"/>
        <v>4675.1000000000004</v>
      </c>
      <c r="K46">
        <f t="shared" si="4"/>
        <v>-9.6386052620429652E-3</v>
      </c>
    </row>
    <row r="47" spans="1:11" ht="15.6">
      <c r="A47" s="32">
        <v>41670</v>
      </c>
      <c r="B47" s="31">
        <v>1064.0999999999999</v>
      </c>
      <c r="C47" s="31">
        <v>1061.2</v>
      </c>
      <c r="D47" s="31">
        <v>1074.95</v>
      </c>
      <c r="E47" s="31">
        <v>1048.5</v>
      </c>
      <c r="F47" s="31">
        <v>1069</v>
      </c>
      <c r="G47" s="31">
        <v>1065.4000000000001</v>
      </c>
      <c r="H47" s="31">
        <v>1062.06</v>
      </c>
      <c r="I47">
        <f t="shared" si="1"/>
        <v>1.2216896908185948E-3</v>
      </c>
      <c r="J47">
        <f t="shared" si="3"/>
        <v>4709.1499999999996</v>
      </c>
      <c r="K47">
        <f t="shared" si="4"/>
        <v>7.2832666680924252E-3</v>
      </c>
    </row>
    <row r="48" spans="1:11" ht="15.6">
      <c r="A48" s="32">
        <v>41673</v>
      </c>
      <c r="B48" s="31">
        <v>1065.4000000000001</v>
      </c>
      <c r="C48" s="31">
        <v>1065.4000000000001</v>
      </c>
      <c r="D48" s="31">
        <v>1090</v>
      </c>
      <c r="E48" s="31">
        <v>1050</v>
      </c>
      <c r="F48" s="31">
        <v>1050</v>
      </c>
      <c r="G48" s="31">
        <v>1060.0999999999999</v>
      </c>
      <c r="H48" s="31">
        <v>1069.93</v>
      </c>
      <c r="I48">
        <f t="shared" si="1"/>
        <v>-4.9746574056693804E-3</v>
      </c>
      <c r="J48">
        <f t="shared" si="3"/>
        <v>4648.55</v>
      </c>
      <c r="K48">
        <f t="shared" si="4"/>
        <v>-1.2868564390601134E-2</v>
      </c>
    </row>
    <row r="49" spans="1:11" ht="15.6">
      <c r="A49" s="32">
        <v>41674</v>
      </c>
      <c r="B49" s="31">
        <v>1060.0999999999999</v>
      </c>
      <c r="C49" s="31">
        <v>1040</v>
      </c>
      <c r="D49" s="31">
        <v>1060.45</v>
      </c>
      <c r="E49" s="31">
        <v>1030.2</v>
      </c>
      <c r="F49" s="31">
        <v>1050</v>
      </c>
      <c r="G49" s="31">
        <v>1045.9000000000001</v>
      </c>
      <c r="H49" s="31">
        <v>1042.8800000000001</v>
      </c>
      <c r="I49">
        <f t="shared" si="1"/>
        <v>-1.3394962739364025E-2</v>
      </c>
      <c r="J49">
        <f t="shared" si="3"/>
        <v>4652.5</v>
      </c>
      <c r="K49">
        <f t="shared" si="4"/>
        <v>8.4972733432997494E-4</v>
      </c>
    </row>
    <row r="50" spans="1:11" ht="15.6">
      <c r="A50" s="32">
        <v>41675</v>
      </c>
      <c r="B50" s="31">
        <v>1045.9000000000001</v>
      </c>
      <c r="C50" s="31">
        <v>1050.5999999999999</v>
      </c>
      <c r="D50" s="31">
        <v>1052.3</v>
      </c>
      <c r="E50" s="31">
        <v>1000</v>
      </c>
      <c r="F50" s="31">
        <v>1025</v>
      </c>
      <c r="G50" s="31">
        <v>1026.25</v>
      </c>
      <c r="H50" s="31">
        <v>1000.68</v>
      </c>
      <c r="I50">
        <f t="shared" si="1"/>
        <v>-1.878764700258162E-2</v>
      </c>
      <c r="J50">
        <f t="shared" si="3"/>
        <v>4671.8500000000004</v>
      </c>
      <c r="K50">
        <f t="shared" si="4"/>
        <v>4.1590542718970003E-3</v>
      </c>
    </row>
    <row r="51" spans="1:11" ht="15.6">
      <c r="A51" s="32">
        <v>41676</v>
      </c>
      <c r="B51" s="31">
        <v>1026.25</v>
      </c>
      <c r="C51" s="31">
        <v>1039.95</v>
      </c>
      <c r="D51" s="31">
        <v>1060</v>
      </c>
      <c r="E51" s="31">
        <v>1020</v>
      </c>
      <c r="F51" s="31">
        <v>1026</v>
      </c>
      <c r="G51" s="31">
        <v>1030.3499999999999</v>
      </c>
      <c r="H51" s="31">
        <v>1039.79</v>
      </c>
      <c r="I51">
        <f t="shared" si="1"/>
        <v>3.9951278928136436E-3</v>
      </c>
      <c r="J51">
        <f t="shared" si="3"/>
        <v>4681.3500000000004</v>
      </c>
      <c r="K51">
        <f t="shared" si="4"/>
        <v>2.0334556974217488E-3</v>
      </c>
    </row>
    <row r="52" spans="1:11" ht="15.6">
      <c r="A52" s="32">
        <v>41677</v>
      </c>
      <c r="B52" s="31">
        <v>1030.3499999999999</v>
      </c>
      <c r="C52" s="31">
        <v>1026.8499999999999</v>
      </c>
      <c r="D52" s="31">
        <v>1045</v>
      </c>
      <c r="E52" s="31">
        <v>1015.1</v>
      </c>
      <c r="F52" s="31">
        <v>1030</v>
      </c>
      <c r="G52" s="31">
        <v>1030.1500000000001</v>
      </c>
      <c r="H52" s="31">
        <v>1027.0899999999999</v>
      </c>
      <c r="I52">
        <f t="shared" si="1"/>
        <v>-1.9410879798109626E-4</v>
      </c>
      <c r="J52">
        <f t="shared" si="3"/>
        <v>4701.7</v>
      </c>
      <c r="K52">
        <f t="shared" si="4"/>
        <v>4.3470366454119169E-3</v>
      </c>
    </row>
    <row r="53" spans="1:11" ht="15.6">
      <c r="A53" s="32">
        <v>41680</v>
      </c>
      <c r="B53" s="31">
        <v>1030.1500000000001</v>
      </c>
      <c r="C53" s="31">
        <v>1040</v>
      </c>
      <c r="D53" s="31">
        <v>1054.9000000000001</v>
      </c>
      <c r="E53" s="31">
        <v>1030</v>
      </c>
      <c r="F53" s="31">
        <v>1053</v>
      </c>
      <c r="G53" s="31">
        <v>1049.45</v>
      </c>
      <c r="H53" s="31">
        <v>1041.48</v>
      </c>
      <c r="I53">
        <f t="shared" si="1"/>
        <v>1.8735135659855295E-2</v>
      </c>
      <c r="J53">
        <f t="shared" si="3"/>
        <v>4692.55</v>
      </c>
      <c r="K53">
        <f t="shared" si="4"/>
        <v>-1.9461046004636273E-3</v>
      </c>
    </row>
    <row r="54" spans="1:11" ht="15.6">
      <c r="A54" s="32">
        <v>41681</v>
      </c>
      <c r="B54" s="31">
        <v>1049.45</v>
      </c>
      <c r="C54" s="31">
        <v>1040.05</v>
      </c>
      <c r="D54" s="31">
        <v>1050</v>
      </c>
      <c r="E54" s="31">
        <v>1032.0999999999999</v>
      </c>
      <c r="F54" s="31">
        <v>1033</v>
      </c>
      <c r="G54" s="31">
        <v>1042.5999999999999</v>
      </c>
      <c r="H54" s="31">
        <v>1040.5999999999999</v>
      </c>
      <c r="I54">
        <f t="shared" si="1"/>
        <v>-6.527228548287356E-3</v>
      </c>
      <c r="J54">
        <f t="shared" si="3"/>
        <v>4699.6000000000004</v>
      </c>
      <c r="K54">
        <f t="shared" si="4"/>
        <v>1.5023814344012898E-3</v>
      </c>
    </row>
    <row r="55" spans="1:11" ht="15.6">
      <c r="A55" s="32">
        <v>41682</v>
      </c>
      <c r="B55" s="31">
        <v>1042.5999999999999</v>
      </c>
      <c r="C55" s="31">
        <v>1040.0999999999999</v>
      </c>
      <c r="D55" s="31">
        <v>1042.05</v>
      </c>
      <c r="E55" s="31">
        <v>1030</v>
      </c>
      <c r="F55" s="31">
        <v>1030</v>
      </c>
      <c r="G55" s="31">
        <v>1031.9000000000001</v>
      </c>
      <c r="H55" s="31">
        <v>1033.81</v>
      </c>
      <c r="I55">
        <f t="shared" si="1"/>
        <v>-1.0262804527143454E-2</v>
      </c>
      <c r="J55">
        <f t="shared" si="3"/>
        <v>4711.95</v>
      </c>
      <c r="K55">
        <f t="shared" si="4"/>
        <v>2.6278832241040107E-3</v>
      </c>
    </row>
    <row r="56" spans="1:11" ht="15.6">
      <c r="A56" s="32">
        <v>41683</v>
      </c>
      <c r="B56" s="31">
        <v>1031.9000000000001</v>
      </c>
      <c r="C56" s="31">
        <v>1030</v>
      </c>
      <c r="D56" s="31">
        <v>1037.0999999999999</v>
      </c>
      <c r="E56" s="31">
        <v>1021.25</v>
      </c>
      <c r="F56" s="31">
        <v>1030</v>
      </c>
      <c r="G56" s="31">
        <v>1030.1500000000001</v>
      </c>
      <c r="H56" s="31">
        <v>1029.71</v>
      </c>
      <c r="I56">
        <f t="shared" si="1"/>
        <v>-1.6959007655780178E-3</v>
      </c>
      <c r="J56">
        <f t="shared" si="3"/>
        <v>4650</v>
      </c>
      <c r="K56">
        <f t="shared" si="4"/>
        <v>-1.3147423041415918E-2</v>
      </c>
    </row>
    <row r="57" spans="1:11" ht="15.6">
      <c r="A57" s="32">
        <v>41684</v>
      </c>
      <c r="B57" s="31">
        <v>1030.1500000000001</v>
      </c>
      <c r="C57" s="31">
        <v>1042.95</v>
      </c>
      <c r="D57" s="31">
        <v>1044.2</v>
      </c>
      <c r="E57" s="31">
        <v>1025.3</v>
      </c>
      <c r="F57" s="31">
        <v>1035</v>
      </c>
      <c r="G57" s="31">
        <v>1032.3</v>
      </c>
      <c r="H57" s="31">
        <v>1033.24</v>
      </c>
      <c r="I57">
        <f t="shared" si="1"/>
        <v>2.0870746978594035E-3</v>
      </c>
      <c r="J57">
        <f t="shared" si="3"/>
        <v>4677.8</v>
      </c>
      <c r="K57">
        <f t="shared" si="4"/>
        <v>5.97849462365585E-3</v>
      </c>
    </row>
    <row r="58" spans="1:11" ht="15.6">
      <c r="A58" s="32">
        <v>41687</v>
      </c>
      <c r="B58" s="31">
        <v>1032.3</v>
      </c>
      <c r="C58" s="31">
        <v>1034.4000000000001</v>
      </c>
      <c r="D58" s="31">
        <v>1035</v>
      </c>
      <c r="E58" s="31">
        <v>1010.05</v>
      </c>
      <c r="F58" s="31">
        <v>1010.05</v>
      </c>
      <c r="G58" s="31">
        <v>1019</v>
      </c>
      <c r="H58" s="31">
        <v>1022.93</v>
      </c>
      <c r="I58">
        <f t="shared" si="1"/>
        <v>-1.2883851593529005E-2</v>
      </c>
      <c r="J58">
        <f t="shared" si="3"/>
        <v>4690.45</v>
      </c>
      <c r="K58">
        <f t="shared" si="4"/>
        <v>2.7042626875881659E-3</v>
      </c>
    </row>
    <row r="59" spans="1:11" ht="15.6">
      <c r="A59" s="32">
        <v>41688</v>
      </c>
      <c r="B59" s="31">
        <v>1019</v>
      </c>
      <c r="C59" s="31">
        <v>1017.35</v>
      </c>
      <c r="D59" s="31">
        <v>1025</v>
      </c>
      <c r="E59" s="31">
        <v>976.1</v>
      </c>
      <c r="F59" s="31">
        <v>1020</v>
      </c>
      <c r="G59" s="31">
        <v>1020.8</v>
      </c>
      <c r="H59" s="31">
        <v>1002.78</v>
      </c>
      <c r="I59">
        <f t="shared" si="1"/>
        <v>1.7664376840038631E-3</v>
      </c>
      <c r="J59">
        <f t="shared" si="3"/>
        <v>4731.5</v>
      </c>
      <c r="K59">
        <f t="shared" si="4"/>
        <v>8.7518255178073989E-3</v>
      </c>
    </row>
    <row r="60" spans="1:11" ht="15.6">
      <c r="A60" s="32">
        <v>41689</v>
      </c>
      <c r="B60" s="31">
        <v>1020.8</v>
      </c>
      <c r="C60" s="31">
        <v>1025</v>
      </c>
      <c r="D60" s="31">
        <v>1037</v>
      </c>
      <c r="E60" s="31">
        <v>1005.55</v>
      </c>
      <c r="F60" s="31">
        <v>1030</v>
      </c>
      <c r="G60" s="31">
        <v>1033.3499999999999</v>
      </c>
      <c r="H60" s="31">
        <v>1023.38</v>
      </c>
      <c r="I60">
        <f t="shared" si="1"/>
        <v>1.2294278996865193E-2</v>
      </c>
      <c r="J60">
        <f t="shared" si="3"/>
        <v>4752.8999999999996</v>
      </c>
      <c r="K60">
        <f t="shared" si="4"/>
        <v>4.5228785797315485E-3</v>
      </c>
    </row>
    <row r="61" spans="1:11" ht="15.6">
      <c r="A61" s="32">
        <v>41690</v>
      </c>
      <c r="B61" s="31">
        <v>1033.3499999999999</v>
      </c>
      <c r="C61" s="31">
        <v>1050</v>
      </c>
      <c r="D61" s="31">
        <v>1050</v>
      </c>
      <c r="E61" s="31">
        <v>1024</v>
      </c>
      <c r="F61" s="31">
        <v>1024</v>
      </c>
      <c r="G61" s="31">
        <v>1024</v>
      </c>
      <c r="H61" s="31">
        <v>1029.5899999999999</v>
      </c>
      <c r="I61">
        <f t="shared" si="1"/>
        <v>-9.0482411574005495E-3</v>
      </c>
      <c r="J61">
        <f t="shared" si="3"/>
        <v>4716.3500000000004</v>
      </c>
      <c r="K61">
        <f t="shared" si="4"/>
        <v>-7.6900418691744354E-3</v>
      </c>
    </row>
    <row r="62" spans="1:11" ht="15.6">
      <c r="A62" s="32">
        <v>41691</v>
      </c>
      <c r="B62" s="31">
        <v>1024</v>
      </c>
      <c r="C62" s="31">
        <v>1030</v>
      </c>
      <c r="D62" s="31">
        <v>1032</v>
      </c>
      <c r="E62" s="31">
        <v>1007</v>
      </c>
      <c r="F62" s="31">
        <v>1021</v>
      </c>
      <c r="G62" s="31">
        <v>1021.9</v>
      </c>
      <c r="H62" s="31">
        <v>1021.9</v>
      </c>
      <c r="I62">
        <f t="shared" si="1"/>
        <v>-2.0507812500000222E-3</v>
      </c>
      <c r="J62">
        <f t="shared" si="3"/>
        <v>4762.75</v>
      </c>
      <c r="K62">
        <f t="shared" si="4"/>
        <v>9.8381163399661187E-3</v>
      </c>
    </row>
    <row r="63" spans="1:11" ht="15.6">
      <c r="A63" s="32">
        <v>41694</v>
      </c>
      <c r="B63" s="31">
        <v>1021.9</v>
      </c>
      <c r="C63" s="31">
        <v>1010</v>
      </c>
      <c r="D63" s="31">
        <v>1035</v>
      </c>
      <c r="E63" s="31">
        <v>1010</v>
      </c>
      <c r="F63" s="31">
        <v>1035</v>
      </c>
      <c r="G63" s="31">
        <v>1033.9000000000001</v>
      </c>
      <c r="H63" s="31">
        <v>1030.77</v>
      </c>
      <c r="I63">
        <f t="shared" si="1"/>
        <v>1.1742831979645763E-2</v>
      </c>
      <c r="J63">
        <f t="shared" si="3"/>
        <v>4783.1499999999996</v>
      </c>
      <c r="K63">
        <f t="shared" si="4"/>
        <v>4.2832397249488174E-3</v>
      </c>
    </row>
    <row r="64" spans="1:11" ht="15.6">
      <c r="A64" s="32">
        <v>41695</v>
      </c>
      <c r="B64" s="31">
        <v>1033.9000000000001</v>
      </c>
      <c r="C64" s="31">
        <v>1030.1500000000001</v>
      </c>
      <c r="D64" s="31">
        <v>1051</v>
      </c>
      <c r="E64" s="31">
        <v>1025.0999999999999</v>
      </c>
      <c r="F64" s="31">
        <v>1051</v>
      </c>
      <c r="G64" s="31">
        <v>1049.6500000000001</v>
      </c>
      <c r="H64" s="31">
        <v>1046.25</v>
      </c>
      <c r="I64">
        <f t="shared" si="1"/>
        <v>1.5233581584292555E-2</v>
      </c>
      <c r="J64">
        <f t="shared" si="3"/>
        <v>4793.8999999999996</v>
      </c>
      <c r="K64">
        <f t="shared" si="4"/>
        <v>2.2474728996582094E-3</v>
      </c>
    </row>
    <row r="65" spans="1:11" ht="15.6">
      <c r="A65" s="32">
        <v>41696</v>
      </c>
      <c r="B65" s="31">
        <v>1049.6500000000001</v>
      </c>
      <c r="C65" s="31">
        <v>1040.1500000000001</v>
      </c>
      <c r="D65" s="31">
        <v>1041.8</v>
      </c>
      <c r="E65" s="31">
        <v>1025.0999999999999</v>
      </c>
      <c r="F65" s="31">
        <v>1027</v>
      </c>
      <c r="G65" s="31">
        <v>1029.45</v>
      </c>
      <c r="H65" s="31">
        <v>1030.27</v>
      </c>
      <c r="I65">
        <f t="shared" si="1"/>
        <v>-1.9244510074786891E-2</v>
      </c>
      <c r="J65">
        <f t="shared" si="3"/>
        <v>4816.3999999999996</v>
      </c>
      <c r="K65">
        <f t="shared" si="4"/>
        <v>4.693464611276843E-3</v>
      </c>
    </row>
    <row r="66" spans="1:11" ht="15.6">
      <c r="A66" s="32">
        <v>41698</v>
      </c>
      <c r="B66" s="31">
        <v>1029.45</v>
      </c>
      <c r="C66" s="31">
        <v>1015.5</v>
      </c>
      <c r="D66" s="31">
        <v>1031.4000000000001</v>
      </c>
      <c r="E66" s="31">
        <v>1015.5</v>
      </c>
      <c r="F66" s="31">
        <v>1025</v>
      </c>
      <c r="G66" s="31">
        <v>1025.75</v>
      </c>
      <c r="H66" s="31">
        <v>1027.1500000000001</v>
      </c>
      <c r="I66">
        <f t="shared" si="1"/>
        <v>-3.5941522172033835E-3</v>
      </c>
      <c r="J66">
        <f t="shared" si="3"/>
        <v>4849.5</v>
      </c>
      <c r="K66">
        <f t="shared" si="4"/>
        <v>6.8723527946183971E-3</v>
      </c>
    </row>
    <row r="67" spans="1:11" ht="15.6">
      <c r="A67" s="32">
        <v>41701</v>
      </c>
      <c r="B67" s="31">
        <v>1025.75</v>
      </c>
      <c r="C67" s="31">
        <v>1015</v>
      </c>
      <c r="D67" s="31">
        <v>1030</v>
      </c>
      <c r="E67" s="31">
        <v>1015</v>
      </c>
      <c r="F67" s="31">
        <v>1029.95</v>
      </c>
      <c r="G67" s="31">
        <v>1027</v>
      </c>
      <c r="H67" s="31">
        <v>1026.77</v>
      </c>
      <c r="I67">
        <f t="shared" si="1"/>
        <v>1.2186205215696244E-3</v>
      </c>
      <c r="J67">
        <f t="shared" si="3"/>
        <v>4816.3</v>
      </c>
      <c r="K67">
        <f t="shared" si="4"/>
        <v>-6.8460666048045793E-3</v>
      </c>
    </row>
    <row r="68" spans="1:11" ht="15.6">
      <c r="A68" s="32">
        <v>41702</v>
      </c>
      <c r="B68" s="31">
        <v>1027</v>
      </c>
      <c r="C68" s="31">
        <v>1020.05</v>
      </c>
      <c r="D68" s="31">
        <v>1030</v>
      </c>
      <c r="E68" s="31">
        <v>1018.25</v>
      </c>
      <c r="F68" s="31">
        <v>1021.4</v>
      </c>
      <c r="G68" s="31">
        <v>1027.5</v>
      </c>
      <c r="H68" s="31">
        <v>1020.33</v>
      </c>
      <c r="I68">
        <f t="shared" si="1"/>
        <v>4.8685491723476915E-4</v>
      </c>
      <c r="J68">
        <f t="shared" si="3"/>
        <v>4873.2</v>
      </c>
      <c r="K68">
        <f t="shared" si="4"/>
        <v>1.1814048128231169E-2</v>
      </c>
    </row>
    <row r="69" spans="1:11" ht="15.6">
      <c r="A69" s="32">
        <v>41703</v>
      </c>
      <c r="B69" s="31">
        <v>1027.5</v>
      </c>
      <c r="C69" s="31">
        <v>1030</v>
      </c>
      <c r="D69" s="31">
        <v>1055</v>
      </c>
      <c r="E69" s="31">
        <v>1030</v>
      </c>
      <c r="F69" s="31">
        <v>1049.7</v>
      </c>
      <c r="G69" s="31">
        <v>1047.8</v>
      </c>
      <c r="H69" s="31">
        <v>1046.7</v>
      </c>
      <c r="I69">
        <f t="shared" si="1"/>
        <v>1.9756690997566828E-2</v>
      </c>
      <c r="J69">
        <f t="shared" si="3"/>
        <v>4900.8500000000004</v>
      </c>
      <c r="K69">
        <f t="shared" si="4"/>
        <v>5.6738898465076293E-3</v>
      </c>
    </row>
    <row r="70" spans="1:11" ht="15.6">
      <c r="A70" s="32">
        <v>41704</v>
      </c>
      <c r="B70" s="31">
        <v>1047.8</v>
      </c>
      <c r="C70" s="31">
        <v>1035</v>
      </c>
      <c r="D70" s="31">
        <v>1058</v>
      </c>
      <c r="E70" s="31">
        <v>1035</v>
      </c>
      <c r="F70" s="31">
        <v>1051</v>
      </c>
      <c r="G70" s="31">
        <v>1054.3499999999999</v>
      </c>
      <c r="H70" s="31">
        <v>1053.44</v>
      </c>
      <c r="I70">
        <f t="shared" ref="I70:I133" si="5">G70/G69-1</f>
        <v>6.2511929757587126E-3</v>
      </c>
      <c r="J70">
        <f t="shared" si="3"/>
        <v>4959.1000000000004</v>
      </c>
      <c r="K70">
        <f t="shared" si="4"/>
        <v>1.1885693298101296E-2</v>
      </c>
    </row>
    <row r="71" spans="1:11" ht="15.6">
      <c r="A71" s="32">
        <v>41705</v>
      </c>
      <c r="B71" s="31">
        <v>1054.3499999999999</v>
      </c>
      <c r="C71" s="31">
        <v>1055</v>
      </c>
      <c r="D71" s="31">
        <v>1059.6500000000001</v>
      </c>
      <c r="E71" s="31">
        <v>1033.55</v>
      </c>
      <c r="F71" s="31">
        <v>1050</v>
      </c>
      <c r="G71" s="31">
        <v>1050.55</v>
      </c>
      <c r="H71" s="31">
        <v>1051.9100000000001</v>
      </c>
      <c r="I71">
        <f t="shared" si="5"/>
        <v>-3.6041162801725424E-3</v>
      </c>
      <c r="J71">
        <f t="shared" si="3"/>
        <v>5033.8500000000004</v>
      </c>
      <c r="K71">
        <f t="shared" si="4"/>
        <v>1.5073299590651512E-2</v>
      </c>
    </row>
    <row r="72" spans="1:11" ht="15.6">
      <c r="A72" s="32">
        <v>41708</v>
      </c>
      <c r="B72" s="31">
        <v>1050.55</v>
      </c>
      <c r="C72" s="31">
        <v>1035.05</v>
      </c>
      <c r="D72" s="31">
        <v>1051.3499999999999</v>
      </c>
      <c r="E72" s="31">
        <v>1034</v>
      </c>
      <c r="F72" s="31">
        <v>1049.75</v>
      </c>
      <c r="G72" s="31">
        <v>1036.25</v>
      </c>
      <c r="H72" s="31">
        <v>1037.45</v>
      </c>
      <c r="I72">
        <f t="shared" si="5"/>
        <v>-1.3611917566988652E-2</v>
      </c>
      <c r="J72">
        <f t="shared" si="3"/>
        <v>5046.45</v>
      </c>
      <c r="K72">
        <f t="shared" si="4"/>
        <v>2.5030543222384072E-3</v>
      </c>
    </row>
    <row r="73" spans="1:11" ht="15.6">
      <c r="A73" s="32">
        <v>41709</v>
      </c>
      <c r="B73" s="31">
        <v>1036.25</v>
      </c>
      <c r="C73" s="31">
        <v>1039.05</v>
      </c>
      <c r="D73" s="31">
        <v>1049.95</v>
      </c>
      <c r="E73" s="31">
        <v>1020.15</v>
      </c>
      <c r="F73" s="31">
        <v>1030</v>
      </c>
      <c r="G73" s="31">
        <v>1030</v>
      </c>
      <c r="H73" s="31">
        <v>1028.17</v>
      </c>
      <c r="I73">
        <f t="shared" si="5"/>
        <v>-6.0313630880578506E-3</v>
      </c>
      <c r="J73">
        <f t="shared" si="3"/>
        <v>5026.95</v>
      </c>
      <c r="K73">
        <f t="shared" si="4"/>
        <v>-3.8641024878874886E-3</v>
      </c>
    </row>
    <row r="74" spans="1:11" ht="15.6">
      <c r="A74" s="32">
        <v>41710</v>
      </c>
      <c r="B74" s="31">
        <v>1030</v>
      </c>
      <c r="C74" s="31">
        <v>1021.9</v>
      </c>
      <c r="D74" s="31">
        <v>1024.95</v>
      </c>
      <c r="E74" s="31">
        <v>825.9</v>
      </c>
      <c r="F74" s="31">
        <v>1012</v>
      </c>
      <c r="G74" s="31">
        <v>1013.95</v>
      </c>
      <c r="H74" s="31">
        <v>992.77</v>
      </c>
      <c r="I74">
        <f t="shared" si="5"/>
        <v>-1.5582524271844589E-2</v>
      </c>
      <c r="J74">
        <f t="shared" si="3"/>
        <v>5028.7</v>
      </c>
      <c r="K74">
        <f t="shared" si="4"/>
        <v>3.4812361372194012E-4</v>
      </c>
    </row>
    <row r="75" spans="1:11" ht="15.6">
      <c r="A75" s="32">
        <v>41711</v>
      </c>
      <c r="B75" s="31">
        <v>1013.95</v>
      </c>
      <c r="C75" s="31">
        <v>1015.5</v>
      </c>
      <c r="D75" s="31">
        <v>1029.95</v>
      </c>
      <c r="E75" s="31">
        <v>990</v>
      </c>
      <c r="F75" s="31">
        <v>1018.05</v>
      </c>
      <c r="G75" s="31">
        <v>1023.25</v>
      </c>
      <c r="H75" s="31">
        <v>1012.83</v>
      </c>
      <c r="I75">
        <f t="shared" si="5"/>
        <v>9.1720499038414616E-3</v>
      </c>
      <c r="J75">
        <f t="shared" si="3"/>
        <v>5007.2</v>
      </c>
      <c r="K75">
        <f t="shared" si="4"/>
        <v>-4.2754588661085835E-3</v>
      </c>
    </row>
    <row r="76" spans="1:11" ht="15.6">
      <c r="A76" s="32">
        <v>41712</v>
      </c>
      <c r="B76" s="31">
        <v>1023.25</v>
      </c>
      <c r="C76" s="31">
        <v>1015.05</v>
      </c>
      <c r="D76" s="31">
        <v>1019.55</v>
      </c>
      <c r="E76" s="31">
        <v>1005.05</v>
      </c>
      <c r="F76" s="31">
        <v>1017.1</v>
      </c>
      <c r="G76" s="31">
        <v>1013.3</v>
      </c>
      <c r="H76" s="31">
        <v>1012.95</v>
      </c>
      <c r="I76">
        <f t="shared" si="5"/>
        <v>-9.7239188859028491E-3</v>
      </c>
      <c r="J76">
        <f t="shared" si="3"/>
        <v>5011.55</v>
      </c>
      <c r="K76">
        <f t="shared" si="4"/>
        <v>8.6874900143807388E-4</v>
      </c>
    </row>
    <row r="77" spans="1:11" ht="15.6">
      <c r="A77" s="32">
        <v>41716</v>
      </c>
      <c r="B77" s="31">
        <v>1013.3</v>
      </c>
      <c r="C77" s="31">
        <v>1012.95</v>
      </c>
      <c r="D77" s="31">
        <v>1038.95</v>
      </c>
      <c r="E77" s="31">
        <v>964.85</v>
      </c>
      <c r="F77" s="31">
        <v>1015</v>
      </c>
      <c r="G77" s="31">
        <v>1021.55</v>
      </c>
      <c r="H77" s="31">
        <v>998.64</v>
      </c>
      <c r="I77">
        <f t="shared" si="5"/>
        <v>8.1417151879996652E-3</v>
      </c>
      <c r="J77">
        <f t="shared" si="3"/>
        <v>5035.3999999999996</v>
      </c>
      <c r="K77">
        <f t="shared" si="4"/>
        <v>4.7590066945355503E-3</v>
      </c>
    </row>
    <row r="78" spans="1:11" ht="15.6">
      <c r="A78" s="32">
        <v>41717</v>
      </c>
      <c r="B78" s="31">
        <v>1021.55</v>
      </c>
      <c r="C78" s="31">
        <v>1022</v>
      </c>
      <c r="D78" s="31">
        <v>1036.75</v>
      </c>
      <c r="E78" s="31">
        <v>1015</v>
      </c>
      <c r="F78" s="31">
        <v>1034.95</v>
      </c>
      <c r="G78" s="31">
        <v>1034.8499999999999</v>
      </c>
      <c r="H78" s="31">
        <v>1023.86</v>
      </c>
      <c r="I78">
        <f t="shared" si="5"/>
        <v>1.3019431256424019E-2</v>
      </c>
      <c r="J78">
        <f t="shared" si="3"/>
        <v>5044.2</v>
      </c>
      <c r="K78">
        <f t="shared" si="4"/>
        <v>1.7476268022402763E-3</v>
      </c>
    </row>
    <row r="79" spans="1:11" ht="15.6">
      <c r="A79" s="32">
        <v>41718</v>
      </c>
      <c r="B79" s="31">
        <v>1034.8499999999999</v>
      </c>
      <c r="C79" s="31">
        <v>1036.95</v>
      </c>
      <c r="D79" s="31">
        <v>1037</v>
      </c>
      <c r="E79" s="31">
        <v>1015.2</v>
      </c>
      <c r="F79" s="31">
        <v>1024</v>
      </c>
      <c r="G79" s="31">
        <v>1026.7</v>
      </c>
      <c r="H79" s="31">
        <v>1027.43</v>
      </c>
      <c r="I79">
        <f t="shared" si="5"/>
        <v>-7.8755375175144637E-3</v>
      </c>
      <c r="J79">
        <f t="shared" si="3"/>
        <v>5014.8</v>
      </c>
      <c r="K79">
        <f t="shared" si="4"/>
        <v>-5.828476269775118E-3</v>
      </c>
    </row>
    <row r="80" spans="1:11" ht="15.6">
      <c r="A80" s="32">
        <v>41719</v>
      </c>
      <c r="B80" s="31">
        <v>1026.7</v>
      </c>
      <c r="C80" s="31">
        <v>1031.5999999999999</v>
      </c>
      <c r="D80" s="31">
        <v>1058</v>
      </c>
      <c r="E80" s="31">
        <v>1031.5999999999999</v>
      </c>
      <c r="F80" s="31">
        <v>1058</v>
      </c>
      <c r="G80" s="31">
        <v>1055.3</v>
      </c>
      <c r="H80" s="31">
        <v>1050.95</v>
      </c>
      <c r="I80">
        <f t="shared" si="5"/>
        <v>2.7856238433817015E-2</v>
      </c>
      <c r="J80">
        <f t="shared" si="3"/>
        <v>5031.05</v>
      </c>
      <c r="K80">
        <f t="shared" si="4"/>
        <v>3.2404083911621306E-3</v>
      </c>
    </row>
    <row r="81" spans="1:11" ht="15.6">
      <c r="A81" s="32">
        <v>41720</v>
      </c>
      <c r="B81" s="31">
        <v>1055.3</v>
      </c>
      <c r="C81" s="31">
        <v>1063.45</v>
      </c>
      <c r="D81" s="31">
        <v>1070</v>
      </c>
      <c r="E81" s="31">
        <v>1051</v>
      </c>
      <c r="F81" s="31">
        <v>1070</v>
      </c>
      <c r="G81" s="31">
        <v>1064.25</v>
      </c>
      <c r="H81" s="31">
        <v>1062.25</v>
      </c>
      <c r="I81">
        <f t="shared" si="5"/>
        <v>8.481000663318472E-3</v>
      </c>
      <c r="J81">
        <f t="shared" si="3"/>
        <v>5037.5</v>
      </c>
      <c r="K81">
        <f t="shared" si="4"/>
        <v>1.2820385406624446E-3</v>
      </c>
    </row>
    <row r="82" spans="1:11" ht="15.6">
      <c r="A82" s="32">
        <v>41722</v>
      </c>
      <c r="B82" s="31">
        <v>1064.25</v>
      </c>
      <c r="C82" s="31">
        <v>1060</v>
      </c>
      <c r="D82" s="31">
        <v>1060.05</v>
      </c>
      <c r="E82" s="31">
        <v>1040.05</v>
      </c>
      <c r="F82" s="31">
        <v>1045.05</v>
      </c>
      <c r="G82" s="31">
        <v>1051.95</v>
      </c>
      <c r="H82" s="31">
        <v>1051.47</v>
      </c>
      <c r="I82">
        <f t="shared" si="5"/>
        <v>-1.1557434813248779E-2</v>
      </c>
      <c r="J82">
        <f t="shared" si="3"/>
        <v>5091.2</v>
      </c>
      <c r="K82">
        <f t="shared" si="4"/>
        <v>1.0660049627791546E-2</v>
      </c>
    </row>
    <row r="83" spans="1:11" ht="15.6">
      <c r="A83" s="32">
        <v>41723</v>
      </c>
      <c r="B83" s="31">
        <v>1051.95</v>
      </c>
      <c r="C83" s="31">
        <v>1052.5</v>
      </c>
      <c r="D83" s="31">
        <v>1067.7</v>
      </c>
      <c r="E83" s="31">
        <v>1052.5</v>
      </c>
      <c r="F83" s="31">
        <v>1056.1500000000001</v>
      </c>
      <c r="G83" s="31">
        <v>1061.95</v>
      </c>
      <c r="H83" s="31">
        <v>1061.1500000000001</v>
      </c>
      <c r="I83">
        <f t="shared" si="5"/>
        <v>9.5061552355149015E-3</v>
      </c>
      <c r="J83">
        <f t="shared" si="3"/>
        <v>5102.75</v>
      </c>
      <c r="K83">
        <f t="shared" si="4"/>
        <v>2.2686203645505554E-3</v>
      </c>
    </row>
    <row r="84" spans="1:11" ht="15.6">
      <c r="A84" s="32">
        <v>41724</v>
      </c>
      <c r="B84" s="31">
        <v>1061.95</v>
      </c>
      <c r="C84" s="31">
        <v>1070</v>
      </c>
      <c r="D84" s="31">
        <v>1198</v>
      </c>
      <c r="E84" s="31">
        <v>1060</v>
      </c>
      <c r="F84" s="31">
        <v>1170</v>
      </c>
      <c r="G84" s="31">
        <v>1174.05</v>
      </c>
      <c r="H84" s="31">
        <v>1155.18</v>
      </c>
      <c r="I84">
        <f t="shared" si="5"/>
        <v>0.10556052544846728</v>
      </c>
      <c r="J84">
        <f t="shared" si="3"/>
        <v>5114.7</v>
      </c>
      <c r="K84">
        <f t="shared" si="4"/>
        <v>2.3418744794472257E-3</v>
      </c>
    </row>
    <row r="85" spans="1:11" ht="15.6">
      <c r="A85" s="32">
        <v>41725</v>
      </c>
      <c r="B85" s="31">
        <v>1174.05</v>
      </c>
      <c r="C85" s="31">
        <v>1175</v>
      </c>
      <c r="D85" s="31">
        <v>1175</v>
      </c>
      <c r="E85" s="31">
        <v>1130</v>
      </c>
      <c r="F85" s="31">
        <v>1136</v>
      </c>
      <c r="G85" s="31">
        <v>1151.95</v>
      </c>
      <c r="H85" s="31">
        <v>1155.71</v>
      </c>
      <c r="I85">
        <f t="shared" si="5"/>
        <v>-1.8823729824113067E-2</v>
      </c>
      <c r="J85">
        <f t="shared" si="3"/>
        <v>5146.2</v>
      </c>
      <c r="K85">
        <f t="shared" si="4"/>
        <v>6.1587189864509284E-3</v>
      </c>
    </row>
    <row r="86" spans="1:11" ht="15.6">
      <c r="A86" s="32">
        <v>41726</v>
      </c>
      <c r="B86" s="31">
        <v>1151.95</v>
      </c>
      <c r="C86" s="31">
        <v>1147.25</v>
      </c>
      <c r="D86" s="31">
        <v>1181</v>
      </c>
      <c r="E86" s="31">
        <v>1136</v>
      </c>
      <c r="F86" s="31">
        <v>1161</v>
      </c>
      <c r="G86" s="31">
        <v>1179.95</v>
      </c>
      <c r="H86" s="31">
        <v>1174.1300000000001</v>
      </c>
      <c r="I86">
        <f t="shared" si="5"/>
        <v>2.4306610529970962E-2</v>
      </c>
      <c r="J86">
        <f t="shared" si="3"/>
        <v>5202.1499999999996</v>
      </c>
      <c r="K86">
        <f t="shared" si="4"/>
        <v>1.0872099801795487E-2</v>
      </c>
    </row>
    <row r="87" spans="1:11" ht="15.6">
      <c r="A87" s="32">
        <v>41731</v>
      </c>
      <c r="B87" s="31">
        <v>1170</v>
      </c>
      <c r="C87" s="31">
        <v>1163.95</v>
      </c>
      <c r="D87" s="31">
        <v>1170</v>
      </c>
      <c r="E87" s="31">
        <v>1153.45</v>
      </c>
      <c r="F87" s="31">
        <v>1165.0999999999999</v>
      </c>
      <c r="G87" s="31">
        <v>1166.8499999999999</v>
      </c>
      <c r="H87" s="31">
        <v>1162.57</v>
      </c>
      <c r="I87">
        <f t="shared" si="5"/>
        <v>-1.1102165345989401E-2</v>
      </c>
      <c r="J87">
        <f t="shared" si="3"/>
        <v>5272.4</v>
      </c>
      <c r="K87">
        <f t="shared" si="4"/>
        <v>1.3504031986774745E-2</v>
      </c>
    </row>
    <row r="88" spans="1:11" ht="15.6">
      <c r="A88" s="32">
        <v>41732</v>
      </c>
      <c r="B88" s="31">
        <v>1166.8499999999999</v>
      </c>
      <c r="C88" s="31">
        <v>1166.8499999999999</v>
      </c>
      <c r="D88" s="31">
        <v>1175</v>
      </c>
      <c r="E88" s="31">
        <v>1140.1500000000001</v>
      </c>
      <c r="F88" s="31">
        <v>1146.1500000000001</v>
      </c>
      <c r="G88" s="31">
        <v>1154.55</v>
      </c>
      <c r="H88" s="31">
        <v>1166.8900000000001</v>
      </c>
      <c r="I88">
        <f t="shared" si="5"/>
        <v>-1.0541200668466311E-2</v>
      </c>
      <c r="J88">
        <f t="shared" si="3"/>
        <v>5254.35</v>
      </c>
      <c r="K88">
        <f t="shared" si="4"/>
        <v>-3.4234883544494998E-3</v>
      </c>
    </row>
    <row r="89" spans="1:11" ht="15.6">
      <c r="A89" s="32">
        <v>41733</v>
      </c>
      <c r="B89" s="31">
        <v>1154.55</v>
      </c>
      <c r="C89" s="31">
        <v>1136.3499999999999</v>
      </c>
      <c r="D89" s="31">
        <v>1150</v>
      </c>
      <c r="E89" s="31">
        <v>1136.3499999999999</v>
      </c>
      <c r="F89" s="31">
        <v>1142</v>
      </c>
      <c r="G89" s="31">
        <v>1141.9000000000001</v>
      </c>
      <c r="H89" s="31">
        <v>1145.8599999999999</v>
      </c>
      <c r="I89">
        <f t="shared" si="5"/>
        <v>-1.0956649776969307E-2</v>
      </c>
      <c r="J89">
        <f t="shared" si="3"/>
        <v>5234.5</v>
      </c>
      <c r="K89">
        <f t="shared" si="4"/>
        <v>-3.7778221854273264E-3</v>
      </c>
    </row>
    <row r="90" spans="1:11" ht="15.6">
      <c r="A90" s="32">
        <v>41736</v>
      </c>
      <c r="B90" s="31">
        <v>1141.9000000000001</v>
      </c>
      <c r="C90" s="31">
        <v>1174.95</v>
      </c>
      <c r="D90" s="31">
        <v>1174.95</v>
      </c>
      <c r="E90" s="31">
        <v>1140</v>
      </c>
      <c r="F90" s="31">
        <v>1148</v>
      </c>
      <c r="G90" s="31">
        <v>1141.3</v>
      </c>
      <c r="H90" s="31">
        <v>1148.57</v>
      </c>
      <c r="I90">
        <f t="shared" si="5"/>
        <v>-5.2544005604704402E-4</v>
      </c>
      <c r="J90">
        <f t="shared" si="3"/>
        <v>5234.2</v>
      </c>
      <c r="K90">
        <f t="shared" si="4"/>
        <v>-5.731206418957413E-5</v>
      </c>
    </row>
    <row r="91" spans="1:11" ht="15.6">
      <c r="A91" s="32">
        <v>41738</v>
      </c>
      <c r="B91" s="31">
        <v>1141.3</v>
      </c>
      <c r="C91" s="31">
        <v>1140</v>
      </c>
      <c r="D91" s="31">
        <v>1167.95</v>
      </c>
      <c r="E91" s="31">
        <v>1140</v>
      </c>
      <c r="F91" s="31">
        <v>1152.9000000000001</v>
      </c>
      <c r="G91" s="31">
        <v>1152.1500000000001</v>
      </c>
      <c r="H91" s="31">
        <v>1149.17</v>
      </c>
      <c r="I91">
        <f t="shared" si="5"/>
        <v>9.5067028826778532E-3</v>
      </c>
      <c r="J91">
        <f t="shared" si="3"/>
        <v>5315.25</v>
      </c>
      <c r="K91">
        <f t="shared" si="4"/>
        <v>1.5484696801803643E-2</v>
      </c>
    </row>
    <row r="92" spans="1:11" ht="15.6">
      <c r="A92" s="32">
        <v>41739</v>
      </c>
      <c r="B92" s="31">
        <v>1152.1500000000001</v>
      </c>
      <c r="C92" s="31">
        <v>1152.9000000000001</v>
      </c>
      <c r="D92" s="31">
        <v>1164.75</v>
      </c>
      <c r="E92" s="31">
        <v>1110.05</v>
      </c>
      <c r="F92" s="31">
        <v>1110.55</v>
      </c>
      <c r="G92" s="31">
        <v>1127.25</v>
      </c>
      <c r="H92" s="31">
        <v>1145.23</v>
      </c>
      <c r="I92">
        <f t="shared" si="5"/>
        <v>-2.1611769300872385E-2</v>
      </c>
      <c r="J92">
        <f t="shared" si="3"/>
        <v>5328.4</v>
      </c>
      <c r="K92">
        <f t="shared" si="4"/>
        <v>2.4740134518601575E-3</v>
      </c>
    </row>
    <row r="93" spans="1:11" ht="15.6">
      <c r="A93" s="32">
        <v>41740</v>
      </c>
      <c r="B93" s="31">
        <v>1127.25</v>
      </c>
      <c r="C93" s="31">
        <v>1115</v>
      </c>
      <c r="D93" s="31">
        <v>1139.95</v>
      </c>
      <c r="E93" s="31">
        <v>1115</v>
      </c>
      <c r="F93" s="31">
        <v>1139</v>
      </c>
      <c r="G93" s="31">
        <v>1136.8</v>
      </c>
      <c r="H93" s="31">
        <v>1134.27</v>
      </c>
      <c r="I93">
        <f t="shared" si="5"/>
        <v>8.4719449988910345E-3</v>
      </c>
      <c r="J93">
        <f t="shared" si="3"/>
        <v>5317.7</v>
      </c>
      <c r="K93">
        <f t="shared" si="4"/>
        <v>-2.0081074994369175E-3</v>
      </c>
    </row>
    <row r="94" spans="1:11" ht="15.6">
      <c r="A94" s="32">
        <v>41744</v>
      </c>
      <c r="B94" s="31">
        <v>1136.8</v>
      </c>
      <c r="C94" s="31">
        <v>1136.8</v>
      </c>
      <c r="D94" s="31">
        <v>1136.8</v>
      </c>
      <c r="E94" s="31">
        <v>1090</v>
      </c>
      <c r="F94" s="31">
        <v>1107.25</v>
      </c>
      <c r="G94" s="31">
        <v>1111.55</v>
      </c>
      <c r="H94" s="31">
        <v>1112.02</v>
      </c>
      <c r="I94">
        <f t="shared" si="5"/>
        <v>-2.2211470795214683E-2</v>
      </c>
      <c r="J94">
        <f t="shared" si="3"/>
        <v>5278.15</v>
      </c>
      <c r="K94">
        <f t="shared" si="4"/>
        <v>-7.4374259548301014E-3</v>
      </c>
    </row>
    <row r="95" spans="1:11" ht="15.6">
      <c r="A95" s="32">
        <v>41745</v>
      </c>
      <c r="B95" s="31">
        <v>1111.55</v>
      </c>
      <c r="C95" s="31">
        <v>1127.4000000000001</v>
      </c>
      <c r="D95" s="31">
        <v>1131</v>
      </c>
      <c r="E95" s="31">
        <v>1110.0999999999999</v>
      </c>
      <c r="F95" s="31">
        <v>1130</v>
      </c>
      <c r="G95" s="31">
        <v>1129.8</v>
      </c>
      <c r="H95" s="31">
        <v>1125.55</v>
      </c>
      <c r="I95">
        <f t="shared" si="5"/>
        <v>1.641851468669886E-2</v>
      </c>
      <c r="J95">
        <f t="shared" si="3"/>
        <v>5230.3500000000004</v>
      </c>
      <c r="K95">
        <f t="shared" si="4"/>
        <v>-9.0562034046018924E-3</v>
      </c>
    </row>
    <row r="96" spans="1:11" ht="15.6">
      <c r="A96" s="32">
        <v>41746</v>
      </c>
      <c r="B96" s="31">
        <v>1129.8</v>
      </c>
      <c r="C96" s="31">
        <v>1111</v>
      </c>
      <c r="D96" s="31">
        <v>1152</v>
      </c>
      <c r="E96" s="31">
        <v>1108.7</v>
      </c>
      <c r="F96" s="31">
        <v>1132</v>
      </c>
      <c r="G96" s="31">
        <v>1135.2</v>
      </c>
      <c r="H96" s="31">
        <v>1133.43</v>
      </c>
      <c r="I96">
        <f t="shared" si="5"/>
        <v>4.779607010090281E-3</v>
      </c>
      <c r="J96">
        <f t="shared" si="3"/>
        <v>5310.75</v>
      </c>
      <c r="K96">
        <f t="shared" si="4"/>
        <v>1.5371820241475209E-2</v>
      </c>
    </row>
    <row r="97" spans="1:11" ht="15.6">
      <c r="A97" s="32">
        <v>41750</v>
      </c>
      <c r="B97" s="31">
        <v>1135.2</v>
      </c>
      <c r="C97" s="31">
        <v>1116</v>
      </c>
      <c r="D97" s="31">
        <v>1169.5</v>
      </c>
      <c r="E97" s="31">
        <v>1116</v>
      </c>
      <c r="F97" s="31">
        <v>1165</v>
      </c>
      <c r="G97" s="31">
        <v>1165.7</v>
      </c>
      <c r="H97" s="31">
        <v>1151.67</v>
      </c>
      <c r="I97">
        <f t="shared" si="5"/>
        <v>2.6867512332628518E-2</v>
      </c>
      <c r="J97">
        <f t="shared" si="3"/>
        <v>5347.25</v>
      </c>
      <c r="K97">
        <f t="shared" si="4"/>
        <v>6.8728522336769515E-3</v>
      </c>
    </row>
    <row r="98" spans="1:11" ht="15.6">
      <c r="A98" s="32">
        <v>41751</v>
      </c>
      <c r="B98" s="31">
        <v>1165.7</v>
      </c>
      <c r="C98" s="31">
        <v>1165.0999999999999</v>
      </c>
      <c r="D98" s="31">
        <v>1196</v>
      </c>
      <c r="E98" s="31">
        <v>1165.0999999999999</v>
      </c>
      <c r="F98" s="31">
        <v>1177.5</v>
      </c>
      <c r="G98" s="31">
        <v>1180.3</v>
      </c>
      <c r="H98" s="31">
        <v>1184.08</v>
      </c>
      <c r="I98">
        <f t="shared" si="5"/>
        <v>1.2524663292442284E-2</v>
      </c>
      <c r="J98">
        <f t="shared" si="3"/>
        <v>5346.6</v>
      </c>
      <c r="K98">
        <f t="shared" si="4"/>
        <v>-1.215578100892678E-4</v>
      </c>
    </row>
    <row r="99" spans="1:11" ht="15.6">
      <c r="A99" s="32">
        <v>41752</v>
      </c>
      <c r="B99" s="31">
        <v>1180.3</v>
      </c>
      <c r="C99" s="31">
        <v>1194</v>
      </c>
      <c r="D99" s="31">
        <v>1194.9000000000001</v>
      </c>
      <c r="E99" s="31">
        <v>1150</v>
      </c>
      <c r="F99" s="31">
        <v>1165</v>
      </c>
      <c r="G99" s="31">
        <v>1169.8499999999999</v>
      </c>
      <c r="H99" s="31">
        <v>1169.5899999999999</v>
      </c>
      <c r="I99">
        <f t="shared" si="5"/>
        <v>-8.8536812674744336E-3</v>
      </c>
      <c r="J99">
        <f t="shared" ref="J99:J162" si="6">VLOOKUP(A99,CNXNIFTY,5,FALSE)</f>
        <v>5362.45</v>
      </c>
      <c r="K99">
        <f t="shared" ref="K99:K162" si="7">J99/J98-1</f>
        <v>2.9645008042493703E-3</v>
      </c>
    </row>
    <row r="100" spans="1:11" ht="15.6">
      <c r="A100" s="32">
        <v>41754</v>
      </c>
      <c r="B100" s="31">
        <v>1169.8499999999999</v>
      </c>
      <c r="C100" s="31">
        <v>1156.2</v>
      </c>
      <c r="D100" s="31">
        <v>1160</v>
      </c>
      <c r="E100" s="31">
        <v>1141.0999999999999</v>
      </c>
      <c r="F100" s="31">
        <v>1146</v>
      </c>
      <c r="G100" s="31">
        <v>1146.6500000000001</v>
      </c>
      <c r="H100" s="31">
        <v>1147.71</v>
      </c>
      <c r="I100">
        <f t="shared" si="5"/>
        <v>-1.983160234218051E-2</v>
      </c>
      <c r="J100">
        <f t="shared" si="6"/>
        <v>5328.6</v>
      </c>
      <c r="K100">
        <f t="shared" si="7"/>
        <v>-6.3124131693534924E-3</v>
      </c>
    </row>
    <row r="101" spans="1:11" ht="15.6">
      <c r="A101" s="32">
        <v>41757</v>
      </c>
      <c r="B101" s="31">
        <v>1146.6500000000001</v>
      </c>
      <c r="C101" s="31">
        <v>1156.3</v>
      </c>
      <c r="D101" s="31">
        <v>1179.95</v>
      </c>
      <c r="E101" s="31">
        <v>1156.3</v>
      </c>
      <c r="F101" s="31">
        <v>1179</v>
      </c>
      <c r="G101" s="31">
        <v>1176.55</v>
      </c>
      <c r="H101" s="31">
        <v>1171.6300000000001</v>
      </c>
      <c r="I101">
        <f t="shared" si="5"/>
        <v>2.6075960406401144E-2</v>
      </c>
      <c r="J101">
        <f t="shared" si="6"/>
        <v>5321.5</v>
      </c>
      <c r="K101">
        <f t="shared" si="7"/>
        <v>-1.3324325338738285E-3</v>
      </c>
    </row>
    <row r="102" spans="1:11" ht="15.6">
      <c r="A102" s="32">
        <v>41758</v>
      </c>
      <c r="B102" s="31">
        <v>1176.55</v>
      </c>
      <c r="C102" s="31">
        <v>1175</v>
      </c>
      <c r="D102" s="31">
        <v>1188</v>
      </c>
      <c r="E102" s="31">
        <v>1175</v>
      </c>
      <c r="F102" s="31">
        <v>1185</v>
      </c>
      <c r="G102" s="31">
        <v>1183.55</v>
      </c>
      <c r="H102" s="31">
        <v>1182.51</v>
      </c>
      <c r="I102">
        <f t="shared" si="5"/>
        <v>5.9495984021078474E-3</v>
      </c>
      <c r="J102">
        <f t="shared" si="6"/>
        <v>5286.05</v>
      </c>
      <c r="K102">
        <f t="shared" si="7"/>
        <v>-6.6616555482476025E-3</v>
      </c>
    </row>
    <row r="103" spans="1:11" ht="15.6">
      <c r="A103" s="32">
        <v>41759</v>
      </c>
      <c r="B103" s="31">
        <v>1183.55</v>
      </c>
      <c r="C103" s="31">
        <v>1180</v>
      </c>
      <c r="D103" s="31">
        <v>1330</v>
      </c>
      <c r="E103" s="31">
        <v>1175</v>
      </c>
      <c r="F103" s="31">
        <v>1270</v>
      </c>
      <c r="G103" s="31">
        <v>1258.3</v>
      </c>
      <c r="H103" s="31">
        <v>1248.79</v>
      </c>
      <c r="I103">
        <f t="shared" si="5"/>
        <v>6.3157450044358132E-2</v>
      </c>
      <c r="J103">
        <f t="shared" si="6"/>
        <v>5255.65</v>
      </c>
      <c r="K103">
        <f t="shared" si="7"/>
        <v>-5.7509860860189832E-3</v>
      </c>
    </row>
    <row r="104" spans="1:11" ht="15.6">
      <c r="A104" s="32">
        <v>41761</v>
      </c>
      <c r="B104" s="31">
        <v>1258.3</v>
      </c>
      <c r="C104" s="31">
        <v>1254</v>
      </c>
      <c r="D104" s="31">
        <v>1265</v>
      </c>
      <c r="E104" s="31">
        <v>1212</v>
      </c>
      <c r="F104" s="31">
        <v>1242.6500000000001</v>
      </c>
      <c r="G104" s="31">
        <v>1242.6500000000001</v>
      </c>
      <c r="H104" s="31">
        <v>1242.69</v>
      </c>
      <c r="I104">
        <f t="shared" si="5"/>
        <v>-1.2437415560677012E-2</v>
      </c>
      <c r="J104">
        <f t="shared" si="6"/>
        <v>5260.95</v>
      </c>
      <c r="K104">
        <f t="shared" si="7"/>
        <v>1.0084385375739302E-3</v>
      </c>
    </row>
    <row r="105" spans="1:11" ht="15.6">
      <c r="A105" s="32">
        <v>41764</v>
      </c>
      <c r="B105" s="31">
        <v>1242.6500000000001</v>
      </c>
      <c r="C105" s="31">
        <v>1245</v>
      </c>
      <c r="D105" s="31">
        <v>1254.6500000000001</v>
      </c>
      <c r="E105" s="31">
        <v>1222.05</v>
      </c>
      <c r="F105" s="31">
        <v>1239.95</v>
      </c>
      <c r="G105" s="31">
        <v>1240.05</v>
      </c>
      <c r="H105" s="31">
        <v>1239.42</v>
      </c>
      <c r="I105">
        <f t="shared" si="5"/>
        <v>-2.092302740111962E-3</v>
      </c>
      <c r="J105">
        <f t="shared" si="6"/>
        <v>5260.3</v>
      </c>
      <c r="K105">
        <f t="shared" si="7"/>
        <v>-1.2355182999257419E-4</v>
      </c>
    </row>
    <row r="106" spans="1:11" ht="15.6">
      <c r="A106" s="32">
        <v>41765</v>
      </c>
      <c r="B106" s="31">
        <v>1240.05</v>
      </c>
      <c r="C106" s="31">
        <v>1239.05</v>
      </c>
      <c r="D106" s="31">
        <v>1253.95</v>
      </c>
      <c r="E106" s="31">
        <v>1236.5</v>
      </c>
      <c r="F106" s="31">
        <v>1245</v>
      </c>
      <c r="G106" s="31">
        <v>1242.6500000000001</v>
      </c>
      <c r="H106" s="31">
        <v>1242.6099999999999</v>
      </c>
      <c r="I106">
        <f t="shared" si="5"/>
        <v>2.0966896496110721E-3</v>
      </c>
      <c r="J106">
        <f t="shared" si="6"/>
        <v>5273.1</v>
      </c>
      <c r="K106">
        <f t="shared" si="7"/>
        <v>2.4333212934624093E-3</v>
      </c>
    </row>
    <row r="107" spans="1:11" ht="15.6">
      <c r="A107" s="32">
        <v>41766</v>
      </c>
      <c r="B107" s="31">
        <v>1242.6500000000001</v>
      </c>
      <c r="C107" s="31">
        <v>1236.3499999999999</v>
      </c>
      <c r="D107" s="31">
        <v>1266</v>
      </c>
      <c r="E107" s="31">
        <v>1216.25</v>
      </c>
      <c r="F107" s="31">
        <v>1264</v>
      </c>
      <c r="G107" s="31">
        <v>1260.1500000000001</v>
      </c>
      <c r="H107" s="31">
        <v>1245.69</v>
      </c>
      <c r="I107">
        <f t="shared" si="5"/>
        <v>1.4082806904599066E-2</v>
      </c>
      <c r="J107">
        <f t="shared" si="6"/>
        <v>5232.8500000000004</v>
      </c>
      <c r="K107">
        <f t="shared" si="7"/>
        <v>-7.6330811097836682E-3</v>
      </c>
    </row>
    <row r="108" spans="1:11" ht="15.6">
      <c r="A108" s="32">
        <v>41767</v>
      </c>
      <c r="B108" s="31">
        <v>1260.1500000000001</v>
      </c>
      <c r="C108" s="31">
        <v>1263</v>
      </c>
      <c r="D108" s="31">
        <v>1295</v>
      </c>
      <c r="E108" s="31">
        <v>1260</v>
      </c>
      <c r="F108" s="31">
        <v>1270</v>
      </c>
      <c r="G108" s="31">
        <v>1270.1500000000001</v>
      </c>
      <c r="H108" s="31">
        <v>1274.81</v>
      </c>
      <c r="I108">
        <f t="shared" si="5"/>
        <v>7.9355632266000509E-3</v>
      </c>
      <c r="J108">
        <f t="shared" si="6"/>
        <v>5236.6000000000004</v>
      </c>
      <c r="K108">
        <f t="shared" si="7"/>
        <v>7.1662669482219776E-4</v>
      </c>
    </row>
    <row r="109" spans="1:11" ht="15.6">
      <c r="A109" s="32">
        <v>41768</v>
      </c>
      <c r="B109" s="31">
        <v>1270.1500000000001</v>
      </c>
      <c r="C109" s="31">
        <v>1270</v>
      </c>
      <c r="D109" s="31">
        <v>1283</v>
      </c>
      <c r="E109" s="31">
        <v>1246.5999999999999</v>
      </c>
      <c r="F109" s="31">
        <v>1275</v>
      </c>
      <c r="G109" s="31">
        <v>1275.2</v>
      </c>
      <c r="H109" s="31">
        <v>1273.8599999999999</v>
      </c>
      <c r="I109">
        <f t="shared" si="5"/>
        <v>3.9759083572805665E-3</v>
      </c>
      <c r="J109">
        <f t="shared" si="6"/>
        <v>5375.9</v>
      </c>
      <c r="K109">
        <f t="shared" si="7"/>
        <v>2.6601229805598869E-2</v>
      </c>
    </row>
    <row r="110" spans="1:11" ht="15.6">
      <c r="A110" s="32">
        <v>41771</v>
      </c>
      <c r="B110" s="31">
        <v>1275.2</v>
      </c>
      <c r="C110" s="31">
        <v>1270.05</v>
      </c>
      <c r="D110" s="31">
        <v>1280</v>
      </c>
      <c r="E110" s="31">
        <v>1252</v>
      </c>
      <c r="F110" s="31">
        <v>1277</v>
      </c>
      <c r="G110" s="31">
        <v>1274.05</v>
      </c>
      <c r="H110" s="31">
        <v>1271.1400000000001</v>
      </c>
      <c r="I110">
        <f t="shared" si="5"/>
        <v>-9.0181932245925189E-4</v>
      </c>
      <c r="J110">
        <f t="shared" si="6"/>
        <v>5479.7</v>
      </c>
      <c r="K110">
        <f t="shared" si="7"/>
        <v>1.9308394873416512E-2</v>
      </c>
    </row>
    <row r="111" spans="1:11" ht="15.6">
      <c r="A111" s="32">
        <v>41772</v>
      </c>
      <c r="B111" s="31">
        <v>1274.05</v>
      </c>
      <c r="C111" s="31">
        <v>1260.0999999999999</v>
      </c>
      <c r="D111" s="31">
        <v>1270</v>
      </c>
      <c r="E111" s="31">
        <v>1253</v>
      </c>
      <c r="F111" s="31">
        <v>1270</v>
      </c>
      <c r="G111" s="31">
        <v>1261.2</v>
      </c>
      <c r="H111" s="31">
        <v>1258.74</v>
      </c>
      <c r="I111">
        <f t="shared" si="5"/>
        <v>-1.0085946391428791E-2</v>
      </c>
      <c r="J111">
        <f t="shared" si="6"/>
        <v>5562.55</v>
      </c>
      <c r="K111">
        <f t="shared" si="7"/>
        <v>1.5119440845301924E-2</v>
      </c>
    </row>
    <row r="112" spans="1:11" ht="15.6">
      <c r="A112" s="32">
        <v>41773</v>
      </c>
      <c r="B112" s="31">
        <v>1261.2</v>
      </c>
      <c r="C112" s="31">
        <v>1261</v>
      </c>
      <c r="D112" s="31">
        <v>1274</v>
      </c>
      <c r="E112" s="31">
        <v>1246.0999999999999</v>
      </c>
      <c r="F112" s="31">
        <v>1260.05</v>
      </c>
      <c r="G112" s="31">
        <v>1262.8499999999999</v>
      </c>
      <c r="H112" s="31">
        <v>1260.2</v>
      </c>
      <c r="I112">
        <f t="shared" si="5"/>
        <v>1.3082778306374721E-3</v>
      </c>
      <c r="J112">
        <f t="shared" si="6"/>
        <v>5583.6</v>
      </c>
      <c r="K112">
        <f t="shared" si="7"/>
        <v>3.7842356473201111E-3</v>
      </c>
    </row>
    <row r="113" spans="1:11" ht="15.6">
      <c r="A113" s="32">
        <v>41774</v>
      </c>
      <c r="B113" s="31">
        <v>1262.8499999999999</v>
      </c>
      <c r="C113" s="31">
        <v>1240.05</v>
      </c>
      <c r="D113" s="31">
        <v>1284.8499999999999</v>
      </c>
      <c r="E113" s="31">
        <v>1240.05</v>
      </c>
      <c r="F113" s="31">
        <v>1275</v>
      </c>
      <c r="G113" s="31">
        <v>1275.3</v>
      </c>
      <c r="H113" s="31">
        <v>1259.25</v>
      </c>
      <c r="I113">
        <f t="shared" si="5"/>
        <v>9.8586530466802103E-3</v>
      </c>
      <c r="J113">
        <f t="shared" si="6"/>
        <v>5580.3</v>
      </c>
      <c r="K113">
        <f t="shared" si="7"/>
        <v>-5.9101654846338558E-4</v>
      </c>
    </row>
    <row r="114" spans="1:11" ht="15.6">
      <c r="A114" s="32">
        <v>41775</v>
      </c>
      <c r="B114" s="31">
        <v>1275.3</v>
      </c>
      <c r="C114" s="31">
        <v>1280</v>
      </c>
      <c r="D114" s="31">
        <v>1280</v>
      </c>
      <c r="E114" s="31">
        <v>1241</v>
      </c>
      <c r="F114" s="31">
        <v>1241</v>
      </c>
      <c r="G114" s="31">
        <v>1243</v>
      </c>
      <c r="H114" s="31">
        <v>1258.8</v>
      </c>
      <c r="I114">
        <f t="shared" si="5"/>
        <v>-2.5327373951227083E-2</v>
      </c>
      <c r="J114">
        <f t="shared" si="6"/>
        <v>5656</v>
      </c>
      <c r="K114">
        <f t="shared" si="7"/>
        <v>1.3565578911528098E-2</v>
      </c>
    </row>
    <row r="115" spans="1:11" ht="15.6">
      <c r="A115" s="32">
        <v>41778</v>
      </c>
      <c r="B115" s="31">
        <v>1243</v>
      </c>
      <c r="C115" s="31">
        <v>1231.05</v>
      </c>
      <c r="D115" s="31">
        <v>1299</v>
      </c>
      <c r="E115" s="31">
        <v>1225.25</v>
      </c>
      <c r="F115" s="31">
        <v>1290</v>
      </c>
      <c r="G115" s="31">
        <v>1262.9000000000001</v>
      </c>
      <c r="H115" s="31">
        <v>1252.97</v>
      </c>
      <c r="I115">
        <f t="shared" si="5"/>
        <v>1.6009654062751455E-2</v>
      </c>
      <c r="J115">
        <f t="shared" si="6"/>
        <v>5762.6</v>
      </c>
      <c r="K115">
        <f t="shared" si="7"/>
        <v>1.8847241867044007E-2</v>
      </c>
    </row>
    <row r="116" spans="1:11" ht="15.6">
      <c r="A116" s="32">
        <v>41779</v>
      </c>
      <c r="B116" s="31">
        <v>1262.9000000000001</v>
      </c>
      <c r="C116" s="31">
        <v>1290</v>
      </c>
      <c r="D116" s="31">
        <v>1290</v>
      </c>
      <c r="E116" s="31">
        <v>1251.5999999999999</v>
      </c>
      <c r="F116" s="31">
        <v>1270</v>
      </c>
      <c r="G116" s="31">
        <v>1281.55</v>
      </c>
      <c r="H116" s="31">
        <v>1276.23</v>
      </c>
      <c r="I116">
        <f t="shared" si="5"/>
        <v>1.4767598384670011E-2</v>
      </c>
      <c r="J116">
        <f t="shared" si="6"/>
        <v>5790.95</v>
      </c>
      <c r="K116">
        <f t="shared" si="7"/>
        <v>4.9196543227014722E-3</v>
      </c>
    </row>
    <row r="117" spans="1:11" ht="15.6">
      <c r="A117" s="32">
        <v>41780</v>
      </c>
      <c r="B117" s="31">
        <v>1281.55</v>
      </c>
      <c r="C117" s="31">
        <v>1294.95</v>
      </c>
      <c r="D117" s="31">
        <v>1294.95</v>
      </c>
      <c r="E117" s="31">
        <v>1268.2</v>
      </c>
      <c r="F117" s="31">
        <v>1290</v>
      </c>
      <c r="G117" s="31">
        <v>1287.75</v>
      </c>
      <c r="H117" s="31">
        <v>1285.57</v>
      </c>
      <c r="I117">
        <f t="shared" si="5"/>
        <v>4.8378916156217588E-3</v>
      </c>
      <c r="J117">
        <f t="shared" si="6"/>
        <v>5792.3</v>
      </c>
      <c r="K117">
        <f t="shared" si="7"/>
        <v>2.3312237197692376E-4</v>
      </c>
    </row>
    <row r="118" spans="1:11" ht="15.6">
      <c r="A118" s="32">
        <v>41781</v>
      </c>
      <c r="B118" s="31">
        <v>1287.75</v>
      </c>
      <c r="C118" s="31">
        <v>1275.4000000000001</v>
      </c>
      <c r="D118" s="31">
        <v>1379</v>
      </c>
      <c r="E118" s="31">
        <v>1275.05</v>
      </c>
      <c r="F118" s="31">
        <v>1350</v>
      </c>
      <c r="G118" s="31">
        <v>1361.8</v>
      </c>
      <c r="H118" s="31">
        <v>1340.47</v>
      </c>
      <c r="I118">
        <f t="shared" si="5"/>
        <v>5.750339739856325E-2</v>
      </c>
      <c r="J118">
        <f t="shared" si="6"/>
        <v>5841.3</v>
      </c>
      <c r="K118">
        <f t="shared" si="7"/>
        <v>8.4595065863302121E-3</v>
      </c>
    </row>
    <row r="119" spans="1:11" ht="15.6">
      <c r="A119" s="32">
        <v>41782</v>
      </c>
      <c r="B119" s="31">
        <v>1361.8</v>
      </c>
      <c r="C119" s="31">
        <v>1351.05</v>
      </c>
      <c r="D119" s="31">
        <v>1380</v>
      </c>
      <c r="E119" s="31">
        <v>1325</v>
      </c>
      <c r="F119" s="31">
        <v>1380</v>
      </c>
      <c r="G119" s="31">
        <v>1364.7</v>
      </c>
      <c r="H119" s="31">
        <v>1349.85</v>
      </c>
      <c r="I119">
        <f t="shared" si="5"/>
        <v>2.1295344397123106E-3</v>
      </c>
      <c r="J119">
        <f t="shared" si="6"/>
        <v>5923.65</v>
      </c>
      <c r="K119">
        <f t="shared" si="7"/>
        <v>1.409788916850685E-2</v>
      </c>
    </row>
    <row r="120" spans="1:11" ht="15.6">
      <c r="A120" s="32">
        <v>41785</v>
      </c>
      <c r="B120" s="31">
        <v>1364.7</v>
      </c>
      <c r="C120" s="31">
        <v>1365</v>
      </c>
      <c r="D120" s="31">
        <v>1380</v>
      </c>
      <c r="E120" s="31">
        <v>1364.95</v>
      </c>
      <c r="F120" s="31">
        <v>1365</v>
      </c>
      <c r="G120" s="31">
        <v>1365.6</v>
      </c>
      <c r="H120" s="31">
        <v>1365.48</v>
      </c>
      <c r="I120">
        <f t="shared" si="5"/>
        <v>6.5948560123096911E-4</v>
      </c>
      <c r="J120">
        <f t="shared" si="6"/>
        <v>5883.75</v>
      </c>
      <c r="K120">
        <f t="shared" si="7"/>
        <v>-6.7357119343647298E-3</v>
      </c>
    </row>
    <row r="121" spans="1:11" ht="15.6">
      <c r="A121" s="32">
        <v>41786</v>
      </c>
      <c r="B121" s="31">
        <v>1365.6</v>
      </c>
      <c r="C121" s="31">
        <v>1351.9</v>
      </c>
      <c r="D121" s="31">
        <v>1369.95</v>
      </c>
      <c r="E121" s="31">
        <v>1350</v>
      </c>
      <c r="F121" s="31">
        <v>1350</v>
      </c>
      <c r="G121" s="31">
        <v>1350.15</v>
      </c>
      <c r="H121" s="31">
        <v>1350.81</v>
      </c>
      <c r="I121">
        <f t="shared" si="5"/>
        <v>-1.131370826010536E-2</v>
      </c>
      <c r="J121">
        <f t="shared" si="6"/>
        <v>5844.2</v>
      </c>
      <c r="K121">
        <f t="shared" si="7"/>
        <v>-6.7219035479073597E-3</v>
      </c>
    </row>
    <row r="122" spans="1:11" ht="15.6">
      <c r="A122" s="32">
        <v>41787</v>
      </c>
      <c r="B122" s="31">
        <v>1350.15</v>
      </c>
      <c r="C122" s="31">
        <v>1364.4</v>
      </c>
      <c r="D122" s="31">
        <v>1380</v>
      </c>
      <c r="E122" s="31">
        <v>1350.1</v>
      </c>
      <c r="F122" s="31">
        <v>1360</v>
      </c>
      <c r="G122" s="31">
        <v>1360.05</v>
      </c>
      <c r="H122" s="31">
        <v>1363.76</v>
      </c>
      <c r="I122">
        <f t="shared" si="5"/>
        <v>7.3325186090433814E-3</v>
      </c>
      <c r="J122">
        <f t="shared" si="6"/>
        <v>5861.25</v>
      </c>
      <c r="K122">
        <f t="shared" si="7"/>
        <v>2.9174224016974559E-3</v>
      </c>
    </row>
    <row r="123" spans="1:11" ht="15.6">
      <c r="A123" s="32">
        <v>41788</v>
      </c>
      <c r="B123" s="31">
        <v>1360.05</v>
      </c>
      <c r="C123" s="31">
        <v>1350.05</v>
      </c>
      <c r="D123" s="31">
        <v>1358</v>
      </c>
      <c r="E123" s="31">
        <v>1320.25</v>
      </c>
      <c r="F123" s="31">
        <v>1350</v>
      </c>
      <c r="G123" s="31">
        <v>1340.1</v>
      </c>
      <c r="H123" s="31">
        <v>1341.95</v>
      </c>
      <c r="I123">
        <f t="shared" si="5"/>
        <v>-1.4668578361089701E-2</v>
      </c>
      <c r="J123">
        <f t="shared" si="6"/>
        <v>5796.45</v>
      </c>
      <c r="K123">
        <f t="shared" si="7"/>
        <v>-1.1055662188099835E-2</v>
      </c>
    </row>
    <row r="124" spans="1:11" ht="15.6">
      <c r="A124" s="32">
        <v>41789</v>
      </c>
      <c r="B124" s="31">
        <v>1340.1</v>
      </c>
      <c r="C124" s="31">
        <v>1345.2</v>
      </c>
      <c r="D124" s="31">
        <v>1397.75</v>
      </c>
      <c r="E124" s="31">
        <v>1310</v>
      </c>
      <c r="F124" s="31">
        <v>1352.1</v>
      </c>
      <c r="G124" s="31">
        <v>1358.5</v>
      </c>
      <c r="H124" s="31">
        <v>1355.26</v>
      </c>
      <c r="I124">
        <f t="shared" si="5"/>
        <v>1.3730318632937832E-2</v>
      </c>
      <c r="J124">
        <f t="shared" si="6"/>
        <v>5802.85</v>
      </c>
      <c r="K124">
        <f t="shared" si="7"/>
        <v>1.1041240759430693E-3</v>
      </c>
    </row>
    <row r="125" spans="1:11" ht="15.6">
      <c r="A125" s="32">
        <v>41792</v>
      </c>
      <c r="B125" s="31">
        <v>1358.5</v>
      </c>
      <c r="C125" s="31">
        <v>1354.25</v>
      </c>
      <c r="D125" s="31">
        <v>1395</v>
      </c>
      <c r="E125" s="31">
        <v>1322.3</v>
      </c>
      <c r="F125" s="31">
        <v>1360</v>
      </c>
      <c r="G125" s="31">
        <v>1361.45</v>
      </c>
      <c r="H125" s="31">
        <v>1357.9</v>
      </c>
      <c r="I125">
        <f t="shared" si="5"/>
        <v>2.1715126978285593E-3</v>
      </c>
      <c r="J125">
        <f t="shared" si="6"/>
        <v>5911.7</v>
      </c>
      <c r="K125">
        <f t="shared" si="7"/>
        <v>1.8758024074377211E-2</v>
      </c>
    </row>
    <row r="126" spans="1:11" ht="15.6">
      <c r="A126" s="32">
        <v>41793</v>
      </c>
      <c r="B126" s="31">
        <v>1361.45</v>
      </c>
      <c r="C126" s="31">
        <v>1353.05</v>
      </c>
      <c r="D126" s="31">
        <v>1394</v>
      </c>
      <c r="E126" s="31">
        <v>1340.3</v>
      </c>
      <c r="F126" s="31">
        <v>1361</v>
      </c>
      <c r="G126" s="31">
        <v>1360.05</v>
      </c>
      <c r="H126" s="31">
        <v>1366.09</v>
      </c>
      <c r="I126">
        <f t="shared" si="5"/>
        <v>-1.0283153990231497E-3</v>
      </c>
      <c r="J126">
        <f t="shared" si="6"/>
        <v>5956.85</v>
      </c>
      <c r="K126">
        <f t="shared" si="7"/>
        <v>7.6373970262362256E-3</v>
      </c>
    </row>
    <row r="127" spans="1:11" ht="15.6">
      <c r="A127" s="32">
        <v>41794</v>
      </c>
      <c r="B127" s="31">
        <v>1360.05</v>
      </c>
      <c r="C127" s="31">
        <v>1369.5</v>
      </c>
      <c r="D127" s="31">
        <v>1379.95</v>
      </c>
      <c r="E127" s="31">
        <v>1356.1</v>
      </c>
      <c r="F127" s="31">
        <v>1359.7</v>
      </c>
      <c r="G127" s="31">
        <v>1360.75</v>
      </c>
      <c r="H127" s="31">
        <v>1368.25</v>
      </c>
      <c r="I127">
        <f t="shared" si="5"/>
        <v>5.1468696003831305E-4</v>
      </c>
      <c r="J127">
        <f t="shared" si="6"/>
        <v>5972.85</v>
      </c>
      <c r="K127">
        <f t="shared" si="7"/>
        <v>2.685983363690525E-3</v>
      </c>
    </row>
    <row r="128" spans="1:11" ht="15.6">
      <c r="A128" s="32">
        <v>41795</v>
      </c>
      <c r="B128" s="31">
        <v>1360.75</v>
      </c>
      <c r="C128" s="31">
        <v>1385</v>
      </c>
      <c r="D128" s="31">
        <v>1385</v>
      </c>
      <c r="E128" s="31">
        <v>1346.7</v>
      </c>
      <c r="F128" s="31">
        <v>1355</v>
      </c>
      <c r="G128" s="31">
        <v>1354.9</v>
      </c>
      <c r="H128" s="31">
        <v>1377.41</v>
      </c>
      <c r="I128">
        <f t="shared" si="5"/>
        <v>-4.2990997611610515E-3</v>
      </c>
      <c r="J128">
        <f t="shared" si="6"/>
        <v>6037.65</v>
      </c>
      <c r="K128">
        <f t="shared" si="7"/>
        <v>1.0849092141942185E-2</v>
      </c>
    </row>
    <row r="129" spans="1:11" ht="15.6">
      <c r="A129" s="32">
        <v>41796</v>
      </c>
      <c r="B129" s="31">
        <v>1354.9</v>
      </c>
      <c r="C129" s="31">
        <v>1355</v>
      </c>
      <c r="D129" s="31">
        <v>1390</v>
      </c>
      <c r="E129" s="31">
        <v>1350</v>
      </c>
      <c r="F129" s="31">
        <v>1366.85</v>
      </c>
      <c r="G129" s="31">
        <v>1369.55</v>
      </c>
      <c r="H129" s="31">
        <v>1381.64</v>
      </c>
      <c r="I129">
        <f t="shared" si="5"/>
        <v>1.0812606096390676E-2</v>
      </c>
      <c r="J129">
        <f t="shared" si="6"/>
        <v>6129.95</v>
      </c>
      <c r="K129">
        <f t="shared" si="7"/>
        <v>1.5287404867788013E-2</v>
      </c>
    </row>
    <row r="130" spans="1:11" ht="15.6">
      <c r="A130" s="32">
        <v>41799</v>
      </c>
      <c r="B130" s="31">
        <v>1369.55</v>
      </c>
      <c r="C130" s="31">
        <v>1379.95</v>
      </c>
      <c r="D130" s="31">
        <v>1433</v>
      </c>
      <c r="E130" s="31">
        <v>1379.95</v>
      </c>
      <c r="F130" s="31">
        <v>1382.05</v>
      </c>
      <c r="G130" s="31">
        <v>1384.4</v>
      </c>
      <c r="H130" s="31">
        <v>1394.79</v>
      </c>
      <c r="I130">
        <f t="shared" si="5"/>
        <v>1.084297762038644E-2</v>
      </c>
      <c r="J130">
        <f t="shared" si="6"/>
        <v>6196.7</v>
      </c>
      <c r="K130">
        <f t="shared" si="7"/>
        <v>1.0889158965407653E-2</v>
      </c>
    </row>
    <row r="131" spans="1:11" ht="15.6">
      <c r="A131" s="32">
        <v>41800</v>
      </c>
      <c r="B131" s="31">
        <v>1384.4</v>
      </c>
      <c r="C131" s="31">
        <v>1370.05</v>
      </c>
      <c r="D131" s="31">
        <v>1423.5</v>
      </c>
      <c r="E131" s="31">
        <v>1350.1</v>
      </c>
      <c r="F131" s="31">
        <v>1405</v>
      </c>
      <c r="G131" s="31">
        <v>1404.85</v>
      </c>
      <c r="H131" s="31">
        <v>1387.38</v>
      </c>
      <c r="I131">
        <f t="shared" si="5"/>
        <v>1.477174227101985E-2</v>
      </c>
      <c r="J131">
        <f t="shared" si="6"/>
        <v>6192.3</v>
      </c>
      <c r="K131">
        <f t="shared" si="7"/>
        <v>-7.1005535204216041E-4</v>
      </c>
    </row>
    <row r="132" spans="1:11" ht="15.6">
      <c r="A132" s="32">
        <v>41801</v>
      </c>
      <c r="B132" s="31">
        <v>1404.85</v>
      </c>
      <c r="C132" s="31">
        <v>1404.95</v>
      </c>
      <c r="D132" s="31">
        <v>1409.05</v>
      </c>
      <c r="E132" s="31">
        <v>1381</v>
      </c>
      <c r="F132" s="31">
        <v>1383</v>
      </c>
      <c r="G132" s="31">
        <v>1383.2</v>
      </c>
      <c r="H132" s="31">
        <v>1390.84</v>
      </c>
      <c r="I132">
        <f t="shared" si="5"/>
        <v>-1.5410897960636216E-2</v>
      </c>
      <c r="J132">
        <f t="shared" si="6"/>
        <v>6152.55</v>
      </c>
      <c r="K132">
        <f t="shared" si="7"/>
        <v>-6.4192626326243785E-3</v>
      </c>
    </row>
    <row r="133" spans="1:11" ht="15.6">
      <c r="A133" s="32">
        <v>41802</v>
      </c>
      <c r="B133" s="31">
        <v>1383.2</v>
      </c>
      <c r="C133" s="31">
        <v>1380</v>
      </c>
      <c r="D133" s="31">
        <v>1400</v>
      </c>
      <c r="E133" s="31">
        <v>1356</v>
      </c>
      <c r="F133" s="31">
        <v>1364</v>
      </c>
      <c r="G133" s="31">
        <v>1365.4</v>
      </c>
      <c r="H133" s="31">
        <v>1371.82</v>
      </c>
      <c r="I133">
        <f t="shared" si="5"/>
        <v>-1.2868710237131209E-2</v>
      </c>
      <c r="J133">
        <f t="shared" si="6"/>
        <v>6168.8</v>
      </c>
      <c r="K133">
        <f t="shared" si="7"/>
        <v>2.6411812988109684E-3</v>
      </c>
    </row>
    <row r="134" spans="1:11" ht="15.6">
      <c r="A134" s="32">
        <v>41803</v>
      </c>
      <c r="B134" s="31">
        <v>1365.4</v>
      </c>
      <c r="C134" s="31">
        <v>1389.95</v>
      </c>
      <c r="D134" s="31">
        <v>1389.95</v>
      </c>
      <c r="E134" s="31">
        <v>1181.5999999999999</v>
      </c>
      <c r="F134" s="31">
        <v>1340</v>
      </c>
      <c r="G134" s="31">
        <v>1332.35</v>
      </c>
      <c r="H134" s="31">
        <v>1294.57</v>
      </c>
      <c r="I134">
        <f t="shared" ref="I134:I197" si="8">G134/G133-1</f>
        <v>-2.4205361066354292E-2</v>
      </c>
      <c r="J134">
        <f t="shared" si="6"/>
        <v>6057.5</v>
      </c>
      <c r="K134">
        <f t="shared" si="7"/>
        <v>-1.8042406951108814E-2</v>
      </c>
    </row>
    <row r="135" spans="1:11" ht="15.6">
      <c r="A135" s="32">
        <v>41806</v>
      </c>
      <c r="B135" s="31">
        <v>1332.35</v>
      </c>
      <c r="C135" s="31">
        <v>1332.4</v>
      </c>
      <c r="D135" s="31">
        <v>1344.9</v>
      </c>
      <c r="E135" s="31">
        <v>1331.95</v>
      </c>
      <c r="F135" s="31">
        <v>1340</v>
      </c>
      <c r="G135" s="31">
        <v>1340.05</v>
      </c>
      <c r="H135" s="31">
        <v>1334.21</v>
      </c>
      <c r="I135">
        <f t="shared" si="8"/>
        <v>5.7792622058767673E-3</v>
      </c>
      <c r="J135">
        <f t="shared" si="6"/>
        <v>6056.7</v>
      </c>
      <c r="K135">
        <f t="shared" si="7"/>
        <v>-1.3206768468843055E-4</v>
      </c>
    </row>
    <row r="136" spans="1:11" ht="15.6">
      <c r="A136" s="32">
        <v>41807</v>
      </c>
      <c r="B136" s="31">
        <v>1340.05</v>
      </c>
      <c r="C136" s="31">
        <v>1344</v>
      </c>
      <c r="D136" s="31">
        <v>1370</v>
      </c>
      <c r="E136" s="31">
        <v>1330</v>
      </c>
      <c r="F136" s="31">
        <v>1369.95</v>
      </c>
      <c r="G136" s="31">
        <v>1360.1</v>
      </c>
      <c r="H136" s="31">
        <v>1347.55</v>
      </c>
      <c r="I136">
        <f t="shared" si="8"/>
        <v>1.4962128278795506E-2</v>
      </c>
      <c r="J136">
        <f t="shared" si="6"/>
        <v>6139.35</v>
      </c>
      <c r="K136">
        <f t="shared" si="7"/>
        <v>1.3646044875922581E-2</v>
      </c>
    </row>
    <row r="137" spans="1:11" ht="15.6">
      <c r="A137" s="32">
        <v>41808</v>
      </c>
      <c r="B137" s="31">
        <v>1360.1</v>
      </c>
      <c r="C137" s="31">
        <v>1353.45</v>
      </c>
      <c r="D137" s="31">
        <v>1379.95</v>
      </c>
      <c r="E137" s="31">
        <v>1348.1</v>
      </c>
      <c r="F137" s="31">
        <v>1365</v>
      </c>
      <c r="G137" s="31">
        <v>1367.5</v>
      </c>
      <c r="H137" s="31">
        <v>1357.91</v>
      </c>
      <c r="I137">
        <f t="shared" si="8"/>
        <v>5.4407764134991599E-3</v>
      </c>
      <c r="J137">
        <f t="shared" si="6"/>
        <v>6084.85</v>
      </c>
      <c r="K137">
        <f t="shared" si="7"/>
        <v>-8.8771612630001995E-3</v>
      </c>
    </row>
    <row r="138" spans="1:11" ht="15.6">
      <c r="A138" s="32">
        <v>41809</v>
      </c>
      <c r="B138" s="31">
        <v>1367.5</v>
      </c>
      <c r="C138" s="31">
        <v>1345.35</v>
      </c>
      <c r="D138" s="31">
        <v>1369.95</v>
      </c>
      <c r="E138" s="31">
        <v>1332.3</v>
      </c>
      <c r="F138" s="31">
        <v>1369.95</v>
      </c>
      <c r="G138" s="31">
        <v>1365.2</v>
      </c>
      <c r="H138" s="31">
        <v>1357.25</v>
      </c>
      <c r="I138">
        <f t="shared" si="8"/>
        <v>-1.6819012797074651E-3</v>
      </c>
      <c r="J138">
        <f t="shared" si="6"/>
        <v>6064.75</v>
      </c>
      <c r="K138">
        <f t="shared" si="7"/>
        <v>-3.3032860300583611E-3</v>
      </c>
    </row>
    <row r="139" spans="1:11" ht="15.6">
      <c r="A139" s="32">
        <v>41810</v>
      </c>
      <c r="B139" s="31">
        <v>1365.2</v>
      </c>
      <c r="C139" s="31">
        <v>1364.1</v>
      </c>
      <c r="D139" s="31">
        <v>1375</v>
      </c>
      <c r="E139" s="31">
        <v>1351</v>
      </c>
      <c r="F139" s="31">
        <v>1356</v>
      </c>
      <c r="G139" s="31">
        <v>1356.8</v>
      </c>
      <c r="H139" s="31">
        <v>1359.68</v>
      </c>
      <c r="I139">
        <f t="shared" si="8"/>
        <v>-6.1529446234984686E-3</v>
      </c>
      <c r="J139">
        <f t="shared" si="6"/>
        <v>6038.6</v>
      </c>
      <c r="K139">
        <f t="shared" si="7"/>
        <v>-4.3118018055153806E-3</v>
      </c>
    </row>
    <row r="140" spans="1:11" ht="15.6">
      <c r="A140" s="32">
        <v>41813</v>
      </c>
      <c r="B140" s="31">
        <v>1356.8</v>
      </c>
      <c r="C140" s="31">
        <v>1340</v>
      </c>
      <c r="D140" s="31">
        <v>1375</v>
      </c>
      <c r="E140" s="31">
        <v>1336.8</v>
      </c>
      <c r="F140" s="31">
        <v>1375</v>
      </c>
      <c r="G140" s="31">
        <v>1369.65</v>
      </c>
      <c r="H140" s="31">
        <v>1366.2</v>
      </c>
      <c r="I140">
        <f t="shared" si="8"/>
        <v>9.4708136792454045E-3</v>
      </c>
      <c r="J140">
        <f t="shared" si="6"/>
        <v>6037.95</v>
      </c>
      <c r="K140">
        <f t="shared" si="7"/>
        <v>-1.0764084390435524E-4</v>
      </c>
    </row>
    <row r="141" spans="1:11" ht="15.6">
      <c r="A141" s="32">
        <v>41814</v>
      </c>
      <c r="B141" s="31">
        <v>1369.65</v>
      </c>
      <c r="C141" s="31">
        <v>1352.15</v>
      </c>
      <c r="D141" s="31">
        <v>1368.9</v>
      </c>
      <c r="E141" s="31">
        <v>1345.1</v>
      </c>
      <c r="F141" s="31">
        <v>1345.1</v>
      </c>
      <c r="G141" s="31">
        <v>1349.1</v>
      </c>
      <c r="H141" s="31">
        <v>1354.71</v>
      </c>
      <c r="I141">
        <f t="shared" si="8"/>
        <v>-1.5003833096046582E-2</v>
      </c>
      <c r="J141">
        <f t="shared" si="6"/>
        <v>6113.85</v>
      </c>
      <c r="K141">
        <f t="shared" si="7"/>
        <v>1.2570491640374826E-2</v>
      </c>
    </row>
    <row r="142" spans="1:11" ht="15.6">
      <c r="A142" s="32">
        <v>41815</v>
      </c>
      <c r="B142" s="31">
        <v>1349.1</v>
      </c>
      <c r="C142" s="31">
        <v>1346.3</v>
      </c>
      <c r="D142" s="31">
        <v>1368.65</v>
      </c>
      <c r="E142" s="31">
        <v>1346.3</v>
      </c>
      <c r="F142" s="31">
        <v>1360</v>
      </c>
      <c r="G142" s="31">
        <v>1363</v>
      </c>
      <c r="H142" s="31">
        <v>1356.8</v>
      </c>
      <c r="I142">
        <f t="shared" si="8"/>
        <v>1.0303165073011655E-2</v>
      </c>
      <c r="J142">
        <f t="shared" si="6"/>
        <v>6115.15</v>
      </c>
      <c r="K142">
        <f t="shared" si="7"/>
        <v>2.1263197494203467E-4</v>
      </c>
    </row>
    <row r="143" spans="1:11" ht="15.6">
      <c r="A143" s="32">
        <v>41816</v>
      </c>
      <c r="B143" s="31">
        <v>1363</v>
      </c>
      <c r="C143" s="31">
        <v>1374.9</v>
      </c>
      <c r="D143" s="31">
        <v>1374.9</v>
      </c>
      <c r="E143" s="31">
        <v>1352</v>
      </c>
      <c r="F143" s="31">
        <v>1369.95</v>
      </c>
      <c r="G143" s="31">
        <v>1365.8</v>
      </c>
      <c r="H143" s="31">
        <v>1354.35</v>
      </c>
      <c r="I143">
        <f t="shared" si="8"/>
        <v>2.0542920029347211E-3</v>
      </c>
      <c r="J143">
        <f t="shared" si="6"/>
        <v>6065.8</v>
      </c>
      <c r="K143">
        <f t="shared" si="7"/>
        <v>-8.0701209291675902E-3</v>
      </c>
    </row>
    <row r="144" spans="1:11" ht="15.6">
      <c r="A144" s="32">
        <v>41817</v>
      </c>
      <c r="B144" s="31">
        <v>1365.8</v>
      </c>
      <c r="C144" s="31">
        <v>1358.7</v>
      </c>
      <c r="D144" s="31">
        <v>1395</v>
      </c>
      <c r="E144" s="31">
        <v>1358</v>
      </c>
      <c r="F144" s="31">
        <v>1367.55</v>
      </c>
      <c r="G144" s="31">
        <v>1384.55</v>
      </c>
      <c r="H144" s="31">
        <v>1384.08</v>
      </c>
      <c r="I144">
        <f t="shared" si="8"/>
        <v>1.3728217894274364E-2</v>
      </c>
      <c r="J144">
        <f t="shared" si="6"/>
        <v>6082.1</v>
      </c>
      <c r="K144">
        <f t="shared" si="7"/>
        <v>2.687197072109182E-3</v>
      </c>
    </row>
    <row r="145" spans="1:11" ht="15.6">
      <c r="A145" s="32">
        <v>41820</v>
      </c>
      <c r="B145" s="31">
        <v>1384.55</v>
      </c>
      <c r="C145" s="31">
        <v>1371.05</v>
      </c>
      <c r="D145" s="31">
        <v>1455</v>
      </c>
      <c r="E145" s="31">
        <v>1352</v>
      </c>
      <c r="F145" s="31">
        <v>1427</v>
      </c>
      <c r="G145" s="31">
        <v>1444.6</v>
      </c>
      <c r="H145" s="31">
        <v>1409.56</v>
      </c>
      <c r="I145">
        <f t="shared" si="8"/>
        <v>4.3371492542703338E-2</v>
      </c>
      <c r="J145">
        <f t="shared" si="6"/>
        <v>6174.2</v>
      </c>
      <c r="K145">
        <f t="shared" si="7"/>
        <v>1.5142796073724485E-2</v>
      </c>
    </row>
    <row r="146" spans="1:11" ht="15.6">
      <c r="A146" s="32">
        <v>41821</v>
      </c>
      <c r="B146" s="31">
        <v>1444.6</v>
      </c>
      <c r="C146" s="31">
        <v>1427</v>
      </c>
      <c r="D146" s="31">
        <v>1509.9</v>
      </c>
      <c r="E146" s="31">
        <v>1407</v>
      </c>
      <c r="F146" s="31">
        <v>1492.5</v>
      </c>
      <c r="G146" s="31">
        <v>1500.15</v>
      </c>
      <c r="H146" s="31">
        <v>1478.14</v>
      </c>
      <c r="I146">
        <f t="shared" si="8"/>
        <v>3.8453551156029553E-2</v>
      </c>
      <c r="J146">
        <f t="shared" si="6"/>
        <v>6199.9</v>
      </c>
      <c r="K146">
        <f t="shared" si="7"/>
        <v>4.1624825888373351E-3</v>
      </c>
    </row>
    <row r="147" spans="1:11" ht="15.6">
      <c r="A147" s="32">
        <v>41822</v>
      </c>
      <c r="B147" s="31">
        <v>1500.15</v>
      </c>
      <c r="C147" s="31">
        <v>1500.15</v>
      </c>
      <c r="D147" s="31">
        <v>1509</v>
      </c>
      <c r="E147" s="31">
        <v>1455.1</v>
      </c>
      <c r="F147" s="31">
        <v>1480</v>
      </c>
      <c r="G147" s="31">
        <v>1489.45</v>
      </c>
      <c r="H147" s="31">
        <v>1482.11</v>
      </c>
      <c r="I147">
        <f t="shared" si="8"/>
        <v>-7.1326200713262011E-3</v>
      </c>
      <c r="J147">
        <f t="shared" si="6"/>
        <v>6276.9</v>
      </c>
      <c r="K147">
        <f t="shared" si="7"/>
        <v>1.2419555154115303E-2</v>
      </c>
    </row>
    <row r="148" spans="1:11" ht="15.6">
      <c r="A148" s="32">
        <v>41823</v>
      </c>
      <c r="B148" s="31">
        <v>1489.45</v>
      </c>
      <c r="C148" s="31">
        <v>1489.7</v>
      </c>
      <c r="D148" s="31">
        <v>1628.25</v>
      </c>
      <c r="E148" s="31">
        <v>1489.7</v>
      </c>
      <c r="F148" s="31">
        <v>1622.05</v>
      </c>
      <c r="G148" s="31">
        <v>1598.45</v>
      </c>
      <c r="H148" s="31">
        <v>1565.99</v>
      </c>
      <c r="I148">
        <f t="shared" si="8"/>
        <v>7.3181375675585025E-2</v>
      </c>
      <c r="J148">
        <f t="shared" si="6"/>
        <v>6267.2</v>
      </c>
      <c r="K148">
        <f t="shared" si="7"/>
        <v>-1.5453488186844E-3</v>
      </c>
    </row>
    <row r="149" spans="1:11" ht="15.6">
      <c r="A149" s="32">
        <v>41824</v>
      </c>
      <c r="B149" s="31">
        <v>1598.45</v>
      </c>
      <c r="C149" s="31">
        <v>1620</v>
      </c>
      <c r="D149" s="31">
        <v>1668</v>
      </c>
      <c r="E149" s="31">
        <v>1580.3</v>
      </c>
      <c r="F149" s="31">
        <v>1649</v>
      </c>
      <c r="G149" s="31">
        <v>1654.2</v>
      </c>
      <c r="H149" s="31">
        <v>1631.76</v>
      </c>
      <c r="I149">
        <f t="shared" si="8"/>
        <v>3.4877537614564025E-2</v>
      </c>
      <c r="J149">
        <f t="shared" si="6"/>
        <v>6297.6</v>
      </c>
      <c r="K149">
        <f t="shared" si="7"/>
        <v>4.8506510084249665E-3</v>
      </c>
    </row>
    <row r="150" spans="1:11" ht="15.6">
      <c r="A150" s="32">
        <v>41827</v>
      </c>
      <c r="B150" s="31">
        <v>1654.2</v>
      </c>
      <c r="C150" s="31">
        <v>1665</v>
      </c>
      <c r="D150" s="31">
        <v>1679.9</v>
      </c>
      <c r="E150" s="31">
        <v>1585.05</v>
      </c>
      <c r="F150" s="31">
        <v>1605</v>
      </c>
      <c r="G150" s="31">
        <v>1600.35</v>
      </c>
      <c r="H150" s="31">
        <v>1639.36</v>
      </c>
      <c r="I150">
        <f t="shared" si="8"/>
        <v>-3.2553500181356609E-2</v>
      </c>
      <c r="J150">
        <f t="shared" si="6"/>
        <v>6322</v>
      </c>
      <c r="K150">
        <f t="shared" si="7"/>
        <v>3.8744918699187281E-3</v>
      </c>
    </row>
    <row r="151" spans="1:11" ht="15.6">
      <c r="A151" s="32">
        <v>41828</v>
      </c>
      <c r="B151" s="31">
        <v>1600.35</v>
      </c>
      <c r="C151" s="31">
        <v>1600</v>
      </c>
      <c r="D151" s="31">
        <v>1619.95</v>
      </c>
      <c r="E151" s="31">
        <v>1560.1</v>
      </c>
      <c r="F151" s="31">
        <v>1598</v>
      </c>
      <c r="G151" s="31">
        <v>1571.3</v>
      </c>
      <c r="H151" s="31">
        <v>1597.31</v>
      </c>
      <c r="I151">
        <f t="shared" si="8"/>
        <v>-1.8152279188927367E-2</v>
      </c>
      <c r="J151">
        <f t="shared" si="6"/>
        <v>6152.3</v>
      </c>
      <c r="K151">
        <f t="shared" si="7"/>
        <v>-2.6842771274912969E-2</v>
      </c>
    </row>
    <row r="152" spans="1:11" ht="15.6">
      <c r="A152" s="32">
        <v>41829</v>
      </c>
      <c r="B152" s="31">
        <v>1571.3</v>
      </c>
      <c r="C152" s="31">
        <v>1570.1</v>
      </c>
      <c r="D152" s="31">
        <v>1600.05</v>
      </c>
      <c r="E152" s="31">
        <v>1554</v>
      </c>
      <c r="F152" s="31">
        <v>1555.05</v>
      </c>
      <c r="G152" s="31">
        <v>1564.75</v>
      </c>
      <c r="H152" s="31">
        <v>1574.6</v>
      </c>
      <c r="I152">
        <f t="shared" si="8"/>
        <v>-4.1685228791445983E-3</v>
      </c>
      <c r="J152">
        <f t="shared" si="6"/>
        <v>6104</v>
      </c>
      <c r="K152">
        <f t="shared" si="7"/>
        <v>-7.8507224940266296E-3</v>
      </c>
    </row>
    <row r="153" spans="1:11" ht="15.6">
      <c r="A153" s="32">
        <v>41830</v>
      </c>
      <c r="B153" s="31">
        <v>1564.75</v>
      </c>
      <c r="C153" s="31">
        <v>1545.1</v>
      </c>
      <c r="D153" s="31">
        <v>1589.9</v>
      </c>
      <c r="E153" s="31">
        <v>1531.55</v>
      </c>
      <c r="F153" s="31">
        <v>1570</v>
      </c>
      <c r="G153" s="31">
        <v>1574.35</v>
      </c>
      <c r="H153" s="31">
        <v>1560.06</v>
      </c>
      <c r="I153">
        <f t="shared" si="8"/>
        <v>6.1351653618788582E-3</v>
      </c>
      <c r="J153">
        <f t="shared" si="6"/>
        <v>6105.2</v>
      </c>
      <c r="K153">
        <f t="shared" si="7"/>
        <v>1.965923984272866E-4</v>
      </c>
    </row>
    <row r="154" spans="1:11" ht="15.6">
      <c r="A154" s="32">
        <v>41831</v>
      </c>
      <c r="B154" s="31">
        <v>1574.35</v>
      </c>
      <c r="C154" s="31">
        <v>1570</v>
      </c>
      <c r="D154" s="31">
        <v>1585</v>
      </c>
      <c r="E154" s="31">
        <v>1545.1</v>
      </c>
      <c r="F154" s="31">
        <v>1550</v>
      </c>
      <c r="G154" s="31">
        <v>1559.55</v>
      </c>
      <c r="H154" s="31">
        <v>1566.17</v>
      </c>
      <c r="I154">
        <f t="shared" si="8"/>
        <v>-9.4007050528789327E-3</v>
      </c>
      <c r="J154">
        <f t="shared" si="6"/>
        <v>5991.7</v>
      </c>
      <c r="K154">
        <f t="shared" si="7"/>
        <v>-1.8590709559064389E-2</v>
      </c>
    </row>
    <row r="155" spans="1:11" ht="15.6">
      <c r="A155" s="32">
        <v>41834</v>
      </c>
      <c r="B155" s="31">
        <v>1559.55</v>
      </c>
      <c r="C155" s="31">
        <v>1569.9</v>
      </c>
      <c r="D155" s="31">
        <v>1569.95</v>
      </c>
      <c r="E155" s="31">
        <v>1520.05</v>
      </c>
      <c r="F155" s="31">
        <v>1526</v>
      </c>
      <c r="G155" s="31">
        <v>1526.1</v>
      </c>
      <c r="H155" s="31">
        <v>1528.64</v>
      </c>
      <c r="I155">
        <f t="shared" si="8"/>
        <v>-2.1448494758103287E-2</v>
      </c>
      <c r="J155">
        <f t="shared" si="6"/>
        <v>5990.7</v>
      </c>
      <c r="K155">
        <f t="shared" si="7"/>
        <v>-1.6689754159926462E-4</v>
      </c>
    </row>
    <row r="156" spans="1:11" ht="15.6">
      <c r="A156" s="32">
        <v>41835</v>
      </c>
      <c r="B156" s="31">
        <v>1526.1</v>
      </c>
      <c r="C156" s="31">
        <v>1556.6</v>
      </c>
      <c r="D156" s="31">
        <v>1558</v>
      </c>
      <c r="E156" s="31">
        <v>1530.65</v>
      </c>
      <c r="F156" s="31">
        <v>1531.05</v>
      </c>
      <c r="G156" s="31">
        <v>1549.5</v>
      </c>
      <c r="H156" s="31">
        <v>1548.81</v>
      </c>
      <c r="I156">
        <f t="shared" si="8"/>
        <v>1.5333202280322533E-2</v>
      </c>
      <c r="J156">
        <f t="shared" si="6"/>
        <v>6067.35</v>
      </c>
      <c r="K156">
        <f t="shared" si="7"/>
        <v>1.2794831989583866E-2</v>
      </c>
    </row>
    <row r="157" spans="1:11" ht="15.6">
      <c r="A157" s="32">
        <v>41836</v>
      </c>
      <c r="B157" s="31">
        <v>1549.5</v>
      </c>
      <c r="C157" s="31">
        <v>1557.95</v>
      </c>
      <c r="D157" s="31">
        <v>1567</v>
      </c>
      <c r="E157" s="31">
        <v>1525.6</v>
      </c>
      <c r="F157" s="31">
        <v>1549</v>
      </c>
      <c r="G157" s="31">
        <v>1544.1</v>
      </c>
      <c r="H157" s="31">
        <v>1550.22</v>
      </c>
      <c r="I157">
        <f t="shared" si="8"/>
        <v>-3.4849951597289985E-3</v>
      </c>
      <c r="J157">
        <f t="shared" si="6"/>
        <v>6147.9</v>
      </c>
      <c r="K157">
        <f t="shared" si="7"/>
        <v>1.3275977156419039E-2</v>
      </c>
    </row>
    <row r="158" spans="1:11" ht="15.6">
      <c r="A158" s="32">
        <v>41837</v>
      </c>
      <c r="B158" s="31">
        <v>1544.1</v>
      </c>
      <c r="C158" s="31">
        <v>1531</v>
      </c>
      <c r="D158" s="31">
        <v>1619.55</v>
      </c>
      <c r="E158" s="31">
        <v>1531</v>
      </c>
      <c r="F158" s="31">
        <v>1560</v>
      </c>
      <c r="G158" s="31">
        <v>1582.7</v>
      </c>
      <c r="H158" s="31">
        <v>1590.9</v>
      </c>
      <c r="I158">
        <f t="shared" si="8"/>
        <v>2.4998380933877407E-2</v>
      </c>
      <c r="J158">
        <f t="shared" si="6"/>
        <v>6179.45</v>
      </c>
      <c r="K158">
        <f t="shared" si="7"/>
        <v>5.1318336342491833E-3</v>
      </c>
    </row>
    <row r="159" spans="1:11" ht="15.6">
      <c r="A159" s="32">
        <v>41838</v>
      </c>
      <c r="B159" s="31">
        <v>1582.7</v>
      </c>
      <c r="C159" s="31">
        <v>1599.75</v>
      </c>
      <c r="D159" s="31">
        <v>1600</v>
      </c>
      <c r="E159" s="31">
        <v>1553.75</v>
      </c>
      <c r="F159" s="31">
        <v>1555.2</v>
      </c>
      <c r="G159" s="31">
        <v>1571.85</v>
      </c>
      <c r="H159" s="31">
        <v>1589.25</v>
      </c>
      <c r="I159">
        <f t="shared" si="8"/>
        <v>-6.8553737284388072E-3</v>
      </c>
      <c r="J159">
        <f t="shared" si="6"/>
        <v>6184.55</v>
      </c>
      <c r="K159">
        <f t="shared" si="7"/>
        <v>8.253161689146804E-4</v>
      </c>
    </row>
    <row r="160" spans="1:11" ht="15.6">
      <c r="A160" s="32">
        <v>41841</v>
      </c>
      <c r="B160" s="31">
        <v>1571.85</v>
      </c>
      <c r="C160" s="31">
        <v>1580</v>
      </c>
      <c r="D160" s="31">
        <v>1600</v>
      </c>
      <c r="E160" s="31">
        <v>1565</v>
      </c>
      <c r="F160" s="31">
        <v>1579.9</v>
      </c>
      <c r="G160" s="31">
        <v>1567.75</v>
      </c>
      <c r="H160" s="31">
        <v>1586.91</v>
      </c>
      <c r="I160">
        <f t="shared" si="8"/>
        <v>-2.6083913859464847E-3</v>
      </c>
      <c r="J160">
        <f t="shared" si="6"/>
        <v>6200.3</v>
      </c>
      <c r="K160">
        <f t="shared" si="7"/>
        <v>2.5466687147812639E-3</v>
      </c>
    </row>
    <row r="161" spans="1:11" ht="15.6">
      <c r="A161" s="32">
        <v>41842</v>
      </c>
      <c r="B161" s="31">
        <v>1567.75</v>
      </c>
      <c r="C161" s="31">
        <v>1596.55</v>
      </c>
      <c r="D161" s="31">
        <v>1724</v>
      </c>
      <c r="E161" s="31">
        <v>1585</v>
      </c>
      <c r="F161" s="31">
        <v>1645.2</v>
      </c>
      <c r="G161" s="31">
        <v>1663.45</v>
      </c>
      <c r="H161" s="31">
        <v>1668.25</v>
      </c>
      <c r="I161">
        <f t="shared" si="8"/>
        <v>6.1042895869877212E-2</v>
      </c>
      <c r="J161">
        <f t="shared" si="6"/>
        <v>6251.35</v>
      </c>
      <c r="K161">
        <f t="shared" si="7"/>
        <v>8.2334725739077186E-3</v>
      </c>
    </row>
    <row r="162" spans="1:11" ht="15.6">
      <c r="A162" s="32">
        <v>41843</v>
      </c>
      <c r="B162" s="31">
        <v>1663.45</v>
      </c>
      <c r="C162" s="31">
        <v>1688</v>
      </c>
      <c r="D162" s="31">
        <v>1690</v>
      </c>
      <c r="E162" s="31">
        <v>1631.55</v>
      </c>
      <c r="F162" s="31">
        <v>1645</v>
      </c>
      <c r="G162" s="31">
        <v>1645.5</v>
      </c>
      <c r="H162" s="31">
        <v>1657.4</v>
      </c>
      <c r="I162">
        <f t="shared" si="8"/>
        <v>-1.0790826294748923E-2</v>
      </c>
      <c r="J162">
        <f t="shared" si="6"/>
        <v>6261.1</v>
      </c>
      <c r="K162">
        <f t="shared" si="7"/>
        <v>1.559663112767673E-3</v>
      </c>
    </row>
    <row r="163" spans="1:11" ht="15.6">
      <c r="A163" s="32">
        <v>41844</v>
      </c>
      <c r="B163" s="31">
        <v>1645.5</v>
      </c>
      <c r="C163" s="31">
        <v>1675</v>
      </c>
      <c r="D163" s="31">
        <v>1677.7</v>
      </c>
      <c r="E163" s="31">
        <v>1611.25</v>
      </c>
      <c r="F163" s="31">
        <v>1625</v>
      </c>
      <c r="G163" s="31">
        <v>1623.4</v>
      </c>
      <c r="H163" s="31">
        <v>1627.18</v>
      </c>
      <c r="I163">
        <f t="shared" si="8"/>
        <v>-1.3430568216347583E-2</v>
      </c>
      <c r="J163">
        <f t="shared" ref="J163:J226" si="9">VLOOKUP(A163,CNXNIFTY,5,FALSE)</f>
        <v>6278.95</v>
      </c>
      <c r="K163">
        <f t="shared" ref="K163:K226" si="10">J163/J162-1</f>
        <v>2.8509367363560578E-3</v>
      </c>
    </row>
    <row r="164" spans="1:11" ht="15.6">
      <c r="A164" s="32">
        <v>41845</v>
      </c>
      <c r="B164" s="31">
        <v>1623.4</v>
      </c>
      <c r="C164" s="31">
        <v>1625</v>
      </c>
      <c r="D164" s="31">
        <v>1625.05</v>
      </c>
      <c r="E164" s="31">
        <v>1553.7</v>
      </c>
      <c r="F164" s="31">
        <v>1599.9</v>
      </c>
      <c r="G164" s="31">
        <v>1572.45</v>
      </c>
      <c r="H164" s="31">
        <v>1584.01</v>
      </c>
      <c r="I164">
        <f t="shared" si="8"/>
        <v>-3.1384748059627987E-2</v>
      </c>
      <c r="J164">
        <f t="shared" si="9"/>
        <v>6230.45</v>
      </c>
      <c r="K164">
        <f t="shared" si="10"/>
        <v>-7.7242214064453529E-3</v>
      </c>
    </row>
    <row r="165" spans="1:11" ht="15.6">
      <c r="A165" s="32">
        <v>41848</v>
      </c>
      <c r="B165" s="31">
        <v>1572.45</v>
      </c>
      <c r="C165" s="31">
        <v>1573</v>
      </c>
      <c r="D165" s="31">
        <v>1598.8</v>
      </c>
      <c r="E165" s="31">
        <v>1561.15</v>
      </c>
      <c r="F165" s="31">
        <v>1598</v>
      </c>
      <c r="G165" s="31">
        <v>1589.7</v>
      </c>
      <c r="H165" s="31">
        <v>1576.71</v>
      </c>
      <c r="I165">
        <f t="shared" si="8"/>
        <v>1.0970142134885119E-2</v>
      </c>
      <c r="J165">
        <f t="shared" si="9"/>
        <v>6200</v>
      </c>
      <c r="K165">
        <f t="shared" si="10"/>
        <v>-4.8872874350969209E-3</v>
      </c>
    </row>
    <row r="166" spans="1:11" ht="15.6">
      <c r="A166" s="32">
        <v>41850</v>
      </c>
      <c r="B166" s="31">
        <v>1589.7</v>
      </c>
      <c r="C166" s="31">
        <v>1594</v>
      </c>
      <c r="D166" s="31">
        <v>1608.2</v>
      </c>
      <c r="E166" s="31">
        <v>1570</v>
      </c>
      <c r="F166" s="31">
        <v>1583.1</v>
      </c>
      <c r="G166" s="31">
        <v>1598</v>
      </c>
      <c r="H166" s="31">
        <v>1587.95</v>
      </c>
      <c r="I166">
        <f t="shared" si="8"/>
        <v>5.2211109014279611E-3</v>
      </c>
      <c r="J166">
        <f t="shared" si="9"/>
        <v>6232.6</v>
      </c>
      <c r="K166">
        <f t="shared" si="10"/>
        <v>5.2580645161290906E-3</v>
      </c>
    </row>
    <row r="167" spans="1:11" ht="15.6">
      <c r="A167" s="32">
        <v>41851</v>
      </c>
      <c r="B167" s="31">
        <v>1598</v>
      </c>
      <c r="C167" s="31">
        <v>1595</v>
      </c>
      <c r="D167" s="31">
        <v>1600</v>
      </c>
      <c r="E167" s="31">
        <v>1580</v>
      </c>
      <c r="F167" s="31">
        <v>1583.1</v>
      </c>
      <c r="G167" s="31">
        <v>1592.95</v>
      </c>
      <c r="H167" s="31">
        <v>1590.39</v>
      </c>
      <c r="I167">
        <f t="shared" si="8"/>
        <v>-3.1602002503128279E-3</v>
      </c>
      <c r="J167">
        <f t="shared" si="9"/>
        <v>6194.45</v>
      </c>
      <c r="K167">
        <f t="shared" si="10"/>
        <v>-6.121040978083081E-3</v>
      </c>
    </row>
    <row r="168" spans="1:11" ht="15.6">
      <c r="A168" s="32">
        <v>41852</v>
      </c>
      <c r="B168" s="31">
        <v>1592.95</v>
      </c>
      <c r="C168" s="31">
        <v>1585</v>
      </c>
      <c r="D168" s="31">
        <v>1595</v>
      </c>
      <c r="E168" s="31">
        <v>1570</v>
      </c>
      <c r="F168" s="31">
        <v>1570</v>
      </c>
      <c r="G168" s="31">
        <v>1575.5</v>
      </c>
      <c r="H168" s="31">
        <v>1581.7</v>
      </c>
      <c r="I168">
        <f t="shared" si="8"/>
        <v>-1.0954518346464104E-2</v>
      </c>
      <c r="J168">
        <f t="shared" si="9"/>
        <v>6111.7</v>
      </c>
      <c r="K168">
        <f t="shared" si="10"/>
        <v>-1.3358732413692898E-2</v>
      </c>
    </row>
    <row r="169" spans="1:11" ht="15.6">
      <c r="A169" s="32">
        <v>41855</v>
      </c>
      <c r="B169" s="31">
        <v>1575.5</v>
      </c>
      <c r="C169" s="31">
        <v>1600</v>
      </c>
      <c r="D169" s="31">
        <v>1600</v>
      </c>
      <c r="E169" s="31">
        <v>1570</v>
      </c>
      <c r="F169" s="31">
        <v>1588</v>
      </c>
      <c r="G169" s="31">
        <v>1590.45</v>
      </c>
      <c r="H169" s="31">
        <v>1586.93</v>
      </c>
      <c r="I169">
        <f t="shared" si="8"/>
        <v>9.4890510948906215E-3</v>
      </c>
      <c r="J169">
        <f t="shared" si="9"/>
        <v>6175.7</v>
      </c>
      <c r="K169">
        <f t="shared" si="10"/>
        <v>1.047171817988457E-2</v>
      </c>
    </row>
    <row r="170" spans="1:11" ht="15.6">
      <c r="A170" s="32">
        <v>41856</v>
      </c>
      <c r="B170" s="31">
        <v>1590.45</v>
      </c>
      <c r="C170" s="31">
        <v>1575.25</v>
      </c>
      <c r="D170" s="31">
        <v>1600</v>
      </c>
      <c r="E170" s="31">
        <v>1571</v>
      </c>
      <c r="F170" s="31">
        <v>1599.8</v>
      </c>
      <c r="G170" s="31">
        <v>1598.85</v>
      </c>
      <c r="H170" s="31">
        <v>1587.59</v>
      </c>
      <c r="I170">
        <f t="shared" si="8"/>
        <v>5.2815240969537047E-3</v>
      </c>
      <c r="J170">
        <f t="shared" si="9"/>
        <v>6226.45</v>
      </c>
      <c r="K170">
        <f t="shared" si="10"/>
        <v>8.2176919215635191E-3</v>
      </c>
    </row>
    <row r="171" spans="1:11" ht="15.6">
      <c r="A171" s="32">
        <v>41857</v>
      </c>
      <c r="B171" s="31">
        <v>1598.85</v>
      </c>
      <c r="C171" s="31">
        <v>1600</v>
      </c>
      <c r="D171" s="31">
        <v>1600</v>
      </c>
      <c r="E171" s="31">
        <v>1569.5</v>
      </c>
      <c r="F171" s="31">
        <v>1584.95</v>
      </c>
      <c r="G171" s="31">
        <v>1573.15</v>
      </c>
      <c r="H171" s="31">
        <v>1580.49</v>
      </c>
      <c r="I171">
        <f t="shared" si="8"/>
        <v>-1.6074053225755947E-2</v>
      </c>
      <c r="J171">
        <f t="shared" si="9"/>
        <v>6173.6</v>
      </c>
      <c r="K171">
        <f t="shared" si="10"/>
        <v>-8.4879827188846235E-3</v>
      </c>
    </row>
    <row r="172" spans="1:11" ht="15.6">
      <c r="A172" s="32">
        <v>41858</v>
      </c>
      <c r="B172" s="31">
        <v>1573.15</v>
      </c>
      <c r="C172" s="31">
        <v>1599.95</v>
      </c>
      <c r="D172" s="31">
        <v>1599.95</v>
      </c>
      <c r="E172" s="31">
        <v>1574.05</v>
      </c>
      <c r="F172" s="31">
        <v>1583.1</v>
      </c>
      <c r="G172" s="31">
        <v>1582.95</v>
      </c>
      <c r="H172" s="31">
        <v>1582.39</v>
      </c>
      <c r="I172">
        <f t="shared" si="8"/>
        <v>6.2295394590470288E-3</v>
      </c>
      <c r="J172">
        <f t="shared" si="9"/>
        <v>6153.5</v>
      </c>
      <c r="K172">
        <f t="shared" si="10"/>
        <v>-3.2557988855773656E-3</v>
      </c>
    </row>
    <row r="173" spans="1:11" ht="15.6">
      <c r="A173" s="32">
        <v>41859</v>
      </c>
      <c r="B173" s="31">
        <v>1582.95</v>
      </c>
      <c r="C173" s="31">
        <v>1583.75</v>
      </c>
      <c r="D173" s="31">
        <v>1590</v>
      </c>
      <c r="E173" s="31">
        <v>1525</v>
      </c>
      <c r="F173" s="31">
        <v>1538.1</v>
      </c>
      <c r="G173" s="31">
        <v>1537.9</v>
      </c>
      <c r="H173" s="31">
        <v>1554.11</v>
      </c>
      <c r="I173">
        <f t="shared" si="8"/>
        <v>-2.8459521778956942E-2</v>
      </c>
      <c r="J173">
        <f t="shared" si="9"/>
        <v>6072.65</v>
      </c>
      <c r="K173">
        <f t="shared" si="10"/>
        <v>-1.3138864061103539E-2</v>
      </c>
    </row>
    <row r="174" spans="1:11" ht="15.6">
      <c r="A174" s="32">
        <v>41862</v>
      </c>
      <c r="B174" s="31">
        <v>1537.9</v>
      </c>
      <c r="C174" s="31">
        <v>1567.75</v>
      </c>
      <c r="D174" s="31">
        <v>1574.6</v>
      </c>
      <c r="E174" s="31">
        <v>1540.1</v>
      </c>
      <c r="F174" s="31">
        <v>1558.8</v>
      </c>
      <c r="G174" s="31">
        <v>1558.2</v>
      </c>
      <c r="H174" s="31">
        <v>1558.18</v>
      </c>
      <c r="I174">
        <f t="shared" si="8"/>
        <v>1.3199817933545743E-2</v>
      </c>
      <c r="J174">
        <f t="shared" si="9"/>
        <v>6117.65</v>
      </c>
      <c r="K174">
        <f t="shared" si="10"/>
        <v>7.4102739331263212E-3</v>
      </c>
    </row>
    <row r="175" spans="1:11" ht="15.6">
      <c r="A175" s="32">
        <v>41863</v>
      </c>
      <c r="B175" s="31">
        <v>1558.2</v>
      </c>
      <c r="C175" s="31">
        <v>1568.5</v>
      </c>
      <c r="D175" s="31">
        <v>1589.95</v>
      </c>
      <c r="E175" s="31">
        <v>1540.65</v>
      </c>
      <c r="F175" s="31">
        <v>1588</v>
      </c>
      <c r="G175" s="31">
        <v>1550.1</v>
      </c>
      <c r="H175" s="31">
        <v>1550.21</v>
      </c>
      <c r="I175">
        <f t="shared" si="8"/>
        <v>-5.1983057373893304E-3</v>
      </c>
      <c r="J175">
        <f t="shared" si="9"/>
        <v>6186.15</v>
      </c>
      <c r="K175">
        <f t="shared" si="10"/>
        <v>1.1197110001389454E-2</v>
      </c>
    </row>
    <row r="176" spans="1:11" ht="15.6">
      <c r="A176" s="32">
        <v>41864</v>
      </c>
      <c r="B176" s="31">
        <v>1550.1</v>
      </c>
      <c r="C176" s="31">
        <v>1555</v>
      </c>
      <c r="D176" s="31">
        <v>1589</v>
      </c>
      <c r="E176" s="31">
        <v>1555</v>
      </c>
      <c r="F176" s="31">
        <v>1580</v>
      </c>
      <c r="G176" s="31">
        <v>1571.55</v>
      </c>
      <c r="H176" s="31">
        <v>1574.74</v>
      </c>
      <c r="I176">
        <f t="shared" si="8"/>
        <v>1.3837816915037715E-2</v>
      </c>
      <c r="J176">
        <f t="shared" si="9"/>
        <v>6167.2</v>
      </c>
      <c r="K176">
        <f t="shared" si="10"/>
        <v>-3.0632946178156262E-3</v>
      </c>
    </row>
    <row r="177" spans="1:11" ht="15.6">
      <c r="A177" s="32">
        <v>41865</v>
      </c>
      <c r="B177" s="31">
        <v>1571.55</v>
      </c>
      <c r="C177" s="31">
        <v>1579.95</v>
      </c>
      <c r="D177" s="31">
        <v>1598.9</v>
      </c>
      <c r="E177" s="31">
        <v>1560.05</v>
      </c>
      <c r="F177" s="31">
        <v>1590</v>
      </c>
      <c r="G177" s="31">
        <v>1592.1</v>
      </c>
      <c r="H177" s="31">
        <v>1585.94</v>
      </c>
      <c r="I177">
        <f t="shared" si="8"/>
        <v>1.3076262288823193E-2</v>
      </c>
      <c r="J177">
        <f t="shared" si="9"/>
        <v>6215.65</v>
      </c>
      <c r="K177">
        <f t="shared" si="10"/>
        <v>7.856077312232479E-3</v>
      </c>
    </row>
    <row r="178" spans="1:11" ht="15.6">
      <c r="A178" s="32">
        <v>41869</v>
      </c>
      <c r="B178" s="31">
        <v>1592.1</v>
      </c>
      <c r="C178" s="31">
        <v>1600</v>
      </c>
      <c r="D178" s="31">
        <v>1600</v>
      </c>
      <c r="E178" s="31">
        <v>1558.5</v>
      </c>
      <c r="F178" s="31">
        <v>1570</v>
      </c>
      <c r="G178" s="31">
        <v>1567.7</v>
      </c>
      <c r="H178" s="31">
        <v>1581.17</v>
      </c>
      <c r="I178">
        <f t="shared" si="8"/>
        <v>-1.5325670498084198E-2</v>
      </c>
      <c r="J178">
        <f t="shared" si="9"/>
        <v>6294.1</v>
      </c>
      <c r="K178">
        <f t="shared" si="10"/>
        <v>1.2621367033214703E-2</v>
      </c>
    </row>
    <row r="179" spans="1:11" ht="15.6">
      <c r="A179" s="32">
        <v>41870</v>
      </c>
      <c r="B179" s="31">
        <v>1567.7</v>
      </c>
      <c r="C179" s="31">
        <v>1587.75</v>
      </c>
      <c r="D179" s="31">
        <v>1625</v>
      </c>
      <c r="E179" s="31">
        <v>1571.1</v>
      </c>
      <c r="F179" s="31">
        <v>1593</v>
      </c>
      <c r="G179" s="31">
        <v>1602.55</v>
      </c>
      <c r="H179" s="31">
        <v>1580.34</v>
      </c>
      <c r="I179">
        <f t="shared" si="8"/>
        <v>2.2230018498437198E-2</v>
      </c>
      <c r="J179">
        <f t="shared" si="9"/>
        <v>6328.8</v>
      </c>
      <c r="K179">
        <f t="shared" si="10"/>
        <v>5.513099569437907E-3</v>
      </c>
    </row>
    <row r="180" spans="1:11" ht="15.6">
      <c r="A180" s="32">
        <v>41871</v>
      </c>
      <c r="B180" s="31">
        <v>1602.55</v>
      </c>
      <c r="C180" s="31">
        <v>1600</v>
      </c>
      <c r="D180" s="31">
        <v>1619.95</v>
      </c>
      <c r="E180" s="31">
        <v>1590</v>
      </c>
      <c r="F180" s="31">
        <v>1597</v>
      </c>
      <c r="G180" s="31">
        <v>1599.6</v>
      </c>
      <c r="H180" s="31">
        <v>1601.61</v>
      </c>
      <c r="I180">
        <f t="shared" si="8"/>
        <v>-1.8408161991825267E-3</v>
      </c>
      <c r="J180">
        <f t="shared" si="9"/>
        <v>6321.65</v>
      </c>
      <c r="K180">
        <f t="shared" si="10"/>
        <v>-1.1297560358994874E-3</v>
      </c>
    </row>
    <row r="181" spans="1:11" ht="15.6">
      <c r="A181" s="32">
        <v>41872</v>
      </c>
      <c r="B181" s="31">
        <v>1599.6</v>
      </c>
      <c r="C181" s="31">
        <v>1604</v>
      </c>
      <c r="D181" s="31">
        <v>1648.9</v>
      </c>
      <c r="E181" s="31">
        <v>1600</v>
      </c>
      <c r="F181" s="31">
        <v>1619.5</v>
      </c>
      <c r="G181" s="31">
        <v>1611.95</v>
      </c>
      <c r="H181" s="31">
        <v>1628.22</v>
      </c>
      <c r="I181">
        <f t="shared" si="8"/>
        <v>7.7206801700426819E-3</v>
      </c>
      <c r="J181">
        <f t="shared" si="9"/>
        <v>6339.35</v>
      </c>
      <c r="K181">
        <f t="shared" si="10"/>
        <v>2.7999019243394319E-3</v>
      </c>
    </row>
    <row r="182" spans="1:11" ht="15.6">
      <c r="A182" s="32">
        <v>41873</v>
      </c>
      <c r="B182" s="31">
        <v>1611.95</v>
      </c>
      <c r="C182" s="31">
        <v>1620</v>
      </c>
      <c r="D182" s="31">
        <v>1649.9</v>
      </c>
      <c r="E182" s="31">
        <v>1610</v>
      </c>
      <c r="F182" s="31">
        <v>1626.9</v>
      </c>
      <c r="G182" s="31">
        <v>1628.55</v>
      </c>
      <c r="H182" s="31">
        <v>1630.98</v>
      </c>
      <c r="I182">
        <f t="shared" si="8"/>
        <v>1.0298086168925691E-2</v>
      </c>
      <c r="J182">
        <f t="shared" si="9"/>
        <v>6352.35</v>
      </c>
      <c r="K182">
        <f t="shared" si="10"/>
        <v>2.0506834296891707E-3</v>
      </c>
    </row>
    <row r="183" spans="1:11" ht="15.6">
      <c r="A183" s="32">
        <v>41876</v>
      </c>
      <c r="B183" s="31">
        <v>1628.55</v>
      </c>
      <c r="C183" s="31">
        <v>1628.55</v>
      </c>
      <c r="D183" s="31">
        <v>1671.05</v>
      </c>
      <c r="E183" s="31">
        <v>1626</v>
      </c>
      <c r="F183" s="31">
        <v>1630</v>
      </c>
      <c r="G183" s="31">
        <v>1630.9</v>
      </c>
      <c r="H183" s="31">
        <v>1642.44</v>
      </c>
      <c r="I183">
        <f t="shared" si="8"/>
        <v>1.4430014430015792E-3</v>
      </c>
      <c r="J183">
        <f t="shared" si="9"/>
        <v>6332.45</v>
      </c>
      <c r="K183">
        <f t="shared" si="10"/>
        <v>-3.1326989224461643E-3</v>
      </c>
    </row>
    <row r="184" spans="1:11" ht="15.6">
      <c r="A184" s="32">
        <v>41877</v>
      </c>
      <c r="B184" s="31">
        <v>1630.9</v>
      </c>
      <c r="C184" s="31">
        <v>1630.9</v>
      </c>
      <c r="D184" s="31">
        <v>1638.6</v>
      </c>
      <c r="E184" s="31">
        <v>1614.6</v>
      </c>
      <c r="F184" s="31">
        <v>1625</v>
      </c>
      <c r="G184" s="31">
        <v>1625.75</v>
      </c>
      <c r="H184" s="31">
        <v>1628.77</v>
      </c>
      <c r="I184">
        <f t="shared" si="8"/>
        <v>-3.1577656508676721E-3</v>
      </c>
      <c r="J184">
        <f t="shared" si="9"/>
        <v>6328.45</v>
      </c>
      <c r="K184">
        <f t="shared" si="10"/>
        <v>-6.3166704829886733E-4</v>
      </c>
    </row>
    <row r="185" spans="1:11" ht="15.6">
      <c r="A185" s="32">
        <v>41878</v>
      </c>
      <c r="B185" s="31">
        <v>1625.75</v>
      </c>
      <c r="C185" s="31">
        <v>1621</v>
      </c>
      <c r="D185" s="31">
        <v>1630.05</v>
      </c>
      <c r="E185" s="31">
        <v>1610.1</v>
      </c>
      <c r="F185" s="31">
        <v>1620</v>
      </c>
      <c r="G185" s="31">
        <v>1619.3</v>
      </c>
      <c r="H185" s="31">
        <v>1619.81</v>
      </c>
      <c r="I185">
        <f t="shared" si="8"/>
        <v>-3.9673996616946816E-3</v>
      </c>
      <c r="J185">
        <f t="shared" si="9"/>
        <v>6355.15</v>
      </c>
      <c r="K185">
        <f t="shared" si="10"/>
        <v>4.2190425775663343E-3</v>
      </c>
    </row>
    <row r="186" spans="1:11" ht="15.6">
      <c r="A186" s="32">
        <v>41879</v>
      </c>
      <c r="B186" s="31">
        <v>1619.3</v>
      </c>
      <c r="C186" s="31">
        <v>1649.95</v>
      </c>
      <c r="D186" s="31">
        <v>1650</v>
      </c>
      <c r="E186" s="31">
        <v>1590.1</v>
      </c>
      <c r="F186" s="31">
        <v>1618.8</v>
      </c>
      <c r="G186" s="31">
        <v>1616.7</v>
      </c>
      <c r="H186" s="31">
        <v>1618.59</v>
      </c>
      <c r="I186">
        <f t="shared" si="8"/>
        <v>-1.6056320632371612E-3</v>
      </c>
      <c r="J186">
        <f t="shared" si="9"/>
        <v>6360.75</v>
      </c>
      <c r="K186">
        <f t="shared" si="10"/>
        <v>8.8117510995022741E-4</v>
      </c>
    </row>
    <row r="187" spans="1:11" ht="15.6">
      <c r="A187" s="32">
        <v>41883</v>
      </c>
      <c r="B187" s="31">
        <v>1616.7</v>
      </c>
      <c r="C187" s="31">
        <v>1639.9</v>
      </c>
      <c r="D187" s="31">
        <v>1747.45</v>
      </c>
      <c r="E187" s="31">
        <v>1630</v>
      </c>
      <c r="F187" s="31">
        <v>1721.9</v>
      </c>
      <c r="G187" s="31">
        <v>1718.75</v>
      </c>
      <c r="H187" s="31">
        <v>1698.69</v>
      </c>
      <c r="I187">
        <f t="shared" si="8"/>
        <v>6.3122409847219618E-2</v>
      </c>
      <c r="J187">
        <f t="shared" si="9"/>
        <v>6438.45</v>
      </c>
      <c r="K187">
        <f t="shared" si="10"/>
        <v>1.2215540620209797E-2</v>
      </c>
    </row>
    <row r="188" spans="1:11" ht="15.6">
      <c r="A188" s="32">
        <v>41884</v>
      </c>
      <c r="B188" s="31">
        <v>1718.75</v>
      </c>
      <c r="C188" s="31">
        <v>1744.9</v>
      </c>
      <c r="D188" s="31">
        <v>1746</v>
      </c>
      <c r="E188" s="31">
        <v>1703</v>
      </c>
      <c r="F188" s="31">
        <v>1703</v>
      </c>
      <c r="G188" s="31">
        <v>1708.15</v>
      </c>
      <c r="H188" s="31">
        <v>1722.23</v>
      </c>
      <c r="I188">
        <f t="shared" si="8"/>
        <v>-6.1672727272726879E-3</v>
      </c>
      <c r="J188">
        <f t="shared" si="9"/>
        <v>6484.35</v>
      </c>
      <c r="K188">
        <f t="shared" si="10"/>
        <v>7.1290450341310319E-3</v>
      </c>
    </row>
    <row r="189" spans="1:11" ht="15.6">
      <c r="A189" s="32">
        <v>41885</v>
      </c>
      <c r="B189" s="31">
        <v>1708.15</v>
      </c>
      <c r="C189" s="31">
        <v>1737.45</v>
      </c>
      <c r="D189" s="31">
        <v>1756</v>
      </c>
      <c r="E189" s="31">
        <v>1725.4</v>
      </c>
      <c r="F189" s="31">
        <v>1733.75</v>
      </c>
      <c r="G189" s="31">
        <v>1733.35</v>
      </c>
      <c r="H189" s="31">
        <v>1740.05</v>
      </c>
      <c r="I189">
        <f t="shared" si="8"/>
        <v>1.4752802739806059E-2</v>
      </c>
      <c r="J189">
        <f t="shared" si="9"/>
        <v>6517.7</v>
      </c>
      <c r="K189">
        <f t="shared" si="10"/>
        <v>5.143152359141645E-3</v>
      </c>
    </row>
    <row r="190" spans="1:11" ht="15.6">
      <c r="A190" s="32">
        <v>41886</v>
      </c>
      <c r="B190" s="31">
        <v>1733.35</v>
      </c>
      <c r="C190" s="31">
        <v>1747</v>
      </c>
      <c r="D190" s="31">
        <v>1789.9</v>
      </c>
      <c r="E190" s="31">
        <v>1730</v>
      </c>
      <c r="F190" s="31">
        <v>1763.8</v>
      </c>
      <c r="G190" s="31">
        <v>1751.9</v>
      </c>
      <c r="H190" s="31">
        <v>1751.96</v>
      </c>
      <c r="I190">
        <f t="shared" si="8"/>
        <v>1.0701820174806143E-2</v>
      </c>
      <c r="J190">
        <f t="shared" si="9"/>
        <v>6501.95</v>
      </c>
      <c r="K190">
        <f t="shared" si="10"/>
        <v>-2.4164966169046842E-3</v>
      </c>
    </row>
    <row r="191" spans="1:11" ht="15.6">
      <c r="A191" s="32">
        <v>41887</v>
      </c>
      <c r="B191" s="31">
        <v>1751.9</v>
      </c>
      <c r="C191" s="31">
        <v>1759</v>
      </c>
      <c r="D191" s="31">
        <v>1811</v>
      </c>
      <c r="E191" s="31">
        <v>1758</v>
      </c>
      <c r="F191" s="31">
        <v>1801</v>
      </c>
      <c r="G191" s="31">
        <v>1791.8</v>
      </c>
      <c r="H191" s="31">
        <v>1793.97</v>
      </c>
      <c r="I191">
        <f t="shared" si="8"/>
        <v>2.277527256121914E-2</v>
      </c>
      <c r="J191">
        <f t="shared" si="9"/>
        <v>6502.3</v>
      </c>
      <c r="K191">
        <f t="shared" si="10"/>
        <v>5.3830004844712676E-5</v>
      </c>
    </row>
    <row r="192" spans="1:11" ht="15.6">
      <c r="A192" s="32">
        <v>41890</v>
      </c>
      <c r="B192" s="31">
        <v>1791.8</v>
      </c>
      <c r="C192" s="31">
        <v>1781</v>
      </c>
      <c r="D192" s="31">
        <v>1874</v>
      </c>
      <c r="E192" s="31">
        <v>1781</v>
      </c>
      <c r="F192" s="31">
        <v>1850</v>
      </c>
      <c r="G192" s="31">
        <v>1841.7</v>
      </c>
      <c r="H192" s="31">
        <v>1838.15</v>
      </c>
      <c r="I192">
        <f t="shared" si="8"/>
        <v>2.784909030025684E-2</v>
      </c>
      <c r="J192">
        <f t="shared" si="9"/>
        <v>6578</v>
      </c>
      <c r="K192">
        <f t="shared" si="10"/>
        <v>1.1642034357073561E-2</v>
      </c>
    </row>
    <row r="193" spans="1:11" ht="15.6">
      <c r="A193" s="32">
        <v>41891</v>
      </c>
      <c r="B193" s="31">
        <v>1841.7</v>
      </c>
      <c r="C193" s="31">
        <v>1841.7</v>
      </c>
      <c r="D193" s="31">
        <v>1898</v>
      </c>
      <c r="E193" s="31">
        <v>1841.7</v>
      </c>
      <c r="F193" s="31">
        <v>1880</v>
      </c>
      <c r="G193" s="31">
        <v>1880.5</v>
      </c>
      <c r="H193" s="31">
        <v>1877.9</v>
      </c>
      <c r="I193">
        <f t="shared" si="8"/>
        <v>2.1067491991095144E-2</v>
      </c>
      <c r="J193">
        <f t="shared" si="9"/>
        <v>6577.05</v>
      </c>
      <c r="K193">
        <f t="shared" si="10"/>
        <v>-1.4442079659471307E-4</v>
      </c>
    </row>
    <row r="194" spans="1:11" ht="15.6">
      <c r="A194" s="32">
        <v>41892</v>
      </c>
      <c r="B194" s="31">
        <v>1880.5</v>
      </c>
      <c r="C194" s="31">
        <v>1879.95</v>
      </c>
      <c r="D194" s="31">
        <v>1949.8</v>
      </c>
      <c r="E194" s="31">
        <v>1879.6</v>
      </c>
      <c r="F194" s="31">
        <v>1918</v>
      </c>
      <c r="G194" s="31">
        <v>1918.5</v>
      </c>
      <c r="H194" s="31">
        <v>1891.86</v>
      </c>
      <c r="I194">
        <f t="shared" si="8"/>
        <v>2.0207391651156703E-2</v>
      </c>
      <c r="J194">
        <f t="shared" si="9"/>
        <v>6540.25</v>
      </c>
      <c r="K194">
        <f t="shared" si="10"/>
        <v>-5.5952136596194579E-3</v>
      </c>
    </row>
    <row r="195" spans="1:11" ht="15.6">
      <c r="A195" s="32">
        <v>41893</v>
      </c>
      <c r="B195" s="31">
        <v>1918.5</v>
      </c>
      <c r="C195" s="31">
        <v>1913.95</v>
      </c>
      <c r="D195" s="31">
        <v>1940.5</v>
      </c>
      <c r="E195" s="31">
        <v>1880.1</v>
      </c>
      <c r="F195" s="31">
        <v>1905</v>
      </c>
      <c r="G195" s="31">
        <v>1901.8</v>
      </c>
      <c r="H195" s="31">
        <v>1911.84</v>
      </c>
      <c r="I195">
        <f t="shared" si="8"/>
        <v>-8.7047172270002804E-3</v>
      </c>
      <c r="J195">
        <f t="shared" si="9"/>
        <v>6554.75</v>
      </c>
      <c r="K195">
        <f t="shared" si="10"/>
        <v>2.2170406330033199E-3</v>
      </c>
    </row>
    <row r="196" spans="1:11" ht="15.6">
      <c r="A196" s="32">
        <v>41894</v>
      </c>
      <c r="B196" s="31">
        <v>1901.8</v>
      </c>
      <c r="C196" s="31">
        <v>1923</v>
      </c>
      <c r="D196" s="31">
        <v>1964.75</v>
      </c>
      <c r="E196" s="31">
        <v>1913.4</v>
      </c>
      <c r="F196" s="31">
        <v>1930</v>
      </c>
      <c r="G196" s="31">
        <v>1920.25</v>
      </c>
      <c r="H196" s="31">
        <v>1932.79</v>
      </c>
      <c r="I196">
        <f t="shared" si="8"/>
        <v>9.7013355768220677E-3</v>
      </c>
      <c r="J196">
        <f t="shared" si="9"/>
        <v>6572.7</v>
      </c>
      <c r="K196">
        <f t="shared" si="10"/>
        <v>2.7384721003851364E-3</v>
      </c>
    </row>
    <row r="197" spans="1:11" ht="15.6">
      <c r="A197" s="32">
        <v>41897</v>
      </c>
      <c r="B197" s="31">
        <v>1920.25</v>
      </c>
      <c r="C197" s="31">
        <v>1921</v>
      </c>
      <c r="D197" s="31">
        <v>1950</v>
      </c>
      <c r="E197" s="31">
        <v>1901</v>
      </c>
      <c r="F197" s="31">
        <v>1924.75</v>
      </c>
      <c r="G197" s="31">
        <v>1915.3</v>
      </c>
      <c r="H197" s="31">
        <v>1918.33</v>
      </c>
      <c r="I197">
        <f t="shared" si="8"/>
        <v>-2.5777893503450278E-3</v>
      </c>
      <c r="J197">
        <f t="shared" si="9"/>
        <v>6540.1</v>
      </c>
      <c r="K197">
        <f t="shared" si="10"/>
        <v>-4.9599099304699079E-3</v>
      </c>
    </row>
    <row r="198" spans="1:11" ht="15.6">
      <c r="A198" s="32">
        <v>41898</v>
      </c>
      <c r="B198" s="31">
        <v>1915.3</v>
      </c>
      <c r="C198" s="31">
        <v>1939.9</v>
      </c>
      <c r="D198" s="31">
        <v>1939.9</v>
      </c>
      <c r="E198" s="31">
        <v>1842</v>
      </c>
      <c r="F198" s="31">
        <v>1846.4</v>
      </c>
      <c r="G198" s="31">
        <v>1849.3</v>
      </c>
      <c r="H198" s="31">
        <v>1882.2</v>
      </c>
      <c r="I198">
        <f t="shared" ref="I198:I243" si="11">G198/G197-1</f>
        <v>-3.4459353626063782E-2</v>
      </c>
      <c r="J198">
        <f t="shared" si="9"/>
        <v>6411.25</v>
      </c>
      <c r="K198">
        <f t="shared" si="10"/>
        <v>-1.9701533615694045E-2</v>
      </c>
    </row>
    <row r="199" spans="1:11" ht="15.6">
      <c r="A199" s="32">
        <v>41899</v>
      </c>
      <c r="B199" s="31">
        <v>1849.3</v>
      </c>
      <c r="C199" s="31">
        <v>1879.75</v>
      </c>
      <c r="D199" s="31">
        <v>1879.75</v>
      </c>
      <c r="E199" s="31">
        <v>1810.15</v>
      </c>
      <c r="F199" s="31">
        <v>1864.25</v>
      </c>
      <c r="G199" s="31">
        <v>1843.95</v>
      </c>
      <c r="H199" s="31">
        <v>1847.03</v>
      </c>
      <c r="I199">
        <f t="shared" si="11"/>
        <v>-2.8929865354457851E-3</v>
      </c>
      <c r="J199">
        <f t="shared" si="9"/>
        <v>6442.5</v>
      </c>
      <c r="K199">
        <f t="shared" si="10"/>
        <v>4.8742444921037187E-3</v>
      </c>
    </row>
    <row r="200" spans="1:11" ht="15.6">
      <c r="A200" s="32">
        <v>41900</v>
      </c>
      <c r="B200" s="31">
        <v>1843.95</v>
      </c>
      <c r="C200" s="31">
        <v>1869.9</v>
      </c>
      <c r="D200" s="31">
        <v>1882.4</v>
      </c>
      <c r="E200" s="31">
        <v>1851.2</v>
      </c>
      <c r="F200" s="31">
        <v>1874.8</v>
      </c>
      <c r="G200" s="31">
        <v>1870.9</v>
      </c>
      <c r="H200" s="31">
        <v>1871.45</v>
      </c>
      <c r="I200">
        <f t="shared" si="11"/>
        <v>1.4615363757151778E-2</v>
      </c>
      <c r="J200">
        <f t="shared" si="9"/>
        <v>6560</v>
      </c>
      <c r="K200">
        <f t="shared" si="10"/>
        <v>1.8238261544431422E-2</v>
      </c>
    </row>
    <row r="201" spans="1:11" ht="15.6">
      <c r="A201" s="32">
        <v>41901</v>
      </c>
      <c r="B201" s="31">
        <v>1870.9</v>
      </c>
      <c r="C201" s="31">
        <v>1879.95</v>
      </c>
      <c r="D201" s="31">
        <v>1900</v>
      </c>
      <c r="E201" s="31">
        <v>1875</v>
      </c>
      <c r="F201" s="31">
        <v>1880</v>
      </c>
      <c r="G201" s="31">
        <v>1881.2</v>
      </c>
      <c r="H201" s="31">
        <v>1881.6</v>
      </c>
      <c r="I201">
        <f t="shared" si="11"/>
        <v>5.505371746218346E-3</v>
      </c>
      <c r="J201">
        <f t="shared" si="9"/>
        <v>6561.65</v>
      </c>
      <c r="K201">
        <f t="shared" si="10"/>
        <v>2.5152439024389572E-4</v>
      </c>
    </row>
    <row r="202" spans="1:11" ht="15.6">
      <c r="A202" s="32">
        <v>41904</v>
      </c>
      <c r="B202" s="31">
        <v>1881.2</v>
      </c>
      <c r="C202" s="31">
        <v>1881</v>
      </c>
      <c r="D202" s="31">
        <v>1888.8</v>
      </c>
      <c r="E202" s="31">
        <v>1861.65</v>
      </c>
      <c r="F202" s="31">
        <v>1870.45</v>
      </c>
      <c r="G202" s="31">
        <v>1869.35</v>
      </c>
      <c r="H202" s="31">
        <v>1878.41</v>
      </c>
      <c r="I202">
        <f t="shared" si="11"/>
        <v>-6.2991707420796406E-3</v>
      </c>
      <c r="J202">
        <f t="shared" si="9"/>
        <v>6576.6</v>
      </c>
      <c r="K202">
        <f t="shared" si="10"/>
        <v>2.2783903438923225E-3</v>
      </c>
    </row>
    <row r="203" spans="1:11" ht="15.6">
      <c r="A203" s="32">
        <v>41905</v>
      </c>
      <c r="B203" s="31">
        <v>1869.35</v>
      </c>
      <c r="C203" s="31">
        <v>1897.9</v>
      </c>
      <c r="D203" s="31">
        <v>1909.95</v>
      </c>
      <c r="E203" s="31">
        <v>1835.55</v>
      </c>
      <c r="F203" s="31">
        <v>1850</v>
      </c>
      <c r="G203" s="31">
        <v>1855.15</v>
      </c>
      <c r="H203" s="31">
        <v>1870.02</v>
      </c>
      <c r="I203">
        <f t="shared" si="11"/>
        <v>-7.5962232861689349E-3</v>
      </c>
      <c r="J203">
        <f t="shared" si="9"/>
        <v>6464.8</v>
      </c>
      <c r="K203">
        <f t="shared" si="10"/>
        <v>-1.6999665480643467E-2</v>
      </c>
    </row>
    <row r="204" spans="1:11" ht="15.6">
      <c r="A204" s="32">
        <v>41906</v>
      </c>
      <c r="B204" s="31">
        <v>1855.15</v>
      </c>
      <c r="C204" s="31">
        <v>1850.35</v>
      </c>
      <c r="D204" s="31">
        <v>1861</v>
      </c>
      <c r="E204" s="31">
        <v>1827.9</v>
      </c>
      <c r="F204" s="31">
        <v>1843</v>
      </c>
      <c r="G204" s="31">
        <v>1843.15</v>
      </c>
      <c r="H204" s="31">
        <v>1842.85</v>
      </c>
      <c r="I204">
        <f t="shared" si="11"/>
        <v>-6.4684796377650899E-3</v>
      </c>
      <c r="J204">
        <f t="shared" si="9"/>
        <v>6437.25</v>
      </c>
      <c r="K204">
        <f t="shared" si="10"/>
        <v>-4.2615394134389861E-3</v>
      </c>
    </row>
    <row r="205" spans="1:11" ht="15.6">
      <c r="A205" s="32">
        <v>41907</v>
      </c>
      <c r="B205" s="31">
        <v>1843.15</v>
      </c>
      <c r="C205" s="31">
        <v>1825.05</v>
      </c>
      <c r="D205" s="31">
        <v>1872.65</v>
      </c>
      <c r="E205" s="31">
        <v>1825.05</v>
      </c>
      <c r="F205" s="31">
        <v>1850</v>
      </c>
      <c r="G205" s="31">
        <v>1847.15</v>
      </c>
      <c r="H205" s="31">
        <v>1843.72</v>
      </c>
      <c r="I205">
        <f t="shared" si="11"/>
        <v>2.1701977592707422E-3</v>
      </c>
      <c r="J205">
        <f t="shared" si="9"/>
        <v>6343.15</v>
      </c>
      <c r="K205">
        <f t="shared" si="10"/>
        <v>-1.4618043419161952E-2</v>
      </c>
    </row>
    <row r="206" spans="1:11" ht="15.6">
      <c r="A206" s="32">
        <v>41908</v>
      </c>
      <c r="B206" s="31">
        <v>1847.15</v>
      </c>
      <c r="C206" s="31">
        <v>1828.7</v>
      </c>
      <c r="D206" s="31">
        <v>1869.95</v>
      </c>
      <c r="E206" s="31">
        <v>1810.1</v>
      </c>
      <c r="F206" s="31">
        <v>1858.9</v>
      </c>
      <c r="G206" s="31">
        <v>1851.2</v>
      </c>
      <c r="H206" s="31">
        <v>1857.14</v>
      </c>
      <c r="I206">
        <f t="shared" si="11"/>
        <v>2.1925669274287518E-3</v>
      </c>
      <c r="J206">
        <f t="shared" si="9"/>
        <v>6396.55</v>
      </c>
      <c r="K206">
        <f t="shared" si="10"/>
        <v>8.418530225518861E-3</v>
      </c>
    </row>
    <row r="207" spans="1:11" ht="15.6">
      <c r="A207" s="32">
        <v>41911</v>
      </c>
      <c r="B207" s="31">
        <v>1851.2</v>
      </c>
      <c r="C207" s="31">
        <v>1858.95</v>
      </c>
      <c r="D207" s="31">
        <v>1881.05</v>
      </c>
      <c r="E207" s="31">
        <v>1830.05</v>
      </c>
      <c r="F207" s="31">
        <v>1865</v>
      </c>
      <c r="G207" s="31">
        <v>1860.2</v>
      </c>
      <c r="H207" s="31">
        <v>1862.37</v>
      </c>
      <c r="I207">
        <f t="shared" si="11"/>
        <v>4.8617113223854425E-3</v>
      </c>
      <c r="J207">
        <f t="shared" si="9"/>
        <v>6408.3</v>
      </c>
      <c r="K207">
        <f t="shared" si="10"/>
        <v>1.8369277188483579E-3</v>
      </c>
    </row>
    <row r="208" spans="1:11" ht="15.6">
      <c r="A208" s="32">
        <v>41912</v>
      </c>
      <c r="B208" s="31">
        <v>1860.2</v>
      </c>
      <c r="C208" s="31">
        <v>1869.95</v>
      </c>
      <c r="D208" s="31">
        <v>1894.9</v>
      </c>
      <c r="E208" s="31">
        <v>1851.05</v>
      </c>
      <c r="F208" s="31">
        <v>1894.9</v>
      </c>
      <c r="G208" s="31">
        <v>1885.1</v>
      </c>
      <c r="H208" s="31">
        <v>1881.12</v>
      </c>
      <c r="I208">
        <f t="shared" si="11"/>
        <v>1.3385657456187472E-2</v>
      </c>
      <c r="J208">
        <f t="shared" si="9"/>
        <v>6415.7</v>
      </c>
      <c r="K208">
        <f t="shared" si="10"/>
        <v>1.1547524304416079E-3</v>
      </c>
    </row>
    <row r="209" spans="1:11" ht="15.6">
      <c r="A209" s="32">
        <v>41913</v>
      </c>
      <c r="B209" s="31">
        <v>1885.1</v>
      </c>
      <c r="C209" s="31">
        <v>1895.05</v>
      </c>
      <c r="D209" s="31">
        <v>1895.05</v>
      </c>
      <c r="E209" s="31">
        <v>1866.85</v>
      </c>
      <c r="F209" s="31">
        <v>1870</v>
      </c>
      <c r="G209" s="31">
        <v>1879.45</v>
      </c>
      <c r="H209" s="31">
        <v>1881.19</v>
      </c>
      <c r="I209">
        <f t="shared" si="11"/>
        <v>-2.9971884780647384E-3</v>
      </c>
      <c r="J209">
        <f t="shared" si="9"/>
        <v>6398.05</v>
      </c>
      <c r="K209">
        <f t="shared" si="10"/>
        <v>-2.7510637966238205E-3</v>
      </c>
    </row>
    <row r="210" spans="1:11" ht="15.6">
      <c r="A210" s="32">
        <v>41919</v>
      </c>
      <c r="B210" s="31">
        <v>1879.45</v>
      </c>
      <c r="C210" s="31">
        <v>1899.85</v>
      </c>
      <c r="D210" s="31">
        <v>1920</v>
      </c>
      <c r="E210" s="31">
        <v>1873.05</v>
      </c>
      <c r="F210" s="31">
        <v>1919.8</v>
      </c>
      <c r="G210" s="31">
        <v>1913.05</v>
      </c>
      <c r="H210" s="31">
        <v>1906.28</v>
      </c>
      <c r="I210">
        <f t="shared" si="11"/>
        <v>1.7877570565856926E-2</v>
      </c>
      <c r="J210">
        <f t="shared" si="9"/>
        <v>6324.85</v>
      </c>
      <c r="K210">
        <f t="shared" si="10"/>
        <v>-1.1440985925399105E-2</v>
      </c>
    </row>
    <row r="211" spans="1:11" ht="15.6">
      <c r="A211" s="32">
        <v>41920</v>
      </c>
      <c r="B211" s="31">
        <v>1913.05</v>
      </c>
      <c r="C211" s="31">
        <v>1885</v>
      </c>
      <c r="D211" s="31">
        <v>1939.9</v>
      </c>
      <c r="E211" s="31">
        <v>1885</v>
      </c>
      <c r="F211" s="31">
        <v>1918</v>
      </c>
      <c r="G211" s="31">
        <v>1916.15</v>
      </c>
      <c r="H211" s="31">
        <v>1916.03</v>
      </c>
      <c r="I211">
        <f t="shared" si="11"/>
        <v>1.6204490211966238E-3</v>
      </c>
      <c r="J211">
        <f t="shared" si="9"/>
        <v>6316.65</v>
      </c>
      <c r="K211">
        <f t="shared" si="10"/>
        <v>-1.296473434152734E-3</v>
      </c>
    </row>
    <row r="212" spans="1:11" ht="15.6">
      <c r="A212" s="32">
        <v>41921</v>
      </c>
      <c r="B212" s="31">
        <v>1916.15</v>
      </c>
      <c r="C212" s="31">
        <v>1940</v>
      </c>
      <c r="D212" s="31">
        <v>1940.05</v>
      </c>
      <c r="E212" s="31">
        <v>1875.3</v>
      </c>
      <c r="F212" s="31">
        <v>1875.3</v>
      </c>
      <c r="G212" s="31">
        <v>1889.2</v>
      </c>
      <c r="H212" s="31">
        <v>1910.95</v>
      </c>
      <c r="I212">
        <f t="shared" si="11"/>
        <v>-1.4064660908592819E-2</v>
      </c>
      <c r="J212">
        <f t="shared" si="9"/>
        <v>6416.4</v>
      </c>
      <c r="K212">
        <f t="shared" si="10"/>
        <v>1.5791598394718775E-2</v>
      </c>
    </row>
    <row r="213" spans="1:11" ht="15.6">
      <c r="A213" s="32">
        <v>41922</v>
      </c>
      <c r="B213" s="31">
        <v>1889.2</v>
      </c>
      <c r="C213" s="31">
        <v>1918</v>
      </c>
      <c r="D213" s="31">
        <v>1939</v>
      </c>
      <c r="E213" s="31">
        <v>1895.05</v>
      </c>
      <c r="F213" s="31">
        <v>1900</v>
      </c>
      <c r="G213" s="31">
        <v>1909</v>
      </c>
      <c r="H213" s="31">
        <v>1915.8</v>
      </c>
      <c r="I213">
        <f t="shared" si="11"/>
        <v>1.0480626720304809E-2</v>
      </c>
      <c r="J213">
        <f t="shared" si="9"/>
        <v>6330.35</v>
      </c>
      <c r="K213">
        <f t="shared" si="10"/>
        <v>-1.3410946948444469E-2</v>
      </c>
    </row>
    <row r="214" spans="1:11" ht="15.6">
      <c r="A214" s="32">
        <v>41925</v>
      </c>
      <c r="B214" s="31">
        <v>1909</v>
      </c>
      <c r="C214" s="31">
        <v>1929.8</v>
      </c>
      <c r="D214" s="31">
        <v>1929.8</v>
      </c>
      <c r="E214" s="31">
        <v>1860.1</v>
      </c>
      <c r="F214" s="31">
        <v>1865</v>
      </c>
      <c r="G214" s="31">
        <v>1878.2</v>
      </c>
      <c r="H214" s="31">
        <v>1888.05</v>
      </c>
      <c r="I214">
        <f t="shared" si="11"/>
        <v>-1.6134101623886843E-2</v>
      </c>
      <c r="J214">
        <f t="shared" si="9"/>
        <v>6352.4</v>
      </c>
      <c r="K214">
        <f t="shared" si="10"/>
        <v>3.4832197271872367E-3</v>
      </c>
    </row>
    <row r="215" spans="1:11" ht="15.6">
      <c r="A215" s="32">
        <v>41926</v>
      </c>
      <c r="B215" s="31">
        <v>1878.2</v>
      </c>
      <c r="C215" s="31">
        <v>1909</v>
      </c>
      <c r="D215" s="31">
        <v>1909</v>
      </c>
      <c r="E215" s="31">
        <v>1850</v>
      </c>
      <c r="F215" s="31">
        <v>1870</v>
      </c>
      <c r="G215" s="31">
        <v>1872.05</v>
      </c>
      <c r="H215" s="31">
        <v>1875.63</v>
      </c>
      <c r="I215">
        <f t="shared" si="11"/>
        <v>-3.2744116707486004E-3</v>
      </c>
      <c r="J215">
        <f t="shared" si="9"/>
        <v>6339.9</v>
      </c>
      <c r="K215">
        <f t="shared" si="10"/>
        <v>-1.9677602166110475E-3</v>
      </c>
    </row>
    <row r="216" spans="1:11" ht="15.6">
      <c r="A216" s="32">
        <v>41928</v>
      </c>
      <c r="B216" s="31">
        <v>1872.05</v>
      </c>
      <c r="C216" s="31">
        <v>1945</v>
      </c>
      <c r="D216" s="31">
        <v>1945</v>
      </c>
      <c r="E216" s="31">
        <v>1846.15</v>
      </c>
      <c r="F216" s="31">
        <v>1850</v>
      </c>
      <c r="G216" s="31">
        <v>1855</v>
      </c>
      <c r="H216" s="31">
        <v>1874.03</v>
      </c>
      <c r="I216">
        <f t="shared" si="11"/>
        <v>-9.107662722683707E-3</v>
      </c>
      <c r="J216">
        <f t="shared" si="9"/>
        <v>6225.3</v>
      </c>
      <c r="K216">
        <f t="shared" si="10"/>
        <v>-1.8075994889509173E-2</v>
      </c>
    </row>
    <row r="217" spans="1:11" ht="15.6">
      <c r="A217" s="32">
        <v>41929</v>
      </c>
      <c r="B217" s="31">
        <v>1855</v>
      </c>
      <c r="C217" s="31">
        <v>1860.7</v>
      </c>
      <c r="D217" s="31">
        <v>1890</v>
      </c>
      <c r="E217" s="31">
        <v>1825</v>
      </c>
      <c r="F217" s="31">
        <v>1845</v>
      </c>
      <c r="G217" s="31">
        <v>1842.9</v>
      </c>
      <c r="H217" s="31">
        <v>1853.44</v>
      </c>
      <c r="I217">
        <f t="shared" si="11"/>
        <v>-6.5229110512129429E-3</v>
      </c>
      <c r="J217">
        <f t="shared" si="9"/>
        <v>6255.15</v>
      </c>
      <c r="K217">
        <f t="shared" si="10"/>
        <v>4.7949496409811498E-3</v>
      </c>
    </row>
    <row r="218" spans="1:11" ht="15.6">
      <c r="A218" s="32">
        <v>41932</v>
      </c>
      <c r="B218" s="31">
        <v>1842.9</v>
      </c>
      <c r="C218" s="31">
        <v>1885</v>
      </c>
      <c r="D218" s="31">
        <v>1885</v>
      </c>
      <c r="E218" s="31">
        <v>1850.05</v>
      </c>
      <c r="F218" s="31">
        <v>1864</v>
      </c>
      <c r="G218" s="31">
        <v>1873.65</v>
      </c>
      <c r="H218" s="31">
        <v>1872.04</v>
      </c>
      <c r="I218">
        <f t="shared" si="11"/>
        <v>1.6685658473058806E-2</v>
      </c>
      <c r="J218">
        <f t="shared" si="9"/>
        <v>6334.8</v>
      </c>
      <c r="K218">
        <f t="shared" si="10"/>
        <v>1.2733507589746118E-2</v>
      </c>
    </row>
    <row r="219" spans="1:11" ht="15.6">
      <c r="A219" s="32">
        <v>41933</v>
      </c>
      <c r="B219" s="31">
        <v>1873.65</v>
      </c>
      <c r="C219" s="31">
        <v>1889.9</v>
      </c>
      <c r="D219" s="31">
        <v>1889.9</v>
      </c>
      <c r="E219" s="31">
        <v>1848</v>
      </c>
      <c r="F219" s="31">
        <v>1873.15</v>
      </c>
      <c r="G219" s="31">
        <v>1874.75</v>
      </c>
      <c r="H219" s="31">
        <v>1872.81</v>
      </c>
      <c r="I219">
        <f t="shared" si="11"/>
        <v>5.8708937101381586E-4</v>
      </c>
      <c r="J219">
        <f t="shared" si="9"/>
        <v>6378.15</v>
      </c>
      <c r="K219">
        <f t="shared" si="10"/>
        <v>6.84315211214237E-3</v>
      </c>
    </row>
    <row r="220" spans="1:11" ht="15.6">
      <c r="A220" s="32">
        <v>41934</v>
      </c>
      <c r="B220" s="31">
        <v>1874.75</v>
      </c>
      <c r="C220" s="31">
        <v>1890</v>
      </c>
      <c r="D220" s="31">
        <v>1895</v>
      </c>
      <c r="E220" s="31">
        <v>1866.1</v>
      </c>
      <c r="F220" s="31">
        <v>1895</v>
      </c>
      <c r="G220" s="31">
        <v>1882.05</v>
      </c>
      <c r="H220" s="31">
        <v>1879.1</v>
      </c>
      <c r="I220">
        <f t="shared" si="11"/>
        <v>3.8938525136684721E-3</v>
      </c>
      <c r="J220">
        <f t="shared" si="9"/>
        <v>6436.55</v>
      </c>
      <c r="K220">
        <f t="shared" si="10"/>
        <v>9.1562600440566744E-3</v>
      </c>
    </row>
    <row r="221" spans="1:11" ht="15.6">
      <c r="A221" s="32">
        <v>41935</v>
      </c>
      <c r="B221" s="31">
        <v>1882.05</v>
      </c>
      <c r="C221" s="31">
        <v>1945</v>
      </c>
      <c r="D221" s="31">
        <v>2097.4499999999998</v>
      </c>
      <c r="E221" s="31">
        <v>1930</v>
      </c>
      <c r="F221" s="31">
        <v>1996.8</v>
      </c>
      <c r="G221" s="31">
        <v>1995.75</v>
      </c>
      <c r="H221" s="31">
        <v>1994.7</v>
      </c>
      <c r="I221">
        <f t="shared" si="11"/>
        <v>6.041284769267552E-2</v>
      </c>
      <c r="J221">
        <f t="shared" si="9"/>
        <v>6463.25</v>
      </c>
      <c r="K221">
        <f t="shared" si="10"/>
        <v>4.1481849748701283E-3</v>
      </c>
    </row>
    <row r="222" spans="1:11" ht="15.6">
      <c r="A222" s="32">
        <v>41939</v>
      </c>
      <c r="B222" s="31">
        <v>1995.75</v>
      </c>
      <c r="C222" s="31">
        <v>2050</v>
      </c>
      <c r="D222" s="31">
        <v>2080</v>
      </c>
      <c r="E222" s="31">
        <v>1960</v>
      </c>
      <c r="F222" s="31">
        <v>1962</v>
      </c>
      <c r="G222" s="31">
        <v>1974.15</v>
      </c>
      <c r="H222" s="31">
        <v>2013.38</v>
      </c>
      <c r="I222">
        <f t="shared" si="11"/>
        <v>-1.0822998872604184E-2</v>
      </c>
      <c r="J222">
        <f t="shared" si="9"/>
        <v>6438.9</v>
      </c>
      <c r="K222">
        <f t="shared" si="10"/>
        <v>-3.7674544540285959E-3</v>
      </c>
    </row>
    <row r="223" spans="1:11" ht="15.6">
      <c r="A223" s="32">
        <v>41940</v>
      </c>
      <c r="B223" s="31">
        <v>1974.15</v>
      </c>
      <c r="C223" s="31">
        <v>1985</v>
      </c>
      <c r="D223" s="31">
        <v>1985</v>
      </c>
      <c r="E223" s="31">
        <v>1913</v>
      </c>
      <c r="F223" s="31">
        <v>1929</v>
      </c>
      <c r="G223" s="31">
        <v>1933</v>
      </c>
      <c r="H223" s="31">
        <v>1943.94</v>
      </c>
      <c r="I223">
        <f t="shared" si="11"/>
        <v>-2.0844414051617188E-2</v>
      </c>
      <c r="J223">
        <f t="shared" si="9"/>
        <v>6465.15</v>
      </c>
      <c r="K223">
        <f t="shared" si="10"/>
        <v>4.0767833014956345E-3</v>
      </c>
    </row>
    <row r="224" spans="1:11" ht="15.6">
      <c r="A224" s="32">
        <v>41941</v>
      </c>
      <c r="B224" s="31">
        <v>1933</v>
      </c>
      <c r="C224" s="31">
        <v>1959.9</v>
      </c>
      <c r="D224" s="31">
        <v>1962.8</v>
      </c>
      <c r="E224" s="31">
        <v>1906.05</v>
      </c>
      <c r="F224" s="31">
        <v>1911.6</v>
      </c>
      <c r="G224" s="31">
        <v>1916.05</v>
      </c>
      <c r="H224" s="31">
        <v>1938.65</v>
      </c>
      <c r="I224">
        <f t="shared" si="11"/>
        <v>-8.7687532333161622E-3</v>
      </c>
      <c r="J224">
        <f t="shared" si="9"/>
        <v>6513.75</v>
      </c>
      <c r="K224">
        <f t="shared" si="10"/>
        <v>7.5172269784924417E-3</v>
      </c>
    </row>
    <row r="225" spans="1:11" ht="15.6">
      <c r="A225" s="32">
        <v>41942</v>
      </c>
      <c r="B225" s="31">
        <v>1916.05</v>
      </c>
      <c r="C225" s="31">
        <v>1934.95</v>
      </c>
      <c r="D225" s="31">
        <v>1939</v>
      </c>
      <c r="E225" s="31">
        <v>1906.2</v>
      </c>
      <c r="F225" s="31">
        <v>1910</v>
      </c>
      <c r="G225" s="31">
        <v>1913.85</v>
      </c>
      <c r="H225" s="31">
        <v>1920.16</v>
      </c>
      <c r="I225">
        <f t="shared" si="11"/>
        <v>-1.1481955063803451E-3</v>
      </c>
      <c r="J225">
        <f t="shared" si="9"/>
        <v>6570.3</v>
      </c>
      <c r="K225">
        <f t="shared" si="10"/>
        <v>8.6816350028786626E-3</v>
      </c>
    </row>
    <row r="226" spans="1:11" ht="15.6">
      <c r="A226" s="32">
        <v>41943</v>
      </c>
      <c r="B226" s="31">
        <v>1913.85</v>
      </c>
      <c r="C226" s="31">
        <v>1915.05</v>
      </c>
      <c r="D226" s="31">
        <v>1936.95</v>
      </c>
      <c r="E226" s="31">
        <v>1910.35</v>
      </c>
      <c r="F226" s="31">
        <v>1925</v>
      </c>
      <c r="G226" s="31">
        <v>1927.75</v>
      </c>
      <c r="H226" s="31">
        <v>1925.81</v>
      </c>
      <c r="I226">
        <f t="shared" si="11"/>
        <v>7.2628471405804529E-3</v>
      </c>
      <c r="J226">
        <f t="shared" si="9"/>
        <v>6685.75</v>
      </c>
      <c r="K226">
        <f t="shared" si="10"/>
        <v>1.7571495974308515E-2</v>
      </c>
    </row>
    <row r="227" spans="1:11" ht="15.6">
      <c r="A227" s="32">
        <v>41946</v>
      </c>
      <c r="B227" s="31">
        <v>1927.75</v>
      </c>
      <c r="C227" s="31">
        <v>1949</v>
      </c>
      <c r="D227" s="31">
        <v>1949</v>
      </c>
      <c r="E227" s="31">
        <v>1915</v>
      </c>
      <c r="F227" s="31">
        <v>1931.5</v>
      </c>
      <c r="G227" s="31">
        <v>1927.4</v>
      </c>
      <c r="H227" s="31">
        <v>1931.26</v>
      </c>
      <c r="I227">
        <f t="shared" si="11"/>
        <v>-1.8155881208659075E-4</v>
      </c>
      <c r="J227">
        <f t="shared" ref="J227:J243" si="12">VLOOKUP(A227,CNXNIFTY,5,FALSE)</f>
        <v>6704.3</v>
      </c>
      <c r="K227">
        <f t="shared" ref="K227:K243" si="13">J227/J226-1</f>
        <v>2.7745578282167838E-3</v>
      </c>
    </row>
    <row r="228" spans="1:11" ht="15.6">
      <c r="A228" s="32">
        <v>41948</v>
      </c>
      <c r="B228" s="31">
        <v>1927.4</v>
      </c>
      <c r="C228" s="31">
        <v>1949</v>
      </c>
      <c r="D228" s="31">
        <v>1949</v>
      </c>
      <c r="E228" s="31">
        <v>1910.25</v>
      </c>
      <c r="F228" s="31">
        <v>1911</v>
      </c>
      <c r="G228" s="31">
        <v>1918.05</v>
      </c>
      <c r="H228" s="31">
        <v>1927.58</v>
      </c>
      <c r="I228">
        <f t="shared" si="11"/>
        <v>-4.8510947390267845E-3</v>
      </c>
      <c r="J228">
        <f t="shared" si="12"/>
        <v>6713.75</v>
      </c>
      <c r="K228">
        <f t="shared" si="13"/>
        <v>1.4095431290366278E-3</v>
      </c>
    </row>
    <row r="229" spans="1:11" ht="15.6">
      <c r="A229" s="32">
        <v>41950</v>
      </c>
      <c r="B229" s="31">
        <v>1918.05</v>
      </c>
      <c r="C229" s="31">
        <v>1939</v>
      </c>
      <c r="D229" s="31">
        <v>1939</v>
      </c>
      <c r="E229" s="31">
        <v>1892.05</v>
      </c>
      <c r="F229" s="31">
        <v>1906</v>
      </c>
      <c r="G229" s="31">
        <v>1906.3</v>
      </c>
      <c r="H229" s="31">
        <v>1906.86</v>
      </c>
      <c r="I229">
        <f t="shared" si="11"/>
        <v>-6.1260133990250765E-3</v>
      </c>
      <c r="J229">
        <f t="shared" si="12"/>
        <v>6720.95</v>
      </c>
      <c r="K229">
        <f t="shared" si="13"/>
        <v>1.0724259914354217E-3</v>
      </c>
    </row>
    <row r="230" spans="1:11" ht="15.6">
      <c r="A230" s="32">
        <v>41953</v>
      </c>
      <c r="B230" s="31">
        <v>1906.3</v>
      </c>
      <c r="C230" s="31">
        <v>1924.95</v>
      </c>
      <c r="D230" s="31">
        <v>1924.95</v>
      </c>
      <c r="E230" s="31">
        <v>1898</v>
      </c>
      <c r="F230" s="31">
        <v>1900</v>
      </c>
      <c r="G230" s="31">
        <v>1901</v>
      </c>
      <c r="H230" s="31">
        <v>1907.68</v>
      </c>
      <c r="I230">
        <f t="shared" si="11"/>
        <v>-2.7802549441325874E-3</v>
      </c>
      <c r="J230">
        <f t="shared" si="12"/>
        <v>6727.75</v>
      </c>
      <c r="K230">
        <f t="shared" si="13"/>
        <v>1.0117617301126369E-3</v>
      </c>
    </row>
    <row r="231" spans="1:11" ht="15.6">
      <c r="A231" s="32">
        <v>41954</v>
      </c>
      <c r="B231" s="31">
        <v>1901</v>
      </c>
      <c r="C231" s="31">
        <v>1895</v>
      </c>
      <c r="D231" s="31">
        <v>1919.2</v>
      </c>
      <c r="E231" s="31">
        <v>1895</v>
      </c>
      <c r="F231" s="31">
        <v>1902</v>
      </c>
      <c r="G231" s="31">
        <v>1907.35</v>
      </c>
      <c r="H231" s="31">
        <v>1911.35</v>
      </c>
      <c r="I231">
        <f t="shared" si="11"/>
        <v>3.34034718569165E-3</v>
      </c>
      <c r="J231">
        <f t="shared" si="12"/>
        <v>6753.1</v>
      </c>
      <c r="K231">
        <f t="shared" si="13"/>
        <v>3.7679759206272756E-3</v>
      </c>
    </row>
    <row r="232" spans="1:11" ht="15.6">
      <c r="A232" s="32">
        <v>41955</v>
      </c>
      <c r="B232" s="31">
        <v>1907.35</v>
      </c>
      <c r="C232" s="31">
        <v>1902</v>
      </c>
      <c r="D232" s="31">
        <v>1920</v>
      </c>
      <c r="E232" s="31">
        <v>1895</v>
      </c>
      <c r="F232" s="31">
        <v>1897.05</v>
      </c>
      <c r="G232" s="31">
        <v>1899.2</v>
      </c>
      <c r="H232" s="31">
        <v>1904.81</v>
      </c>
      <c r="I232">
        <f t="shared" si="11"/>
        <v>-4.2729441371536225E-3</v>
      </c>
      <c r="J232">
        <f t="shared" si="12"/>
        <v>6777.6</v>
      </c>
      <c r="K232">
        <f t="shared" si="13"/>
        <v>3.6279634538212147E-3</v>
      </c>
    </row>
    <row r="233" spans="1:11" ht="15.6">
      <c r="A233" s="32">
        <v>41956</v>
      </c>
      <c r="B233" s="31">
        <v>1899.2</v>
      </c>
      <c r="C233" s="31">
        <v>1894.1</v>
      </c>
      <c r="D233" s="31">
        <v>1904.85</v>
      </c>
      <c r="E233" s="31">
        <v>1882.2</v>
      </c>
      <c r="F233" s="31">
        <v>1890</v>
      </c>
      <c r="G233" s="31">
        <v>1890.1</v>
      </c>
      <c r="H233" s="31">
        <v>1891.94</v>
      </c>
      <c r="I233">
        <f t="shared" si="11"/>
        <v>-4.7914911541702132E-3</v>
      </c>
      <c r="J233">
        <f t="shared" si="12"/>
        <v>6753.55</v>
      </c>
      <c r="K233">
        <f t="shared" si="13"/>
        <v>-3.5484537299339536E-3</v>
      </c>
    </row>
    <row r="234" spans="1:11" ht="15.6">
      <c r="A234" s="32">
        <v>41957</v>
      </c>
      <c r="B234" s="31">
        <v>1890.1</v>
      </c>
      <c r="C234" s="31">
        <v>1906.95</v>
      </c>
      <c r="D234" s="31">
        <v>1927.3</v>
      </c>
      <c r="E234" s="31">
        <v>1882.2</v>
      </c>
      <c r="F234" s="31">
        <v>1893</v>
      </c>
      <c r="G234" s="31">
        <v>1900.7</v>
      </c>
      <c r="H234" s="31">
        <v>1901.72</v>
      </c>
      <c r="I234">
        <f t="shared" si="11"/>
        <v>5.6081688799534124E-3</v>
      </c>
      <c r="J234">
        <f t="shared" si="12"/>
        <v>6785.75</v>
      </c>
      <c r="K234">
        <f t="shared" si="13"/>
        <v>4.7678628276979218E-3</v>
      </c>
    </row>
    <row r="235" spans="1:11" ht="15.6">
      <c r="A235" s="32">
        <v>41960</v>
      </c>
      <c r="B235" s="31">
        <v>1900.7</v>
      </c>
      <c r="C235" s="31">
        <v>1920</v>
      </c>
      <c r="D235" s="31">
        <v>1928.5</v>
      </c>
      <c r="E235" s="31">
        <v>1905.2</v>
      </c>
      <c r="F235" s="31">
        <v>1907.9</v>
      </c>
      <c r="G235" s="31">
        <v>1914.95</v>
      </c>
      <c r="H235" s="31">
        <v>1917.21</v>
      </c>
      <c r="I235">
        <f t="shared" si="11"/>
        <v>7.4972378597359945E-3</v>
      </c>
      <c r="J235">
        <f t="shared" si="12"/>
        <v>6825.75</v>
      </c>
      <c r="K235">
        <f t="shared" si="13"/>
        <v>5.8947058173377531E-3</v>
      </c>
    </row>
    <row r="236" spans="1:11" ht="15.6">
      <c r="A236" s="32">
        <v>41961</v>
      </c>
      <c r="B236" s="31">
        <v>1914.95</v>
      </c>
      <c r="C236" s="31">
        <v>1915.05</v>
      </c>
      <c r="D236" s="31">
        <v>1920.05</v>
      </c>
      <c r="E236" s="31">
        <v>1900.1</v>
      </c>
      <c r="F236" s="31">
        <v>1900.1</v>
      </c>
      <c r="G236" s="31">
        <v>1908.85</v>
      </c>
      <c r="H236" s="31">
        <v>1912.06</v>
      </c>
      <c r="I236">
        <f t="shared" si="11"/>
        <v>-3.1854617614037739E-3</v>
      </c>
      <c r="J236">
        <f t="shared" si="12"/>
        <v>6837.35</v>
      </c>
      <c r="K236">
        <f t="shared" si="13"/>
        <v>1.6994469472220164E-3</v>
      </c>
    </row>
    <row r="237" spans="1:11" ht="15.6">
      <c r="A237" s="32">
        <v>41962</v>
      </c>
      <c r="B237" s="31">
        <v>1908.85</v>
      </c>
      <c r="C237" s="31">
        <v>1919.95</v>
      </c>
      <c r="D237" s="31">
        <v>1919.95</v>
      </c>
      <c r="E237" s="31">
        <v>1890.1</v>
      </c>
      <c r="F237" s="31">
        <v>1890.5</v>
      </c>
      <c r="G237" s="31">
        <v>1892.25</v>
      </c>
      <c r="H237" s="31">
        <v>1906.45</v>
      </c>
      <c r="I237">
        <f t="shared" si="11"/>
        <v>-8.6963354899546319E-3</v>
      </c>
      <c r="J237">
        <f t="shared" si="12"/>
        <v>6797.7</v>
      </c>
      <c r="K237">
        <f t="shared" si="13"/>
        <v>-5.7990303260766485E-3</v>
      </c>
    </row>
    <row r="238" spans="1:11" ht="15.6">
      <c r="A238" s="32">
        <v>41963</v>
      </c>
      <c r="B238" s="31">
        <v>1892.25</v>
      </c>
      <c r="C238" s="31">
        <v>1909.95</v>
      </c>
      <c r="D238" s="31">
        <v>1989.9</v>
      </c>
      <c r="E238" s="31">
        <v>1890.05</v>
      </c>
      <c r="F238" s="31">
        <v>1989.9</v>
      </c>
      <c r="G238" s="31">
        <v>1971.1</v>
      </c>
      <c r="H238" s="31">
        <v>1900.06</v>
      </c>
      <c r="I238">
        <f t="shared" si="11"/>
        <v>4.1669969612894597E-2</v>
      </c>
      <c r="J238">
        <f t="shared" si="12"/>
        <v>6806.3</v>
      </c>
      <c r="K238">
        <f t="shared" si="13"/>
        <v>1.2651337952542807E-3</v>
      </c>
    </row>
    <row r="239" spans="1:11" ht="15.6">
      <c r="A239" s="32">
        <v>41964</v>
      </c>
      <c r="B239" s="31">
        <v>1971.1</v>
      </c>
      <c r="C239" s="31">
        <v>2000</v>
      </c>
      <c r="D239" s="31">
        <v>2064.85</v>
      </c>
      <c r="E239" s="31">
        <v>1990.05</v>
      </c>
      <c r="F239" s="31">
        <v>2000</v>
      </c>
      <c r="G239" s="31">
        <v>2017.45</v>
      </c>
      <c r="H239" s="31">
        <v>2028.11</v>
      </c>
      <c r="I239">
        <f t="shared" si="11"/>
        <v>2.35147886966669E-2</v>
      </c>
      <c r="J239">
        <f t="shared" si="12"/>
        <v>6847.3</v>
      </c>
      <c r="K239">
        <f t="shared" si="13"/>
        <v>6.0238308625832904E-3</v>
      </c>
    </row>
    <row r="240" spans="1:11" ht="15.6">
      <c r="A240" s="32">
        <v>41967</v>
      </c>
      <c r="B240" s="31">
        <v>2017.45</v>
      </c>
      <c r="C240" s="31">
        <v>2049</v>
      </c>
      <c r="D240" s="31">
        <v>2049</v>
      </c>
      <c r="E240" s="31">
        <v>1961.15</v>
      </c>
      <c r="F240" s="31">
        <v>1965</v>
      </c>
      <c r="G240" s="31">
        <v>1982.35</v>
      </c>
      <c r="H240" s="31">
        <v>1990.14</v>
      </c>
      <c r="I240">
        <f t="shared" si="11"/>
        <v>-1.7398200698902189E-2</v>
      </c>
      <c r="J240">
        <f t="shared" si="12"/>
        <v>6880.8</v>
      </c>
      <c r="K240">
        <f t="shared" si="13"/>
        <v>4.8924393556584178E-3</v>
      </c>
    </row>
    <row r="241" spans="1:11" ht="15.6">
      <c r="A241" s="32">
        <v>41968</v>
      </c>
      <c r="B241" s="31">
        <v>1982.35</v>
      </c>
      <c r="C241" s="31">
        <v>1987.8</v>
      </c>
      <c r="D241" s="31">
        <v>1998.95</v>
      </c>
      <c r="E241" s="31">
        <v>1951</v>
      </c>
      <c r="F241" s="31">
        <v>1961.3</v>
      </c>
      <c r="G241" s="31">
        <v>1978</v>
      </c>
      <c r="H241" s="31">
        <v>1971.49</v>
      </c>
      <c r="I241">
        <f t="shared" si="11"/>
        <v>-2.1943652735388897E-3</v>
      </c>
      <c r="J241">
        <f t="shared" si="12"/>
        <v>6810.45</v>
      </c>
      <c r="K241">
        <f t="shared" si="13"/>
        <v>-1.0224101848622325E-2</v>
      </c>
    </row>
    <row r="242" spans="1:11" ht="15.6">
      <c r="A242" s="32">
        <v>41969</v>
      </c>
      <c r="B242" s="31">
        <v>1978</v>
      </c>
      <c r="C242" s="31">
        <v>1969.65</v>
      </c>
      <c r="D242" s="31">
        <v>2013</v>
      </c>
      <c r="E242" s="31">
        <v>1959.25</v>
      </c>
      <c r="F242" s="31">
        <v>1980</v>
      </c>
      <c r="G242" s="31">
        <v>1980.45</v>
      </c>
      <c r="H242" s="31">
        <v>1986.87</v>
      </c>
      <c r="I242">
        <f t="shared" si="11"/>
        <v>1.2386248736098171E-3</v>
      </c>
      <c r="J242">
        <f t="shared" si="12"/>
        <v>6825.45</v>
      </c>
      <c r="K242">
        <f t="shared" si="13"/>
        <v>2.2024976323149481E-3</v>
      </c>
    </row>
    <row r="243" spans="1:11" ht="15.6">
      <c r="A243" s="32">
        <v>41970</v>
      </c>
      <c r="B243" s="31">
        <v>1980.45</v>
      </c>
      <c r="C243" s="31">
        <v>1993.65</v>
      </c>
      <c r="D243" s="31">
        <v>2004</v>
      </c>
      <c r="E243" s="31">
        <v>1965.05</v>
      </c>
      <c r="F243" s="31">
        <v>1965.05</v>
      </c>
      <c r="G243" s="31">
        <v>1983.3</v>
      </c>
      <c r="H243" s="31">
        <v>1990.62</v>
      </c>
      <c r="I243">
        <f t="shared" si="11"/>
        <v>1.4390668787396255E-3</v>
      </c>
      <c r="J243">
        <f t="shared" si="12"/>
        <v>6845.3</v>
      </c>
      <c r="K243">
        <f t="shared" si="13"/>
        <v>2.9082331567882314E-3</v>
      </c>
    </row>
    <row r="244" spans="1:11" ht="15.6">
      <c r="A244" s="32"/>
      <c r="B244" s="31"/>
      <c r="C244" s="31"/>
      <c r="D244" s="31"/>
      <c r="E244" s="31"/>
      <c r="F244" s="31"/>
      <c r="G244" s="31"/>
      <c r="H244" s="31"/>
    </row>
    <row r="247" spans="1:11">
      <c r="H247" t="s">
        <v>202</v>
      </c>
      <c r="I247">
        <f>COVAR(I5:I243,K5:K243)/VAR(K5:K243)</f>
        <v>0.37084294727245992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PL</vt:lpstr>
      <vt:lpstr>BS</vt:lpstr>
      <vt:lpstr>CF</vt:lpstr>
      <vt:lpstr>Scenario PivotTable 6</vt:lpstr>
      <vt:lpstr>Ratios</vt:lpstr>
      <vt:lpstr>Quarterly</vt:lpstr>
      <vt:lpstr>Computation</vt:lpstr>
      <vt:lpstr>Kansai Historical</vt:lpstr>
      <vt:lpstr>Sheet6</vt:lpstr>
      <vt:lpstr>CNX 50001-01-1996-02-05-2014</vt:lpstr>
      <vt:lpstr>ind38</vt:lpstr>
      <vt:lpstr>Sheet2</vt:lpstr>
      <vt:lpstr>Sheet1</vt:lpstr>
      <vt:lpstr>CNXNIFTY</vt:lpstr>
      <vt:lpstr>Debtindex</vt:lpstr>
      <vt:lpstr>Probabilitytable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Ramesh Lakshman</dc:creator>
  <cp:lastModifiedBy>Ramesh Lakshman</cp:lastModifiedBy>
  <dcterms:created xsi:type="dcterms:W3CDTF">2013-03-08T10:51:03Z</dcterms:created>
  <dcterms:modified xsi:type="dcterms:W3CDTF">2014-12-26T10:55:29Z</dcterms:modified>
</cp:coreProperties>
</file>