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Assumption sheet" sheetId="1" r:id="rId1"/>
    <sheet name="room collection" sheetId="2" r:id="rId2"/>
    <sheet name="revenue statement" sheetId="3" r:id="rId3"/>
    <sheet name="balance-sheet" sheetId="6" r:id="rId4"/>
    <sheet name="Cashflow statement" sheetId="7" r:id="rId5"/>
    <sheet name="WC assessment" sheetId="8" r:id="rId6"/>
    <sheet name="depreciation" sheetId="5" r:id="rId7"/>
    <sheet name="Financial Analysis" sheetId="9" r:id="rId8"/>
  </sheets>
  <calcPr calcId="124519"/>
</workbook>
</file>

<file path=xl/calcChain.xml><?xml version="1.0" encoding="utf-8"?>
<calcChain xmlns="http://schemas.openxmlformats.org/spreadsheetml/2006/main">
  <c r="B17" i="1"/>
  <c r="B110" l="1"/>
  <c r="C183"/>
  <c r="E26" i="6"/>
  <c r="F26" s="1"/>
  <c r="G26" s="1"/>
  <c r="H26" s="1"/>
  <c r="I26" s="1"/>
  <c r="J26" s="1"/>
  <c r="K26" s="1"/>
  <c r="K7" l="1"/>
  <c r="H14" i="3" s="1"/>
  <c r="B21" i="7"/>
  <c r="D20"/>
  <c r="C20"/>
  <c r="B20"/>
  <c r="K19"/>
  <c r="J19"/>
  <c r="I19"/>
  <c r="H19"/>
  <c r="G19"/>
  <c r="F19"/>
  <c r="E19"/>
  <c r="D19"/>
  <c r="C19"/>
  <c r="B19"/>
  <c r="D11"/>
  <c r="C11"/>
  <c r="B11"/>
  <c r="D10"/>
  <c r="C10"/>
  <c r="B10"/>
  <c r="D9"/>
  <c r="C9"/>
  <c r="B9"/>
  <c r="B8"/>
  <c r="B149" i="1"/>
  <c r="J7" i="6"/>
  <c r="I7"/>
  <c r="F14" i="3" s="1"/>
  <c r="H7" i="6"/>
  <c r="G7"/>
  <c r="D14" i="3" s="1"/>
  <c r="F7" i="6"/>
  <c r="E7"/>
  <c r="E10" i="7" s="1"/>
  <c r="J10" l="1"/>
  <c r="F10"/>
  <c r="B14" i="3"/>
  <c r="H10" i="7"/>
  <c r="I10"/>
  <c r="C14" i="3"/>
  <c r="G14"/>
  <c r="E14"/>
  <c r="K10" i="7"/>
  <c r="G10"/>
  <c r="E23" i="6" l="1"/>
  <c r="F23" s="1"/>
  <c r="K10"/>
  <c r="K5"/>
  <c r="H12" i="8" s="1"/>
  <c r="C8" i="6"/>
  <c r="B8"/>
  <c r="B9" i="2"/>
  <c r="C9" s="1"/>
  <c r="D9" s="1"/>
  <c r="B51" i="5"/>
  <c r="H53"/>
  <c r="G53"/>
  <c r="F53"/>
  <c r="E53"/>
  <c r="D53"/>
  <c r="C53"/>
  <c r="B53"/>
  <c r="H28"/>
  <c r="G28"/>
  <c r="F28"/>
  <c r="E28"/>
  <c r="D28"/>
  <c r="C28"/>
  <c r="H27"/>
  <c r="G27"/>
  <c r="F27"/>
  <c r="E27"/>
  <c r="D27"/>
  <c r="C27"/>
  <c r="B28"/>
  <c r="B27"/>
  <c r="B140" i="1"/>
  <c r="B20" i="5" s="1"/>
  <c r="B23" s="1"/>
  <c r="B138" i="1"/>
  <c r="B7" i="5" s="1"/>
  <c r="B10" s="1"/>
  <c r="G23" i="6" l="1"/>
  <c r="H23" s="1"/>
  <c r="I23" s="1"/>
  <c r="E9" i="2"/>
  <c r="B46" i="5"/>
  <c r="B48" s="1"/>
  <c r="C45" s="1"/>
  <c r="C20"/>
  <c r="C23" s="1"/>
  <c r="B34"/>
  <c r="B36" s="1"/>
  <c r="C33" s="1"/>
  <c r="C7"/>
  <c r="J23" i="6" l="1"/>
  <c r="F9" i="2"/>
  <c r="C10" i="5"/>
  <c r="D20"/>
  <c r="D23" s="1"/>
  <c r="E20" s="1"/>
  <c r="E23" s="1"/>
  <c r="F20" s="1"/>
  <c r="F23" s="1"/>
  <c r="G20" s="1"/>
  <c r="G23" s="1"/>
  <c r="H20" s="1"/>
  <c r="H23" s="1"/>
  <c r="C46"/>
  <c r="C48" s="1"/>
  <c r="D45" s="1"/>
  <c r="K23" i="6" l="1"/>
  <c r="G9" i="2"/>
  <c r="D7" i="5"/>
  <c r="C34"/>
  <c r="D46"/>
  <c r="D48" s="1"/>
  <c r="E45" s="1"/>
  <c r="E46" s="1"/>
  <c r="E48" s="1"/>
  <c r="F45" s="1"/>
  <c r="F46" s="1"/>
  <c r="F48" s="1"/>
  <c r="G45" s="1"/>
  <c r="H9" i="2" l="1"/>
  <c r="D10" i="5"/>
  <c r="C36"/>
  <c r="G46"/>
  <c r="G48" s="1"/>
  <c r="H45" s="1"/>
  <c r="E7" l="1"/>
  <c r="D33"/>
  <c r="D34" s="1"/>
  <c r="H46"/>
  <c r="H48" s="1"/>
  <c r="E10" l="1"/>
  <c r="D36"/>
  <c r="B4" i="2"/>
  <c r="C4" s="1"/>
  <c r="D4" s="1"/>
  <c r="B98" i="1"/>
  <c r="G5" i="2" s="1"/>
  <c r="B80" i="1"/>
  <c r="B75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M47"/>
  <c r="L47"/>
  <c r="K47"/>
  <c r="J47"/>
  <c r="I47"/>
  <c r="H47"/>
  <c r="G47"/>
  <c r="F47"/>
  <c r="E47"/>
  <c r="D47"/>
  <c r="C47"/>
  <c r="B47"/>
  <c r="M46"/>
  <c r="L46"/>
  <c r="K46"/>
  <c r="J46"/>
  <c r="I46"/>
  <c r="H46"/>
  <c r="G46"/>
  <c r="F46"/>
  <c r="E46"/>
  <c r="D46"/>
  <c r="C46"/>
  <c r="B46"/>
  <c r="M45"/>
  <c r="K45"/>
  <c r="C45"/>
  <c r="B45"/>
  <c r="M44"/>
  <c r="L44"/>
  <c r="K44"/>
  <c r="J44"/>
  <c r="I44"/>
  <c r="H44"/>
  <c r="G44"/>
  <c r="F44"/>
  <c r="E44"/>
  <c r="D44"/>
  <c r="C44"/>
  <c r="B44"/>
  <c r="M43"/>
  <c r="L43"/>
  <c r="K43"/>
  <c r="J43"/>
  <c r="I43"/>
  <c r="H43"/>
  <c r="G43"/>
  <c r="F43"/>
  <c r="E43"/>
  <c r="D43"/>
  <c r="C43"/>
  <c r="B43"/>
  <c r="M42"/>
  <c r="L42"/>
  <c r="K42"/>
  <c r="J42"/>
  <c r="I42"/>
  <c r="H42"/>
  <c r="G42"/>
  <c r="F42"/>
  <c r="E42"/>
  <c r="D42"/>
  <c r="C42"/>
  <c r="B42"/>
  <c r="H41"/>
  <c r="C41"/>
  <c r="B41"/>
  <c r="M40"/>
  <c r="L40"/>
  <c r="K40"/>
  <c r="J40"/>
  <c r="I40"/>
  <c r="H40"/>
  <c r="G40"/>
  <c r="F40"/>
  <c r="E40"/>
  <c r="D40"/>
  <c r="C40"/>
  <c r="B40"/>
  <c r="M39"/>
  <c r="L39"/>
  <c r="K39"/>
  <c r="J39"/>
  <c r="I39"/>
  <c r="H39"/>
  <c r="G39"/>
  <c r="F39"/>
  <c r="E39"/>
  <c r="D39"/>
  <c r="C39"/>
  <c r="B39"/>
  <c r="M38"/>
  <c r="L38"/>
  <c r="K38"/>
  <c r="J38"/>
  <c r="I38"/>
  <c r="H38"/>
  <c r="G38"/>
  <c r="F38"/>
  <c r="E38"/>
  <c r="D38"/>
  <c r="C38"/>
  <c r="B38"/>
  <c r="M37"/>
  <c r="L37"/>
  <c r="K37"/>
  <c r="J37"/>
  <c r="I37"/>
  <c r="H37"/>
  <c r="G37"/>
  <c r="F37"/>
  <c r="E37"/>
  <c r="D37"/>
  <c r="C37"/>
  <c r="B37"/>
  <c r="M36"/>
  <c r="L36"/>
  <c r="K36"/>
  <c r="J36"/>
  <c r="I36"/>
  <c r="H36"/>
  <c r="G36"/>
  <c r="F36"/>
  <c r="E36"/>
  <c r="D36"/>
  <c r="C36"/>
  <c r="B36"/>
  <c r="M30"/>
  <c r="L30"/>
  <c r="L45" s="1"/>
  <c r="K30"/>
  <c r="J30"/>
  <c r="J45" s="1"/>
  <c r="I30"/>
  <c r="I45" s="1"/>
  <c r="H30"/>
  <c r="H45" s="1"/>
  <c r="G30"/>
  <c r="G45" s="1"/>
  <c r="F30"/>
  <c r="F45" s="1"/>
  <c r="E30"/>
  <c r="E45" s="1"/>
  <c r="D30"/>
  <c r="D45" s="1"/>
  <c r="C30"/>
  <c r="M26"/>
  <c r="M41" s="1"/>
  <c r="L26"/>
  <c r="L41" s="1"/>
  <c r="K26"/>
  <c r="K41" s="1"/>
  <c r="J26"/>
  <c r="J41" s="1"/>
  <c r="I26"/>
  <c r="I41" s="1"/>
  <c r="G26"/>
  <c r="G41" s="1"/>
  <c r="F41"/>
  <c r="E41"/>
  <c r="D26"/>
  <c r="D41" s="1"/>
  <c r="N32"/>
  <c r="N31"/>
  <c r="N29"/>
  <c r="N28"/>
  <c r="N27"/>
  <c r="N25"/>
  <c r="N24"/>
  <c r="N23"/>
  <c r="N38" s="1"/>
  <c r="N22"/>
  <c r="N21"/>
  <c r="F5" i="2" l="1"/>
  <c r="B5"/>
  <c r="B6" s="1"/>
  <c r="B7" s="1"/>
  <c r="B8" s="1"/>
  <c r="B10" s="1"/>
  <c r="B5" i="3" s="1"/>
  <c r="B6" i="8" s="1"/>
  <c r="E18" i="6" s="1"/>
  <c r="H5" i="2"/>
  <c r="D5"/>
  <c r="D6" s="1"/>
  <c r="E5"/>
  <c r="C5"/>
  <c r="C6" s="1"/>
  <c r="E4"/>
  <c r="F7" i="5"/>
  <c r="E33"/>
  <c r="E34" s="1"/>
  <c r="D66" i="1"/>
  <c r="N36"/>
  <c r="N37"/>
  <c r="C66"/>
  <c r="B48"/>
  <c r="B72" s="1"/>
  <c r="B73" s="1"/>
  <c r="B74" s="1"/>
  <c r="B76" s="1"/>
  <c r="N39"/>
  <c r="N47"/>
  <c r="G48"/>
  <c r="G72" s="1"/>
  <c r="M48"/>
  <c r="M72" s="1"/>
  <c r="M78" s="1"/>
  <c r="C48"/>
  <c r="C72" s="1"/>
  <c r="C73" s="1"/>
  <c r="J48"/>
  <c r="J72" s="1"/>
  <c r="H48"/>
  <c r="H72" s="1"/>
  <c r="H78" s="1"/>
  <c r="K48"/>
  <c r="K72" s="1"/>
  <c r="K78" s="1"/>
  <c r="N44"/>
  <c r="F48"/>
  <c r="F72" s="1"/>
  <c r="E48"/>
  <c r="E72" s="1"/>
  <c r="E73" s="1"/>
  <c r="N40"/>
  <c r="N43"/>
  <c r="I48"/>
  <c r="I72" s="1"/>
  <c r="I78" s="1"/>
  <c r="N46"/>
  <c r="L48"/>
  <c r="L72" s="1"/>
  <c r="L78" s="1"/>
  <c r="N41"/>
  <c r="D48"/>
  <c r="D72" s="1"/>
  <c r="D73" s="1"/>
  <c r="N26"/>
  <c r="N45"/>
  <c r="N42"/>
  <c r="N30"/>
  <c r="B9" i="3" l="1"/>
  <c r="B8"/>
  <c r="B7"/>
  <c r="C7" i="2"/>
  <c r="C8" s="1"/>
  <c r="C10" s="1"/>
  <c r="C5" i="3" s="1"/>
  <c r="C6" i="8" s="1"/>
  <c r="F18" i="6" s="1"/>
  <c r="F4" i="2"/>
  <c r="E6"/>
  <c r="D7"/>
  <c r="D8" s="1"/>
  <c r="D10" s="1"/>
  <c r="D5" i="3" s="1"/>
  <c r="D6" i="8" s="1"/>
  <c r="G18" i="6" s="1"/>
  <c r="F10" i="5"/>
  <c r="E36"/>
  <c r="E78" i="1"/>
  <c r="D78"/>
  <c r="D86"/>
  <c r="J78"/>
  <c r="E91" s="1"/>
  <c r="E86"/>
  <c r="B78"/>
  <c r="C86"/>
  <c r="C78"/>
  <c r="C79" s="1"/>
  <c r="G78"/>
  <c r="N72"/>
  <c r="B86" s="1"/>
  <c r="N48"/>
  <c r="B7" i="8" l="1"/>
  <c r="E19" i="6" s="1"/>
  <c r="E20" i="7" s="1"/>
  <c r="B11" i="8"/>
  <c r="B10" i="3"/>
  <c r="B11" s="1"/>
  <c r="C7"/>
  <c r="C9"/>
  <c r="C8"/>
  <c r="D8"/>
  <c r="D9"/>
  <c r="D7"/>
  <c r="G4" i="2"/>
  <c r="F6"/>
  <c r="E7"/>
  <c r="E8" s="1"/>
  <c r="E10" s="1"/>
  <c r="E5" i="3" s="1"/>
  <c r="E6" i="8" s="1"/>
  <c r="H18" i="6" s="1"/>
  <c r="F33" i="5"/>
  <c r="F34" s="1"/>
  <c r="G7"/>
  <c r="C80" i="1"/>
  <c r="D79"/>
  <c r="C91"/>
  <c r="C74"/>
  <c r="D7" i="8" l="1"/>
  <c r="G19" i="6" s="1"/>
  <c r="D11" i="8"/>
  <c r="C11"/>
  <c r="C7"/>
  <c r="F19" i="6" s="1"/>
  <c r="F20" i="7" s="1"/>
  <c r="E6" i="6"/>
  <c r="D10" i="3"/>
  <c r="D11" s="1"/>
  <c r="E9"/>
  <c r="E7"/>
  <c r="E8"/>
  <c r="H4" i="2"/>
  <c r="H6" s="1"/>
  <c r="G6"/>
  <c r="F7"/>
  <c r="F8" s="1"/>
  <c r="F10" s="1"/>
  <c r="F5" i="3" s="1"/>
  <c r="F6" i="8" s="1"/>
  <c r="I18" i="6" s="1"/>
  <c r="C10" i="3"/>
  <c r="C11" s="1"/>
  <c r="F36" i="5"/>
  <c r="G10"/>
  <c r="C75" i="1"/>
  <c r="C76" s="1"/>
  <c r="D74"/>
  <c r="D80"/>
  <c r="D75" s="1"/>
  <c r="E79"/>
  <c r="G20" i="7" l="1"/>
  <c r="G6" i="6"/>
  <c r="E7" i="8"/>
  <c r="H19" i="6" s="1"/>
  <c r="H20" i="7" s="1"/>
  <c r="E11" i="8"/>
  <c r="F6" i="6"/>
  <c r="E9" i="7"/>
  <c r="F7" i="3"/>
  <c r="F9"/>
  <c r="F8"/>
  <c r="G7" i="2"/>
  <c r="G8" s="1"/>
  <c r="G10" s="1"/>
  <c r="G5" i="3" s="1"/>
  <c r="G6" i="8" s="1"/>
  <c r="J18" i="6" s="1"/>
  <c r="E10" i="3"/>
  <c r="E11" s="1"/>
  <c r="H7" i="2"/>
  <c r="H8" s="1"/>
  <c r="H10" s="1"/>
  <c r="H5" i="3" s="1"/>
  <c r="H6" i="8" s="1"/>
  <c r="K18" i="6" s="1"/>
  <c r="G33" i="5"/>
  <c r="G34" s="1"/>
  <c r="H7"/>
  <c r="D76" i="1"/>
  <c r="E74"/>
  <c r="E80"/>
  <c r="C87" s="1"/>
  <c r="C88" s="1"/>
  <c r="B19" i="9" l="1"/>
  <c r="B21" s="1"/>
  <c r="B23" i="6"/>
  <c r="H6"/>
  <c r="G9" i="7"/>
  <c r="F7" i="8"/>
  <c r="I19" i="6" s="1"/>
  <c r="I20" i="7" s="1"/>
  <c r="F11" i="8"/>
  <c r="F9" i="7"/>
  <c r="H8" i="3"/>
  <c r="H7"/>
  <c r="H9"/>
  <c r="G7"/>
  <c r="G9"/>
  <c r="G8"/>
  <c r="F10"/>
  <c r="F11" s="1"/>
  <c r="G36" i="5"/>
  <c r="H10"/>
  <c r="F73" i="1"/>
  <c r="E75"/>
  <c r="E76" s="1"/>
  <c r="C90"/>
  <c r="C92" l="1"/>
  <c r="B24" i="9"/>
  <c r="B26" s="1"/>
  <c r="B11" i="6"/>
  <c r="B18" i="7"/>
  <c r="B22" s="1"/>
  <c r="B25" i="6"/>
  <c r="B27" s="1"/>
  <c r="I6"/>
  <c r="H7" i="8"/>
  <c r="K19" i="6" s="1"/>
  <c r="H11" i="8"/>
  <c r="H9" i="7"/>
  <c r="G11" i="8"/>
  <c r="G7"/>
  <c r="J19" i="6" s="1"/>
  <c r="J20" i="7" s="1"/>
  <c r="H10" i="3"/>
  <c r="H11" s="1"/>
  <c r="G10"/>
  <c r="G11" s="1"/>
  <c r="H33" i="5"/>
  <c r="F78" i="1"/>
  <c r="N73"/>
  <c r="F74"/>
  <c r="B7" i="7" l="1"/>
  <c r="B13" s="1"/>
  <c r="B24" s="1"/>
  <c r="B26" s="1"/>
  <c r="B13" i="6"/>
  <c r="B14" s="1"/>
  <c r="I9" i="7"/>
  <c r="J6" i="6"/>
  <c r="H13" i="8"/>
  <c r="H28" s="1"/>
  <c r="K6" i="6"/>
  <c r="K8" s="1"/>
  <c r="K20" i="7"/>
  <c r="H34" i="5"/>
  <c r="D91" i="1"/>
  <c r="C10" i="6" s="1"/>
  <c r="N78" i="1"/>
  <c r="B91" s="1"/>
  <c r="F79"/>
  <c r="G74"/>
  <c r="C25" i="7" l="1"/>
  <c r="B17" i="6"/>
  <c r="B20" s="1"/>
  <c r="B28" s="1"/>
  <c r="B30" s="1"/>
  <c r="C8" i="7"/>
  <c r="K9"/>
  <c r="J9"/>
  <c r="H36" i="5"/>
  <c r="H74" i="1"/>
  <c r="I74" s="1"/>
  <c r="G79"/>
  <c r="F80"/>
  <c r="G80" l="1"/>
  <c r="G75" s="1"/>
  <c r="G76" s="1"/>
  <c r="H79"/>
  <c r="J74"/>
  <c r="K74" s="1"/>
  <c r="L74" s="1"/>
  <c r="M74" s="1"/>
  <c r="F75"/>
  <c r="F76" s="1"/>
  <c r="H80" l="1"/>
  <c r="I79"/>
  <c r="H75" l="1"/>
  <c r="I80"/>
  <c r="D90" s="1"/>
  <c r="J79"/>
  <c r="D92" l="1"/>
  <c r="C24" i="9"/>
  <c r="C26" s="1"/>
  <c r="C11" i="6"/>
  <c r="H76" i="1"/>
  <c r="I75"/>
  <c r="I76" s="1"/>
  <c r="D87"/>
  <c r="D88" s="1"/>
  <c r="J80"/>
  <c r="K79"/>
  <c r="C19" i="9" l="1"/>
  <c r="C21" s="1"/>
  <c r="C23" i="6"/>
  <c r="C13"/>
  <c r="J75" i="1"/>
  <c r="K80"/>
  <c r="L79"/>
  <c r="C7" i="7" l="1"/>
  <c r="C13" s="1"/>
  <c r="C14" i="6"/>
  <c r="C18" i="7"/>
  <c r="C22" s="1"/>
  <c r="C25" i="6"/>
  <c r="L80" i="1"/>
  <c r="M79"/>
  <c r="J76"/>
  <c r="K75"/>
  <c r="K76" s="1"/>
  <c r="C24" i="7" l="1"/>
  <c r="C26" s="1"/>
  <c r="C17" i="6" s="1"/>
  <c r="C20" s="1"/>
  <c r="M80" i="1"/>
  <c r="M75" s="1"/>
  <c r="M76" s="1"/>
  <c r="B123"/>
  <c r="C27" i="6"/>
  <c r="L75" i="1"/>
  <c r="L76" s="1"/>
  <c r="E90"/>
  <c r="N75" l="1"/>
  <c r="B87" s="1"/>
  <c r="B88" s="1"/>
  <c r="B141" s="1"/>
  <c r="B139" s="1"/>
  <c r="B13" i="5" s="1"/>
  <c r="D25" i="7"/>
  <c r="H124" i="1"/>
  <c r="D124"/>
  <c r="G124"/>
  <c r="C124"/>
  <c r="E124"/>
  <c r="F124"/>
  <c r="B124"/>
  <c r="E87"/>
  <c r="E88" s="1"/>
  <c r="E92"/>
  <c r="D24" i="9"/>
  <c r="D26" s="1"/>
  <c r="D11" i="6"/>
  <c r="C28"/>
  <c r="C30" s="1"/>
  <c r="N80" i="1"/>
  <c r="B90"/>
  <c r="B92" s="1"/>
  <c r="E11" i="6" l="1"/>
  <c r="F11" s="1"/>
  <c r="D13"/>
  <c r="H13" i="9"/>
  <c r="G5" i="6"/>
  <c r="I13" i="9"/>
  <c r="H5" i="6"/>
  <c r="G13" i="9"/>
  <c r="F5" i="6"/>
  <c r="E13" i="9"/>
  <c r="D5" i="6"/>
  <c r="D10"/>
  <c r="J13" i="9"/>
  <c r="I5" i="6"/>
  <c r="K13" i="9"/>
  <c r="J5" i="6"/>
  <c r="D19" i="9"/>
  <c r="D21" s="1"/>
  <c r="D22" i="6"/>
  <c r="B16" i="5"/>
  <c r="B26"/>
  <c r="F13" i="9"/>
  <c r="E5" i="6"/>
  <c r="B125" i="1"/>
  <c r="C123" s="1"/>
  <c r="D25" i="6" l="1"/>
  <c r="D27" s="1"/>
  <c r="D18" i="7"/>
  <c r="D22" s="1"/>
  <c r="G11" i="6"/>
  <c r="B126" i="1"/>
  <c r="B127" s="1"/>
  <c r="B13" i="3" s="1"/>
  <c r="E9" i="9" s="1"/>
  <c r="E12" s="1"/>
  <c r="E14" s="1"/>
  <c r="E12" i="8"/>
  <c r="E13" s="1"/>
  <c r="E28" s="1"/>
  <c r="H8" i="6"/>
  <c r="D8" i="7"/>
  <c r="B12" i="8"/>
  <c r="B13" s="1"/>
  <c r="B28" s="1"/>
  <c r="E8" i="6"/>
  <c r="F12" i="8"/>
  <c r="F13" s="1"/>
  <c r="F28" s="1"/>
  <c r="I8" i="6"/>
  <c r="B40" i="5"/>
  <c r="B29"/>
  <c r="C13"/>
  <c r="D8" i="6"/>
  <c r="D14" s="1"/>
  <c r="D7" i="7"/>
  <c r="G12" i="8"/>
  <c r="G13" s="1"/>
  <c r="G28" s="1"/>
  <c r="J8" i="6"/>
  <c r="C12" i="8"/>
  <c r="C13" s="1"/>
  <c r="C28" s="1"/>
  <c r="F8" i="6"/>
  <c r="D12" i="8"/>
  <c r="D13" s="1"/>
  <c r="D28" s="1"/>
  <c r="G8" i="6"/>
  <c r="D13" i="7" l="1"/>
  <c r="D24" s="1"/>
  <c r="D26" s="1"/>
  <c r="B42" i="5"/>
  <c r="B52"/>
  <c r="B12" i="3" s="1"/>
  <c r="C125" i="1"/>
  <c r="D123" s="1"/>
  <c r="C16" i="5"/>
  <c r="C26"/>
  <c r="H11" i="6"/>
  <c r="E22"/>
  <c r="D17" l="1"/>
  <c r="D20" s="1"/>
  <c r="D28" s="1"/>
  <c r="D30" s="1"/>
  <c r="E25" i="7"/>
  <c r="C39" i="5"/>
  <c r="C51" s="1"/>
  <c r="B54"/>
  <c r="E10" i="6"/>
  <c r="D13" i="5"/>
  <c r="C29"/>
  <c r="E18" i="7"/>
  <c r="E8" i="9"/>
  <c r="B15" i="3"/>
  <c r="B16" s="1"/>
  <c r="B17" s="1"/>
  <c r="I11" i="6"/>
  <c r="C126" i="1"/>
  <c r="C127" s="1"/>
  <c r="C13" i="3" s="1"/>
  <c r="F9" i="9" s="1"/>
  <c r="F12" s="1"/>
  <c r="F14" s="1"/>
  <c r="E7" l="1"/>
  <c r="E12" i="6"/>
  <c r="F22"/>
  <c r="E21" i="7"/>
  <c r="E22" s="1"/>
  <c r="D125" i="1"/>
  <c r="E123" s="1"/>
  <c r="D16" i="5"/>
  <c r="D26"/>
  <c r="J11" i="6"/>
  <c r="E24"/>
  <c r="B57" i="5"/>
  <c r="C40"/>
  <c r="E10" i="9" l="1"/>
  <c r="E24"/>
  <c r="E26" s="1"/>
  <c r="E11" i="7"/>
  <c r="E25" i="6"/>
  <c r="E27" s="1"/>
  <c r="E13"/>
  <c r="E13" i="5"/>
  <c r="D29"/>
  <c r="F10" i="6"/>
  <c r="F18" i="7"/>
  <c r="C42" i="5"/>
  <c r="C52"/>
  <c r="C12" i="3" s="1"/>
  <c r="K11" i="6"/>
  <c r="D126" i="1"/>
  <c r="D127" s="1"/>
  <c r="D13" i="3" s="1"/>
  <c r="G9" i="9" s="1"/>
  <c r="G12" s="1"/>
  <c r="G14" s="1"/>
  <c r="F8" l="1"/>
  <c r="C15" i="3"/>
  <c r="C16" s="1"/>
  <c r="C17" s="1"/>
  <c r="G22" i="6"/>
  <c r="E7" i="7"/>
  <c r="E13" s="1"/>
  <c r="E24" s="1"/>
  <c r="E26" s="1"/>
  <c r="E14" i="6"/>
  <c r="E19" i="9"/>
  <c r="E21" s="1"/>
  <c r="E15"/>
  <c r="D39" i="5"/>
  <c r="C54"/>
  <c r="E125" i="1"/>
  <c r="F123" s="1"/>
  <c r="F21" i="7"/>
  <c r="F22" s="1"/>
  <c r="E16" i="5"/>
  <c r="E26"/>
  <c r="D51" l="1"/>
  <c r="D40"/>
  <c r="E17" i="6"/>
  <c r="F25" i="7"/>
  <c r="F24" i="6"/>
  <c r="C57" i="5"/>
  <c r="F7" i="9"/>
  <c r="F12" i="6"/>
  <c r="F13" i="5"/>
  <c r="E29"/>
  <c r="G10" i="6"/>
  <c r="G18" i="7"/>
  <c r="E126" i="1"/>
  <c r="E127" s="1"/>
  <c r="E13" i="3" s="1"/>
  <c r="H9" i="9" s="1"/>
  <c r="H12" s="1"/>
  <c r="H14" s="1"/>
  <c r="F125" i="1" l="1"/>
  <c r="G123" s="1"/>
  <c r="F16" i="5"/>
  <c r="F26"/>
  <c r="F11" i="7"/>
  <c r="F25" i="6"/>
  <c r="F27" s="1"/>
  <c r="D42" i="5"/>
  <c r="D52"/>
  <c r="D12" i="3" s="1"/>
  <c r="H22" i="6"/>
  <c r="F24" i="9"/>
  <c r="F26" s="1"/>
  <c r="F10"/>
  <c r="B5" i="8"/>
  <c r="B8" s="1"/>
  <c r="E20" i="6"/>
  <c r="G21" i="7"/>
  <c r="G22" s="1"/>
  <c r="F13" i="6"/>
  <c r="H10" l="1"/>
  <c r="B27" i="8"/>
  <c r="B29" s="1"/>
  <c r="B15"/>
  <c r="B16" s="1"/>
  <c r="B17" s="1"/>
  <c r="H18" i="7"/>
  <c r="F126" i="1"/>
  <c r="F127" s="1"/>
  <c r="F13" i="3" s="1"/>
  <c r="I9" i="9" s="1"/>
  <c r="I12" s="1"/>
  <c r="I14" s="1"/>
  <c r="F19"/>
  <c r="F21" s="1"/>
  <c r="F15"/>
  <c r="F14" i="6"/>
  <c r="F7" i="7"/>
  <c r="F13" s="1"/>
  <c r="F24" s="1"/>
  <c r="F26" s="1"/>
  <c r="E28" i="6"/>
  <c r="E30" s="1"/>
  <c r="B31" i="8"/>
  <c r="E39" i="5"/>
  <c r="D54"/>
  <c r="G13"/>
  <c r="F29"/>
  <c r="G8" i="9"/>
  <c r="D15" i="3"/>
  <c r="D16" s="1"/>
  <c r="D17" s="1"/>
  <c r="H21" i="7" l="1"/>
  <c r="H22" s="1"/>
  <c r="E51" i="5"/>
  <c r="E40"/>
  <c r="G125" i="1"/>
  <c r="G126" s="1"/>
  <c r="G127" s="1"/>
  <c r="G13" i="3" s="1"/>
  <c r="J9" i="9" s="1"/>
  <c r="J12" s="1"/>
  <c r="J14" s="1"/>
  <c r="G24" i="6"/>
  <c r="D57" i="5"/>
  <c r="B30" i="8"/>
  <c r="B32" s="1"/>
  <c r="B33"/>
  <c r="B34" s="1"/>
  <c r="I22" i="6"/>
  <c r="G25" i="7"/>
  <c r="F17" i="6"/>
  <c r="G7" i="9"/>
  <c r="G12" i="6"/>
  <c r="G16" i="5"/>
  <c r="G26"/>
  <c r="H13" l="1"/>
  <c r="G29"/>
  <c r="C5" i="8"/>
  <c r="C8" s="1"/>
  <c r="F20" i="6"/>
  <c r="I10"/>
  <c r="H123" i="1"/>
  <c r="G24" i="9"/>
  <c r="G26" s="1"/>
  <c r="G10"/>
  <c r="I18" i="7"/>
  <c r="G11"/>
  <c r="G25" i="6"/>
  <c r="G27" s="1"/>
  <c r="G13"/>
  <c r="E42" i="5"/>
  <c r="E52"/>
  <c r="E12" i="3" s="1"/>
  <c r="F28" i="6" l="1"/>
  <c r="F30" s="1"/>
  <c r="C31" i="8"/>
  <c r="H16" i="5"/>
  <c r="H26"/>
  <c r="I21" i="7"/>
  <c r="I22" s="1"/>
  <c r="H8" i="9"/>
  <c r="E15" i="3"/>
  <c r="E16" s="1"/>
  <c r="E17" s="1"/>
  <c r="G19" i="9"/>
  <c r="G21" s="1"/>
  <c r="G15"/>
  <c r="G7" i="7"/>
  <c r="G13" s="1"/>
  <c r="G24" s="1"/>
  <c r="G26" s="1"/>
  <c r="G14" i="6"/>
  <c r="H125" i="1"/>
  <c r="J10" i="6" s="1"/>
  <c r="K21" i="7" s="1"/>
  <c r="J22" i="6"/>
  <c r="F39" i="5"/>
  <c r="E54"/>
  <c r="C27" i="8"/>
  <c r="C29" s="1"/>
  <c r="C30" s="1"/>
  <c r="C32" s="1"/>
  <c r="C15"/>
  <c r="C16" s="1"/>
  <c r="C17" s="1"/>
  <c r="H126" i="1" l="1"/>
  <c r="H127" s="1"/>
  <c r="H13" i="3" s="1"/>
  <c r="K9" i="9" s="1"/>
  <c r="K12" s="1"/>
  <c r="K14" s="1"/>
  <c r="J21" i="7"/>
  <c r="H7" i="9"/>
  <c r="H12" i="6"/>
  <c r="F51" i="5"/>
  <c r="F40"/>
  <c r="C33" i="8"/>
  <c r="C34" s="1"/>
  <c r="H24" i="6"/>
  <c r="E57" i="5"/>
  <c r="H29"/>
  <c r="J18" i="7"/>
  <c r="G17" i="6"/>
  <c r="H25" i="7"/>
  <c r="J22" l="1"/>
  <c r="K22" i="6"/>
  <c r="H24" i="9"/>
  <c r="H26" s="1"/>
  <c r="H10"/>
  <c r="H11" i="7"/>
  <c r="H25" i="6"/>
  <c r="H27" s="1"/>
  <c r="H13"/>
  <c r="D5" i="8"/>
  <c r="D8" s="1"/>
  <c r="G20" i="6"/>
  <c r="F42" i="5"/>
  <c r="F52"/>
  <c r="F12" i="3" s="1"/>
  <c r="I8" i="9" l="1"/>
  <c r="F15" i="3"/>
  <c r="F16" s="1"/>
  <c r="F17" s="1"/>
  <c r="K18" i="7"/>
  <c r="K22" s="1"/>
  <c r="G28" i="6"/>
  <c r="G30" s="1"/>
  <c r="D31" i="8"/>
  <c r="H7" i="7"/>
  <c r="H13" s="1"/>
  <c r="H24" s="1"/>
  <c r="H26" s="1"/>
  <c r="H14" i="6"/>
  <c r="D27" i="8"/>
  <c r="D29" s="1"/>
  <c r="D15"/>
  <c r="D16" s="1"/>
  <c r="D17" s="1"/>
  <c r="G39" i="5"/>
  <c r="F54"/>
  <c r="H19" i="9"/>
  <c r="H21" s="1"/>
  <c r="H15"/>
  <c r="G51" i="5" l="1"/>
  <c r="G40"/>
  <c r="D30" i="8"/>
  <c r="D32" s="1"/>
  <c r="D33"/>
  <c r="D34" s="1"/>
  <c r="I7" i="9"/>
  <c r="I12" i="6"/>
  <c r="I25" i="7"/>
  <c r="H17" i="6"/>
  <c r="I24"/>
  <c r="F57" i="5"/>
  <c r="I24" i="9" l="1"/>
  <c r="I26" s="1"/>
  <c r="I10"/>
  <c r="I13" i="6"/>
  <c r="G42" i="5"/>
  <c r="G52"/>
  <c r="G12" i="3" s="1"/>
  <c r="I11" i="7"/>
  <c r="I25" i="6"/>
  <c r="I27" s="1"/>
  <c r="H20"/>
  <c r="E5" i="8"/>
  <c r="E8" s="1"/>
  <c r="E31" l="1"/>
  <c r="H28" i="6"/>
  <c r="H30" s="1"/>
  <c r="J8" i="9"/>
  <c r="G15" i="3"/>
  <c r="G16" s="1"/>
  <c r="G17" s="1"/>
  <c r="I15" i="9"/>
  <c r="I19"/>
  <c r="I21" s="1"/>
  <c r="H39" i="5"/>
  <c r="G54"/>
  <c r="E15" i="8"/>
  <c r="E16" s="1"/>
  <c r="E17" s="1"/>
  <c r="E27"/>
  <c r="E29" s="1"/>
  <c r="I14" i="6"/>
  <c r="I7" i="7"/>
  <c r="I13" s="1"/>
  <c r="I24" s="1"/>
  <c r="I26" s="1"/>
  <c r="E30" i="8" l="1"/>
  <c r="E32" s="1"/>
  <c r="E33"/>
  <c r="E34" s="1"/>
  <c r="H51" i="5"/>
  <c r="H40"/>
  <c r="J25" i="7"/>
  <c r="I17" i="6"/>
  <c r="J24"/>
  <c r="G57" i="5"/>
  <c r="J7" i="9"/>
  <c r="J12" i="6"/>
  <c r="J24" i="9" l="1"/>
  <c r="J26" s="1"/>
  <c r="J10"/>
  <c r="I20" i="6"/>
  <c r="F5" i="8"/>
  <c r="F8" s="1"/>
  <c r="J13" i="6"/>
  <c r="J11" i="7"/>
  <c r="J25" i="6"/>
  <c r="J27" s="1"/>
  <c r="H42" i="5"/>
  <c r="H54" s="1"/>
  <c r="H52"/>
  <c r="H12" i="3" s="1"/>
  <c r="K24" i="6" l="1"/>
  <c r="H57" i="5"/>
  <c r="K20" i="9" s="1"/>
  <c r="K25" s="1"/>
  <c r="K8"/>
  <c r="H15" i="3"/>
  <c r="H16" s="1"/>
  <c r="H17" s="1"/>
  <c r="J7" i="7"/>
  <c r="J13" s="1"/>
  <c r="J24" s="1"/>
  <c r="J26" s="1"/>
  <c r="J14" i="6"/>
  <c r="J15" i="9"/>
  <c r="J19"/>
  <c r="J21" s="1"/>
  <c r="F31" i="8"/>
  <c r="I28" i="6"/>
  <c r="I30" s="1"/>
  <c r="F15" i="8"/>
  <c r="F16" s="1"/>
  <c r="F17" s="1"/>
  <c r="F27"/>
  <c r="F29" s="1"/>
  <c r="K25" i="7" l="1"/>
  <c r="J17" i="6"/>
  <c r="K11" i="7"/>
  <c r="K25" i="6"/>
  <c r="K27" s="1"/>
  <c r="F33" i="8"/>
  <c r="F34" s="1"/>
  <c r="F30"/>
  <c r="F32" s="1"/>
  <c r="K7" i="9"/>
  <c r="K12" i="6"/>
  <c r="K13" s="1"/>
  <c r="G5" i="8" l="1"/>
  <c r="G8" s="1"/>
  <c r="J20" i="6"/>
  <c r="K10" i="9"/>
  <c r="K24"/>
  <c r="K26" s="1"/>
  <c r="B27" s="1"/>
  <c r="K14" i="6"/>
  <c r="K7" i="7"/>
  <c r="K13" s="1"/>
  <c r="K24" s="1"/>
  <c r="K26" s="1"/>
  <c r="K17" i="6" s="1"/>
  <c r="H5" i="8" l="1"/>
  <c r="H8" s="1"/>
  <c r="K20" i="6"/>
  <c r="G27" i="8"/>
  <c r="G29" s="1"/>
  <c r="G15"/>
  <c r="G16" s="1"/>
  <c r="G17" s="1"/>
  <c r="G31"/>
  <c r="J28" i="6"/>
  <c r="J30" s="1"/>
  <c r="K15" i="9"/>
  <c r="E16" s="1"/>
  <c r="K19"/>
  <c r="K21" s="1"/>
  <c r="B22" s="1"/>
  <c r="G33" i="8" l="1"/>
  <c r="G34" s="1"/>
  <c r="G30"/>
  <c r="G32" s="1"/>
  <c r="H27"/>
  <c r="H29" s="1"/>
  <c r="H15"/>
  <c r="H16" s="1"/>
  <c r="H17" s="1"/>
  <c r="H31"/>
  <c r="K28" i="6"/>
  <c r="K30" s="1"/>
  <c r="H30" i="8" l="1"/>
  <c r="H32" s="1"/>
  <c r="H33"/>
  <c r="H34" s="1"/>
</calcChain>
</file>

<file path=xl/sharedStrings.xml><?xml version="1.0" encoding="utf-8"?>
<sst xmlns="http://schemas.openxmlformats.org/spreadsheetml/2006/main" count="398" uniqueCount="184">
  <si>
    <t>Cost of Project</t>
  </si>
  <si>
    <t xml:space="preserve">Land Cost </t>
  </si>
  <si>
    <t>Site Development Cost</t>
  </si>
  <si>
    <t>Civil Construction Cost</t>
  </si>
  <si>
    <t>Finishes Cost</t>
  </si>
  <si>
    <t>Machinery &amp; Equipments</t>
  </si>
  <si>
    <t>Design &amp; Consultancy</t>
  </si>
  <si>
    <t>FF&amp;E Cost</t>
  </si>
  <si>
    <t>Contingencies</t>
  </si>
  <si>
    <t>PMC</t>
  </si>
  <si>
    <t>Construction Taxes</t>
  </si>
  <si>
    <t xml:space="preserve">Technical Fees </t>
  </si>
  <si>
    <t>Pre Operatives -Set up Cost</t>
  </si>
  <si>
    <t>Total Hard Cost of Project</t>
  </si>
  <si>
    <t>Cost Phasing</t>
  </si>
  <si>
    <t>2014-15</t>
  </si>
  <si>
    <t>2015-16</t>
  </si>
  <si>
    <t>2016-17</t>
  </si>
  <si>
    <t>Q1</t>
  </si>
  <si>
    <t>Q2</t>
  </si>
  <si>
    <t>Q3</t>
  </si>
  <si>
    <t>Q4</t>
  </si>
  <si>
    <t>Particulars</t>
  </si>
  <si>
    <t>Total</t>
  </si>
  <si>
    <t>Total Cost</t>
  </si>
  <si>
    <t xml:space="preserve">Calculation of Minimum Promoters Construction </t>
  </si>
  <si>
    <t>Item of Cost</t>
  </si>
  <si>
    <t>Margin</t>
  </si>
  <si>
    <t>PC</t>
  </si>
  <si>
    <t>BF</t>
  </si>
  <si>
    <t>Total Costs</t>
  </si>
  <si>
    <t>Promoters Contribution</t>
  </si>
  <si>
    <t>Cumulatively Contribution</t>
  </si>
  <si>
    <t>Bank Finance</t>
  </si>
  <si>
    <t>Interest on Bank Finance</t>
  </si>
  <si>
    <t>Cumulative Bank Finance</t>
  </si>
  <si>
    <t xml:space="preserve">Quarterly Interest </t>
  </si>
  <si>
    <t>Rate of Interest</t>
  </si>
  <si>
    <t>Means of Finance:</t>
  </si>
  <si>
    <t xml:space="preserve">Bank Finance </t>
  </si>
  <si>
    <t>Total Cost:</t>
  </si>
  <si>
    <t>Hard Costs</t>
  </si>
  <si>
    <t>IDC</t>
  </si>
  <si>
    <t>Total Project Cost</t>
  </si>
  <si>
    <t>Total Means of finance</t>
  </si>
  <si>
    <t>Total Room in the hotel</t>
  </si>
  <si>
    <t>no of days in a year</t>
  </si>
  <si>
    <t>total lettable room days</t>
  </si>
  <si>
    <t>Current rate 2014-15</t>
  </si>
  <si>
    <t>yearly increase in room rate</t>
  </si>
  <si>
    <t>rounded off to</t>
  </si>
  <si>
    <t>2017-18</t>
  </si>
  <si>
    <t>2018-19</t>
  </si>
  <si>
    <t>2019-20</t>
  </si>
  <si>
    <t>2020-21</t>
  </si>
  <si>
    <t>2021-22</t>
  </si>
  <si>
    <t>2022-23</t>
  </si>
  <si>
    <t>2023-24</t>
  </si>
  <si>
    <t>Basic Room Rate</t>
  </si>
  <si>
    <t>Lettable Room Days</t>
  </si>
  <si>
    <t>Total Room Revenue in Lacs</t>
  </si>
  <si>
    <t>Composition of total Income:</t>
  </si>
  <si>
    <t>Room revenue</t>
  </si>
  <si>
    <t>Food &amp; Beverages</t>
  </si>
  <si>
    <t>Analysis of Expenses</t>
  </si>
  <si>
    <t>Other operating income</t>
  </si>
  <si>
    <t>Total Income</t>
  </si>
  <si>
    <t>Total Income from hotel</t>
  </si>
  <si>
    <t>Employee cost</t>
  </si>
  <si>
    <t>Other operating cost</t>
  </si>
  <si>
    <t>(-) Expenses</t>
  </si>
  <si>
    <t>EBIDTA</t>
  </si>
  <si>
    <t>Total Cost Excl Dep &amp; Int</t>
  </si>
  <si>
    <t>(-) Depreciation</t>
  </si>
  <si>
    <t>(-) Interest on Term Loan</t>
  </si>
  <si>
    <t>(-) Interest on Working Capital</t>
  </si>
  <si>
    <t>Profit Before Tax</t>
  </si>
  <si>
    <t>(-) Provision for Tax</t>
  </si>
  <si>
    <t xml:space="preserve">Net Profit after Tax </t>
  </si>
  <si>
    <t>Corporate Tax Rate</t>
  </si>
  <si>
    <t>Term loan repayment</t>
  </si>
  <si>
    <t>Principal repayment</t>
  </si>
  <si>
    <t>Opening Balance</t>
  </si>
  <si>
    <t>(-) Instalment</t>
  </si>
  <si>
    <t>Closing Balance</t>
  </si>
  <si>
    <t>Average Balance</t>
  </si>
  <si>
    <t>Interest for the year</t>
  </si>
  <si>
    <t>Rate for Depreciation</t>
  </si>
  <si>
    <t>Land</t>
  </si>
  <si>
    <t>Hotel Building</t>
  </si>
  <si>
    <t>Plant &amp; Machinery</t>
  </si>
  <si>
    <t>Note: IDC to be capitalized with building cost</t>
  </si>
  <si>
    <t>Bifurcation of assets:</t>
  </si>
  <si>
    <t>Land &amp; Site Development</t>
  </si>
  <si>
    <t xml:space="preserve">Building </t>
  </si>
  <si>
    <t>Total Cost Including IDC</t>
  </si>
  <si>
    <t>(+) Additions</t>
  </si>
  <si>
    <t>(-) Deletions</t>
  </si>
  <si>
    <t>Building</t>
  </si>
  <si>
    <t>Plant &amp; Mahcinery</t>
  </si>
  <si>
    <t>Gross Block</t>
  </si>
  <si>
    <t>Accumulated Depreciation</t>
  </si>
  <si>
    <t>(+) Current year depreciation</t>
  </si>
  <si>
    <t>(-) on sold</t>
  </si>
  <si>
    <t>Total Gross Block</t>
  </si>
  <si>
    <t>Total Net Block</t>
  </si>
  <si>
    <t>Total Accmulated Depreciation</t>
  </si>
  <si>
    <t xml:space="preserve">Occupancy </t>
  </si>
  <si>
    <t>Annual Increase</t>
  </si>
  <si>
    <t>Actual Revenue</t>
  </si>
  <si>
    <t>Liabilities</t>
  </si>
  <si>
    <t>Trade Creditors</t>
  </si>
  <si>
    <t>Installments of term loan due within one year</t>
  </si>
  <si>
    <t>Total Current Liabilities</t>
  </si>
  <si>
    <t>Term Loan From Bank not due within one year</t>
  </si>
  <si>
    <t>Share Capital</t>
  </si>
  <si>
    <t>Reserves &amp; Surplus</t>
  </si>
  <si>
    <t>Tangible Net Worth</t>
  </si>
  <si>
    <t>Total Liabilities</t>
  </si>
  <si>
    <t>Assets</t>
  </si>
  <si>
    <t>Cash &amp; Bank Balance</t>
  </si>
  <si>
    <t>Receivables</t>
  </si>
  <si>
    <t>Total Current Assets</t>
  </si>
  <si>
    <t>CWIP</t>
  </si>
  <si>
    <t>Acc. Depreciation</t>
  </si>
  <si>
    <t>Net Block</t>
  </si>
  <si>
    <t>Other non-current assets</t>
  </si>
  <si>
    <t>Total Non Current Assets</t>
  </si>
  <si>
    <t>Total Assets</t>
  </si>
  <si>
    <t>Difference</t>
  </si>
  <si>
    <t>Average receivables in days</t>
  </si>
  <si>
    <t>average inventory in days</t>
  </si>
  <si>
    <t>average payables in days</t>
  </si>
  <si>
    <t>Inventory</t>
  </si>
  <si>
    <t>Current Liabilities</t>
  </si>
  <si>
    <t>trade payables</t>
  </si>
  <si>
    <t>(-) Current Liabilities excluding bank borrowings</t>
  </si>
  <si>
    <t>Net Working Capital Gap</t>
  </si>
  <si>
    <t>25% Margin</t>
  </si>
  <si>
    <t>Actual Projected WC</t>
  </si>
  <si>
    <t>Item 3-4</t>
  </si>
  <si>
    <t>Item 3-5</t>
  </si>
  <si>
    <t>MPBF</t>
  </si>
  <si>
    <t>Net Current Assets</t>
  </si>
  <si>
    <t>25% margin</t>
  </si>
  <si>
    <t>WC Finance</t>
  </si>
  <si>
    <t>loans due</t>
  </si>
  <si>
    <t>total</t>
  </si>
  <si>
    <t>Short Term Bank Borrowings</t>
  </si>
  <si>
    <t>Promoters Margin required</t>
  </si>
  <si>
    <t>Inflow</t>
  </si>
  <si>
    <t>Increase in networth</t>
  </si>
  <si>
    <t>Change in Bank Term Borrowing</t>
  </si>
  <si>
    <t>Outflow:</t>
  </si>
  <si>
    <t>Increase in Creditors</t>
  </si>
  <si>
    <t>Increase in short term Borrowings</t>
  </si>
  <si>
    <t>increase in fixed assets</t>
  </si>
  <si>
    <t>Depreciation</t>
  </si>
  <si>
    <t>Total Cash Generated</t>
  </si>
  <si>
    <t>increase in non-current assets</t>
  </si>
  <si>
    <t>increase in receivables &amp; stock</t>
  </si>
  <si>
    <t>Total Cash Expended</t>
  </si>
  <si>
    <t>Cash Surplus</t>
  </si>
  <si>
    <t>Opening Cash Balance</t>
  </si>
  <si>
    <t>Closing Cash Balance</t>
  </si>
  <si>
    <t>term loan repayment</t>
  </si>
  <si>
    <t>Debt Service Coverage Ratio</t>
  </si>
  <si>
    <t>Net Profit after tax</t>
  </si>
  <si>
    <t>(+) Depreciation</t>
  </si>
  <si>
    <t>(+) Interest on Term Loan</t>
  </si>
  <si>
    <t>Cash-flow after Tax</t>
  </si>
  <si>
    <t>Interest on Term Loan</t>
  </si>
  <si>
    <t>Principal Repayment</t>
  </si>
  <si>
    <t>Total Debt Obligation</t>
  </si>
  <si>
    <t>Average DSCR</t>
  </si>
  <si>
    <t>Long Term Investment</t>
  </si>
  <si>
    <t>Cash flow</t>
  </si>
  <si>
    <t>IRR</t>
  </si>
  <si>
    <t>Net Cash-flow</t>
  </si>
  <si>
    <t>Terminal Value of FA</t>
  </si>
  <si>
    <t>Cashflow for equity</t>
  </si>
  <si>
    <t>terminal value of FA</t>
  </si>
  <si>
    <t>Net Cashflow</t>
  </si>
  <si>
    <t>Revised Promoters Contribution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</si>
</sst>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u/>
      <sz val="12"/>
      <color theme="1"/>
      <name val="Tahoma"/>
      <family val="2"/>
    </font>
    <font>
      <sz val="12"/>
      <color rgb="FF000000"/>
      <name val="Tahoma"/>
      <family val="2"/>
    </font>
    <font>
      <b/>
      <sz val="12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/>
    <xf numFmtId="0" fontId="3" fillId="0" borderId="2" xfId="0" applyFont="1" applyBorder="1"/>
    <xf numFmtId="0" fontId="2" fillId="0" borderId="0" xfId="0" applyFont="1" applyBorder="1" applyAlignment="1">
      <alignment horizontal="center"/>
    </xf>
    <xf numFmtId="9" fontId="2" fillId="0" borderId="0" xfId="2" applyFont="1" applyBorder="1"/>
    <xf numFmtId="43" fontId="2" fillId="0" borderId="0" xfId="1" applyFont="1" applyBorder="1"/>
    <xf numFmtId="43" fontId="2" fillId="0" borderId="0" xfId="0" applyNumberFormat="1" applyFont="1" applyBorder="1"/>
    <xf numFmtId="0" fontId="2" fillId="0" borderId="0" xfId="0" applyFont="1"/>
    <xf numFmtId="164" fontId="2" fillId="0" borderId="0" xfId="1" applyNumberFormat="1" applyFont="1"/>
    <xf numFmtId="43" fontId="2" fillId="0" borderId="0" xfId="0" applyNumberFormat="1" applyFont="1"/>
    <xf numFmtId="0" fontId="2" fillId="2" borderId="0" xfId="0" applyFont="1" applyFill="1" applyBorder="1"/>
    <xf numFmtId="9" fontId="2" fillId="2" borderId="0" xfId="0" applyNumberFormat="1" applyFont="1" applyFill="1" applyBorder="1"/>
    <xf numFmtId="10" fontId="2" fillId="2" borderId="0" xfId="0" applyNumberFormat="1" applyFont="1" applyFill="1" applyBorder="1"/>
    <xf numFmtId="43" fontId="2" fillId="0" borderId="0" xfId="1" applyFont="1"/>
    <xf numFmtId="0" fontId="3" fillId="0" borderId="0" xfId="0" applyFont="1"/>
    <xf numFmtId="0" fontId="4" fillId="0" borderId="0" xfId="0" applyFont="1"/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43" fontId="2" fillId="0" borderId="0" xfId="1" applyFont="1" applyBorder="1" applyAlignment="1">
      <alignment vertical="top" wrapText="1"/>
    </xf>
    <xf numFmtId="9" fontId="2" fillId="2" borderId="0" xfId="2" applyFont="1" applyFill="1" applyBorder="1"/>
    <xf numFmtId="10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2" borderId="0" xfId="0" applyFont="1" applyFill="1"/>
    <xf numFmtId="0" fontId="3" fillId="0" borderId="0" xfId="0" applyFont="1" applyBorder="1" applyAlignment="1">
      <alignment horizontal="center"/>
    </xf>
    <xf numFmtId="43" fontId="2" fillId="0" borderId="0" xfId="1" applyFont="1" applyBorder="1" applyAlignment="1">
      <alignment vertical="center" wrapText="1"/>
    </xf>
    <xf numFmtId="43" fontId="2" fillId="0" borderId="0" xfId="1" applyFont="1" applyBorder="1" applyAlignment="1">
      <alignment vertical="center"/>
    </xf>
    <xf numFmtId="43" fontId="2" fillId="2" borderId="0" xfId="1" applyFont="1" applyFill="1" applyBorder="1"/>
    <xf numFmtId="9" fontId="2" fillId="0" borderId="0" xfId="0" applyNumberFormat="1" applyFont="1"/>
    <xf numFmtId="10" fontId="2" fillId="0" borderId="0" xfId="2" applyNumberFormat="1" applyFont="1"/>
    <xf numFmtId="10" fontId="2" fillId="0" borderId="0" xfId="2" applyNumberFormat="1" applyFont="1" applyBorder="1"/>
    <xf numFmtId="10" fontId="2" fillId="0" borderId="0" xfId="0" applyNumberFormat="1" applyFont="1" applyBorder="1"/>
    <xf numFmtId="0" fontId="2" fillId="0" borderId="3" xfId="0" applyFont="1" applyBorder="1"/>
    <xf numFmtId="0" fontId="3" fillId="0" borderId="3" xfId="0" applyFont="1" applyBorder="1"/>
    <xf numFmtId="0" fontId="5" fillId="2" borderId="3" xfId="0" applyFont="1" applyFill="1" applyBorder="1" applyAlignment="1">
      <alignment horizontal="right" vertical="center"/>
    </xf>
    <xf numFmtId="3" fontId="5" fillId="2" borderId="3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10" fontId="2" fillId="2" borderId="0" xfId="2" applyNumberFormat="1" applyFont="1" applyFill="1" applyBorder="1"/>
    <xf numFmtId="0" fontId="2" fillId="0" borderId="0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83"/>
  <sheetViews>
    <sheetView tabSelected="1" topLeftCell="A40" workbookViewId="0">
      <selection activeCell="B55" sqref="B55"/>
    </sheetView>
  </sheetViews>
  <sheetFormatPr defaultColWidth="9.140625" defaultRowHeight="15"/>
  <cols>
    <col min="1" max="1" width="32.42578125" style="1" bestFit="1" customWidth="1"/>
    <col min="2" max="3" width="12.140625" style="1" bestFit="1" customWidth="1"/>
    <col min="4" max="4" width="12.28515625" style="1" customWidth="1"/>
    <col min="5" max="6" width="12.140625" style="1" bestFit="1" customWidth="1"/>
    <col min="7" max="7" width="12.5703125" style="1" customWidth="1"/>
    <col min="8" max="8" width="12.28515625" style="1" customWidth="1"/>
    <col min="9" max="9" width="12.140625" style="1" bestFit="1" customWidth="1"/>
    <col min="10" max="12" width="12.28515625" style="1" bestFit="1" customWidth="1"/>
    <col min="13" max="13" width="12.140625" style="1" bestFit="1" customWidth="1"/>
    <col min="14" max="14" width="13.5703125" style="1" bestFit="1" customWidth="1"/>
    <col min="15" max="16384" width="9.140625" style="1"/>
  </cols>
  <sheetData>
    <row r="3" spans="1:2">
      <c r="A3" s="36" t="s">
        <v>0</v>
      </c>
      <c r="B3" s="36"/>
    </row>
    <row r="4" spans="1:2">
      <c r="A4" s="36"/>
      <c r="B4" s="36"/>
    </row>
    <row r="5" spans="1:2">
      <c r="A5" s="36" t="s">
        <v>1</v>
      </c>
      <c r="B5" s="38"/>
    </row>
    <row r="6" spans="1:2">
      <c r="A6" s="36" t="s">
        <v>2</v>
      </c>
      <c r="B6" s="38"/>
    </row>
    <row r="7" spans="1:2">
      <c r="A7" s="36" t="s">
        <v>3</v>
      </c>
      <c r="B7" s="39"/>
    </row>
    <row r="8" spans="1:2">
      <c r="A8" s="36" t="s">
        <v>4</v>
      </c>
      <c r="B8" s="39"/>
    </row>
    <row r="9" spans="1:2">
      <c r="A9" s="36" t="s">
        <v>5</v>
      </c>
      <c r="B9" s="39"/>
    </row>
    <row r="10" spans="1:2">
      <c r="A10" s="36" t="s">
        <v>6</v>
      </c>
      <c r="B10" s="38"/>
    </row>
    <row r="11" spans="1:2">
      <c r="A11" s="36" t="s">
        <v>7</v>
      </c>
      <c r="B11" s="38"/>
    </row>
    <row r="12" spans="1:2">
      <c r="A12" s="36" t="s">
        <v>8</v>
      </c>
      <c r="B12" s="38"/>
    </row>
    <row r="13" spans="1:2">
      <c r="A13" s="36" t="s">
        <v>9</v>
      </c>
      <c r="B13" s="38"/>
    </row>
    <row r="14" spans="1:2">
      <c r="A14" s="36" t="s">
        <v>10</v>
      </c>
      <c r="B14" s="38"/>
    </row>
    <row r="15" spans="1:2">
      <c r="A15" s="36" t="s">
        <v>11</v>
      </c>
      <c r="B15" s="38"/>
    </row>
    <row r="16" spans="1:2">
      <c r="A16" s="36" t="s">
        <v>12</v>
      </c>
      <c r="B16" s="38"/>
    </row>
    <row r="17" spans="1:14">
      <c r="A17" s="37" t="s">
        <v>13</v>
      </c>
      <c r="B17" s="40">
        <f>SUM(B5:B16)</f>
        <v>0</v>
      </c>
    </row>
    <row r="19" spans="1:14">
      <c r="A19" s="1" t="s">
        <v>14</v>
      </c>
      <c r="B19" s="42" t="s">
        <v>15</v>
      </c>
      <c r="C19" s="42"/>
      <c r="D19" s="42"/>
      <c r="E19" s="42"/>
      <c r="F19" s="42" t="s">
        <v>16</v>
      </c>
      <c r="G19" s="42"/>
      <c r="H19" s="42"/>
      <c r="I19" s="42"/>
      <c r="J19" s="42" t="s">
        <v>17</v>
      </c>
      <c r="K19" s="42"/>
      <c r="L19" s="42"/>
      <c r="M19" s="42"/>
      <c r="N19" s="1" t="s">
        <v>23</v>
      </c>
    </row>
    <row r="20" spans="1:14">
      <c r="A20" s="1" t="s">
        <v>22</v>
      </c>
      <c r="B20" s="5" t="s">
        <v>18</v>
      </c>
      <c r="C20" s="5" t="s">
        <v>19</v>
      </c>
      <c r="D20" s="5" t="s">
        <v>20</v>
      </c>
      <c r="E20" s="5" t="s">
        <v>21</v>
      </c>
      <c r="F20" s="5" t="s">
        <v>18</v>
      </c>
      <c r="G20" s="5" t="s">
        <v>19</v>
      </c>
      <c r="H20" s="5" t="s">
        <v>20</v>
      </c>
      <c r="I20" s="5" t="s">
        <v>21</v>
      </c>
      <c r="J20" s="5" t="s">
        <v>18</v>
      </c>
      <c r="K20" s="5" t="s">
        <v>19</v>
      </c>
      <c r="L20" s="5" t="s">
        <v>20</v>
      </c>
      <c r="M20" s="5" t="s">
        <v>21</v>
      </c>
      <c r="N20" s="6"/>
    </row>
    <row r="21" spans="1:14">
      <c r="A21" s="3" t="s">
        <v>1</v>
      </c>
      <c r="B21" s="6">
        <v>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f>SUM(B21:M21)</f>
        <v>1</v>
      </c>
    </row>
    <row r="22" spans="1:14">
      <c r="A22" s="3" t="s">
        <v>2</v>
      </c>
      <c r="B22" s="6">
        <v>0</v>
      </c>
      <c r="C22" s="6">
        <v>0.75</v>
      </c>
      <c r="D22" s="6">
        <v>0.25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f t="shared" ref="N22:N32" si="0">SUM(B22:M22)</f>
        <v>1</v>
      </c>
    </row>
    <row r="23" spans="1:14">
      <c r="A23" s="3" t="s">
        <v>3</v>
      </c>
      <c r="B23" s="6">
        <v>0</v>
      </c>
      <c r="C23" s="6">
        <v>0</v>
      </c>
      <c r="D23" s="6">
        <v>0.3</v>
      </c>
      <c r="E23" s="6">
        <v>0.2</v>
      </c>
      <c r="F23" s="6">
        <v>0.25</v>
      </c>
      <c r="G23" s="6">
        <v>0.15</v>
      </c>
      <c r="H23" s="6">
        <v>0.1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f t="shared" si="0"/>
        <v>1</v>
      </c>
    </row>
    <row r="24" spans="1:14">
      <c r="A24" s="3" t="s">
        <v>4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0.25</v>
      </c>
      <c r="H24" s="6">
        <v>0.15</v>
      </c>
      <c r="I24" s="6">
        <v>0.15</v>
      </c>
      <c r="J24" s="6">
        <v>0.2</v>
      </c>
      <c r="K24" s="6">
        <v>0.15</v>
      </c>
      <c r="L24" s="6">
        <v>0.1</v>
      </c>
      <c r="M24" s="6">
        <v>0</v>
      </c>
      <c r="N24" s="6">
        <f t="shared" si="0"/>
        <v>1</v>
      </c>
    </row>
    <row r="25" spans="1:14">
      <c r="A25" s="3" t="s">
        <v>5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0.2</v>
      </c>
      <c r="I25" s="6">
        <v>0.2</v>
      </c>
      <c r="J25" s="6">
        <v>0.2</v>
      </c>
      <c r="K25" s="6">
        <v>0.2</v>
      </c>
      <c r="L25" s="6">
        <v>0.1</v>
      </c>
      <c r="M25" s="6">
        <v>0.1</v>
      </c>
      <c r="N25" s="6">
        <f t="shared" si="0"/>
        <v>1</v>
      </c>
    </row>
    <row r="26" spans="1:14">
      <c r="A26" s="3" t="s">
        <v>6</v>
      </c>
      <c r="B26" s="6">
        <v>0</v>
      </c>
      <c r="C26" s="6">
        <v>0</v>
      </c>
      <c r="D26" s="6">
        <f>D23</f>
        <v>0.3</v>
      </c>
      <c r="E26" s="6">
        <v>0.25</v>
      </c>
      <c r="F26" s="6">
        <v>0.25</v>
      </c>
      <c r="G26" s="6">
        <f t="shared" ref="G26:M26" si="1">G23</f>
        <v>0.15</v>
      </c>
      <c r="H26" s="6">
        <v>0.05</v>
      </c>
      <c r="I26" s="6">
        <f t="shared" si="1"/>
        <v>0</v>
      </c>
      <c r="J26" s="6">
        <f t="shared" si="1"/>
        <v>0</v>
      </c>
      <c r="K26" s="6">
        <f t="shared" si="1"/>
        <v>0</v>
      </c>
      <c r="L26" s="6">
        <f t="shared" si="1"/>
        <v>0</v>
      </c>
      <c r="M26" s="6">
        <f t="shared" si="1"/>
        <v>0</v>
      </c>
      <c r="N26" s="6">
        <f t="shared" si="0"/>
        <v>1</v>
      </c>
    </row>
    <row r="27" spans="1:14">
      <c r="A27" s="3" t="s">
        <v>7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0.4</v>
      </c>
      <c r="K27" s="6">
        <v>0.3</v>
      </c>
      <c r="L27" s="6">
        <v>0.2</v>
      </c>
      <c r="M27" s="6">
        <v>0.1</v>
      </c>
      <c r="N27" s="6">
        <f t="shared" si="0"/>
        <v>0.99999999999999989</v>
      </c>
    </row>
    <row r="28" spans="1:14">
      <c r="A28" s="3" t="s">
        <v>8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0.2</v>
      </c>
      <c r="I28" s="6">
        <v>0.2</v>
      </c>
      <c r="J28" s="6">
        <v>0.2</v>
      </c>
      <c r="K28" s="6">
        <v>0.2</v>
      </c>
      <c r="L28" s="6">
        <v>0.2</v>
      </c>
      <c r="M28" s="6">
        <v>0</v>
      </c>
      <c r="N28" s="6">
        <f t="shared" si="0"/>
        <v>1</v>
      </c>
    </row>
    <row r="29" spans="1:14">
      <c r="A29" s="3" t="s">
        <v>9</v>
      </c>
      <c r="B29" s="6">
        <v>0</v>
      </c>
      <c r="C29" s="6">
        <v>0.2</v>
      </c>
      <c r="D29" s="6">
        <v>0.15</v>
      </c>
      <c r="E29" s="6">
        <v>0.1</v>
      </c>
      <c r="F29" s="6">
        <v>7.0000000000000007E-2</v>
      </c>
      <c r="G29" s="6">
        <v>7.0000000000000007E-2</v>
      </c>
      <c r="H29" s="6">
        <v>7.0000000000000007E-2</v>
      </c>
      <c r="I29" s="6">
        <v>7.0000000000000007E-2</v>
      </c>
      <c r="J29" s="6">
        <v>7.0000000000000007E-2</v>
      </c>
      <c r="K29" s="6">
        <v>7.0000000000000007E-2</v>
      </c>
      <c r="L29" s="6">
        <v>7.0000000000000007E-2</v>
      </c>
      <c r="M29" s="6">
        <v>0.06</v>
      </c>
      <c r="N29" s="6">
        <f t="shared" si="0"/>
        <v>1.0000000000000004</v>
      </c>
    </row>
    <row r="30" spans="1:14">
      <c r="A30" s="3" t="s">
        <v>10</v>
      </c>
      <c r="B30" s="6">
        <v>0</v>
      </c>
      <c r="C30" s="6">
        <f>C23</f>
        <v>0</v>
      </c>
      <c r="D30" s="6">
        <f t="shared" ref="D30:M30" si="2">D23</f>
        <v>0.3</v>
      </c>
      <c r="E30" s="6">
        <f t="shared" si="2"/>
        <v>0.2</v>
      </c>
      <c r="F30" s="6">
        <f t="shared" si="2"/>
        <v>0.25</v>
      </c>
      <c r="G30" s="6">
        <f t="shared" si="2"/>
        <v>0.15</v>
      </c>
      <c r="H30" s="6">
        <f t="shared" si="2"/>
        <v>0.1</v>
      </c>
      <c r="I30" s="6">
        <f t="shared" si="2"/>
        <v>0</v>
      </c>
      <c r="J30" s="6">
        <f t="shared" si="2"/>
        <v>0</v>
      </c>
      <c r="K30" s="6">
        <f t="shared" si="2"/>
        <v>0</v>
      </c>
      <c r="L30" s="6">
        <f t="shared" si="2"/>
        <v>0</v>
      </c>
      <c r="M30" s="6">
        <f t="shared" si="2"/>
        <v>0</v>
      </c>
      <c r="N30" s="6">
        <f t="shared" si="0"/>
        <v>1</v>
      </c>
    </row>
    <row r="31" spans="1:14">
      <c r="A31" s="3" t="s">
        <v>11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0.4</v>
      </c>
      <c r="L31" s="6">
        <v>0.4</v>
      </c>
      <c r="M31" s="6">
        <v>0.2</v>
      </c>
      <c r="N31" s="6">
        <f t="shared" si="0"/>
        <v>1</v>
      </c>
    </row>
    <row r="32" spans="1:14">
      <c r="A32" s="3" t="s">
        <v>12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0.5</v>
      </c>
      <c r="L32" s="6">
        <v>0.25</v>
      </c>
      <c r="M32" s="6">
        <v>0.25</v>
      </c>
      <c r="N32" s="6">
        <f t="shared" si="0"/>
        <v>1</v>
      </c>
    </row>
    <row r="33" spans="1:14">
      <c r="A33" s="4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>
      <c r="A34" s="1" t="s">
        <v>14</v>
      </c>
      <c r="B34" s="42" t="s">
        <v>15</v>
      </c>
      <c r="C34" s="42"/>
      <c r="D34" s="42"/>
      <c r="E34" s="42"/>
      <c r="F34" s="42" t="s">
        <v>16</v>
      </c>
      <c r="G34" s="42"/>
      <c r="H34" s="42"/>
      <c r="I34" s="42"/>
      <c r="J34" s="42" t="s">
        <v>17</v>
      </c>
      <c r="K34" s="42"/>
      <c r="L34" s="42"/>
      <c r="M34" s="42"/>
      <c r="N34" s="1" t="s">
        <v>23</v>
      </c>
    </row>
    <row r="35" spans="1:14">
      <c r="A35" s="1" t="s">
        <v>22</v>
      </c>
      <c r="B35" s="5" t="s">
        <v>18</v>
      </c>
      <c r="C35" s="5" t="s">
        <v>19</v>
      </c>
      <c r="D35" s="5" t="s">
        <v>20</v>
      </c>
      <c r="E35" s="5" t="s">
        <v>21</v>
      </c>
      <c r="F35" s="5" t="s">
        <v>18</v>
      </c>
      <c r="G35" s="5" t="s">
        <v>19</v>
      </c>
      <c r="H35" s="5" t="s">
        <v>20</v>
      </c>
      <c r="I35" s="5" t="s">
        <v>21</v>
      </c>
      <c r="J35" s="5" t="s">
        <v>18</v>
      </c>
      <c r="K35" s="5" t="s">
        <v>19</v>
      </c>
      <c r="L35" s="5" t="s">
        <v>20</v>
      </c>
      <c r="M35" s="5" t="s">
        <v>21</v>
      </c>
      <c r="N35" s="6"/>
    </row>
    <row r="36" spans="1:14">
      <c r="A36" s="3" t="s">
        <v>1</v>
      </c>
      <c r="B36" s="7">
        <f>$B$5*B21</f>
        <v>0</v>
      </c>
      <c r="C36" s="7">
        <f t="shared" ref="C36:M36" si="3">$B$5*C21</f>
        <v>0</v>
      </c>
      <c r="D36" s="7">
        <f t="shared" si="3"/>
        <v>0</v>
      </c>
      <c r="E36" s="7">
        <f t="shared" si="3"/>
        <v>0</v>
      </c>
      <c r="F36" s="7">
        <f t="shared" si="3"/>
        <v>0</v>
      </c>
      <c r="G36" s="7">
        <f t="shared" si="3"/>
        <v>0</v>
      </c>
      <c r="H36" s="7">
        <f t="shared" si="3"/>
        <v>0</v>
      </c>
      <c r="I36" s="7">
        <f t="shared" si="3"/>
        <v>0</v>
      </c>
      <c r="J36" s="7">
        <f t="shared" si="3"/>
        <v>0</v>
      </c>
      <c r="K36" s="7">
        <f t="shared" si="3"/>
        <v>0</v>
      </c>
      <c r="L36" s="7">
        <f t="shared" si="3"/>
        <v>0</v>
      </c>
      <c r="M36" s="7">
        <f t="shared" si="3"/>
        <v>0</v>
      </c>
      <c r="N36" s="1">
        <f>SUM(B36:M36)</f>
        <v>0</v>
      </c>
    </row>
    <row r="37" spans="1:14">
      <c r="A37" s="3" t="s">
        <v>2</v>
      </c>
      <c r="B37" s="7">
        <f>$B$6*B22</f>
        <v>0</v>
      </c>
      <c r="C37" s="7">
        <f t="shared" ref="C37:M37" si="4">$B$6*C22</f>
        <v>0</v>
      </c>
      <c r="D37" s="7">
        <f t="shared" si="4"/>
        <v>0</v>
      </c>
      <c r="E37" s="7">
        <f t="shared" si="4"/>
        <v>0</v>
      </c>
      <c r="F37" s="7">
        <f t="shared" si="4"/>
        <v>0</v>
      </c>
      <c r="G37" s="7">
        <f t="shared" si="4"/>
        <v>0</v>
      </c>
      <c r="H37" s="7">
        <f t="shared" si="4"/>
        <v>0</v>
      </c>
      <c r="I37" s="7">
        <f t="shared" si="4"/>
        <v>0</v>
      </c>
      <c r="J37" s="7">
        <f t="shared" si="4"/>
        <v>0</v>
      </c>
      <c r="K37" s="7">
        <f t="shared" si="4"/>
        <v>0</v>
      </c>
      <c r="L37" s="7">
        <f t="shared" si="4"/>
        <v>0</v>
      </c>
      <c r="M37" s="7">
        <f t="shared" si="4"/>
        <v>0</v>
      </c>
      <c r="N37" s="1">
        <f t="shared" ref="N37:N47" si="5">SUM(B37:M37)</f>
        <v>0</v>
      </c>
    </row>
    <row r="38" spans="1:14">
      <c r="A38" s="3" t="s">
        <v>3</v>
      </c>
      <c r="B38" s="7">
        <f>$B$7*B23</f>
        <v>0</v>
      </c>
      <c r="C38" s="7">
        <f t="shared" ref="C38:N38" si="6">$B$7*C23</f>
        <v>0</v>
      </c>
      <c r="D38" s="7">
        <f t="shared" si="6"/>
        <v>0</v>
      </c>
      <c r="E38" s="7">
        <f t="shared" si="6"/>
        <v>0</v>
      </c>
      <c r="F38" s="7">
        <f t="shared" si="6"/>
        <v>0</v>
      </c>
      <c r="G38" s="7">
        <f t="shared" si="6"/>
        <v>0</v>
      </c>
      <c r="H38" s="7">
        <f t="shared" si="6"/>
        <v>0</v>
      </c>
      <c r="I38" s="7">
        <f t="shared" si="6"/>
        <v>0</v>
      </c>
      <c r="J38" s="7">
        <f t="shared" si="6"/>
        <v>0</v>
      </c>
      <c r="K38" s="7">
        <f t="shared" si="6"/>
        <v>0</v>
      </c>
      <c r="L38" s="7">
        <f t="shared" si="6"/>
        <v>0</v>
      </c>
      <c r="M38" s="7">
        <f t="shared" si="6"/>
        <v>0</v>
      </c>
      <c r="N38" s="1">
        <f t="shared" si="6"/>
        <v>0</v>
      </c>
    </row>
    <row r="39" spans="1:14">
      <c r="A39" s="3" t="s">
        <v>4</v>
      </c>
      <c r="B39" s="7">
        <f>$B$8*B24</f>
        <v>0</v>
      </c>
      <c r="C39" s="7">
        <f t="shared" ref="C39:M39" si="7">$B$8*C24</f>
        <v>0</v>
      </c>
      <c r="D39" s="7">
        <f t="shared" si="7"/>
        <v>0</v>
      </c>
      <c r="E39" s="7">
        <f t="shared" si="7"/>
        <v>0</v>
      </c>
      <c r="F39" s="7">
        <f t="shared" si="7"/>
        <v>0</v>
      </c>
      <c r="G39" s="7">
        <f t="shared" si="7"/>
        <v>0</v>
      </c>
      <c r="H39" s="7">
        <f t="shared" si="7"/>
        <v>0</v>
      </c>
      <c r="I39" s="7">
        <f t="shared" si="7"/>
        <v>0</v>
      </c>
      <c r="J39" s="7">
        <f t="shared" si="7"/>
        <v>0</v>
      </c>
      <c r="K39" s="7">
        <f t="shared" si="7"/>
        <v>0</v>
      </c>
      <c r="L39" s="7">
        <f t="shared" si="7"/>
        <v>0</v>
      </c>
      <c r="M39" s="7">
        <f t="shared" si="7"/>
        <v>0</v>
      </c>
      <c r="N39" s="1">
        <f t="shared" si="5"/>
        <v>0</v>
      </c>
    </row>
    <row r="40" spans="1:14">
      <c r="A40" s="3" t="s">
        <v>5</v>
      </c>
      <c r="B40" s="7">
        <f>$B$9*B25</f>
        <v>0</v>
      </c>
      <c r="C40" s="7">
        <f t="shared" ref="C40:M40" si="8">$B$9*C25</f>
        <v>0</v>
      </c>
      <c r="D40" s="7">
        <f t="shared" si="8"/>
        <v>0</v>
      </c>
      <c r="E40" s="7">
        <f t="shared" si="8"/>
        <v>0</v>
      </c>
      <c r="F40" s="7">
        <f t="shared" si="8"/>
        <v>0</v>
      </c>
      <c r="G40" s="7">
        <f t="shared" si="8"/>
        <v>0</v>
      </c>
      <c r="H40" s="7">
        <f t="shared" si="8"/>
        <v>0</v>
      </c>
      <c r="I40" s="7">
        <f t="shared" si="8"/>
        <v>0</v>
      </c>
      <c r="J40" s="7">
        <f t="shared" si="8"/>
        <v>0</v>
      </c>
      <c r="K40" s="7">
        <f t="shared" si="8"/>
        <v>0</v>
      </c>
      <c r="L40" s="7">
        <f t="shared" si="8"/>
        <v>0</v>
      </c>
      <c r="M40" s="7">
        <f t="shared" si="8"/>
        <v>0</v>
      </c>
      <c r="N40" s="1">
        <f t="shared" si="5"/>
        <v>0</v>
      </c>
    </row>
    <row r="41" spans="1:14">
      <c r="A41" s="3" t="s">
        <v>6</v>
      </c>
      <c r="B41" s="7">
        <f>$B$10*B26</f>
        <v>0</v>
      </c>
      <c r="C41" s="7">
        <f t="shared" ref="C41:M41" si="9">$B$10*C26</f>
        <v>0</v>
      </c>
      <c r="D41" s="7">
        <f t="shared" si="9"/>
        <v>0</v>
      </c>
      <c r="E41" s="7">
        <f t="shared" si="9"/>
        <v>0</v>
      </c>
      <c r="F41" s="7">
        <f t="shared" si="9"/>
        <v>0</v>
      </c>
      <c r="G41" s="7">
        <f t="shared" si="9"/>
        <v>0</v>
      </c>
      <c r="H41" s="7">
        <f t="shared" si="9"/>
        <v>0</v>
      </c>
      <c r="I41" s="7">
        <f t="shared" si="9"/>
        <v>0</v>
      </c>
      <c r="J41" s="7">
        <f t="shared" si="9"/>
        <v>0</v>
      </c>
      <c r="K41" s="7">
        <f t="shared" si="9"/>
        <v>0</v>
      </c>
      <c r="L41" s="7">
        <f t="shared" si="9"/>
        <v>0</v>
      </c>
      <c r="M41" s="7">
        <f t="shared" si="9"/>
        <v>0</v>
      </c>
      <c r="N41" s="1">
        <f t="shared" si="5"/>
        <v>0</v>
      </c>
    </row>
    <row r="42" spans="1:14">
      <c r="A42" s="3" t="s">
        <v>7</v>
      </c>
      <c r="B42" s="7">
        <f>$B$11*B27</f>
        <v>0</v>
      </c>
      <c r="C42" s="7">
        <f t="shared" ref="C42:M42" si="10">$B$11*C27</f>
        <v>0</v>
      </c>
      <c r="D42" s="7">
        <f t="shared" si="10"/>
        <v>0</v>
      </c>
      <c r="E42" s="7">
        <f t="shared" si="10"/>
        <v>0</v>
      </c>
      <c r="F42" s="7">
        <f t="shared" si="10"/>
        <v>0</v>
      </c>
      <c r="G42" s="7">
        <f t="shared" si="10"/>
        <v>0</v>
      </c>
      <c r="H42" s="7">
        <f t="shared" si="10"/>
        <v>0</v>
      </c>
      <c r="I42" s="7">
        <f t="shared" si="10"/>
        <v>0</v>
      </c>
      <c r="J42" s="7">
        <f t="shared" si="10"/>
        <v>0</v>
      </c>
      <c r="K42" s="7">
        <f t="shared" si="10"/>
        <v>0</v>
      </c>
      <c r="L42" s="7">
        <f t="shared" si="10"/>
        <v>0</v>
      </c>
      <c r="M42" s="7">
        <f t="shared" si="10"/>
        <v>0</v>
      </c>
      <c r="N42" s="1">
        <f t="shared" si="5"/>
        <v>0</v>
      </c>
    </row>
    <row r="43" spans="1:14">
      <c r="A43" s="3" t="s">
        <v>8</v>
      </c>
      <c r="B43" s="7">
        <f>$B$12*B28</f>
        <v>0</v>
      </c>
      <c r="C43" s="7">
        <f t="shared" ref="C43:M43" si="11">$B$12*C28</f>
        <v>0</v>
      </c>
      <c r="D43" s="7">
        <f t="shared" si="11"/>
        <v>0</v>
      </c>
      <c r="E43" s="7">
        <f t="shared" si="11"/>
        <v>0</v>
      </c>
      <c r="F43" s="7">
        <f t="shared" si="11"/>
        <v>0</v>
      </c>
      <c r="G43" s="7">
        <f t="shared" si="11"/>
        <v>0</v>
      </c>
      <c r="H43" s="7">
        <f t="shared" si="11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si="11"/>
        <v>0</v>
      </c>
      <c r="M43" s="7">
        <f t="shared" si="11"/>
        <v>0</v>
      </c>
      <c r="N43" s="1">
        <f t="shared" si="5"/>
        <v>0</v>
      </c>
    </row>
    <row r="44" spans="1:14">
      <c r="A44" s="3" t="s">
        <v>9</v>
      </c>
      <c r="B44" s="7">
        <f>$B$13*B29</f>
        <v>0</v>
      </c>
      <c r="C44" s="7">
        <f t="shared" ref="C44:M44" si="12">$B$13*C29</f>
        <v>0</v>
      </c>
      <c r="D44" s="7">
        <f t="shared" si="12"/>
        <v>0</v>
      </c>
      <c r="E44" s="7">
        <f t="shared" si="12"/>
        <v>0</v>
      </c>
      <c r="F44" s="7">
        <f t="shared" si="12"/>
        <v>0</v>
      </c>
      <c r="G44" s="7">
        <f t="shared" si="12"/>
        <v>0</v>
      </c>
      <c r="H44" s="7">
        <f t="shared" si="12"/>
        <v>0</v>
      </c>
      <c r="I44" s="7">
        <f t="shared" si="12"/>
        <v>0</v>
      </c>
      <c r="J44" s="7">
        <f t="shared" si="12"/>
        <v>0</v>
      </c>
      <c r="K44" s="7">
        <f t="shared" si="12"/>
        <v>0</v>
      </c>
      <c r="L44" s="7">
        <f t="shared" si="12"/>
        <v>0</v>
      </c>
      <c r="M44" s="7">
        <f t="shared" si="12"/>
        <v>0</v>
      </c>
      <c r="N44" s="1">
        <f t="shared" si="5"/>
        <v>0</v>
      </c>
    </row>
    <row r="45" spans="1:14">
      <c r="A45" s="3" t="s">
        <v>10</v>
      </c>
      <c r="B45" s="7">
        <f>$B$14*B30</f>
        <v>0</v>
      </c>
      <c r="C45" s="7">
        <f t="shared" ref="C45:M45" si="13">$B$14*C30</f>
        <v>0</v>
      </c>
      <c r="D45" s="7">
        <f t="shared" si="13"/>
        <v>0</v>
      </c>
      <c r="E45" s="7">
        <f t="shared" si="13"/>
        <v>0</v>
      </c>
      <c r="F45" s="7">
        <f t="shared" si="13"/>
        <v>0</v>
      </c>
      <c r="G45" s="7">
        <f t="shared" si="13"/>
        <v>0</v>
      </c>
      <c r="H45" s="7">
        <f t="shared" si="13"/>
        <v>0</v>
      </c>
      <c r="I45" s="7">
        <f t="shared" si="13"/>
        <v>0</v>
      </c>
      <c r="J45" s="7">
        <f t="shared" si="13"/>
        <v>0</v>
      </c>
      <c r="K45" s="7">
        <f t="shared" si="13"/>
        <v>0</v>
      </c>
      <c r="L45" s="7">
        <f t="shared" si="13"/>
        <v>0</v>
      </c>
      <c r="M45" s="7">
        <f t="shared" si="13"/>
        <v>0</v>
      </c>
      <c r="N45" s="1">
        <f t="shared" si="5"/>
        <v>0</v>
      </c>
    </row>
    <row r="46" spans="1:14">
      <c r="A46" s="3" t="s">
        <v>11</v>
      </c>
      <c r="B46" s="7">
        <f>$B$15*B31</f>
        <v>0</v>
      </c>
      <c r="C46" s="7">
        <f t="shared" ref="C46:M46" si="14">$B$15*C31</f>
        <v>0</v>
      </c>
      <c r="D46" s="7">
        <f t="shared" si="14"/>
        <v>0</v>
      </c>
      <c r="E46" s="7">
        <f t="shared" si="14"/>
        <v>0</v>
      </c>
      <c r="F46" s="7">
        <f t="shared" si="14"/>
        <v>0</v>
      </c>
      <c r="G46" s="7">
        <f t="shared" si="14"/>
        <v>0</v>
      </c>
      <c r="H46" s="7">
        <f t="shared" si="14"/>
        <v>0</v>
      </c>
      <c r="I46" s="7">
        <f t="shared" si="14"/>
        <v>0</v>
      </c>
      <c r="J46" s="7">
        <f t="shared" si="14"/>
        <v>0</v>
      </c>
      <c r="K46" s="7">
        <f t="shared" si="14"/>
        <v>0</v>
      </c>
      <c r="L46" s="7">
        <f t="shared" si="14"/>
        <v>0</v>
      </c>
      <c r="M46" s="7">
        <f t="shared" si="14"/>
        <v>0</v>
      </c>
      <c r="N46" s="1">
        <f t="shared" si="5"/>
        <v>0</v>
      </c>
    </row>
    <row r="47" spans="1:14">
      <c r="A47" s="3" t="s">
        <v>12</v>
      </c>
      <c r="B47" s="7">
        <f>$B$16*B32</f>
        <v>0</v>
      </c>
      <c r="C47" s="7">
        <f t="shared" ref="C47:M47" si="15">$B$16*C32</f>
        <v>0</v>
      </c>
      <c r="D47" s="7">
        <f t="shared" si="15"/>
        <v>0</v>
      </c>
      <c r="E47" s="7">
        <f t="shared" si="15"/>
        <v>0</v>
      </c>
      <c r="F47" s="7">
        <f t="shared" si="15"/>
        <v>0</v>
      </c>
      <c r="G47" s="7">
        <f t="shared" si="15"/>
        <v>0</v>
      </c>
      <c r="H47" s="7">
        <f t="shared" si="15"/>
        <v>0</v>
      </c>
      <c r="I47" s="7">
        <f t="shared" si="15"/>
        <v>0</v>
      </c>
      <c r="J47" s="7">
        <f t="shared" si="15"/>
        <v>0</v>
      </c>
      <c r="K47" s="7">
        <f t="shared" si="15"/>
        <v>0</v>
      </c>
      <c r="L47" s="7">
        <f t="shared" si="15"/>
        <v>0</v>
      </c>
      <c r="M47" s="7">
        <f t="shared" si="15"/>
        <v>0</v>
      </c>
      <c r="N47" s="1">
        <f t="shared" si="5"/>
        <v>0</v>
      </c>
    </row>
    <row r="48" spans="1:14">
      <c r="A48" s="2" t="s">
        <v>24</v>
      </c>
      <c r="B48" s="7">
        <f>SUM(B36:B47)</f>
        <v>0</v>
      </c>
      <c r="C48" s="7">
        <f t="shared" ref="C48:M48" si="16">SUM(C36:C47)</f>
        <v>0</v>
      </c>
      <c r="D48" s="7">
        <f t="shared" si="16"/>
        <v>0</v>
      </c>
      <c r="E48" s="7">
        <f t="shared" si="16"/>
        <v>0</v>
      </c>
      <c r="F48" s="7">
        <f t="shared" si="16"/>
        <v>0</v>
      </c>
      <c r="G48" s="7">
        <f t="shared" si="16"/>
        <v>0</v>
      </c>
      <c r="H48" s="7">
        <f t="shared" si="16"/>
        <v>0</v>
      </c>
      <c r="I48" s="7">
        <f t="shared" si="16"/>
        <v>0</v>
      </c>
      <c r="J48" s="7">
        <f t="shared" si="16"/>
        <v>0</v>
      </c>
      <c r="K48" s="7">
        <f t="shared" si="16"/>
        <v>0</v>
      </c>
      <c r="L48" s="7">
        <f t="shared" si="16"/>
        <v>0</v>
      </c>
      <c r="M48" s="7">
        <f t="shared" si="16"/>
        <v>0</v>
      </c>
      <c r="N48" s="1">
        <f>SUM(N36:N47)</f>
        <v>0</v>
      </c>
    </row>
    <row r="52" spans="1:4">
      <c r="A52" s="1" t="s">
        <v>25</v>
      </c>
    </row>
    <row r="53" spans="1:4">
      <c r="A53" s="1" t="s">
        <v>26</v>
      </c>
      <c r="B53" s="1" t="s">
        <v>27</v>
      </c>
      <c r="C53" s="1" t="s">
        <v>28</v>
      </c>
      <c r="D53" s="1" t="s">
        <v>29</v>
      </c>
    </row>
    <row r="54" spans="1:4">
      <c r="A54" s="3" t="s">
        <v>1</v>
      </c>
      <c r="B54" s="23"/>
      <c r="C54" s="1">
        <f>B5*B54</f>
        <v>0</v>
      </c>
      <c r="D54" s="1">
        <f>B5-C54</f>
        <v>0</v>
      </c>
    </row>
    <row r="55" spans="1:4">
      <c r="A55" s="3" t="s">
        <v>2</v>
      </c>
      <c r="B55" s="23"/>
      <c r="C55" s="1">
        <f t="shared" ref="C55:C65" si="17">B6*B55</f>
        <v>0</v>
      </c>
      <c r="D55" s="1">
        <f t="shared" ref="D55:D65" si="18">B6-C55</f>
        <v>0</v>
      </c>
    </row>
    <row r="56" spans="1:4">
      <c r="A56" s="3" t="s">
        <v>3</v>
      </c>
      <c r="B56" s="23"/>
      <c r="C56" s="1">
        <f t="shared" si="17"/>
        <v>0</v>
      </c>
      <c r="D56" s="1">
        <f t="shared" si="18"/>
        <v>0</v>
      </c>
    </row>
    <row r="57" spans="1:4">
      <c r="A57" s="3" t="s">
        <v>4</v>
      </c>
      <c r="B57" s="23"/>
      <c r="C57" s="1">
        <f t="shared" si="17"/>
        <v>0</v>
      </c>
      <c r="D57" s="1">
        <f t="shared" si="18"/>
        <v>0</v>
      </c>
    </row>
    <row r="58" spans="1:4">
      <c r="A58" s="3" t="s">
        <v>5</v>
      </c>
      <c r="B58" s="23"/>
      <c r="C58" s="1">
        <f t="shared" si="17"/>
        <v>0</v>
      </c>
      <c r="D58" s="1">
        <f t="shared" si="18"/>
        <v>0</v>
      </c>
    </row>
    <row r="59" spans="1:4">
      <c r="A59" s="3" t="s">
        <v>6</v>
      </c>
      <c r="B59" s="23"/>
      <c r="C59" s="1">
        <f t="shared" si="17"/>
        <v>0</v>
      </c>
      <c r="D59" s="1">
        <f t="shared" si="18"/>
        <v>0</v>
      </c>
    </row>
    <row r="60" spans="1:4">
      <c r="A60" s="3" t="s">
        <v>7</v>
      </c>
      <c r="B60" s="23"/>
      <c r="C60" s="1">
        <f t="shared" si="17"/>
        <v>0</v>
      </c>
      <c r="D60" s="1">
        <f t="shared" si="18"/>
        <v>0</v>
      </c>
    </row>
    <row r="61" spans="1:4">
      <c r="A61" s="3" t="s">
        <v>8</v>
      </c>
      <c r="B61" s="23"/>
      <c r="C61" s="1">
        <f t="shared" si="17"/>
        <v>0</v>
      </c>
      <c r="D61" s="1">
        <f t="shared" si="18"/>
        <v>0</v>
      </c>
    </row>
    <row r="62" spans="1:4">
      <c r="A62" s="3" t="s">
        <v>9</v>
      </c>
      <c r="B62" s="23"/>
      <c r="C62" s="1">
        <f t="shared" si="17"/>
        <v>0</v>
      </c>
      <c r="D62" s="1">
        <f t="shared" si="18"/>
        <v>0</v>
      </c>
    </row>
    <row r="63" spans="1:4">
      <c r="A63" s="3" t="s">
        <v>10</v>
      </c>
      <c r="B63" s="23"/>
      <c r="C63" s="1">
        <f t="shared" si="17"/>
        <v>0</v>
      </c>
      <c r="D63" s="1">
        <f t="shared" si="18"/>
        <v>0</v>
      </c>
    </row>
    <row r="64" spans="1:4">
      <c r="A64" s="3" t="s">
        <v>11</v>
      </c>
      <c r="B64" s="23"/>
      <c r="C64" s="1">
        <f t="shared" si="17"/>
        <v>0</v>
      </c>
      <c r="D64" s="1">
        <f t="shared" si="18"/>
        <v>0</v>
      </c>
    </row>
    <row r="65" spans="1:14">
      <c r="A65" s="3" t="s">
        <v>12</v>
      </c>
      <c r="B65" s="23"/>
      <c r="C65" s="1">
        <f t="shared" si="17"/>
        <v>0</v>
      </c>
      <c r="D65" s="1">
        <f t="shared" si="18"/>
        <v>0</v>
      </c>
    </row>
    <row r="66" spans="1:14">
      <c r="A66" s="4" t="s">
        <v>13</v>
      </c>
      <c r="B66" s="6"/>
      <c r="C66" s="1">
        <f>SUM(C54:C65)</f>
        <v>0</v>
      </c>
      <c r="D66" s="1">
        <f>SUM(D54:D65)</f>
        <v>0</v>
      </c>
    </row>
    <row r="69" spans="1:14">
      <c r="A69" s="1" t="s">
        <v>14</v>
      </c>
      <c r="B69" s="42" t="s">
        <v>15</v>
      </c>
      <c r="C69" s="42"/>
      <c r="D69" s="42"/>
      <c r="E69" s="42"/>
      <c r="F69" s="42" t="s">
        <v>16</v>
      </c>
      <c r="G69" s="42"/>
      <c r="H69" s="42"/>
      <c r="I69" s="42"/>
      <c r="J69" s="42" t="s">
        <v>17</v>
      </c>
      <c r="K69" s="42"/>
      <c r="L69" s="42"/>
      <c r="M69" s="42"/>
      <c r="N69" s="1" t="s">
        <v>23</v>
      </c>
    </row>
    <row r="70" spans="1:14">
      <c r="A70" s="1" t="s">
        <v>22</v>
      </c>
      <c r="B70" s="5" t="s">
        <v>18</v>
      </c>
      <c r="C70" s="5" t="s">
        <v>19</v>
      </c>
      <c r="D70" s="5" t="s">
        <v>20</v>
      </c>
      <c r="E70" s="5" t="s">
        <v>21</v>
      </c>
      <c r="F70" s="5" t="s">
        <v>18</v>
      </c>
      <c r="G70" s="5" t="s">
        <v>19</v>
      </c>
      <c r="H70" s="5" t="s">
        <v>20</v>
      </c>
      <c r="I70" s="5" t="s">
        <v>21</v>
      </c>
      <c r="J70" s="5" t="s">
        <v>18</v>
      </c>
      <c r="K70" s="5" t="s">
        <v>19</v>
      </c>
      <c r="L70" s="5" t="s">
        <v>20</v>
      </c>
      <c r="M70" s="5" t="s">
        <v>21</v>
      </c>
    </row>
    <row r="72" spans="1:14">
      <c r="A72" s="1" t="s">
        <v>30</v>
      </c>
      <c r="B72" s="7">
        <f>B48</f>
        <v>0</v>
      </c>
      <c r="C72" s="7">
        <f t="shared" ref="C72:M72" si="19">C48</f>
        <v>0</v>
      </c>
      <c r="D72" s="7">
        <f t="shared" si="19"/>
        <v>0</v>
      </c>
      <c r="E72" s="7">
        <f t="shared" si="19"/>
        <v>0</v>
      </c>
      <c r="F72" s="7">
        <f t="shared" si="19"/>
        <v>0</v>
      </c>
      <c r="G72" s="7">
        <f t="shared" si="19"/>
        <v>0</v>
      </c>
      <c r="H72" s="7">
        <f t="shared" si="19"/>
        <v>0</v>
      </c>
      <c r="I72" s="7">
        <f t="shared" si="19"/>
        <v>0</v>
      </c>
      <c r="J72" s="7">
        <f t="shared" si="19"/>
        <v>0</v>
      </c>
      <c r="K72" s="7">
        <f t="shared" si="19"/>
        <v>0</v>
      </c>
      <c r="L72" s="7">
        <f t="shared" si="19"/>
        <v>0</v>
      </c>
      <c r="M72" s="7">
        <f t="shared" si="19"/>
        <v>0</v>
      </c>
      <c r="N72" s="8">
        <f>SUM(B72:M72)</f>
        <v>0</v>
      </c>
    </row>
    <row r="73" spans="1:14">
      <c r="A73" s="1" t="s">
        <v>31</v>
      </c>
      <c r="B73" s="7">
        <f>B72</f>
        <v>0</v>
      </c>
      <c r="C73" s="7">
        <f t="shared" ref="C73:D73" si="20">C72</f>
        <v>0</v>
      </c>
      <c r="D73" s="7">
        <f t="shared" si="20"/>
        <v>0</v>
      </c>
      <c r="E73" s="7">
        <f>E72</f>
        <v>0</v>
      </c>
      <c r="F73" s="7">
        <f>C66-E74</f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8">
        <f t="shared" ref="N73:N75" si="21">SUM(B73:M73)</f>
        <v>0</v>
      </c>
    </row>
    <row r="74" spans="1:14">
      <c r="A74" s="1" t="s">
        <v>32</v>
      </c>
      <c r="B74" s="7">
        <f>B73</f>
        <v>0</v>
      </c>
      <c r="C74" s="7">
        <f>B74+C73</f>
        <v>0</v>
      </c>
      <c r="D74" s="7">
        <f t="shared" ref="D74:M74" si="22">C74+D73</f>
        <v>0</v>
      </c>
      <c r="E74" s="7">
        <f t="shared" si="22"/>
        <v>0</v>
      </c>
      <c r="F74" s="7">
        <f t="shared" si="22"/>
        <v>0</v>
      </c>
      <c r="G74" s="7">
        <f t="shared" si="22"/>
        <v>0</v>
      </c>
      <c r="H74" s="7">
        <f t="shared" si="22"/>
        <v>0</v>
      </c>
      <c r="I74" s="7">
        <f t="shared" si="22"/>
        <v>0</v>
      </c>
      <c r="J74" s="7">
        <f t="shared" si="22"/>
        <v>0</v>
      </c>
      <c r="K74" s="7">
        <f t="shared" si="22"/>
        <v>0</v>
      </c>
      <c r="L74" s="7">
        <f t="shared" si="22"/>
        <v>0</v>
      </c>
      <c r="M74" s="7">
        <f t="shared" si="22"/>
        <v>0</v>
      </c>
      <c r="N74" s="8">
        <v>0</v>
      </c>
    </row>
    <row r="75" spans="1:14">
      <c r="A75" s="1" t="s">
        <v>34</v>
      </c>
      <c r="B75" s="7">
        <f>B80</f>
        <v>0</v>
      </c>
      <c r="C75" s="7">
        <f t="shared" ref="C75:M75" si="23">C80</f>
        <v>0</v>
      </c>
      <c r="D75" s="7">
        <f t="shared" si="23"/>
        <v>0</v>
      </c>
      <c r="E75" s="7">
        <f t="shared" si="23"/>
        <v>0</v>
      </c>
      <c r="F75" s="7">
        <f t="shared" si="23"/>
        <v>0</v>
      </c>
      <c r="G75" s="7">
        <f t="shared" si="23"/>
        <v>0</v>
      </c>
      <c r="H75" s="7">
        <f t="shared" si="23"/>
        <v>0</v>
      </c>
      <c r="I75" s="7">
        <f t="shared" si="23"/>
        <v>0</v>
      </c>
      <c r="J75" s="7">
        <f t="shared" si="23"/>
        <v>0</v>
      </c>
      <c r="K75" s="7">
        <f t="shared" si="23"/>
        <v>0</v>
      </c>
      <c r="L75" s="7">
        <f t="shared" si="23"/>
        <v>0</v>
      </c>
      <c r="M75" s="7">
        <f t="shared" si="23"/>
        <v>0</v>
      </c>
      <c r="N75" s="8">
        <f t="shared" si="21"/>
        <v>0</v>
      </c>
    </row>
    <row r="76" spans="1:14">
      <c r="A76" s="1" t="s">
        <v>183</v>
      </c>
      <c r="B76" s="7">
        <f>B74+B75</f>
        <v>0</v>
      </c>
      <c r="C76" s="7">
        <f t="shared" ref="C76:M76" si="24">C74+C75</f>
        <v>0</v>
      </c>
      <c r="D76" s="7">
        <f t="shared" si="24"/>
        <v>0</v>
      </c>
      <c r="E76" s="7">
        <f t="shared" si="24"/>
        <v>0</v>
      </c>
      <c r="F76" s="7">
        <f t="shared" si="24"/>
        <v>0</v>
      </c>
      <c r="G76" s="7">
        <f t="shared" si="24"/>
        <v>0</v>
      </c>
      <c r="H76" s="7">
        <f t="shared" si="24"/>
        <v>0</v>
      </c>
      <c r="I76" s="7">
        <f t="shared" si="24"/>
        <v>0</v>
      </c>
      <c r="J76" s="7">
        <f t="shared" si="24"/>
        <v>0</v>
      </c>
      <c r="K76" s="7">
        <f t="shared" si="24"/>
        <v>0</v>
      </c>
      <c r="L76" s="7">
        <f t="shared" si="24"/>
        <v>0</v>
      </c>
      <c r="M76" s="7">
        <f t="shared" si="24"/>
        <v>0</v>
      </c>
      <c r="N76" s="8">
        <v>0</v>
      </c>
    </row>
    <row r="77" spans="1:14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4">
      <c r="A78" s="1" t="s">
        <v>33</v>
      </c>
      <c r="B78" s="7">
        <f>B72-B73</f>
        <v>0</v>
      </c>
      <c r="C78" s="7">
        <f t="shared" ref="C78:M78" si="25">C72-C73</f>
        <v>0</v>
      </c>
      <c r="D78" s="7">
        <f t="shared" si="25"/>
        <v>0</v>
      </c>
      <c r="E78" s="7">
        <f t="shared" si="25"/>
        <v>0</v>
      </c>
      <c r="F78" s="7">
        <f t="shared" si="25"/>
        <v>0</v>
      </c>
      <c r="G78" s="7">
        <f t="shared" si="25"/>
        <v>0</v>
      </c>
      <c r="H78" s="7">
        <f t="shared" si="25"/>
        <v>0</v>
      </c>
      <c r="I78" s="7">
        <f t="shared" si="25"/>
        <v>0</v>
      </c>
      <c r="J78" s="7">
        <f t="shared" si="25"/>
        <v>0</v>
      </c>
      <c r="K78" s="7">
        <f t="shared" si="25"/>
        <v>0</v>
      </c>
      <c r="L78" s="7">
        <f t="shared" si="25"/>
        <v>0</v>
      </c>
      <c r="M78" s="7">
        <f t="shared" si="25"/>
        <v>0</v>
      </c>
      <c r="N78" s="8">
        <f t="shared" ref="N78:N80" si="26">SUM(B78:M78)</f>
        <v>0</v>
      </c>
    </row>
    <row r="79" spans="1:14">
      <c r="A79" s="1" t="s">
        <v>35</v>
      </c>
      <c r="B79" s="7">
        <v>0</v>
      </c>
      <c r="C79" s="7">
        <f>B79+C78</f>
        <v>0</v>
      </c>
      <c r="D79" s="7">
        <f t="shared" ref="D79:M79" si="27">C79+D78</f>
        <v>0</v>
      </c>
      <c r="E79" s="7">
        <f t="shared" si="27"/>
        <v>0</v>
      </c>
      <c r="F79" s="7">
        <f t="shared" si="27"/>
        <v>0</v>
      </c>
      <c r="G79" s="7">
        <f t="shared" si="27"/>
        <v>0</v>
      </c>
      <c r="H79" s="7">
        <f t="shared" si="27"/>
        <v>0</v>
      </c>
      <c r="I79" s="7">
        <f t="shared" si="27"/>
        <v>0</v>
      </c>
      <c r="J79" s="7">
        <f t="shared" si="27"/>
        <v>0</v>
      </c>
      <c r="K79" s="7">
        <f t="shared" si="27"/>
        <v>0</v>
      </c>
      <c r="L79" s="7">
        <f t="shared" si="27"/>
        <v>0</v>
      </c>
      <c r="M79" s="7">
        <f t="shared" si="27"/>
        <v>0</v>
      </c>
      <c r="N79" s="8">
        <v>0</v>
      </c>
    </row>
    <row r="80" spans="1:14">
      <c r="A80" s="1" t="s">
        <v>36</v>
      </c>
      <c r="B80" s="7">
        <f>B79*3*$B$84/12</f>
        <v>0</v>
      </c>
      <c r="C80" s="7">
        <f t="shared" ref="C80:M80" si="28">C79*3*$B$84/12</f>
        <v>0</v>
      </c>
      <c r="D80" s="7">
        <f t="shared" si="28"/>
        <v>0</v>
      </c>
      <c r="E80" s="7">
        <f t="shared" si="28"/>
        <v>0</v>
      </c>
      <c r="F80" s="7">
        <f t="shared" si="28"/>
        <v>0</v>
      </c>
      <c r="G80" s="7">
        <f t="shared" si="28"/>
        <v>0</v>
      </c>
      <c r="H80" s="7">
        <f t="shared" si="28"/>
        <v>0</v>
      </c>
      <c r="I80" s="7">
        <f t="shared" si="28"/>
        <v>0</v>
      </c>
      <c r="J80" s="7">
        <f t="shared" si="28"/>
        <v>0</v>
      </c>
      <c r="K80" s="7">
        <f t="shared" si="28"/>
        <v>0</v>
      </c>
      <c r="L80" s="7">
        <f t="shared" si="28"/>
        <v>0</v>
      </c>
      <c r="M80" s="7">
        <f t="shared" si="28"/>
        <v>0</v>
      </c>
      <c r="N80" s="8">
        <f t="shared" si="26"/>
        <v>0</v>
      </c>
    </row>
    <row r="84" spans="1:5">
      <c r="A84" s="1" t="s">
        <v>37</v>
      </c>
      <c r="B84" s="13"/>
    </row>
    <row r="85" spans="1:5">
      <c r="A85" s="1" t="s">
        <v>40</v>
      </c>
      <c r="C85" s="1" t="s">
        <v>15</v>
      </c>
      <c r="D85" s="1" t="s">
        <v>16</v>
      </c>
      <c r="E85" s="1" t="s">
        <v>17</v>
      </c>
    </row>
    <row r="86" spans="1:5">
      <c r="A86" s="1" t="s">
        <v>41</v>
      </c>
      <c r="B86" s="8">
        <f>N72</f>
        <v>0</v>
      </c>
      <c r="C86" s="8">
        <f>SUM(B72:E72)</f>
        <v>0</v>
      </c>
      <c r="D86" s="8">
        <f>SUM(F72:I72)</f>
        <v>0</v>
      </c>
      <c r="E86" s="8">
        <f>SUM(J72:M72)</f>
        <v>0</v>
      </c>
    </row>
    <row r="87" spans="1:5">
      <c r="A87" s="1" t="s">
        <v>42</v>
      </c>
      <c r="B87" s="8">
        <f>N75</f>
        <v>0</v>
      </c>
      <c r="C87" s="8">
        <f>SUM(B80:E80)</f>
        <v>0</v>
      </c>
      <c r="D87" s="8">
        <f>SUM(F80:I80)</f>
        <v>0</v>
      </c>
      <c r="E87" s="8">
        <f>SUM(J80:M80)</f>
        <v>0</v>
      </c>
    </row>
    <row r="88" spans="1:5">
      <c r="A88" s="1" t="s">
        <v>43</v>
      </c>
      <c r="B88" s="8">
        <f>SUM(B86:B87)</f>
        <v>0</v>
      </c>
      <c r="C88" s="8">
        <f>SUM(C86:C87)</f>
        <v>0</v>
      </c>
      <c r="D88" s="8">
        <f t="shared" ref="D88:E88" si="29">SUM(D86:D87)</f>
        <v>0</v>
      </c>
      <c r="E88" s="8">
        <f t="shared" si="29"/>
        <v>0</v>
      </c>
    </row>
    <row r="89" spans="1:5">
      <c r="A89" s="1" t="s">
        <v>38</v>
      </c>
    </row>
    <row r="90" spans="1:5">
      <c r="A90" s="1" t="s">
        <v>31</v>
      </c>
      <c r="B90" s="8">
        <f>N73+N75</f>
        <v>0</v>
      </c>
      <c r="C90" s="8">
        <f>SUM(B73:E73)+SUM(B80:E80)</f>
        <v>0</v>
      </c>
      <c r="D90" s="8">
        <f>SUM(F73:I73)+SUM(F80:I80)</f>
        <v>0</v>
      </c>
      <c r="E90" s="8">
        <f>SUM(J73:M73)+SUM(J80:M80)</f>
        <v>0</v>
      </c>
    </row>
    <row r="91" spans="1:5">
      <c r="A91" s="1" t="s">
        <v>39</v>
      </c>
      <c r="B91" s="8">
        <f>N78</f>
        <v>0</v>
      </c>
      <c r="C91" s="8">
        <f>SUM(B78:E78)</f>
        <v>0</v>
      </c>
      <c r="D91" s="8">
        <f>SUM(F78:I78)</f>
        <v>0</v>
      </c>
      <c r="E91" s="8">
        <f>SUM(J78:M78)</f>
        <v>0</v>
      </c>
    </row>
    <row r="92" spans="1:5">
      <c r="A92" s="1" t="s">
        <v>44</v>
      </c>
      <c r="B92" s="8">
        <f>SUM(B90:B91)</f>
        <v>0</v>
      </c>
      <c r="C92" s="8">
        <f t="shared" ref="C92:E92" si="30">SUM(C90:C91)</f>
        <v>0</v>
      </c>
      <c r="D92" s="8">
        <f t="shared" si="30"/>
        <v>0</v>
      </c>
      <c r="E92" s="8">
        <f t="shared" si="30"/>
        <v>0</v>
      </c>
    </row>
    <row r="96" spans="1:5">
      <c r="A96" s="1" t="s">
        <v>45</v>
      </c>
      <c r="B96" s="12"/>
    </row>
    <row r="97" spans="1:2">
      <c r="A97" s="1" t="s">
        <v>46</v>
      </c>
      <c r="B97" s="1">
        <v>365</v>
      </c>
    </row>
    <row r="98" spans="1:2">
      <c r="A98" s="1" t="s">
        <v>47</v>
      </c>
      <c r="B98" s="1">
        <f>B96*B97</f>
        <v>0</v>
      </c>
    </row>
    <row r="99" spans="1:2">
      <c r="A99" s="1" t="s">
        <v>48</v>
      </c>
      <c r="B99" s="12"/>
    </row>
    <row r="100" spans="1:2">
      <c r="A100" s="1" t="s">
        <v>49</v>
      </c>
      <c r="B100" s="14"/>
    </row>
    <row r="101" spans="1:2">
      <c r="A101" s="1" t="s">
        <v>50</v>
      </c>
      <c r="B101" s="1">
        <v>100000</v>
      </c>
    </row>
    <row r="102" spans="1:2">
      <c r="A102" s="1" t="s">
        <v>107</v>
      </c>
      <c r="B102" s="13"/>
    </row>
    <row r="103" spans="1:2">
      <c r="A103" s="1" t="s">
        <v>108</v>
      </c>
      <c r="B103" s="14"/>
    </row>
    <row r="107" spans="1:2">
      <c r="A107" s="1" t="s">
        <v>61</v>
      </c>
    </row>
    <row r="108" spans="1:2">
      <c r="A108" s="1" t="s">
        <v>62</v>
      </c>
      <c r="B108" s="13"/>
    </row>
    <row r="109" spans="1:2">
      <c r="A109" s="1" t="s">
        <v>65</v>
      </c>
      <c r="B109" s="13"/>
    </row>
    <row r="110" spans="1:2">
      <c r="A110" s="1" t="s">
        <v>66</v>
      </c>
      <c r="B110" s="13">
        <f>SUM(B108:B109)</f>
        <v>0</v>
      </c>
    </row>
    <row r="112" spans="1:2">
      <c r="A112" s="1" t="s">
        <v>64</v>
      </c>
    </row>
    <row r="113" spans="1:8">
      <c r="A113" s="1" t="s">
        <v>68</v>
      </c>
      <c r="B113" s="41"/>
    </row>
    <row r="114" spans="1:8">
      <c r="A114" s="1" t="s">
        <v>63</v>
      </c>
      <c r="B114" s="14"/>
    </row>
    <row r="115" spans="1:8">
      <c r="A115" s="1" t="s">
        <v>69</v>
      </c>
      <c r="B115" s="14"/>
    </row>
    <row r="117" spans="1:8">
      <c r="A117" s="1" t="s">
        <v>79</v>
      </c>
      <c r="B117" s="13"/>
    </row>
    <row r="120" spans="1:8">
      <c r="A120" s="1" t="s">
        <v>80</v>
      </c>
      <c r="B120" s="9" t="s">
        <v>51</v>
      </c>
      <c r="C120" s="9" t="s">
        <v>52</v>
      </c>
      <c r="D120" s="9" t="s">
        <v>53</v>
      </c>
      <c r="E120" s="9" t="s">
        <v>54</v>
      </c>
      <c r="F120" s="9" t="s">
        <v>55</v>
      </c>
      <c r="G120" s="9" t="s">
        <v>56</v>
      </c>
      <c r="H120" s="9" t="s">
        <v>57</v>
      </c>
    </row>
    <row r="122" spans="1:8">
      <c r="A122" s="1" t="s">
        <v>81</v>
      </c>
      <c r="B122" s="14"/>
      <c r="C122" s="14"/>
      <c r="D122" s="14"/>
      <c r="E122" s="14"/>
      <c r="F122" s="14"/>
      <c r="G122" s="14"/>
      <c r="H122" s="14"/>
    </row>
    <row r="123" spans="1:8">
      <c r="A123" s="1" t="s">
        <v>82</v>
      </c>
      <c r="B123" s="7">
        <f>M79</f>
        <v>0</v>
      </c>
      <c r="C123" s="7">
        <f>B125</f>
        <v>0</v>
      </c>
      <c r="D123" s="7">
        <f t="shared" ref="D123:H123" si="31">C125</f>
        <v>0</v>
      </c>
      <c r="E123" s="7">
        <f t="shared" si="31"/>
        <v>0</v>
      </c>
      <c r="F123" s="7">
        <f t="shared" si="31"/>
        <v>0</v>
      </c>
      <c r="G123" s="7">
        <f t="shared" si="31"/>
        <v>0</v>
      </c>
      <c r="H123" s="7">
        <f t="shared" si="31"/>
        <v>0</v>
      </c>
    </row>
    <row r="124" spans="1:8">
      <c r="A124" s="1" t="s">
        <v>83</v>
      </c>
      <c r="B124" s="7">
        <f>$B$123*B122</f>
        <v>0</v>
      </c>
      <c r="C124" s="7">
        <f t="shared" ref="C124:H124" si="32">$B$123*C122</f>
        <v>0</v>
      </c>
      <c r="D124" s="7">
        <f t="shared" si="32"/>
        <v>0</v>
      </c>
      <c r="E124" s="7">
        <f t="shared" si="32"/>
        <v>0</v>
      </c>
      <c r="F124" s="7">
        <f t="shared" si="32"/>
        <v>0</v>
      </c>
      <c r="G124" s="7">
        <f t="shared" si="32"/>
        <v>0</v>
      </c>
      <c r="H124" s="7">
        <f t="shared" si="32"/>
        <v>0</v>
      </c>
    </row>
    <row r="125" spans="1:8">
      <c r="A125" s="1" t="s">
        <v>84</v>
      </c>
      <c r="B125" s="7">
        <f>B123-B124</f>
        <v>0</v>
      </c>
      <c r="C125" s="7">
        <f t="shared" ref="C125:H125" si="33">C123-C124</f>
        <v>0</v>
      </c>
      <c r="D125" s="7">
        <f t="shared" si="33"/>
        <v>0</v>
      </c>
      <c r="E125" s="7">
        <f t="shared" si="33"/>
        <v>0</v>
      </c>
      <c r="F125" s="7">
        <f t="shared" si="33"/>
        <v>0</v>
      </c>
      <c r="G125" s="7">
        <f t="shared" si="33"/>
        <v>0</v>
      </c>
      <c r="H125" s="7">
        <f t="shared" si="33"/>
        <v>0</v>
      </c>
    </row>
    <row r="126" spans="1:8">
      <c r="A126" s="1" t="s">
        <v>85</v>
      </c>
      <c r="B126" s="7">
        <f>(B123+B125)/2</f>
        <v>0</v>
      </c>
      <c r="C126" s="7">
        <f t="shared" ref="C126:H126" si="34">(C123+C125)/2</f>
        <v>0</v>
      </c>
      <c r="D126" s="7">
        <f t="shared" si="34"/>
        <v>0</v>
      </c>
      <c r="E126" s="7">
        <f t="shared" si="34"/>
        <v>0</v>
      </c>
      <c r="F126" s="7">
        <f t="shared" si="34"/>
        <v>0</v>
      </c>
      <c r="G126" s="7">
        <f t="shared" si="34"/>
        <v>0</v>
      </c>
      <c r="H126" s="7">
        <f t="shared" si="34"/>
        <v>0</v>
      </c>
    </row>
    <row r="127" spans="1:8">
      <c r="A127" s="1" t="s">
        <v>86</v>
      </c>
      <c r="B127" s="7">
        <f>B126*$B$84</f>
        <v>0</v>
      </c>
      <c r="C127" s="7">
        <f t="shared" ref="C127:H127" si="35">C126*$B$84</f>
        <v>0</v>
      </c>
      <c r="D127" s="7">
        <f t="shared" si="35"/>
        <v>0</v>
      </c>
      <c r="E127" s="7">
        <f t="shared" si="35"/>
        <v>0</v>
      </c>
      <c r="F127" s="7">
        <f t="shared" si="35"/>
        <v>0</v>
      </c>
      <c r="G127" s="7">
        <f t="shared" si="35"/>
        <v>0</v>
      </c>
      <c r="H127" s="7">
        <f t="shared" si="35"/>
        <v>0</v>
      </c>
    </row>
    <row r="128" spans="1:8">
      <c r="A128" s="1" t="s">
        <v>175</v>
      </c>
      <c r="C128" s="12"/>
      <c r="D128" s="12"/>
      <c r="E128" s="12"/>
      <c r="F128" s="12"/>
      <c r="G128" s="12"/>
      <c r="H128" s="12"/>
    </row>
    <row r="130" spans="1:2">
      <c r="A130" s="1" t="s">
        <v>87</v>
      </c>
    </row>
    <row r="131" spans="1:2">
      <c r="A131" s="1" t="s">
        <v>88</v>
      </c>
      <c r="B131" s="13"/>
    </row>
    <row r="132" spans="1:2">
      <c r="A132" s="1" t="s">
        <v>89</v>
      </c>
      <c r="B132" s="13"/>
    </row>
    <row r="133" spans="1:2">
      <c r="A133" s="1" t="s">
        <v>90</v>
      </c>
      <c r="B133" s="13"/>
    </row>
    <row r="134" spans="1:2">
      <c r="A134" s="1" t="s">
        <v>91</v>
      </c>
    </row>
    <row r="137" spans="1:2">
      <c r="A137" s="1" t="s">
        <v>92</v>
      </c>
    </row>
    <row r="138" spans="1:2">
      <c r="A138" s="1" t="s">
        <v>93</v>
      </c>
      <c r="B138" s="7">
        <f>B5+B6</f>
        <v>0</v>
      </c>
    </row>
    <row r="139" spans="1:2">
      <c r="A139" s="1" t="s">
        <v>94</v>
      </c>
      <c r="B139" s="7">
        <f>B141-B138-B140</f>
        <v>0</v>
      </c>
    </row>
    <row r="140" spans="1:2">
      <c r="A140" s="1" t="s">
        <v>90</v>
      </c>
      <c r="B140" s="7">
        <f>B9</f>
        <v>0</v>
      </c>
    </row>
    <row r="141" spans="1:2">
      <c r="A141" s="1" t="s">
        <v>95</v>
      </c>
      <c r="B141" s="7">
        <f>B88</f>
        <v>0</v>
      </c>
    </row>
    <row r="144" spans="1:2">
      <c r="A144" s="1" t="s">
        <v>130</v>
      </c>
      <c r="B144" s="12"/>
    </row>
    <row r="145" spans="1:2">
      <c r="A145" s="1" t="s">
        <v>131</v>
      </c>
      <c r="B145" s="12"/>
    </row>
    <row r="146" spans="1:2">
      <c r="A146" s="1" t="s">
        <v>132</v>
      </c>
      <c r="B146" s="12"/>
    </row>
    <row r="148" spans="1:2">
      <c r="A148" s="1" t="s">
        <v>145</v>
      </c>
      <c r="B148" s="31"/>
    </row>
    <row r="149" spans="1:2">
      <c r="A149" s="1" t="s">
        <v>149</v>
      </c>
      <c r="B149" s="7">
        <f>B148*0.25/0.75</f>
        <v>0</v>
      </c>
    </row>
    <row r="175" spans="1:3">
      <c r="A175" s="1" t="s">
        <v>80</v>
      </c>
      <c r="C175" s="1" t="s">
        <v>81</v>
      </c>
    </row>
    <row r="176" spans="1:3">
      <c r="A176" s="1" t="s">
        <v>51</v>
      </c>
      <c r="C176" s="34">
        <v>6.5000000000000002E-2</v>
      </c>
    </row>
    <row r="177" spans="1:3">
      <c r="A177" s="1" t="s">
        <v>52</v>
      </c>
      <c r="C177" s="34">
        <v>9.5000000000000001E-2</v>
      </c>
    </row>
    <row r="178" spans="1:3">
      <c r="A178" s="1" t="s">
        <v>53</v>
      </c>
      <c r="C178" s="34">
        <v>0.11</v>
      </c>
    </row>
    <row r="179" spans="1:3">
      <c r="A179" s="1" t="s">
        <v>54</v>
      </c>
      <c r="C179" s="34">
        <v>0.14000000000000001</v>
      </c>
    </row>
    <row r="180" spans="1:3">
      <c r="A180" s="1" t="s">
        <v>55</v>
      </c>
      <c r="C180" s="34">
        <v>0.17</v>
      </c>
    </row>
    <row r="181" spans="1:3">
      <c r="A181" s="1" t="s">
        <v>56</v>
      </c>
      <c r="C181" s="34">
        <v>0.19500000000000001</v>
      </c>
    </row>
    <row r="182" spans="1:3">
      <c r="A182" s="1" t="s">
        <v>57</v>
      </c>
      <c r="C182" s="34">
        <v>0.22500000000000001</v>
      </c>
    </row>
    <row r="183" spans="1:3">
      <c r="C183" s="35">
        <f>SUM(C176:C182)</f>
        <v>1.0000000000000002</v>
      </c>
    </row>
  </sheetData>
  <mergeCells count="9">
    <mergeCell ref="B69:E69"/>
    <mergeCell ref="F69:I69"/>
    <mergeCell ref="J69:M69"/>
    <mergeCell ref="B19:E19"/>
    <mergeCell ref="F19:I19"/>
    <mergeCell ref="J19:M19"/>
    <mergeCell ref="B34:E34"/>
    <mergeCell ref="F34:I34"/>
    <mergeCell ref="J34:M3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"/>
  <sheetViews>
    <sheetView workbookViewId="0">
      <selection activeCell="B5" sqref="B5"/>
    </sheetView>
  </sheetViews>
  <sheetFormatPr defaultColWidth="9.140625" defaultRowHeight="15"/>
  <cols>
    <col min="1" max="1" width="30.7109375" style="9" bestFit="1" customWidth="1"/>
    <col min="2" max="17" width="13.140625" style="9" customWidth="1"/>
    <col min="18" max="16384" width="9.140625" style="9"/>
  </cols>
  <sheetData>
    <row r="2" spans="1:8">
      <c r="A2" s="9" t="s">
        <v>22</v>
      </c>
      <c r="B2" s="9" t="s">
        <v>51</v>
      </c>
      <c r="C2" s="9" t="s">
        <v>52</v>
      </c>
      <c r="D2" s="9" t="s">
        <v>53</v>
      </c>
      <c r="E2" s="9" t="s">
        <v>54</v>
      </c>
      <c r="F2" s="9" t="s">
        <v>55</v>
      </c>
      <c r="G2" s="9" t="s">
        <v>56</v>
      </c>
      <c r="H2" s="9" t="s">
        <v>57</v>
      </c>
    </row>
    <row r="4" spans="1:8">
      <c r="A4" s="9" t="s">
        <v>58</v>
      </c>
      <c r="B4" s="10">
        <f>'Assumption sheet'!B99*((1+'Assumption sheet'!B100)^3)</f>
        <v>0</v>
      </c>
      <c r="C4" s="10">
        <f>B4*(1+'Assumption sheet'!$B$100)</f>
        <v>0</v>
      </c>
      <c r="D4" s="10">
        <f>C4*(1+'Assumption sheet'!$B$100)</f>
        <v>0</v>
      </c>
      <c r="E4" s="10">
        <f>D4*(1+'Assumption sheet'!$B$100)</f>
        <v>0</v>
      </c>
      <c r="F4" s="10">
        <f>E4*(1+'Assumption sheet'!$B$100)</f>
        <v>0</v>
      </c>
      <c r="G4" s="10">
        <f>F4*(1+'Assumption sheet'!$B$100)</f>
        <v>0</v>
      </c>
      <c r="H4" s="10">
        <f>G4*(1+'Assumption sheet'!$B$100)</f>
        <v>0</v>
      </c>
    </row>
    <row r="5" spans="1:8">
      <c r="A5" s="9" t="s">
        <v>59</v>
      </c>
      <c r="B5" s="9">
        <f>'Assumption sheet'!$B$98</f>
        <v>0</v>
      </c>
      <c r="C5" s="9">
        <f>'Assumption sheet'!$B$98</f>
        <v>0</v>
      </c>
      <c r="D5" s="9">
        <f>'Assumption sheet'!$B$98</f>
        <v>0</v>
      </c>
      <c r="E5" s="9">
        <f>'Assumption sheet'!$B$98</f>
        <v>0</v>
      </c>
      <c r="F5" s="9">
        <f>'Assumption sheet'!$B$98</f>
        <v>0</v>
      </c>
      <c r="G5" s="9">
        <f>'Assumption sheet'!$B$98</f>
        <v>0</v>
      </c>
      <c r="H5" s="9">
        <f>'Assumption sheet'!$B$98</f>
        <v>0</v>
      </c>
    </row>
    <row r="6" spans="1:8">
      <c r="A6" s="9" t="s">
        <v>60</v>
      </c>
      <c r="B6" s="11">
        <f>B4*B5/'Assumption sheet'!$B$101</f>
        <v>0</v>
      </c>
      <c r="C6" s="11">
        <f>C4*C5/'Assumption sheet'!$B$101</f>
        <v>0</v>
      </c>
      <c r="D6" s="11">
        <f>D4*D5/'Assumption sheet'!$B$101</f>
        <v>0</v>
      </c>
      <c r="E6" s="11">
        <f>E4*E5/'Assumption sheet'!$B$101</f>
        <v>0</v>
      </c>
      <c r="F6" s="11">
        <f>F4*F5/'Assumption sheet'!$B$101</f>
        <v>0</v>
      </c>
      <c r="G6" s="11">
        <f>G4*G5/'Assumption sheet'!$B$101</f>
        <v>0</v>
      </c>
      <c r="H6" s="11">
        <f>H4*H5/'Assumption sheet'!$B$101</f>
        <v>0</v>
      </c>
    </row>
    <row r="7" spans="1:8">
      <c r="A7" s="9" t="s">
        <v>65</v>
      </c>
      <c r="B7" s="11" t="e">
        <f>B6*'Assumption sheet'!$B$109/'Assumption sheet'!$B$108</f>
        <v>#DIV/0!</v>
      </c>
      <c r="C7" s="11" t="e">
        <f>C6*'Assumption sheet'!$B$109/'Assumption sheet'!$B$108</f>
        <v>#DIV/0!</v>
      </c>
      <c r="D7" s="11" t="e">
        <f>D6*'Assumption sheet'!$B$109/'Assumption sheet'!$B$108</f>
        <v>#DIV/0!</v>
      </c>
      <c r="E7" s="11" t="e">
        <f>E6*'Assumption sheet'!$B$109/'Assumption sheet'!$B$108</f>
        <v>#DIV/0!</v>
      </c>
      <c r="F7" s="11" t="e">
        <f>F6*'Assumption sheet'!$B$109/'Assumption sheet'!$B$108</f>
        <v>#DIV/0!</v>
      </c>
      <c r="G7" s="11" t="e">
        <f>G6*'Assumption sheet'!$B$109/'Assumption sheet'!$B$108</f>
        <v>#DIV/0!</v>
      </c>
      <c r="H7" s="11" t="e">
        <f>H6*'Assumption sheet'!$B$109/'Assumption sheet'!$B$108</f>
        <v>#DIV/0!</v>
      </c>
    </row>
    <row r="8" spans="1:8">
      <c r="A8" s="9" t="s">
        <v>67</v>
      </c>
      <c r="B8" s="11" t="e">
        <f>B6+B7</f>
        <v>#DIV/0!</v>
      </c>
      <c r="C8" s="11" t="e">
        <f t="shared" ref="C8:H8" si="0">C6+C7</f>
        <v>#DIV/0!</v>
      </c>
      <c r="D8" s="11" t="e">
        <f t="shared" si="0"/>
        <v>#DIV/0!</v>
      </c>
      <c r="E8" s="11" t="e">
        <f t="shared" si="0"/>
        <v>#DIV/0!</v>
      </c>
      <c r="F8" s="11" t="e">
        <f t="shared" si="0"/>
        <v>#DIV/0!</v>
      </c>
      <c r="G8" s="11" t="e">
        <f t="shared" si="0"/>
        <v>#DIV/0!</v>
      </c>
      <c r="H8" s="11" t="e">
        <f t="shared" si="0"/>
        <v>#DIV/0!</v>
      </c>
    </row>
    <row r="9" spans="1:8">
      <c r="A9" s="9" t="s">
        <v>107</v>
      </c>
      <c r="B9" s="24">
        <f>'Assumption sheet'!B102</f>
        <v>0</v>
      </c>
      <c r="C9" s="24">
        <f>B9+'Assumption sheet'!$B$103</f>
        <v>0</v>
      </c>
      <c r="D9" s="24">
        <f>C9+'Assumption sheet'!$B$103</f>
        <v>0</v>
      </c>
      <c r="E9" s="24">
        <f>D9+'Assumption sheet'!$B$103</f>
        <v>0</v>
      </c>
      <c r="F9" s="24">
        <f>E9+'Assumption sheet'!$B$103</f>
        <v>0</v>
      </c>
      <c r="G9" s="24">
        <f>F9+'Assumption sheet'!$B$103</f>
        <v>0</v>
      </c>
      <c r="H9" s="24">
        <f>G9+'Assumption sheet'!$B$103</f>
        <v>0</v>
      </c>
    </row>
    <row r="10" spans="1:8">
      <c r="A10" s="9" t="s">
        <v>109</v>
      </c>
      <c r="B10" s="11" t="e">
        <f>B8*B9</f>
        <v>#DIV/0!</v>
      </c>
      <c r="C10" s="11" t="e">
        <f t="shared" ref="C10:H10" si="1">C8*C9</f>
        <v>#DIV/0!</v>
      </c>
      <c r="D10" s="11" t="e">
        <f t="shared" si="1"/>
        <v>#DIV/0!</v>
      </c>
      <c r="E10" s="11" t="e">
        <f t="shared" si="1"/>
        <v>#DIV/0!</v>
      </c>
      <c r="F10" s="11" t="e">
        <f t="shared" si="1"/>
        <v>#DIV/0!</v>
      </c>
      <c r="G10" s="11" t="e">
        <f t="shared" si="1"/>
        <v>#DIV/0!</v>
      </c>
      <c r="H10" s="11" t="e">
        <f t="shared" si="1"/>
        <v>#DIV/0!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H17"/>
  <sheetViews>
    <sheetView workbookViewId="0">
      <selection activeCell="B4" sqref="B4"/>
    </sheetView>
  </sheetViews>
  <sheetFormatPr defaultColWidth="9.140625" defaultRowHeight="15"/>
  <cols>
    <col min="1" max="1" width="33.28515625" style="9" customWidth="1"/>
    <col min="2" max="6" width="12.140625" style="9" bestFit="1" customWidth="1"/>
    <col min="7" max="8" width="13.5703125" style="9" bestFit="1" customWidth="1"/>
    <col min="9" max="16384" width="9.140625" style="9"/>
  </cols>
  <sheetData>
    <row r="3" spans="1:8">
      <c r="A3" s="9" t="s">
        <v>22</v>
      </c>
      <c r="B3" s="9" t="s">
        <v>51</v>
      </c>
      <c r="C3" s="9" t="s">
        <v>52</v>
      </c>
      <c r="D3" s="9" t="s">
        <v>53</v>
      </c>
      <c r="E3" s="9" t="s">
        <v>54</v>
      </c>
      <c r="F3" s="9" t="s">
        <v>55</v>
      </c>
      <c r="G3" s="9" t="s">
        <v>56</v>
      </c>
      <c r="H3" s="9" t="s">
        <v>57</v>
      </c>
    </row>
    <row r="5" spans="1:8">
      <c r="A5" s="9" t="s">
        <v>66</v>
      </c>
      <c r="B5" s="11" t="e">
        <f>'room collection'!B10</f>
        <v>#DIV/0!</v>
      </c>
      <c r="C5" s="11" t="e">
        <f>'room collection'!C10</f>
        <v>#DIV/0!</v>
      </c>
      <c r="D5" s="11" t="e">
        <f>'room collection'!D10</f>
        <v>#DIV/0!</v>
      </c>
      <c r="E5" s="11" t="e">
        <f>'room collection'!E10</f>
        <v>#DIV/0!</v>
      </c>
      <c r="F5" s="11" t="e">
        <f>'room collection'!F10</f>
        <v>#DIV/0!</v>
      </c>
      <c r="G5" s="11" t="e">
        <f>'room collection'!G10</f>
        <v>#DIV/0!</v>
      </c>
      <c r="H5" s="11" t="e">
        <f>'room collection'!H10</f>
        <v>#DIV/0!</v>
      </c>
    </row>
    <row r="6" spans="1:8">
      <c r="A6" s="9" t="s">
        <v>70</v>
      </c>
    </row>
    <row r="7" spans="1:8">
      <c r="A7" s="1" t="s">
        <v>68</v>
      </c>
      <c r="B7" s="11" t="e">
        <f>B5*'Assumption sheet'!$B$113</f>
        <v>#DIV/0!</v>
      </c>
      <c r="C7" s="11" t="e">
        <f>C5*'Assumption sheet'!$B$113</f>
        <v>#DIV/0!</v>
      </c>
      <c r="D7" s="11" t="e">
        <f>D5*'Assumption sheet'!$B$113</f>
        <v>#DIV/0!</v>
      </c>
      <c r="E7" s="11" t="e">
        <f>E5*'Assumption sheet'!$B$113</f>
        <v>#DIV/0!</v>
      </c>
      <c r="F7" s="11" t="e">
        <f>F5*'Assumption sheet'!$B$113</f>
        <v>#DIV/0!</v>
      </c>
      <c r="G7" s="11" t="e">
        <f>G5*'Assumption sheet'!$B$113</f>
        <v>#DIV/0!</v>
      </c>
      <c r="H7" s="11" t="e">
        <f>H5*'Assumption sheet'!$B$113</f>
        <v>#DIV/0!</v>
      </c>
    </row>
    <row r="8" spans="1:8">
      <c r="A8" s="1" t="s">
        <v>63</v>
      </c>
      <c r="B8" s="11" t="e">
        <f>B5*'Assumption sheet'!$B$114</f>
        <v>#DIV/0!</v>
      </c>
      <c r="C8" s="11" t="e">
        <f>C5*'Assumption sheet'!$B$114</f>
        <v>#DIV/0!</v>
      </c>
      <c r="D8" s="11" t="e">
        <f>D5*'Assumption sheet'!$B$114</f>
        <v>#DIV/0!</v>
      </c>
      <c r="E8" s="11" t="e">
        <f>E5*'Assumption sheet'!$B$114</f>
        <v>#DIV/0!</v>
      </c>
      <c r="F8" s="11" t="e">
        <f>F5*'Assumption sheet'!$B$114</f>
        <v>#DIV/0!</v>
      </c>
      <c r="G8" s="11" t="e">
        <f>G5*'Assumption sheet'!$B$114</f>
        <v>#DIV/0!</v>
      </c>
      <c r="H8" s="11" t="e">
        <f>H5*'Assumption sheet'!$B$114</f>
        <v>#DIV/0!</v>
      </c>
    </row>
    <row r="9" spans="1:8">
      <c r="A9" s="1" t="s">
        <v>69</v>
      </c>
      <c r="B9" s="11" t="e">
        <f>B5*'Assumption sheet'!$B$115</f>
        <v>#DIV/0!</v>
      </c>
      <c r="C9" s="11" t="e">
        <f>C5*'Assumption sheet'!$B$115</f>
        <v>#DIV/0!</v>
      </c>
      <c r="D9" s="11" t="e">
        <f>D5*'Assumption sheet'!$B$115</f>
        <v>#DIV/0!</v>
      </c>
      <c r="E9" s="11" t="e">
        <f>E5*'Assumption sheet'!$B$115</f>
        <v>#DIV/0!</v>
      </c>
      <c r="F9" s="11" t="e">
        <f>F5*'Assumption sheet'!$B$115</f>
        <v>#DIV/0!</v>
      </c>
      <c r="G9" s="11" t="e">
        <f>G5*'Assumption sheet'!$B$115</f>
        <v>#DIV/0!</v>
      </c>
      <c r="H9" s="11" t="e">
        <f>H5*'Assumption sheet'!$B$115</f>
        <v>#DIV/0!</v>
      </c>
    </row>
    <row r="10" spans="1:8">
      <c r="A10" s="9" t="s">
        <v>72</v>
      </c>
      <c r="B10" s="11" t="e">
        <f>SUM(B7:B9)</f>
        <v>#DIV/0!</v>
      </c>
      <c r="C10" s="11" t="e">
        <f t="shared" ref="C10:H10" si="0">SUM(C7:C9)</f>
        <v>#DIV/0!</v>
      </c>
      <c r="D10" s="11" t="e">
        <f t="shared" si="0"/>
        <v>#DIV/0!</v>
      </c>
      <c r="E10" s="11" t="e">
        <f t="shared" si="0"/>
        <v>#DIV/0!</v>
      </c>
      <c r="F10" s="11" t="e">
        <f t="shared" si="0"/>
        <v>#DIV/0!</v>
      </c>
      <c r="G10" s="11" t="e">
        <f t="shared" si="0"/>
        <v>#DIV/0!</v>
      </c>
      <c r="H10" s="11" t="e">
        <f t="shared" si="0"/>
        <v>#DIV/0!</v>
      </c>
    </row>
    <row r="11" spans="1:8">
      <c r="A11" s="9" t="s">
        <v>71</v>
      </c>
      <c r="B11" s="11" t="e">
        <f>B5-B10</f>
        <v>#DIV/0!</v>
      </c>
      <c r="C11" s="11" t="e">
        <f t="shared" ref="C11:H11" si="1">C5-C10</f>
        <v>#DIV/0!</v>
      </c>
      <c r="D11" s="11" t="e">
        <f t="shared" si="1"/>
        <v>#DIV/0!</v>
      </c>
      <c r="E11" s="11" t="e">
        <f t="shared" si="1"/>
        <v>#DIV/0!</v>
      </c>
      <c r="F11" s="11" t="e">
        <f t="shared" si="1"/>
        <v>#DIV/0!</v>
      </c>
      <c r="G11" s="11" t="e">
        <f t="shared" si="1"/>
        <v>#DIV/0!</v>
      </c>
      <c r="H11" s="11" t="e">
        <f t="shared" si="1"/>
        <v>#DIV/0!</v>
      </c>
    </row>
    <row r="12" spans="1:8">
      <c r="A12" s="9" t="s">
        <v>73</v>
      </c>
      <c r="B12" s="11">
        <f>depreciation!B52</f>
        <v>0</v>
      </c>
      <c r="C12" s="11">
        <f>depreciation!C52</f>
        <v>0</v>
      </c>
      <c r="D12" s="11">
        <f>depreciation!D52</f>
        <v>0</v>
      </c>
      <c r="E12" s="11">
        <f>depreciation!E52</f>
        <v>0</v>
      </c>
      <c r="F12" s="11">
        <f>depreciation!F52</f>
        <v>0</v>
      </c>
      <c r="G12" s="11">
        <f>depreciation!G52</f>
        <v>0</v>
      </c>
      <c r="H12" s="11">
        <f>depreciation!H52</f>
        <v>0</v>
      </c>
    </row>
    <row r="13" spans="1:8">
      <c r="A13" s="9" t="s">
        <v>74</v>
      </c>
      <c r="B13" s="11">
        <f>'Assumption sheet'!B127</f>
        <v>0</v>
      </c>
      <c r="C13" s="11">
        <f>'Assumption sheet'!C127</f>
        <v>0</v>
      </c>
      <c r="D13" s="11">
        <f>'Assumption sheet'!D127</f>
        <v>0</v>
      </c>
      <c r="E13" s="11">
        <f>'Assumption sheet'!E127</f>
        <v>0</v>
      </c>
      <c r="F13" s="11">
        <f>'Assumption sheet'!F127</f>
        <v>0</v>
      </c>
      <c r="G13" s="11">
        <f>'Assumption sheet'!G127</f>
        <v>0</v>
      </c>
      <c r="H13" s="11">
        <f>'Assumption sheet'!H127</f>
        <v>0</v>
      </c>
    </row>
    <row r="14" spans="1:8">
      <c r="A14" s="9" t="s">
        <v>75</v>
      </c>
      <c r="B14" s="11">
        <f>'balance-sheet'!E7*'Assumption sheet'!$B$84</f>
        <v>0</v>
      </c>
      <c r="C14" s="11">
        <f>'balance-sheet'!F7*'Assumption sheet'!$B$84</f>
        <v>0</v>
      </c>
      <c r="D14" s="11">
        <f>'balance-sheet'!G7*'Assumption sheet'!$B$84</f>
        <v>0</v>
      </c>
      <c r="E14" s="11">
        <f>'balance-sheet'!H7*'Assumption sheet'!$B$84</f>
        <v>0</v>
      </c>
      <c r="F14" s="11">
        <f>'balance-sheet'!I7*'Assumption sheet'!$B$84</f>
        <v>0</v>
      </c>
      <c r="G14" s="11">
        <f>'balance-sheet'!J7*'Assumption sheet'!$B$84</f>
        <v>0</v>
      </c>
      <c r="H14" s="11">
        <f>'balance-sheet'!K7*'Assumption sheet'!$B$84</f>
        <v>0</v>
      </c>
    </row>
    <row r="15" spans="1:8">
      <c r="A15" s="9" t="s">
        <v>76</v>
      </c>
      <c r="B15" s="11" t="e">
        <f>B11-B12-B13-B14</f>
        <v>#DIV/0!</v>
      </c>
      <c r="C15" s="11" t="e">
        <f t="shared" ref="C15:H15" si="2">C11-C12-C13-C14</f>
        <v>#DIV/0!</v>
      </c>
      <c r="D15" s="11" t="e">
        <f t="shared" si="2"/>
        <v>#DIV/0!</v>
      </c>
      <c r="E15" s="11" t="e">
        <f t="shared" si="2"/>
        <v>#DIV/0!</v>
      </c>
      <c r="F15" s="11" t="e">
        <f t="shared" si="2"/>
        <v>#DIV/0!</v>
      </c>
      <c r="G15" s="11" t="e">
        <f t="shared" si="2"/>
        <v>#DIV/0!</v>
      </c>
      <c r="H15" s="11" t="e">
        <f t="shared" si="2"/>
        <v>#DIV/0!</v>
      </c>
    </row>
    <row r="16" spans="1:8">
      <c r="A16" s="9" t="s">
        <v>77</v>
      </c>
      <c r="B16" s="15" t="e">
        <f>IF(B15&gt;0,B15*'Assumption sheet'!$B$117,0)</f>
        <v>#DIV/0!</v>
      </c>
      <c r="C16" s="15" t="e">
        <f>IF(C15&gt;0,C15*'Assumption sheet'!$B$117,0)</f>
        <v>#DIV/0!</v>
      </c>
      <c r="D16" s="15" t="e">
        <f>IF(D15&gt;0,D15*'Assumption sheet'!$B$117,0)</f>
        <v>#DIV/0!</v>
      </c>
      <c r="E16" s="15" t="e">
        <f>IF(E15&gt;0,E15*'Assumption sheet'!$B$117,0)</f>
        <v>#DIV/0!</v>
      </c>
      <c r="F16" s="15" t="e">
        <f>IF(F15&gt;0,F15*'Assumption sheet'!$B$117,0)</f>
        <v>#DIV/0!</v>
      </c>
      <c r="G16" s="15" t="e">
        <f>IF(G15&gt;0,G15*'Assumption sheet'!$B$117,0)</f>
        <v>#DIV/0!</v>
      </c>
      <c r="H16" s="15" t="e">
        <f>IF(H15&gt;0,H15*'Assumption sheet'!$B$117,0)</f>
        <v>#DIV/0!</v>
      </c>
    </row>
    <row r="17" spans="1:8">
      <c r="A17" s="9" t="s">
        <v>78</v>
      </c>
      <c r="B17" s="11" t="e">
        <f>B15-B16</f>
        <v>#DIV/0!</v>
      </c>
      <c r="C17" s="11" t="e">
        <f t="shared" ref="C17:H17" si="3">C15-C16</f>
        <v>#DIV/0!</v>
      </c>
      <c r="D17" s="11" t="e">
        <f t="shared" si="3"/>
        <v>#DIV/0!</v>
      </c>
      <c r="E17" s="11" t="e">
        <f t="shared" si="3"/>
        <v>#DIV/0!</v>
      </c>
      <c r="F17" s="11" t="e">
        <f t="shared" si="3"/>
        <v>#DIV/0!</v>
      </c>
      <c r="G17" s="11" t="e">
        <f t="shared" si="3"/>
        <v>#DIV/0!</v>
      </c>
      <c r="H17" s="11" t="e">
        <f t="shared" si="3"/>
        <v>#DIV/0!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K40"/>
  <sheetViews>
    <sheetView topLeftCell="A16" workbookViewId="0">
      <selection activeCell="E11" sqref="E11"/>
    </sheetView>
  </sheetViews>
  <sheetFormatPr defaultColWidth="9.140625" defaultRowHeight="15"/>
  <cols>
    <col min="1" max="1" width="27.5703125" style="9" customWidth="1"/>
    <col min="2" max="4" width="12.7109375" style="9" customWidth="1"/>
    <col min="5" max="11" width="12.85546875" style="9" customWidth="1"/>
    <col min="12" max="16384" width="9.140625" style="9"/>
  </cols>
  <sheetData>
    <row r="3" spans="1:11">
      <c r="A3" s="2" t="s">
        <v>22</v>
      </c>
      <c r="B3" s="28" t="s">
        <v>15</v>
      </c>
      <c r="C3" s="28" t="s">
        <v>16</v>
      </c>
      <c r="D3" s="28" t="s">
        <v>17</v>
      </c>
      <c r="E3" s="28" t="s">
        <v>51</v>
      </c>
      <c r="F3" s="28" t="s">
        <v>52</v>
      </c>
      <c r="G3" s="28" t="s">
        <v>53</v>
      </c>
      <c r="H3" s="28" t="s">
        <v>54</v>
      </c>
      <c r="I3" s="28" t="s">
        <v>55</v>
      </c>
      <c r="J3" s="28" t="s">
        <v>56</v>
      </c>
      <c r="K3" s="28" t="s">
        <v>57</v>
      </c>
    </row>
    <row r="4" spans="1:11">
      <c r="A4" s="18" t="s">
        <v>110</v>
      </c>
      <c r="B4" s="22"/>
      <c r="C4" s="22"/>
      <c r="D4" s="22"/>
      <c r="E4" s="7"/>
      <c r="F4" s="7"/>
      <c r="G4" s="7"/>
      <c r="H4" s="7"/>
      <c r="I4" s="7"/>
      <c r="J4" s="7"/>
      <c r="K4" s="7"/>
    </row>
    <row r="5" spans="1:11" ht="34.5" customHeight="1">
      <c r="A5" s="20" t="s">
        <v>112</v>
      </c>
      <c r="B5" s="29">
        <v>0</v>
      </c>
      <c r="C5" s="29">
        <v>0</v>
      </c>
      <c r="D5" s="29">
        <f>'Assumption sheet'!B124</f>
        <v>0</v>
      </c>
      <c r="E5" s="29">
        <f>'Assumption sheet'!C124</f>
        <v>0</v>
      </c>
      <c r="F5" s="29">
        <f>'Assumption sheet'!D124</f>
        <v>0</v>
      </c>
      <c r="G5" s="29">
        <f>'Assumption sheet'!E124</f>
        <v>0</v>
      </c>
      <c r="H5" s="29">
        <f>'Assumption sheet'!F124</f>
        <v>0</v>
      </c>
      <c r="I5" s="29">
        <f>'Assumption sheet'!G124</f>
        <v>0</v>
      </c>
      <c r="J5" s="29">
        <f>'Assumption sheet'!H124</f>
        <v>0</v>
      </c>
      <c r="K5" s="29">
        <f>'Assumption sheet'!I124</f>
        <v>0</v>
      </c>
    </row>
    <row r="6" spans="1:11">
      <c r="A6" s="19" t="s">
        <v>111</v>
      </c>
      <c r="B6" s="29">
        <v>0</v>
      </c>
      <c r="C6" s="29">
        <v>0</v>
      </c>
      <c r="D6" s="29">
        <v>0</v>
      </c>
      <c r="E6" s="30" t="e">
        <f>'WC assessment'!B11</f>
        <v>#DIV/0!</v>
      </c>
      <c r="F6" s="30" t="e">
        <f>'WC assessment'!C11</f>
        <v>#DIV/0!</v>
      </c>
      <c r="G6" s="30" t="e">
        <f>'WC assessment'!D11</f>
        <v>#DIV/0!</v>
      </c>
      <c r="H6" s="30" t="e">
        <f>'WC assessment'!E11</f>
        <v>#DIV/0!</v>
      </c>
      <c r="I6" s="30" t="e">
        <f>'WC assessment'!F11</f>
        <v>#DIV/0!</v>
      </c>
      <c r="J6" s="30" t="e">
        <f>'WC assessment'!G11</f>
        <v>#DIV/0!</v>
      </c>
      <c r="K6" s="30" t="e">
        <f>'WC assessment'!H11</f>
        <v>#DIV/0!</v>
      </c>
    </row>
    <row r="7" spans="1:11" ht="30">
      <c r="A7" s="20" t="s">
        <v>148</v>
      </c>
      <c r="B7" s="29">
        <v>0</v>
      </c>
      <c r="C7" s="29">
        <v>0</v>
      </c>
      <c r="D7" s="29">
        <v>0</v>
      </c>
      <c r="E7" s="30">
        <f>'Assumption sheet'!$B$148</f>
        <v>0</v>
      </c>
      <c r="F7" s="30">
        <f>'Assumption sheet'!$B$148</f>
        <v>0</v>
      </c>
      <c r="G7" s="30">
        <f>'Assumption sheet'!$B$148</f>
        <v>0</v>
      </c>
      <c r="H7" s="30">
        <f>'Assumption sheet'!$B$148</f>
        <v>0</v>
      </c>
      <c r="I7" s="30">
        <f>'Assumption sheet'!$B$148</f>
        <v>0</v>
      </c>
      <c r="J7" s="30">
        <f>'Assumption sheet'!$B$148</f>
        <v>0</v>
      </c>
      <c r="K7" s="30">
        <f>'Assumption sheet'!$B$148</f>
        <v>0</v>
      </c>
    </row>
    <row r="8" spans="1:11" ht="30">
      <c r="A8" s="18" t="s">
        <v>113</v>
      </c>
      <c r="B8" s="29">
        <f t="shared" ref="B8:K8" si="0">SUM(B5:B7)</f>
        <v>0</v>
      </c>
      <c r="C8" s="29">
        <f t="shared" si="0"/>
        <v>0</v>
      </c>
      <c r="D8" s="29">
        <f t="shared" si="0"/>
        <v>0</v>
      </c>
      <c r="E8" s="29" t="e">
        <f t="shared" si="0"/>
        <v>#DIV/0!</v>
      </c>
      <c r="F8" s="29" t="e">
        <f t="shared" si="0"/>
        <v>#DIV/0!</v>
      </c>
      <c r="G8" s="29" t="e">
        <f t="shared" si="0"/>
        <v>#DIV/0!</v>
      </c>
      <c r="H8" s="29" t="e">
        <f t="shared" si="0"/>
        <v>#DIV/0!</v>
      </c>
      <c r="I8" s="29" t="e">
        <f t="shared" si="0"/>
        <v>#DIV/0!</v>
      </c>
      <c r="J8" s="29" t="e">
        <f t="shared" si="0"/>
        <v>#DIV/0!</v>
      </c>
      <c r="K8" s="29" t="e">
        <f t="shared" si="0"/>
        <v>#DIV/0!</v>
      </c>
    </row>
    <row r="9" spans="1:11">
      <c r="A9" s="19"/>
      <c r="B9" s="29"/>
      <c r="C9" s="29"/>
      <c r="D9" s="29"/>
      <c r="E9" s="30"/>
      <c r="F9" s="30"/>
      <c r="G9" s="30"/>
      <c r="H9" s="30"/>
      <c r="I9" s="30"/>
      <c r="J9" s="30"/>
      <c r="K9" s="30"/>
    </row>
    <row r="10" spans="1:11" ht="30">
      <c r="A10" s="20" t="s">
        <v>114</v>
      </c>
      <c r="B10" s="29">
        <v>0</v>
      </c>
      <c r="C10" s="29">
        <f>'Assumption sheet'!D91</f>
        <v>0</v>
      </c>
      <c r="D10" s="29">
        <f>C10+'Assumption sheet'!E91-'Assumption sheet'!B124</f>
        <v>0</v>
      </c>
      <c r="E10" s="30">
        <f>'Assumption sheet'!C125</f>
        <v>0</v>
      </c>
      <c r="F10" s="30">
        <f>'Assumption sheet'!D125</f>
        <v>0</v>
      </c>
      <c r="G10" s="30">
        <f>'Assumption sheet'!E125</f>
        <v>0</v>
      </c>
      <c r="H10" s="30">
        <f>'Assumption sheet'!F125</f>
        <v>0</v>
      </c>
      <c r="I10" s="30">
        <f>'Assumption sheet'!G125</f>
        <v>0</v>
      </c>
      <c r="J10" s="30">
        <f>'Assumption sheet'!H125</f>
        <v>0</v>
      </c>
      <c r="K10" s="30">
        <f>'Assumption sheet'!I125</f>
        <v>0</v>
      </c>
    </row>
    <row r="11" spans="1:11">
      <c r="A11" s="19" t="s">
        <v>115</v>
      </c>
      <c r="B11" s="29">
        <f>'Assumption sheet'!C90</f>
        <v>0</v>
      </c>
      <c r="C11" s="29">
        <f>B11+'Assumption sheet'!D90</f>
        <v>0</v>
      </c>
      <c r="D11" s="29">
        <f>C11+'Assumption sheet'!E90</f>
        <v>0</v>
      </c>
      <c r="E11" s="30">
        <f>D11+'Assumption sheet'!B149</f>
        <v>0</v>
      </c>
      <c r="F11" s="30">
        <f t="shared" ref="F11:K11" si="1">E11</f>
        <v>0</v>
      </c>
      <c r="G11" s="30">
        <f t="shared" si="1"/>
        <v>0</v>
      </c>
      <c r="H11" s="30">
        <f t="shared" si="1"/>
        <v>0</v>
      </c>
      <c r="I11" s="30">
        <f t="shared" si="1"/>
        <v>0</v>
      </c>
      <c r="J11" s="30">
        <f t="shared" si="1"/>
        <v>0</v>
      </c>
      <c r="K11" s="30">
        <f t="shared" si="1"/>
        <v>0</v>
      </c>
    </row>
    <row r="12" spans="1:11">
      <c r="A12" s="19" t="s">
        <v>116</v>
      </c>
      <c r="B12" s="29">
        <v>0</v>
      </c>
      <c r="C12" s="29">
        <v>0</v>
      </c>
      <c r="D12" s="29">
        <v>0</v>
      </c>
      <c r="E12" s="30" t="e">
        <f>'revenue statement'!B17</f>
        <v>#DIV/0!</v>
      </c>
      <c r="F12" s="30" t="e">
        <f>E12+'revenue statement'!C17</f>
        <v>#DIV/0!</v>
      </c>
      <c r="G12" s="30" t="e">
        <f>F12+'revenue statement'!D17</f>
        <v>#DIV/0!</v>
      </c>
      <c r="H12" s="30" t="e">
        <f>G12+'revenue statement'!E17</f>
        <v>#DIV/0!</v>
      </c>
      <c r="I12" s="30" t="e">
        <f>H12+'revenue statement'!F17</f>
        <v>#DIV/0!</v>
      </c>
      <c r="J12" s="30" t="e">
        <f>I12+'revenue statement'!G17</f>
        <v>#DIV/0!</v>
      </c>
      <c r="K12" s="30" t="e">
        <f>J12+'revenue statement'!H17</f>
        <v>#DIV/0!</v>
      </c>
    </row>
    <row r="13" spans="1:11">
      <c r="A13" s="18" t="s">
        <v>117</v>
      </c>
      <c r="B13" s="29">
        <f>B11+B12</f>
        <v>0</v>
      </c>
      <c r="C13" s="29">
        <f>C11+C12</f>
        <v>0</v>
      </c>
      <c r="D13" s="29">
        <f t="shared" ref="D13:K13" si="2">D11+D12</f>
        <v>0</v>
      </c>
      <c r="E13" s="29" t="e">
        <f t="shared" si="2"/>
        <v>#DIV/0!</v>
      </c>
      <c r="F13" s="29" t="e">
        <f t="shared" si="2"/>
        <v>#DIV/0!</v>
      </c>
      <c r="G13" s="29" t="e">
        <f t="shared" si="2"/>
        <v>#DIV/0!</v>
      </c>
      <c r="H13" s="29" t="e">
        <f t="shared" si="2"/>
        <v>#DIV/0!</v>
      </c>
      <c r="I13" s="29" t="e">
        <f t="shared" si="2"/>
        <v>#DIV/0!</v>
      </c>
      <c r="J13" s="29" t="e">
        <f t="shared" si="2"/>
        <v>#DIV/0!</v>
      </c>
      <c r="K13" s="29" t="e">
        <f t="shared" si="2"/>
        <v>#DIV/0!</v>
      </c>
    </row>
    <row r="14" spans="1:11">
      <c r="A14" s="18" t="s">
        <v>118</v>
      </c>
      <c r="B14" s="29">
        <f>B13+B8+B10</f>
        <v>0</v>
      </c>
      <c r="C14" s="29">
        <f>C13+C8+C10</f>
        <v>0</v>
      </c>
      <c r="D14" s="29">
        <f t="shared" ref="D14:K14" si="3">D13+D8+D10</f>
        <v>0</v>
      </c>
      <c r="E14" s="29" t="e">
        <f t="shared" si="3"/>
        <v>#DIV/0!</v>
      </c>
      <c r="F14" s="29" t="e">
        <f t="shared" si="3"/>
        <v>#DIV/0!</v>
      </c>
      <c r="G14" s="29" t="e">
        <f t="shared" si="3"/>
        <v>#DIV/0!</v>
      </c>
      <c r="H14" s="29" t="e">
        <f t="shared" si="3"/>
        <v>#DIV/0!</v>
      </c>
      <c r="I14" s="29" t="e">
        <f t="shared" si="3"/>
        <v>#DIV/0!</v>
      </c>
      <c r="J14" s="29" t="e">
        <f t="shared" si="3"/>
        <v>#DIV/0!</v>
      </c>
      <c r="K14" s="29" t="e">
        <f t="shared" si="3"/>
        <v>#DIV/0!</v>
      </c>
    </row>
    <row r="15" spans="1:11">
      <c r="A15" s="1"/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1">
      <c r="A16" s="18" t="s">
        <v>119</v>
      </c>
      <c r="B16" s="29"/>
      <c r="C16" s="29"/>
      <c r="D16" s="29"/>
      <c r="E16" s="30"/>
      <c r="F16" s="30"/>
      <c r="G16" s="30"/>
      <c r="H16" s="30"/>
      <c r="I16" s="30"/>
      <c r="J16" s="30"/>
      <c r="K16" s="30"/>
    </row>
    <row r="17" spans="1:11">
      <c r="A17" s="19" t="s">
        <v>120</v>
      </c>
      <c r="B17" s="29">
        <f>'Cashflow statement'!B26</f>
        <v>0</v>
      </c>
      <c r="C17" s="29">
        <f>'Cashflow statement'!C26</f>
        <v>0</v>
      </c>
      <c r="D17" s="29">
        <f>'Cashflow statement'!D26</f>
        <v>0</v>
      </c>
      <c r="E17" s="29" t="e">
        <f>'Cashflow statement'!E26</f>
        <v>#DIV/0!</v>
      </c>
      <c r="F17" s="29" t="e">
        <f>'Cashflow statement'!F26</f>
        <v>#DIV/0!</v>
      </c>
      <c r="G17" s="29" t="e">
        <f>'Cashflow statement'!G26</f>
        <v>#DIV/0!</v>
      </c>
      <c r="H17" s="29" t="e">
        <f>'Cashflow statement'!H26</f>
        <v>#DIV/0!</v>
      </c>
      <c r="I17" s="29" t="e">
        <f>'Cashflow statement'!I26</f>
        <v>#DIV/0!</v>
      </c>
      <c r="J17" s="29" t="e">
        <f>'Cashflow statement'!J26</f>
        <v>#DIV/0!</v>
      </c>
      <c r="K17" s="29" t="e">
        <f>'Cashflow statement'!K26</f>
        <v>#DIV/0!</v>
      </c>
    </row>
    <row r="18" spans="1:11">
      <c r="A18" s="19" t="s">
        <v>121</v>
      </c>
      <c r="B18" s="29">
        <v>0</v>
      </c>
      <c r="C18" s="29">
        <v>0</v>
      </c>
      <c r="D18" s="29">
        <v>0</v>
      </c>
      <c r="E18" s="30" t="e">
        <f>'WC assessment'!B6</f>
        <v>#DIV/0!</v>
      </c>
      <c r="F18" s="30" t="e">
        <f>'WC assessment'!C6</f>
        <v>#DIV/0!</v>
      </c>
      <c r="G18" s="30" t="e">
        <f>'WC assessment'!D6</f>
        <v>#DIV/0!</v>
      </c>
      <c r="H18" s="30" t="e">
        <f>'WC assessment'!E6</f>
        <v>#DIV/0!</v>
      </c>
      <c r="I18" s="30" t="e">
        <f>'WC assessment'!F6</f>
        <v>#DIV/0!</v>
      </c>
      <c r="J18" s="30" t="e">
        <f>'WC assessment'!G6</f>
        <v>#DIV/0!</v>
      </c>
      <c r="K18" s="30" t="e">
        <f>'WC assessment'!H6</f>
        <v>#DIV/0!</v>
      </c>
    </row>
    <row r="19" spans="1:11">
      <c r="A19" s="19" t="s">
        <v>133</v>
      </c>
      <c r="B19" s="29">
        <v>0</v>
      </c>
      <c r="C19" s="29">
        <v>0</v>
      </c>
      <c r="D19" s="29">
        <v>0</v>
      </c>
      <c r="E19" s="30" t="e">
        <f>'WC assessment'!B7</f>
        <v>#DIV/0!</v>
      </c>
      <c r="F19" s="30" t="e">
        <f>'WC assessment'!C7</f>
        <v>#DIV/0!</v>
      </c>
      <c r="G19" s="30" t="e">
        <f>'WC assessment'!D7</f>
        <v>#DIV/0!</v>
      </c>
      <c r="H19" s="30" t="e">
        <f>'WC assessment'!E7</f>
        <v>#DIV/0!</v>
      </c>
      <c r="I19" s="30" t="e">
        <f>'WC assessment'!F7</f>
        <v>#DIV/0!</v>
      </c>
      <c r="J19" s="30" t="e">
        <f>'WC assessment'!G7</f>
        <v>#DIV/0!</v>
      </c>
      <c r="K19" s="30" t="e">
        <f>'WC assessment'!H7</f>
        <v>#DIV/0!</v>
      </c>
    </row>
    <row r="20" spans="1:11">
      <c r="A20" s="18" t="s">
        <v>122</v>
      </c>
      <c r="B20" s="29">
        <f t="shared" ref="B20:K20" si="4">SUM(B17:B19)</f>
        <v>0</v>
      </c>
      <c r="C20" s="29">
        <f t="shared" si="4"/>
        <v>0</v>
      </c>
      <c r="D20" s="29">
        <f t="shared" si="4"/>
        <v>0</v>
      </c>
      <c r="E20" s="29" t="e">
        <f t="shared" si="4"/>
        <v>#DIV/0!</v>
      </c>
      <c r="F20" s="29" t="e">
        <f t="shared" si="4"/>
        <v>#DIV/0!</v>
      </c>
      <c r="G20" s="29" t="e">
        <f t="shared" si="4"/>
        <v>#DIV/0!</v>
      </c>
      <c r="H20" s="29" t="e">
        <f t="shared" si="4"/>
        <v>#DIV/0!</v>
      </c>
      <c r="I20" s="29" t="e">
        <f t="shared" si="4"/>
        <v>#DIV/0!</v>
      </c>
      <c r="J20" s="29" t="e">
        <f t="shared" si="4"/>
        <v>#DIV/0!</v>
      </c>
      <c r="K20" s="29" t="e">
        <f t="shared" si="4"/>
        <v>#DIV/0!</v>
      </c>
    </row>
    <row r="21" spans="1:11">
      <c r="A21" s="19"/>
      <c r="B21" s="29"/>
      <c r="C21" s="29"/>
      <c r="D21" s="29"/>
      <c r="E21" s="30"/>
      <c r="F21" s="30"/>
      <c r="G21" s="30"/>
      <c r="H21" s="30"/>
      <c r="I21" s="30"/>
      <c r="J21" s="30"/>
      <c r="K21" s="30"/>
    </row>
    <row r="22" spans="1:11">
      <c r="A22" s="19" t="s">
        <v>100</v>
      </c>
      <c r="B22" s="29">
        <v>0</v>
      </c>
      <c r="C22" s="29">
        <v>0</v>
      </c>
      <c r="D22" s="29">
        <f>C25+'Assumption sheet'!E88</f>
        <v>0</v>
      </c>
      <c r="E22" s="30">
        <f>depreciation!B29</f>
        <v>0</v>
      </c>
      <c r="F22" s="30">
        <f>depreciation!C29</f>
        <v>0</v>
      </c>
      <c r="G22" s="30">
        <f>depreciation!D29</f>
        <v>0</v>
      </c>
      <c r="H22" s="30">
        <f>depreciation!E29</f>
        <v>0</v>
      </c>
      <c r="I22" s="30">
        <f>depreciation!F29</f>
        <v>0</v>
      </c>
      <c r="J22" s="30">
        <f>depreciation!G29</f>
        <v>0</v>
      </c>
      <c r="K22" s="30">
        <f>depreciation!H29</f>
        <v>0</v>
      </c>
    </row>
    <row r="23" spans="1:11">
      <c r="A23" s="19" t="s">
        <v>123</v>
      </c>
      <c r="B23" s="29">
        <f>'Assumption sheet'!C88</f>
        <v>0</v>
      </c>
      <c r="C23" s="29">
        <f>B23+'Assumption sheet'!D88</f>
        <v>0</v>
      </c>
      <c r="D23" s="29">
        <v>0</v>
      </c>
      <c r="E23" s="30">
        <f>D23</f>
        <v>0</v>
      </c>
      <c r="F23" s="30">
        <f t="shared" ref="F23:K23" si="5">E23</f>
        <v>0</v>
      </c>
      <c r="G23" s="30">
        <f t="shared" si="5"/>
        <v>0</v>
      </c>
      <c r="H23" s="30">
        <f t="shared" si="5"/>
        <v>0</v>
      </c>
      <c r="I23" s="30">
        <f t="shared" si="5"/>
        <v>0</v>
      </c>
      <c r="J23" s="30">
        <f t="shared" si="5"/>
        <v>0</v>
      </c>
      <c r="K23" s="30">
        <f t="shared" si="5"/>
        <v>0</v>
      </c>
    </row>
    <row r="24" spans="1:11">
      <c r="A24" s="19" t="s">
        <v>124</v>
      </c>
      <c r="B24" s="29">
        <v>0</v>
      </c>
      <c r="C24" s="29">
        <v>0</v>
      </c>
      <c r="D24" s="29">
        <v>0</v>
      </c>
      <c r="E24" s="30">
        <f>depreciation!B54</f>
        <v>0</v>
      </c>
      <c r="F24" s="30">
        <f>depreciation!C54</f>
        <v>0</v>
      </c>
      <c r="G24" s="30">
        <f>depreciation!D54</f>
        <v>0</v>
      </c>
      <c r="H24" s="30">
        <f>depreciation!E54</f>
        <v>0</v>
      </c>
      <c r="I24" s="30">
        <f>depreciation!F54</f>
        <v>0</v>
      </c>
      <c r="J24" s="30">
        <f>depreciation!G54</f>
        <v>0</v>
      </c>
      <c r="K24" s="30">
        <f>depreciation!H54</f>
        <v>0</v>
      </c>
    </row>
    <row r="25" spans="1:11">
      <c r="A25" s="18" t="s">
        <v>125</v>
      </c>
      <c r="B25" s="29">
        <f>B22+B23-B24</f>
        <v>0</v>
      </c>
      <c r="C25" s="29">
        <f>C22+C23-C24</f>
        <v>0</v>
      </c>
      <c r="D25" s="29">
        <f t="shared" ref="D25:K25" si="6">D22+D23-D24</f>
        <v>0</v>
      </c>
      <c r="E25" s="29">
        <f t="shared" si="6"/>
        <v>0</v>
      </c>
      <c r="F25" s="29">
        <f t="shared" si="6"/>
        <v>0</v>
      </c>
      <c r="G25" s="29">
        <f t="shared" si="6"/>
        <v>0</v>
      </c>
      <c r="H25" s="29">
        <f t="shared" si="6"/>
        <v>0</v>
      </c>
      <c r="I25" s="29">
        <f t="shared" si="6"/>
        <v>0</v>
      </c>
      <c r="J25" s="29">
        <f t="shared" si="6"/>
        <v>0</v>
      </c>
      <c r="K25" s="29">
        <f t="shared" si="6"/>
        <v>0</v>
      </c>
    </row>
    <row r="26" spans="1:11">
      <c r="A26" s="20" t="s">
        <v>126</v>
      </c>
      <c r="B26" s="29">
        <v>0</v>
      </c>
      <c r="C26" s="29">
        <v>0</v>
      </c>
      <c r="D26" s="29">
        <v>0</v>
      </c>
      <c r="E26" s="30">
        <f>'Assumption sheet'!B128</f>
        <v>0</v>
      </c>
      <c r="F26" s="30">
        <f>E26+'Assumption sheet'!C128</f>
        <v>0</v>
      </c>
      <c r="G26" s="30">
        <f>F26+'Assumption sheet'!D128</f>
        <v>0</v>
      </c>
      <c r="H26" s="30">
        <f>G26+'Assumption sheet'!E128</f>
        <v>0</v>
      </c>
      <c r="I26" s="30">
        <f>H26+'Assumption sheet'!F128</f>
        <v>0</v>
      </c>
      <c r="J26" s="30">
        <f>I26+'Assumption sheet'!G128</f>
        <v>0</v>
      </c>
      <c r="K26" s="30">
        <f>J26+'Assumption sheet'!H128</f>
        <v>0</v>
      </c>
    </row>
    <row r="27" spans="1:11" ht="30">
      <c r="A27" s="21" t="s">
        <v>127</v>
      </c>
      <c r="B27" s="29">
        <f>B25+B26</f>
        <v>0</v>
      </c>
      <c r="C27" s="29">
        <f>C25+C26</f>
        <v>0</v>
      </c>
      <c r="D27" s="29">
        <f t="shared" ref="D27:K27" si="7">D25+D26</f>
        <v>0</v>
      </c>
      <c r="E27" s="29">
        <f t="shared" si="7"/>
        <v>0</v>
      </c>
      <c r="F27" s="29">
        <f t="shared" si="7"/>
        <v>0</v>
      </c>
      <c r="G27" s="29">
        <f t="shared" si="7"/>
        <v>0</v>
      </c>
      <c r="H27" s="29">
        <f t="shared" si="7"/>
        <v>0</v>
      </c>
      <c r="I27" s="29">
        <f t="shared" si="7"/>
        <v>0</v>
      </c>
      <c r="J27" s="29">
        <f t="shared" si="7"/>
        <v>0</v>
      </c>
      <c r="K27" s="29">
        <f t="shared" si="7"/>
        <v>0</v>
      </c>
    </row>
    <row r="28" spans="1:11">
      <c r="A28" s="18" t="s">
        <v>128</v>
      </c>
      <c r="B28" s="29">
        <f>B20+B27</f>
        <v>0</v>
      </c>
      <c r="C28" s="29">
        <f>C20+C27</f>
        <v>0</v>
      </c>
      <c r="D28" s="29">
        <f t="shared" ref="D28:K28" si="8">D20+D27</f>
        <v>0</v>
      </c>
      <c r="E28" s="29" t="e">
        <f t="shared" si="8"/>
        <v>#DIV/0!</v>
      </c>
      <c r="F28" s="29" t="e">
        <f t="shared" si="8"/>
        <v>#DIV/0!</v>
      </c>
      <c r="G28" s="29" t="e">
        <f t="shared" si="8"/>
        <v>#DIV/0!</v>
      </c>
      <c r="H28" s="29" t="e">
        <f t="shared" si="8"/>
        <v>#DIV/0!</v>
      </c>
      <c r="I28" s="29" t="e">
        <f t="shared" si="8"/>
        <v>#DIV/0!</v>
      </c>
      <c r="J28" s="29" t="e">
        <f t="shared" si="8"/>
        <v>#DIV/0!</v>
      </c>
      <c r="K28" s="29" t="e">
        <f t="shared" si="8"/>
        <v>#DIV/0!</v>
      </c>
    </row>
    <row r="29" spans="1:11">
      <c r="A29" s="1"/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1">
      <c r="A30" s="1" t="s">
        <v>129</v>
      </c>
      <c r="B30" s="30">
        <f t="shared" ref="B30:K30" si="9">B14-B28</f>
        <v>0</v>
      </c>
      <c r="C30" s="30">
        <f t="shared" si="9"/>
        <v>0</v>
      </c>
      <c r="D30" s="30">
        <f t="shared" si="9"/>
        <v>0</v>
      </c>
      <c r="E30" s="30" t="e">
        <f t="shared" si="9"/>
        <v>#DIV/0!</v>
      </c>
      <c r="F30" s="30" t="e">
        <f t="shared" si="9"/>
        <v>#DIV/0!</v>
      </c>
      <c r="G30" s="30" t="e">
        <f t="shared" si="9"/>
        <v>#DIV/0!</v>
      </c>
      <c r="H30" s="30" t="e">
        <f t="shared" si="9"/>
        <v>#DIV/0!</v>
      </c>
      <c r="I30" s="30" t="e">
        <f t="shared" si="9"/>
        <v>#DIV/0!</v>
      </c>
      <c r="J30" s="30" t="e">
        <f t="shared" si="9"/>
        <v>#DIV/0!</v>
      </c>
      <c r="K30" s="30" t="e">
        <f t="shared" si="9"/>
        <v>#DIV/0!</v>
      </c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7"/>
      <c r="F32" s="7"/>
      <c r="G32" s="7"/>
      <c r="H32" s="7"/>
      <c r="I32" s="7"/>
      <c r="J32" s="7"/>
      <c r="K32" s="7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K26"/>
  <sheetViews>
    <sheetView workbookViewId="0">
      <selection activeCell="K21" sqref="K21"/>
    </sheetView>
  </sheetViews>
  <sheetFormatPr defaultColWidth="9.140625" defaultRowHeight="15"/>
  <cols>
    <col min="1" max="1" width="28.42578125" style="25" customWidth="1"/>
    <col min="2" max="11" width="13" style="9" customWidth="1"/>
    <col min="12" max="16384" width="9.140625" style="9"/>
  </cols>
  <sheetData>
    <row r="3" spans="1:11">
      <c r="A3" s="26" t="s">
        <v>22</v>
      </c>
      <c r="B3" s="1" t="s">
        <v>15</v>
      </c>
      <c r="C3" s="1" t="s">
        <v>16</v>
      </c>
      <c r="D3" s="1" t="s">
        <v>17</v>
      </c>
      <c r="E3" s="1" t="s">
        <v>51</v>
      </c>
      <c r="F3" s="1" t="s">
        <v>52</v>
      </c>
      <c r="G3" s="1" t="s">
        <v>53</v>
      </c>
      <c r="H3" s="1" t="s">
        <v>54</v>
      </c>
      <c r="I3" s="1" t="s">
        <v>55</v>
      </c>
      <c r="J3" s="1" t="s">
        <v>56</v>
      </c>
      <c r="K3" s="1" t="s">
        <v>57</v>
      </c>
    </row>
    <row r="5" spans="1:11">
      <c r="A5" s="25" t="s">
        <v>150</v>
      </c>
    </row>
    <row r="7" spans="1:11">
      <c r="A7" s="25" t="s">
        <v>151</v>
      </c>
      <c r="B7" s="11">
        <f>'balance-sheet'!B11+'balance-sheet'!B12</f>
        <v>0</v>
      </c>
      <c r="C7" s="11">
        <f>'balance-sheet'!C13-'balance-sheet'!B13</f>
        <v>0</v>
      </c>
      <c r="D7" s="11">
        <f>'balance-sheet'!D13-'balance-sheet'!C13</f>
        <v>0</v>
      </c>
      <c r="E7" s="11" t="e">
        <f>'balance-sheet'!E13-'balance-sheet'!D13</f>
        <v>#DIV/0!</v>
      </c>
      <c r="F7" s="11" t="e">
        <f>'balance-sheet'!F13-'balance-sheet'!E13</f>
        <v>#DIV/0!</v>
      </c>
      <c r="G7" s="11" t="e">
        <f>'balance-sheet'!G13-'balance-sheet'!F13</f>
        <v>#DIV/0!</v>
      </c>
      <c r="H7" s="11" t="e">
        <f>'balance-sheet'!H13-'balance-sheet'!G13</f>
        <v>#DIV/0!</v>
      </c>
      <c r="I7" s="11" t="e">
        <f>'balance-sheet'!I13-'balance-sheet'!H13</f>
        <v>#DIV/0!</v>
      </c>
      <c r="J7" s="11" t="e">
        <f>'balance-sheet'!J13-'balance-sheet'!I13</f>
        <v>#DIV/0!</v>
      </c>
      <c r="K7" s="11" t="e">
        <f>'balance-sheet'!K13-'balance-sheet'!J13</f>
        <v>#DIV/0!</v>
      </c>
    </row>
    <row r="8" spans="1:11" ht="30">
      <c r="A8" s="25" t="s">
        <v>152</v>
      </c>
      <c r="B8" s="11">
        <f>'balance-sheet'!B10</f>
        <v>0</v>
      </c>
      <c r="C8" s="11">
        <f>'balance-sheet'!C10+'balance-sheet'!C5-'balance-sheet'!B10-'balance-sheet'!B5</f>
        <v>0</v>
      </c>
      <c r="D8" s="11">
        <f>'balance-sheet'!D10+'balance-sheet'!D5-'balance-sheet'!C10-'balance-sheet'!C5</f>
        <v>0</v>
      </c>
      <c r="E8" s="11"/>
      <c r="F8" s="11"/>
      <c r="G8" s="11"/>
      <c r="H8" s="11"/>
      <c r="I8" s="11"/>
      <c r="J8" s="11"/>
      <c r="K8" s="11"/>
    </row>
    <row r="9" spans="1:11">
      <c r="A9" s="25" t="s">
        <v>154</v>
      </c>
      <c r="B9" s="11">
        <f>'balance-sheet'!B6</f>
        <v>0</v>
      </c>
      <c r="C9" s="11">
        <f>'balance-sheet'!C6-'balance-sheet'!B6</f>
        <v>0</v>
      </c>
      <c r="D9" s="11">
        <f>'balance-sheet'!D6-'balance-sheet'!C6</f>
        <v>0</v>
      </c>
      <c r="E9" s="11" t="e">
        <f>'balance-sheet'!E6-'balance-sheet'!D6</f>
        <v>#DIV/0!</v>
      </c>
      <c r="F9" s="11" t="e">
        <f>'balance-sheet'!F6-'balance-sheet'!E6</f>
        <v>#DIV/0!</v>
      </c>
      <c r="G9" s="11" t="e">
        <f>'balance-sheet'!G6-'balance-sheet'!F6</f>
        <v>#DIV/0!</v>
      </c>
      <c r="H9" s="11" t="e">
        <f>'balance-sheet'!H6-'balance-sheet'!G6</f>
        <v>#DIV/0!</v>
      </c>
      <c r="I9" s="11" t="e">
        <f>'balance-sheet'!I6-'balance-sheet'!H6</f>
        <v>#DIV/0!</v>
      </c>
      <c r="J9" s="11" t="e">
        <f>'balance-sheet'!J6-'balance-sheet'!I6</f>
        <v>#DIV/0!</v>
      </c>
      <c r="K9" s="11" t="e">
        <f>'balance-sheet'!K6-'balance-sheet'!J6</f>
        <v>#DIV/0!</v>
      </c>
    </row>
    <row r="10" spans="1:11" ht="30">
      <c r="A10" s="25" t="s">
        <v>155</v>
      </c>
      <c r="B10" s="11">
        <f>'balance-sheet'!B7</f>
        <v>0</v>
      </c>
      <c r="C10" s="11">
        <f>'balance-sheet'!C7-'balance-sheet'!B7</f>
        <v>0</v>
      </c>
      <c r="D10" s="11">
        <f>'balance-sheet'!D7-'balance-sheet'!C7</f>
        <v>0</v>
      </c>
      <c r="E10" s="11">
        <f>'balance-sheet'!E7-'balance-sheet'!D7</f>
        <v>0</v>
      </c>
      <c r="F10" s="11">
        <f>'balance-sheet'!F7-'balance-sheet'!E7</f>
        <v>0</v>
      </c>
      <c r="G10" s="11">
        <f>'balance-sheet'!G7-'balance-sheet'!F7</f>
        <v>0</v>
      </c>
      <c r="H10" s="11">
        <f>'balance-sheet'!H7-'balance-sheet'!G7</f>
        <v>0</v>
      </c>
      <c r="I10" s="11">
        <f>'balance-sheet'!I7-'balance-sheet'!H7</f>
        <v>0</v>
      </c>
      <c r="J10" s="11">
        <f>'balance-sheet'!J7-'balance-sheet'!I7</f>
        <v>0</v>
      </c>
      <c r="K10" s="11">
        <f>'balance-sheet'!K7-'balance-sheet'!J7</f>
        <v>0</v>
      </c>
    </row>
    <row r="11" spans="1:11">
      <c r="A11" s="25" t="s">
        <v>157</v>
      </c>
      <c r="B11" s="11">
        <f>'balance-sheet'!B24</f>
        <v>0</v>
      </c>
      <c r="C11" s="11">
        <f>'balance-sheet'!C24-'balance-sheet'!B24</f>
        <v>0</v>
      </c>
      <c r="D11" s="11">
        <f>'balance-sheet'!D24-'balance-sheet'!C24</f>
        <v>0</v>
      </c>
      <c r="E11" s="11">
        <f>'balance-sheet'!E24-'balance-sheet'!D24</f>
        <v>0</v>
      </c>
      <c r="F11" s="11">
        <f>'balance-sheet'!F24-'balance-sheet'!E24</f>
        <v>0</v>
      </c>
      <c r="G11" s="11">
        <f>'balance-sheet'!G24-'balance-sheet'!F24</f>
        <v>0</v>
      </c>
      <c r="H11" s="11">
        <f>'balance-sheet'!H24-'balance-sheet'!G24</f>
        <v>0</v>
      </c>
      <c r="I11" s="11">
        <f>'balance-sheet'!I24-'balance-sheet'!H24</f>
        <v>0</v>
      </c>
      <c r="J11" s="11">
        <f>'balance-sheet'!J24-'balance-sheet'!I24</f>
        <v>0</v>
      </c>
      <c r="K11" s="11">
        <f>'balance-sheet'!K24-'balance-sheet'!J24</f>
        <v>0</v>
      </c>
    </row>
    <row r="13" spans="1:11">
      <c r="A13" s="25" t="s">
        <v>158</v>
      </c>
      <c r="B13" s="11">
        <f>SUM(B7:B12)</f>
        <v>0</v>
      </c>
      <c r="C13" s="11">
        <f t="shared" ref="C13:K13" si="0">SUM(C7:C12)</f>
        <v>0</v>
      </c>
      <c r="D13" s="11">
        <f t="shared" si="0"/>
        <v>0</v>
      </c>
      <c r="E13" s="11" t="e">
        <f t="shared" si="0"/>
        <v>#DIV/0!</v>
      </c>
      <c r="F13" s="11" t="e">
        <f t="shared" si="0"/>
        <v>#DIV/0!</v>
      </c>
      <c r="G13" s="11" t="e">
        <f t="shared" si="0"/>
        <v>#DIV/0!</v>
      </c>
      <c r="H13" s="11" t="e">
        <f t="shared" si="0"/>
        <v>#DIV/0!</v>
      </c>
      <c r="I13" s="11" t="e">
        <f t="shared" si="0"/>
        <v>#DIV/0!</v>
      </c>
      <c r="J13" s="11" t="e">
        <f t="shared" si="0"/>
        <v>#DIV/0!</v>
      </c>
      <c r="K13" s="11" t="e">
        <f t="shared" si="0"/>
        <v>#DIV/0!</v>
      </c>
    </row>
    <row r="17" spans="1:11">
      <c r="A17" s="25" t="s">
        <v>153</v>
      </c>
    </row>
    <row r="18" spans="1:11">
      <c r="A18" s="25" t="s">
        <v>156</v>
      </c>
      <c r="B18" s="11">
        <f>'balance-sheet'!B22+'balance-sheet'!B23</f>
        <v>0</v>
      </c>
      <c r="C18" s="11">
        <f>'balance-sheet'!C22+'balance-sheet'!C23-'balance-sheet'!B22-'balance-sheet'!B23</f>
        <v>0</v>
      </c>
      <c r="D18" s="11">
        <f>'balance-sheet'!D22+'balance-sheet'!D23-'balance-sheet'!C22-'balance-sheet'!C23</f>
        <v>0</v>
      </c>
      <c r="E18" s="11">
        <f>'balance-sheet'!E22+'balance-sheet'!E23-'balance-sheet'!D22-'balance-sheet'!D23</f>
        <v>0</v>
      </c>
      <c r="F18" s="11">
        <f>'balance-sheet'!F22+'balance-sheet'!F23-'balance-sheet'!E22-'balance-sheet'!E23</f>
        <v>0</v>
      </c>
      <c r="G18" s="11">
        <f>'balance-sheet'!G22+'balance-sheet'!G23-'balance-sheet'!F22-'balance-sheet'!F23</f>
        <v>0</v>
      </c>
      <c r="H18" s="11">
        <f>'balance-sheet'!H22+'balance-sheet'!H23-'balance-sheet'!G22-'balance-sheet'!G23</f>
        <v>0</v>
      </c>
      <c r="I18" s="11">
        <f>'balance-sheet'!I22+'balance-sheet'!I23-'balance-sheet'!H22-'balance-sheet'!H23</f>
        <v>0</v>
      </c>
      <c r="J18" s="11">
        <f>'balance-sheet'!J22+'balance-sheet'!J23-'balance-sheet'!I22-'balance-sheet'!I23</f>
        <v>0</v>
      </c>
      <c r="K18" s="11">
        <f>'balance-sheet'!K22+'balance-sheet'!K23-'balance-sheet'!J22-'balance-sheet'!J23</f>
        <v>0</v>
      </c>
    </row>
    <row r="19" spans="1:11" ht="30">
      <c r="A19" s="25" t="s">
        <v>159</v>
      </c>
      <c r="B19" s="11">
        <f>'balance-sheet'!B26</f>
        <v>0</v>
      </c>
      <c r="C19" s="11">
        <f>'balance-sheet'!C26-'balance-sheet'!B26</f>
        <v>0</v>
      </c>
      <c r="D19" s="11">
        <f>'balance-sheet'!D26-'balance-sheet'!C26</f>
        <v>0</v>
      </c>
      <c r="E19" s="11">
        <f>'balance-sheet'!E26-'balance-sheet'!D26</f>
        <v>0</v>
      </c>
      <c r="F19" s="11">
        <f>'balance-sheet'!F26-'balance-sheet'!E26</f>
        <v>0</v>
      </c>
      <c r="G19" s="11">
        <f>'balance-sheet'!G26-'balance-sheet'!F26</f>
        <v>0</v>
      </c>
      <c r="H19" s="11">
        <f>'balance-sheet'!H26-'balance-sheet'!G26</f>
        <v>0</v>
      </c>
      <c r="I19" s="11">
        <f>'balance-sheet'!I26-'balance-sheet'!H26</f>
        <v>0</v>
      </c>
      <c r="J19" s="11">
        <f>'balance-sheet'!J26-'balance-sheet'!I26</f>
        <v>0</v>
      </c>
      <c r="K19" s="11">
        <f>'balance-sheet'!K26-'balance-sheet'!J26</f>
        <v>0</v>
      </c>
    </row>
    <row r="20" spans="1:11" ht="30">
      <c r="A20" s="25" t="s">
        <v>160</v>
      </c>
      <c r="B20" s="11">
        <f>'balance-sheet'!B18+'balance-sheet'!B19</f>
        <v>0</v>
      </c>
      <c r="C20" s="11">
        <f>'balance-sheet'!C18+'balance-sheet'!C19-'balance-sheet'!B18-'balance-sheet'!B19</f>
        <v>0</v>
      </c>
      <c r="D20" s="11">
        <f>'balance-sheet'!D18+'balance-sheet'!D19-'balance-sheet'!C18-'balance-sheet'!C19</f>
        <v>0</v>
      </c>
      <c r="E20" s="11" t="e">
        <f>'balance-sheet'!E18+'balance-sheet'!E19-'balance-sheet'!D18-'balance-sheet'!D19</f>
        <v>#DIV/0!</v>
      </c>
      <c r="F20" s="11" t="e">
        <f>'balance-sheet'!F18+'balance-sheet'!F19-'balance-sheet'!E18-'balance-sheet'!E19</f>
        <v>#DIV/0!</v>
      </c>
      <c r="G20" s="11" t="e">
        <f>'balance-sheet'!G18+'balance-sheet'!G19-'balance-sheet'!F18-'balance-sheet'!F19</f>
        <v>#DIV/0!</v>
      </c>
      <c r="H20" s="11" t="e">
        <f>'balance-sheet'!H18+'balance-sheet'!H19-'balance-sheet'!G18-'balance-sheet'!G19</f>
        <v>#DIV/0!</v>
      </c>
      <c r="I20" s="11" t="e">
        <f>'balance-sheet'!I18+'balance-sheet'!I19-'balance-sheet'!H18-'balance-sheet'!H19</f>
        <v>#DIV/0!</v>
      </c>
      <c r="J20" s="11" t="e">
        <f>'balance-sheet'!J18+'balance-sheet'!J19-'balance-sheet'!I18-'balance-sheet'!I19</f>
        <v>#DIV/0!</v>
      </c>
      <c r="K20" s="11" t="e">
        <f>'balance-sheet'!K18+'balance-sheet'!K19-'balance-sheet'!J18-'balance-sheet'!J19</f>
        <v>#DIV/0!</v>
      </c>
    </row>
    <row r="21" spans="1:11">
      <c r="A21" s="25" t="s">
        <v>165</v>
      </c>
      <c r="B21" s="27">
        <f>0</f>
        <v>0</v>
      </c>
      <c r="C21" s="27">
        <v>0</v>
      </c>
      <c r="D21" s="27">
        <v>0</v>
      </c>
      <c r="E21" s="11">
        <f>'balance-sheet'!D5+'balance-sheet'!D10-'balance-sheet'!E5-'balance-sheet'!E10</f>
        <v>0</v>
      </c>
      <c r="F21" s="11">
        <f>'balance-sheet'!E5+'balance-sheet'!E10-'balance-sheet'!F5-'balance-sheet'!F10</f>
        <v>0</v>
      </c>
      <c r="G21" s="11">
        <f>'balance-sheet'!F5+'balance-sheet'!F10-'balance-sheet'!G5-'balance-sheet'!G10</f>
        <v>0</v>
      </c>
      <c r="H21" s="11">
        <f>'balance-sheet'!G5+'balance-sheet'!G10-'balance-sheet'!H5-'balance-sheet'!H10</f>
        <v>0</v>
      </c>
      <c r="I21" s="11">
        <f>'balance-sheet'!H5+'balance-sheet'!H10-'balance-sheet'!I5-'balance-sheet'!I10</f>
        <v>0</v>
      </c>
      <c r="J21" s="11">
        <f>'balance-sheet'!I5+'balance-sheet'!I10-'balance-sheet'!J5-'balance-sheet'!J10</f>
        <v>0</v>
      </c>
      <c r="K21" s="11">
        <f>'balance-sheet'!J5+'balance-sheet'!J10-'balance-sheet'!K5-'balance-sheet'!K10</f>
        <v>0</v>
      </c>
    </row>
    <row r="22" spans="1:11">
      <c r="A22" s="25" t="s">
        <v>161</v>
      </c>
      <c r="B22" s="11">
        <f>SUM(B18:B21)</f>
        <v>0</v>
      </c>
      <c r="C22" s="11">
        <f t="shared" ref="C22:K22" si="1">SUM(C18:C21)</f>
        <v>0</v>
      </c>
      <c r="D22" s="11">
        <f t="shared" si="1"/>
        <v>0</v>
      </c>
      <c r="E22" s="11" t="e">
        <f t="shared" si="1"/>
        <v>#DIV/0!</v>
      </c>
      <c r="F22" s="11" t="e">
        <f t="shared" si="1"/>
        <v>#DIV/0!</v>
      </c>
      <c r="G22" s="11" t="e">
        <f t="shared" si="1"/>
        <v>#DIV/0!</v>
      </c>
      <c r="H22" s="11" t="e">
        <f t="shared" si="1"/>
        <v>#DIV/0!</v>
      </c>
      <c r="I22" s="11" t="e">
        <f t="shared" si="1"/>
        <v>#DIV/0!</v>
      </c>
      <c r="J22" s="11" t="e">
        <f t="shared" si="1"/>
        <v>#DIV/0!</v>
      </c>
      <c r="K22" s="11" t="e">
        <f t="shared" si="1"/>
        <v>#DIV/0!</v>
      </c>
    </row>
    <row r="24" spans="1:11">
      <c r="A24" s="25" t="s">
        <v>162</v>
      </c>
      <c r="B24" s="11">
        <f>B13-B22</f>
        <v>0</v>
      </c>
      <c r="C24" s="11">
        <f t="shared" ref="C24:K24" si="2">C13-C22</f>
        <v>0</v>
      </c>
      <c r="D24" s="11">
        <f t="shared" si="2"/>
        <v>0</v>
      </c>
      <c r="E24" s="11" t="e">
        <f t="shared" si="2"/>
        <v>#DIV/0!</v>
      </c>
      <c r="F24" s="11" t="e">
        <f t="shared" si="2"/>
        <v>#DIV/0!</v>
      </c>
      <c r="G24" s="11" t="e">
        <f t="shared" si="2"/>
        <v>#DIV/0!</v>
      </c>
      <c r="H24" s="11" t="e">
        <f t="shared" si="2"/>
        <v>#DIV/0!</v>
      </c>
      <c r="I24" s="11" t="e">
        <f t="shared" si="2"/>
        <v>#DIV/0!</v>
      </c>
      <c r="J24" s="11" t="e">
        <f t="shared" si="2"/>
        <v>#DIV/0!</v>
      </c>
      <c r="K24" s="11" t="e">
        <f t="shared" si="2"/>
        <v>#DIV/0!</v>
      </c>
    </row>
    <row r="25" spans="1:11">
      <c r="A25" s="25" t="s">
        <v>163</v>
      </c>
      <c r="B25" s="27">
        <v>0</v>
      </c>
      <c r="C25" s="11">
        <f>B26</f>
        <v>0</v>
      </c>
      <c r="D25" s="11">
        <f t="shared" ref="D25:K25" si="3">C26</f>
        <v>0</v>
      </c>
      <c r="E25" s="11">
        <f t="shared" si="3"/>
        <v>0</v>
      </c>
      <c r="F25" s="11" t="e">
        <f t="shared" si="3"/>
        <v>#DIV/0!</v>
      </c>
      <c r="G25" s="11" t="e">
        <f t="shared" si="3"/>
        <v>#DIV/0!</v>
      </c>
      <c r="H25" s="11" t="e">
        <f t="shared" si="3"/>
        <v>#DIV/0!</v>
      </c>
      <c r="I25" s="11" t="e">
        <f t="shared" si="3"/>
        <v>#DIV/0!</v>
      </c>
      <c r="J25" s="11" t="e">
        <f t="shared" si="3"/>
        <v>#DIV/0!</v>
      </c>
      <c r="K25" s="11" t="e">
        <f t="shared" si="3"/>
        <v>#DIV/0!</v>
      </c>
    </row>
    <row r="26" spans="1:11">
      <c r="A26" s="25" t="s">
        <v>164</v>
      </c>
      <c r="B26" s="11">
        <f>B24+B25</f>
        <v>0</v>
      </c>
      <c r="C26" s="11">
        <f t="shared" ref="C26:K26" si="4">C24+C25</f>
        <v>0</v>
      </c>
      <c r="D26" s="11">
        <f t="shared" si="4"/>
        <v>0</v>
      </c>
      <c r="E26" s="11" t="e">
        <f t="shared" si="4"/>
        <v>#DIV/0!</v>
      </c>
      <c r="F26" s="11" t="e">
        <f t="shared" si="4"/>
        <v>#DIV/0!</v>
      </c>
      <c r="G26" s="11" t="e">
        <f t="shared" si="4"/>
        <v>#DIV/0!</v>
      </c>
      <c r="H26" s="11" t="e">
        <f t="shared" si="4"/>
        <v>#DIV/0!</v>
      </c>
      <c r="I26" s="11" t="e">
        <f t="shared" si="4"/>
        <v>#DIV/0!</v>
      </c>
      <c r="J26" s="11" t="e">
        <f t="shared" si="4"/>
        <v>#DIV/0!</v>
      </c>
      <c r="K26" s="11" t="e">
        <f t="shared" si="4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H34"/>
  <sheetViews>
    <sheetView topLeftCell="A10" workbookViewId="0">
      <selection activeCell="B33" sqref="B33"/>
    </sheetView>
  </sheetViews>
  <sheetFormatPr defaultColWidth="9.140625" defaultRowHeight="15"/>
  <cols>
    <col min="1" max="1" width="30" style="9" customWidth="1"/>
    <col min="2" max="8" width="13" style="9" customWidth="1"/>
    <col min="9" max="16384" width="9.140625" style="9"/>
  </cols>
  <sheetData>
    <row r="3" spans="1:8">
      <c r="A3" s="9" t="s">
        <v>22</v>
      </c>
      <c r="B3" s="9" t="s">
        <v>51</v>
      </c>
      <c r="C3" s="9" t="s">
        <v>52</v>
      </c>
      <c r="D3" s="9" t="s">
        <v>53</v>
      </c>
      <c r="E3" s="9" t="s">
        <v>54</v>
      </c>
      <c r="F3" s="9" t="s">
        <v>55</v>
      </c>
      <c r="G3" s="9" t="s">
        <v>56</v>
      </c>
      <c r="H3" s="9" t="s">
        <v>57</v>
      </c>
    </row>
    <row r="5" spans="1:8">
      <c r="A5" s="9" t="s">
        <v>120</v>
      </c>
      <c r="B5" s="11" t="e">
        <f>'balance-sheet'!E17</f>
        <v>#DIV/0!</v>
      </c>
      <c r="C5" s="11" t="e">
        <f>'balance-sheet'!F17</f>
        <v>#DIV/0!</v>
      </c>
      <c r="D5" s="11" t="e">
        <f>'balance-sheet'!G17</f>
        <v>#DIV/0!</v>
      </c>
      <c r="E5" s="11" t="e">
        <f>'balance-sheet'!H17</f>
        <v>#DIV/0!</v>
      </c>
      <c r="F5" s="11" t="e">
        <f>'balance-sheet'!I17</f>
        <v>#DIV/0!</v>
      </c>
      <c r="G5" s="11" t="e">
        <f>'balance-sheet'!J17</f>
        <v>#DIV/0!</v>
      </c>
      <c r="H5" s="11" t="e">
        <f>'balance-sheet'!K17</f>
        <v>#DIV/0!</v>
      </c>
    </row>
    <row r="6" spans="1:8">
      <c r="A6" s="9" t="s">
        <v>121</v>
      </c>
      <c r="B6" s="11" t="e">
        <f>'revenue statement'!B5*'Assumption sheet'!$B$144/365</f>
        <v>#DIV/0!</v>
      </c>
      <c r="C6" s="11" t="e">
        <f>'revenue statement'!C5*'Assumption sheet'!$B$144/365</f>
        <v>#DIV/0!</v>
      </c>
      <c r="D6" s="11" t="e">
        <f>'revenue statement'!D5*'Assumption sheet'!$B$144/365</f>
        <v>#DIV/0!</v>
      </c>
      <c r="E6" s="11" t="e">
        <f>'revenue statement'!E5*'Assumption sheet'!$B$144/365</f>
        <v>#DIV/0!</v>
      </c>
      <c r="F6" s="11" t="e">
        <f>'revenue statement'!F5*'Assumption sheet'!$B$144/365</f>
        <v>#DIV/0!</v>
      </c>
      <c r="G6" s="11" t="e">
        <f>'revenue statement'!G5*'Assumption sheet'!$B$144/365</f>
        <v>#DIV/0!</v>
      </c>
      <c r="H6" s="11" t="e">
        <f>'revenue statement'!H5*'Assumption sheet'!$B$144/365</f>
        <v>#DIV/0!</v>
      </c>
    </row>
    <row r="7" spans="1:8">
      <c r="A7" s="9" t="s">
        <v>133</v>
      </c>
      <c r="B7" s="11" t="e">
        <f>'revenue statement'!B8*'Assumption sheet'!$B$145/365</f>
        <v>#DIV/0!</v>
      </c>
      <c r="C7" s="11" t="e">
        <f>'revenue statement'!C8*'Assumption sheet'!$B$145/365</f>
        <v>#DIV/0!</v>
      </c>
      <c r="D7" s="11" t="e">
        <f>'revenue statement'!D8*'Assumption sheet'!$B$145/365</f>
        <v>#DIV/0!</v>
      </c>
      <c r="E7" s="11" t="e">
        <f>'revenue statement'!E8*'Assumption sheet'!$B$145/365</f>
        <v>#DIV/0!</v>
      </c>
      <c r="F7" s="11" t="e">
        <f>'revenue statement'!F8*'Assumption sheet'!$B$145/365</f>
        <v>#DIV/0!</v>
      </c>
      <c r="G7" s="11" t="e">
        <f>'revenue statement'!G8*'Assumption sheet'!$B$145/365</f>
        <v>#DIV/0!</v>
      </c>
      <c r="H7" s="11" t="e">
        <f>'revenue statement'!H8*'Assumption sheet'!$B$145/365</f>
        <v>#DIV/0!</v>
      </c>
    </row>
    <row r="8" spans="1:8">
      <c r="A8" s="9" t="s">
        <v>122</v>
      </c>
      <c r="B8" s="11" t="e">
        <f>SUM(B5:B7)</f>
        <v>#DIV/0!</v>
      </c>
      <c r="C8" s="11" t="e">
        <f t="shared" ref="C8:H8" si="0">SUM(C5:C7)</f>
        <v>#DIV/0!</v>
      </c>
      <c r="D8" s="11" t="e">
        <f t="shared" si="0"/>
        <v>#DIV/0!</v>
      </c>
      <c r="E8" s="11" t="e">
        <f t="shared" si="0"/>
        <v>#DIV/0!</v>
      </c>
      <c r="F8" s="11" t="e">
        <f t="shared" si="0"/>
        <v>#DIV/0!</v>
      </c>
      <c r="G8" s="11" t="e">
        <f t="shared" si="0"/>
        <v>#DIV/0!</v>
      </c>
      <c r="H8" s="11" t="e">
        <f t="shared" si="0"/>
        <v>#DIV/0!</v>
      </c>
    </row>
    <row r="10" spans="1:8">
      <c r="A10" s="9" t="s">
        <v>134</v>
      </c>
    </row>
    <row r="11" spans="1:8">
      <c r="A11" s="9" t="s">
        <v>135</v>
      </c>
      <c r="B11" s="11" t="e">
        <f>'revenue statement'!B8*'Assumption sheet'!$B$146/365</f>
        <v>#DIV/0!</v>
      </c>
      <c r="C11" s="11" t="e">
        <f>'revenue statement'!C8*'Assumption sheet'!$B$146/365</f>
        <v>#DIV/0!</v>
      </c>
      <c r="D11" s="11" t="e">
        <f>'revenue statement'!D8*'Assumption sheet'!$B$146/365</f>
        <v>#DIV/0!</v>
      </c>
      <c r="E11" s="11" t="e">
        <f>'revenue statement'!E8*'Assumption sheet'!$B$146/365</f>
        <v>#DIV/0!</v>
      </c>
      <c r="F11" s="11" t="e">
        <f>'revenue statement'!F8*'Assumption sheet'!$B$146/365</f>
        <v>#DIV/0!</v>
      </c>
      <c r="G11" s="11" t="e">
        <f>'revenue statement'!G8*'Assumption sheet'!$B$146/365</f>
        <v>#DIV/0!</v>
      </c>
      <c r="H11" s="11" t="e">
        <f>'revenue statement'!H8*'Assumption sheet'!$B$146/365</f>
        <v>#DIV/0!</v>
      </c>
    </row>
    <row r="12" spans="1:8">
      <c r="A12" s="9" t="s">
        <v>146</v>
      </c>
      <c r="B12" s="11">
        <f>'balance-sheet'!E5</f>
        <v>0</v>
      </c>
      <c r="C12" s="11">
        <f>'balance-sheet'!F5</f>
        <v>0</v>
      </c>
      <c r="D12" s="11">
        <f>'balance-sheet'!G5</f>
        <v>0</v>
      </c>
      <c r="E12" s="11">
        <f>'balance-sheet'!H5</f>
        <v>0</v>
      </c>
      <c r="F12" s="11">
        <f>'balance-sheet'!I5</f>
        <v>0</v>
      </c>
      <c r="G12" s="11">
        <f>'balance-sheet'!J5</f>
        <v>0</v>
      </c>
      <c r="H12" s="11">
        <f>'balance-sheet'!K5</f>
        <v>0</v>
      </c>
    </row>
    <row r="13" spans="1:8">
      <c r="A13" s="9" t="s">
        <v>147</v>
      </c>
      <c r="B13" s="11" t="e">
        <f>B11+B12</f>
        <v>#DIV/0!</v>
      </c>
      <c r="C13" s="11" t="e">
        <f t="shared" ref="C13:H13" si="1">C11+C12</f>
        <v>#DIV/0!</v>
      </c>
      <c r="D13" s="11" t="e">
        <f t="shared" si="1"/>
        <v>#DIV/0!</v>
      </c>
      <c r="E13" s="11" t="e">
        <f t="shared" si="1"/>
        <v>#DIV/0!</v>
      </c>
      <c r="F13" s="11" t="e">
        <f t="shared" si="1"/>
        <v>#DIV/0!</v>
      </c>
      <c r="G13" s="11" t="e">
        <f t="shared" si="1"/>
        <v>#DIV/0!</v>
      </c>
      <c r="H13" s="11" t="e">
        <f t="shared" si="1"/>
        <v>#DIV/0!</v>
      </c>
    </row>
    <row r="15" spans="1:8">
      <c r="A15" s="9" t="s">
        <v>143</v>
      </c>
      <c r="B15" s="11" t="e">
        <f>B8-B13</f>
        <v>#DIV/0!</v>
      </c>
      <c r="C15" s="11" t="e">
        <f t="shared" ref="C15:H15" si="2">C8-C13</f>
        <v>#DIV/0!</v>
      </c>
      <c r="D15" s="11" t="e">
        <f t="shared" si="2"/>
        <v>#DIV/0!</v>
      </c>
      <c r="E15" s="11" t="e">
        <f t="shared" si="2"/>
        <v>#DIV/0!</v>
      </c>
      <c r="F15" s="11" t="e">
        <f t="shared" si="2"/>
        <v>#DIV/0!</v>
      </c>
      <c r="G15" s="11" t="e">
        <f t="shared" si="2"/>
        <v>#DIV/0!</v>
      </c>
      <c r="H15" s="11" t="e">
        <f t="shared" si="2"/>
        <v>#DIV/0!</v>
      </c>
    </row>
    <row r="16" spans="1:8">
      <c r="A16" s="9" t="s">
        <v>144</v>
      </c>
      <c r="B16" s="11" t="e">
        <f>B15*0.25</f>
        <v>#DIV/0!</v>
      </c>
      <c r="C16" s="11" t="e">
        <f t="shared" ref="C16:H16" si="3">C15*0.25</f>
        <v>#DIV/0!</v>
      </c>
      <c r="D16" s="11" t="e">
        <f t="shared" si="3"/>
        <v>#DIV/0!</v>
      </c>
      <c r="E16" s="11" t="e">
        <f t="shared" si="3"/>
        <v>#DIV/0!</v>
      </c>
      <c r="F16" s="11" t="e">
        <f t="shared" si="3"/>
        <v>#DIV/0!</v>
      </c>
      <c r="G16" s="11" t="e">
        <f t="shared" si="3"/>
        <v>#DIV/0!</v>
      </c>
      <c r="H16" s="11" t="e">
        <f t="shared" si="3"/>
        <v>#DIV/0!</v>
      </c>
    </row>
    <row r="17" spans="1:8">
      <c r="A17" s="9" t="s">
        <v>33</v>
      </c>
      <c r="B17" s="11" t="e">
        <f>B15-B16</f>
        <v>#DIV/0!</v>
      </c>
      <c r="C17" s="11" t="e">
        <f t="shared" ref="C17:H17" si="4">C15-C16</f>
        <v>#DIV/0!</v>
      </c>
      <c r="D17" s="11" t="e">
        <f t="shared" si="4"/>
        <v>#DIV/0!</v>
      </c>
      <c r="E17" s="11" t="e">
        <f t="shared" si="4"/>
        <v>#DIV/0!</v>
      </c>
      <c r="F17" s="11" t="e">
        <f t="shared" si="4"/>
        <v>#DIV/0!</v>
      </c>
      <c r="G17" s="11" t="e">
        <f t="shared" si="4"/>
        <v>#DIV/0!</v>
      </c>
      <c r="H17" s="11" t="e">
        <f t="shared" si="4"/>
        <v>#DIV/0!</v>
      </c>
    </row>
    <row r="26" spans="1:8">
      <c r="B26" s="9" t="s">
        <v>51</v>
      </c>
      <c r="C26" s="9" t="s">
        <v>52</v>
      </c>
      <c r="D26" s="9" t="s">
        <v>53</v>
      </c>
      <c r="E26" s="9" t="s">
        <v>54</v>
      </c>
      <c r="F26" s="9" t="s">
        <v>55</v>
      </c>
      <c r="G26" s="9" t="s">
        <v>56</v>
      </c>
      <c r="H26" s="9" t="s">
        <v>57</v>
      </c>
    </row>
    <row r="27" spans="1:8">
      <c r="A27" s="25" t="s">
        <v>122</v>
      </c>
      <c r="B27" s="11" t="e">
        <f>B8</f>
        <v>#DIV/0!</v>
      </c>
      <c r="C27" s="11" t="e">
        <f t="shared" ref="C27:H27" si="5">C8</f>
        <v>#DIV/0!</v>
      </c>
      <c r="D27" s="11" t="e">
        <f t="shared" si="5"/>
        <v>#DIV/0!</v>
      </c>
      <c r="E27" s="11" t="e">
        <f t="shared" si="5"/>
        <v>#DIV/0!</v>
      </c>
      <c r="F27" s="11" t="e">
        <f t="shared" si="5"/>
        <v>#DIV/0!</v>
      </c>
      <c r="G27" s="11" t="e">
        <f t="shared" si="5"/>
        <v>#DIV/0!</v>
      </c>
      <c r="H27" s="11" t="e">
        <f t="shared" si="5"/>
        <v>#DIV/0!</v>
      </c>
    </row>
    <row r="28" spans="1:8" ht="30">
      <c r="A28" s="25" t="s">
        <v>136</v>
      </c>
      <c r="B28" s="11" t="e">
        <f>B13</f>
        <v>#DIV/0!</v>
      </c>
      <c r="C28" s="11" t="e">
        <f t="shared" ref="C28:H28" si="6">C13</f>
        <v>#DIV/0!</v>
      </c>
      <c r="D28" s="11" t="e">
        <f t="shared" si="6"/>
        <v>#DIV/0!</v>
      </c>
      <c r="E28" s="11" t="e">
        <f t="shared" si="6"/>
        <v>#DIV/0!</v>
      </c>
      <c r="F28" s="11" t="e">
        <f t="shared" si="6"/>
        <v>#DIV/0!</v>
      </c>
      <c r="G28" s="11" t="e">
        <f t="shared" si="6"/>
        <v>#DIV/0!</v>
      </c>
      <c r="H28" s="11" t="e">
        <f t="shared" si="6"/>
        <v>#DIV/0!</v>
      </c>
    </row>
    <row r="29" spans="1:8">
      <c r="A29" s="25" t="s">
        <v>137</v>
      </c>
      <c r="B29" s="11" t="e">
        <f>B27-B28</f>
        <v>#DIV/0!</v>
      </c>
      <c r="C29" s="11" t="e">
        <f t="shared" ref="C29:H29" si="7">C27-C28</f>
        <v>#DIV/0!</v>
      </c>
      <c r="D29" s="11" t="e">
        <f t="shared" si="7"/>
        <v>#DIV/0!</v>
      </c>
      <c r="E29" s="11" t="e">
        <f t="shared" si="7"/>
        <v>#DIV/0!</v>
      </c>
      <c r="F29" s="11" t="e">
        <f t="shared" si="7"/>
        <v>#DIV/0!</v>
      </c>
      <c r="G29" s="11" t="e">
        <f t="shared" si="7"/>
        <v>#DIV/0!</v>
      </c>
      <c r="H29" s="11" t="e">
        <f t="shared" si="7"/>
        <v>#DIV/0!</v>
      </c>
    </row>
    <row r="30" spans="1:8">
      <c r="A30" s="25" t="s">
        <v>138</v>
      </c>
      <c r="B30" s="11" t="e">
        <f>B29*0.25</f>
        <v>#DIV/0!</v>
      </c>
      <c r="C30" s="11" t="e">
        <f t="shared" ref="C30:H30" si="8">C29*0.25</f>
        <v>#DIV/0!</v>
      </c>
      <c r="D30" s="11" t="e">
        <f t="shared" si="8"/>
        <v>#DIV/0!</v>
      </c>
      <c r="E30" s="11" t="e">
        <f t="shared" si="8"/>
        <v>#DIV/0!</v>
      </c>
      <c r="F30" s="11" t="e">
        <f t="shared" si="8"/>
        <v>#DIV/0!</v>
      </c>
      <c r="G30" s="11" t="e">
        <f t="shared" si="8"/>
        <v>#DIV/0!</v>
      </c>
      <c r="H30" s="11" t="e">
        <f t="shared" si="8"/>
        <v>#DIV/0!</v>
      </c>
    </row>
    <row r="31" spans="1:8">
      <c r="A31" s="25" t="s">
        <v>139</v>
      </c>
      <c r="B31" s="11" t="e">
        <f>'balance-sheet'!E20-'balance-sheet'!E8</f>
        <v>#DIV/0!</v>
      </c>
      <c r="C31" s="11" t="e">
        <f>'balance-sheet'!F20-'balance-sheet'!F8</f>
        <v>#DIV/0!</v>
      </c>
      <c r="D31" s="11" t="e">
        <f>'balance-sheet'!G20-'balance-sheet'!G8</f>
        <v>#DIV/0!</v>
      </c>
      <c r="E31" s="11" t="e">
        <f>'balance-sheet'!H20-'balance-sheet'!H8</f>
        <v>#DIV/0!</v>
      </c>
      <c r="F31" s="11" t="e">
        <f>'balance-sheet'!I20-'balance-sheet'!I8</f>
        <v>#DIV/0!</v>
      </c>
      <c r="G31" s="11" t="e">
        <f>'balance-sheet'!J20-'balance-sheet'!J8</f>
        <v>#DIV/0!</v>
      </c>
      <c r="H31" s="11" t="e">
        <f>'balance-sheet'!K20-'balance-sheet'!K8</f>
        <v>#DIV/0!</v>
      </c>
    </row>
    <row r="32" spans="1:8">
      <c r="A32" s="25" t="s">
        <v>140</v>
      </c>
      <c r="B32" s="11" t="e">
        <f>B29-B30</f>
        <v>#DIV/0!</v>
      </c>
      <c r="C32" s="11" t="e">
        <f t="shared" ref="C32:H32" si="9">C29-C30</f>
        <v>#DIV/0!</v>
      </c>
      <c r="D32" s="11" t="e">
        <f t="shared" si="9"/>
        <v>#DIV/0!</v>
      </c>
      <c r="E32" s="11" t="e">
        <f t="shared" si="9"/>
        <v>#DIV/0!</v>
      </c>
      <c r="F32" s="11" t="e">
        <f t="shared" si="9"/>
        <v>#DIV/0!</v>
      </c>
      <c r="G32" s="11" t="e">
        <f t="shared" si="9"/>
        <v>#DIV/0!</v>
      </c>
      <c r="H32" s="11" t="e">
        <f t="shared" si="9"/>
        <v>#DIV/0!</v>
      </c>
    </row>
    <row r="33" spans="1:8">
      <c r="A33" s="25" t="s">
        <v>141</v>
      </c>
      <c r="B33" s="11" t="e">
        <f>B29-B31</f>
        <v>#DIV/0!</v>
      </c>
      <c r="C33" s="11" t="e">
        <f t="shared" ref="C33:H33" si="10">C29-C31</f>
        <v>#DIV/0!</v>
      </c>
      <c r="D33" s="11" t="e">
        <f t="shared" si="10"/>
        <v>#DIV/0!</v>
      </c>
      <c r="E33" s="11" t="e">
        <f t="shared" si="10"/>
        <v>#DIV/0!</v>
      </c>
      <c r="F33" s="11" t="e">
        <f t="shared" si="10"/>
        <v>#DIV/0!</v>
      </c>
      <c r="G33" s="11" t="e">
        <f t="shared" si="10"/>
        <v>#DIV/0!</v>
      </c>
      <c r="H33" s="11" t="e">
        <f t="shared" si="10"/>
        <v>#DIV/0!</v>
      </c>
    </row>
    <row r="34" spans="1:8">
      <c r="A34" s="25" t="s">
        <v>142</v>
      </c>
      <c r="B34" s="11" t="e">
        <f>B33</f>
        <v>#DIV/0!</v>
      </c>
      <c r="C34" s="11" t="e">
        <f t="shared" ref="C34:H34" si="11">C33</f>
        <v>#DIV/0!</v>
      </c>
      <c r="D34" s="11" t="e">
        <f t="shared" si="11"/>
        <v>#DIV/0!</v>
      </c>
      <c r="E34" s="11" t="e">
        <f t="shared" si="11"/>
        <v>#DIV/0!</v>
      </c>
      <c r="F34" s="11" t="e">
        <f t="shared" si="11"/>
        <v>#DIV/0!</v>
      </c>
      <c r="G34" s="11" t="e">
        <f t="shared" si="11"/>
        <v>#DIV/0!</v>
      </c>
      <c r="H34" s="11" t="e">
        <f t="shared" si="11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H81"/>
  <sheetViews>
    <sheetView topLeftCell="A37" workbookViewId="0">
      <selection activeCell="C1" sqref="C1"/>
    </sheetView>
  </sheetViews>
  <sheetFormatPr defaultColWidth="9.140625" defaultRowHeight="15"/>
  <cols>
    <col min="1" max="1" width="33.28515625" style="9" customWidth="1"/>
    <col min="2" max="8" width="13.28515625" style="9" customWidth="1"/>
    <col min="9" max="16384" width="9.140625" style="9"/>
  </cols>
  <sheetData>
    <row r="3" spans="1:8">
      <c r="A3" s="9" t="s">
        <v>22</v>
      </c>
      <c r="B3" s="9" t="s">
        <v>51</v>
      </c>
      <c r="C3" s="9" t="s">
        <v>52</v>
      </c>
      <c r="D3" s="9" t="s">
        <v>53</v>
      </c>
      <c r="E3" s="9" t="s">
        <v>54</v>
      </c>
      <c r="F3" s="9" t="s">
        <v>55</v>
      </c>
      <c r="G3" s="9" t="s">
        <v>56</v>
      </c>
      <c r="H3" s="9" t="s">
        <v>57</v>
      </c>
    </row>
    <row r="5" spans="1:8">
      <c r="A5" s="17" t="s">
        <v>100</v>
      </c>
    </row>
    <row r="6" spans="1:8">
      <c r="A6" s="17" t="s">
        <v>93</v>
      </c>
    </row>
    <row r="7" spans="1:8">
      <c r="A7" s="9" t="s">
        <v>82</v>
      </c>
      <c r="B7" s="15">
        <f>'Assumption sheet'!B138</f>
        <v>0</v>
      </c>
      <c r="C7" s="15">
        <f>B10</f>
        <v>0</v>
      </c>
      <c r="D7" s="15">
        <f t="shared" ref="D7:H7" si="0">C10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</row>
    <row r="8" spans="1:8">
      <c r="A8" s="9" t="s">
        <v>96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</row>
    <row r="9" spans="1:8">
      <c r="A9" s="9" t="s">
        <v>97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</row>
    <row r="10" spans="1:8">
      <c r="A10" s="9" t="s">
        <v>84</v>
      </c>
      <c r="B10" s="15">
        <f>B7+B8-B9</f>
        <v>0</v>
      </c>
      <c r="C10" s="15">
        <f t="shared" ref="C10:H10" si="1">C7+C8-C9</f>
        <v>0</v>
      </c>
      <c r="D10" s="15">
        <f t="shared" si="1"/>
        <v>0</v>
      </c>
      <c r="E10" s="15">
        <f t="shared" si="1"/>
        <v>0</v>
      </c>
      <c r="F10" s="15">
        <f t="shared" si="1"/>
        <v>0</v>
      </c>
      <c r="G10" s="15">
        <f t="shared" si="1"/>
        <v>0</v>
      </c>
      <c r="H10" s="15">
        <f t="shared" si="1"/>
        <v>0</v>
      </c>
    </row>
    <row r="11" spans="1:8">
      <c r="B11" s="15"/>
      <c r="C11" s="15"/>
      <c r="D11" s="15"/>
      <c r="E11" s="15"/>
      <c r="F11" s="15"/>
      <c r="G11" s="15"/>
      <c r="H11" s="15"/>
    </row>
    <row r="12" spans="1:8">
      <c r="A12" s="17" t="s">
        <v>98</v>
      </c>
      <c r="B12" s="15"/>
      <c r="C12" s="15"/>
      <c r="D12" s="15"/>
      <c r="E12" s="15"/>
      <c r="F12" s="15"/>
      <c r="G12" s="15"/>
      <c r="H12" s="15"/>
    </row>
    <row r="13" spans="1:8">
      <c r="A13" s="9" t="s">
        <v>82</v>
      </c>
      <c r="B13" s="15">
        <f>'Assumption sheet'!B139</f>
        <v>0</v>
      </c>
      <c r="C13" s="15">
        <f>B16</f>
        <v>0</v>
      </c>
      <c r="D13" s="15">
        <f t="shared" ref="D13:H13" si="2">C16</f>
        <v>0</v>
      </c>
      <c r="E13" s="15">
        <f t="shared" si="2"/>
        <v>0</v>
      </c>
      <c r="F13" s="15">
        <f t="shared" si="2"/>
        <v>0</v>
      </c>
      <c r="G13" s="15">
        <f t="shared" si="2"/>
        <v>0</v>
      </c>
      <c r="H13" s="15">
        <f t="shared" si="2"/>
        <v>0</v>
      </c>
    </row>
    <row r="14" spans="1:8">
      <c r="A14" s="9" t="s">
        <v>96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</row>
    <row r="15" spans="1:8">
      <c r="A15" s="9" t="s">
        <v>97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</row>
    <row r="16" spans="1:8">
      <c r="A16" s="9" t="s">
        <v>84</v>
      </c>
      <c r="B16" s="15">
        <f>B13+B14-B15</f>
        <v>0</v>
      </c>
      <c r="C16" s="15">
        <f t="shared" ref="C16:H16" si="3">C13+C14-C15</f>
        <v>0</v>
      </c>
      <c r="D16" s="15">
        <f t="shared" si="3"/>
        <v>0</v>
      </c>
      <c r="E16" s="15">
        <f t="shared" si="3"/>
        <v>0</v>
      </c>
      <c r="F16" s="15">
        <f t="shared" si="3"/>
        <v>0</v>
      </c>
      <c r="G16" s="15">
        <f t="shared" si="3"/>
        <v>0</v>
      </c>
      <c r="H16" s="15">
        <f t="shared" si="3"/>
        <v>0</v>
      </c>
    </row>
    <row r="17" spans="1:8">
      <c r="B17" s="15"/>
      <c r="C17" s="15"/>
      <c r="D17" s="15"/>
      <c r="E17" s="15"/>
      <c r="F17" s="15"/>
      <c r="G17" s="15"/>
      <c r="H17" s="15"/>
    </row>
    <row r="18" spans="1:8">
      <c r="A18" s="17" t="s">
        <v>99</v>
      </c>
      <c r="B18" s="15"/>
      <c r="C18" s="15"/>
      <c r="D18" s="15"/>
      <c r="E18" s="15"/>
      <c r="F18" s="15"/>
      <c r="G18" s="15"/>
      <c r="H18" s="15"/>
    </row>
    <row r="19" spans="1:8">
      <c r="B19" s="15"/>
      <c r="C19" s="15"/>
      <c r="D19" s="15"/>
      <c r="E19" s="15"/>
      <c r="F19" s="15"/>
      <c r="G19" s="15"/>
      <c r="H19" s="15"/>
    </row>
    <row r="20" spans="1:8">
      <c r="A20" s="9" t="s">
        <v>82</v>
      </c>
      <c r="B20" s="15">
        <f>'Assumption sheet'!B140</f>
        <v>0</v>
      </c>
      <c r="C20" s="15">
        <f>B23</f>
        <v>0</v>
      </c>
      <c r="D20" s="15">
        <f t="shared" ref="D20:H20" si="4">C23</f>
        <v>0</v>
      </c>
      <c r="E20" s="15">
        <f t="shared" si="4"/>
        <v>0</v>
      </c>
      <c r="F20" s="15">
        <f t="shared" si="4"/>
        <v>0</v>
      </c>
      <c r="G20" s="15">
        <f t="shared" si="4"/>
        <v>0</v>
      </c>
      <c r="H20" s="15">
        <f t="shared" si="4"/>
        <v>0</v>
      </c>
    </row>
    <row r="21" spans="1:8">
      <c r="A21" s="9" t="s">
        <v>96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</row>
    <row r="22" spans="1:8">
      <c r="A22" s="9" t="s">
        <v>97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</row>
    <row r="23" spans="1:8">
      <c r="A23" s="9" t="s">
        <v>84</v>
      </c>
      <c r="B23" s="15">
        <f>B20+B21-B22</f>
        <v>0</v>
      </c>
      <c r="C23" s="15">
        <f t="shared" ref="C23:H23" si="5">C20+C21-C22</f>
        <v>0</v>
      </c>
      <c r="D23" s="15">
        <f t="shared" si="5"/>
        <v>0</v>
      </c>
      <c r="E23" s="15">
        <f t="shared" si="5"/>
        <v>0</v>
      </c>
      <c r="F23" s="15">
        <f t="shared" si="5"/>
        <v>0</v>
      </c>
      <c r="G23" s="15">
        <f t="shared" si="5"/>
        <v>0</v>
      </c>
      <c r="H23" s="15">
        <f t="shared" si="5"/>
        <v>0</v>
      </c>
    </row>
    <row r="24" spans="1:8">
      <c r="B24" s="15"/>
      <c r="C24" s="15"/>
      <c r="D24" s="15"/>
      <c r="E24" s="15"/>
      <c r="F24" s="15"/>
      <c r="G24" s="15"/>
      <c r="H24" s="15"/>
    </row>
    <row r="25" spans="1:8">
      <c r="A25" s="9" t="s">
        <v>104</v>
      </c>
      <c r="B25" s="15"/>
      <c r="C25" s="15"/>
      <c r="D25" s="15"/>
      <c r="E25" s="15"/>
      <c r="F25" s="15"/>
      <c r="G25" s="15"/>
      <c r="H25" s="15"/>
    </row>
    <row r="26" spans="1:8">
      <c r="A26" s="9" t="s">
        <v>82</v>
      </c>
      <c r="B26" s="15">
        <f>B7+B13+B20</f>
        <v>0</v>
      </c>
      <c r="C26" s="15">
        <f t="shared" ref="C26:H26" si="6">C7+C13+C20</f>
        <v>0</v>
      </c>
      <c r="D26" s="15">
        <f t="shared" si="6"/>
        <v>0</v>
      </c>
      <c r="E26" s="15">
        <f t="shared" si="6"/>
        <v>0</v>
      </c>
      <c r="F26" s="15">
        <f t="shared" si="6"/>
        <v>0</v>
      </c>
      <c r="G26" s="15">
        <f t="shared" si="6"/>
        <v>0</v>
      </c>
      <c r="H26" s="15">
        <f t="shared" si="6"/>
        <v>0</v>
      </c>
    </row>
    <row r="27" spans="1:8">
      <c r="A27" s="9" t="s">
        <v>96</v>
      </c>
      <c r="B27" s="15">
        <f t="shared" ref="B27:H29" si="7">B8+B14+B21</f>
        <v>0</v>
      </c>
      <c r="C27" s="15">
        <f t="shared" si="7"/>
        <v>0</v>
      </c>
      <c r="D27" s="15">
        <f t="shared" si="7"/>
        <v>0</v>
      </c>
      <c r="E27" s="15">
        <f t="shared" si="7"/>
        <v>0</v>
      </c>
      <c r="F27" s="15">
        <f t="shared" si="7"/>
        <v>0</v>
      </c>
      <c r="G27" s="15">
        <f t="shared" si="7"/>
        <v>0</v>
      </c>
      <c r="H27" s="15">
        <f t="shared" si="7"/>
        <v>0</v>
      </c>
    </row>
    <row r="28" spans="1:8">
      <c r="A28" s="9" t="s">
        <v>97</v>
      </c>
      <c r="B28" s="15">
        <f t="shared" si="7"/>
        <v>0</v>
      </c>
      <c r="C28" s="15">
        <f t="shared" si="7"/>
        <v>0</v>
      </c>
      <c r="D28" s="15">
        <f t="shared" si="7"/>
        <v>0</v>
      </c>
      <c r="E28" s="15">
        <f t="shared" si="7"/>
        <v>0</v>
      </c>
      <c r="F28" s="15">
        <f t="shared" si="7"/>
        <v>0</v>
      </c>
      <c r="G28" s="15">
        <f t="shared" si="7"/>
        <v>0</v>
      </c>
      <c r="H28" s="15">
        <f t="shared" si="7"/>
        <v>0</v>
      </c>
    </row>
    <row r="29" spans="1:8">
      <c r="A29" s="9" t="s">
        <v>84</v>
      </c>
      <c r="B29" s="15">
        <f t="shared" si="7"/>
        <v>0</v>
      </c>
      <c r="C29" s="15">
        <f t="shared" si="7"/>
        <v>0</v>
      </c>
      <c r="D29" s="15">
        <f t="shared" si="7"/>
        <v>0</v>
      </c>
      <c r="E29" s="15">
        <f t="shared" si="7"/>
        <v>0</v>
      </c>
      <c r="F29" s="15">
        <f t="shared" si="7"/>
        <v>0</v>
      </c>
      <c r="G29" s="15">
        <f t="shared" si="7"/>
        <v>0</v>
      </c>
      <c r="H29" s="15">
        <f t="shared" si="7"/>
        <v>0</v>
      </c>
    </row>
    <row r="30" spans="1:8">
      <c r="B30" s="15"/>
      <c r="C30" s="15"/>
      <c r="D30" s="15"/>
      <c r="E30" s="15"/>
      <c r="F30" s="15"/>
      <c r="G30" s="15"/>
      <c r="H30" s="15"/>
    </row>
    <row r="31" spans="1:8">
      <c r="A31" s="17" t="s">
        <v>101</v>
      </c>
      <c r="B31" s="15"/>
      <c r="C31" s="15"/>
      <c r="D31" s="15"/>
      <c r="E31" s="15"/>
      <c r="F31" s="15"/>
      <c r="G31" s="15"/>
      <c r="H31" s="15"/>
    </row>
    <row r="32" spans="1:8">
      <c r="A32" s="17" t="s">
        <v>93</v>
      </c>
      <c r="B32" s="15"/>
      <c r="C32" s="15"/>
      <c r="D32" s="15"/>
      <c r="E32" s="15"/>
      <c r="F32" s="15"/>
      <c r="G32" s="15"/>
      <c r="H32" s="15"/>
    </row>
    <row r="33" spans="1:8">
      <c r="A33" s="9" t="s">
        <v>82</v>
      </c>
      <c r="B33" s="15">
        <v>0</v>
      </c>
      <c r="C33" s="15">
        <f>B36</f>
        <v>0</v>
      </c>
      <c r="D33" s="15">
        <f t="shared" ref="D33:H33" si="8">C36</f>
        <v>0</v>
      </c>
      <c r="E33" s="15">
        <f t="shared" si="8"/>
        <v>0</v>
      </c>
      <c r="F33" s="15">
        <f t="shared" si="8"/>
        <v>0</v>
      </c>
      <c r="G33" s="15">
        <f t="shared" si="8"/>
        <v>0</v>
      </c>
      <c r="H33" s="15">
        <f t="shared" si="8"/>
        <v>0</v>
      </c>
    </row>
    <row r="34" spans="1:8">
      <c r="A34" s="9" t="s">
        <v>102</v>
      </c>
      <c r="B34" s="15">
        <f>(B10-B33-B35)*'Assumption sheet'!$B$131</f>
        <v>0</v>
      </c>
      <c r="C34" s="15">
        <f>(C10-C33-C35)*'Assumption sheet'!$B$131</f>
        <v>0</v>
      </c>
      <c r="D34" s="15">
        <f>(D10-D33-D35)*'Assumption sheet'!$B$131</f>
        <v>0</v>
      </c>
      <c r="E34" s="15">
        <f>(E10-E33-E35)*'Assumption sheet'!$B$131</f>
        <v>0</v>
      </c>
      <c r="F34" s="15">
        <f>(F10-F33-F35)*'Assumption sheet'!$B$131</f>
        <v>0</v>
      </c>
      <c r="G34" s="15">
        <f>(G10-G33-G35)*'Assumption sheet'!$B$131</f>
        <v>0</v>
      </c>
      <c r="H34" s="15">
        <f>(H10-H33-H35)*'Assumption sheet'!$B$131</f>
        <v>0</v>
      </c>
    </row>
    <row r="35" spans="1:8">
      <c r="A35" s="9" t="s">
        <v>103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</row>
    <row r="36" spans="1:8">
      <c r="A36" s="9" t="s">
        <v>84</v>
      </c>
      <c r="B36" s="15">
        <f>B33+B34-B35</f>
        <v>0</v>
      </c>
      <c r="C36" s="15">
        <f t="shared" ref="C36:H36" si="9">C33+C34-C35</f>
        <v>0</v>
      </c>
      <c r="D36" s="15">
        <f t="shared" si="9"/>
        <v>0</v>
      </c>
      <c r="E36" s="15">
        <f t="shared" si="9"/>
        <v>0</v>
      </c>
      <c r="F36" s="15">
        <f t="shared" si="9"/>
        <v>0</v>
      </c>
      <c r="G36" s="15">
        <f t="shared" si="9"/>
        <v>0</v>
      </c>
      <c r="H36" s="15">
        <f t="shared" si="9"/>
        <v>0</v>
      </c>
    </row>
    <row r="37" spans="1:8">
      <c r="B37" s="15"/>
      <c r="C37" s="15"/>
      <c r="D37" s="15"/>
      <c r="E37" s="15"/>
      <c r="F37" s="15"/>
      <c r="G37" s="15"/>
      <c r="H37" s="15"/>
    </row>
    <row r="38" spans="1:8">
      <c r="A38" s="17" t="s">
        <v>98</v>
      </c>
      <c r="B38" s="15"/>
      <c r="C38" s="15"/>
      <c r="D38" s="15"/>
      <c r="E38" s="15"/>
      <c r="F38" s="15"/>
      <c r="G38" s="15"/>
      <c r="H38" s="15"/>
    </row>
    <row r="39" spans="1:8">
      <c r="A39" s="9" t="s">
        <v>82</v>
      </c>
      <c r="B39" s="15">
        <v>0</v>
      </c>
      <c r="C39" s="15">
        <f>B42</f>
        <v>0</v>
      </c>
      <c r="D39" s="15">
        <f t="shared" ref="D39:H39" si="10">C42</f>
        <v>0</v>
      </c>
      <c r="E39" s="15">
        <f t="shared" si="10"/>
        <v>0</v>
      </c>
      <c r="F39" s="15">
        <f t="shared" si="10"/>
        <v>0</v>
      </c>
      <c r="G39" s="15">
        <f t="shared" si="10"/>
        <v>0</v>
      </c>
      <c r="H39" s="15">
        <f t="shared" si="10"/>
        <v>0</v>
      </c>
    </row>
    <row r="40" spans="1:8">
      <c r="A40" s="9" t="s">
        <v>102</v>
      </c>
      <c r="B40" s="15">
        <f>(B16-B39-B41)*'Assumption sheet'!$B$132</f>
        <v>0</v>
      </c>
      <c r="C40" s="15">
        <f>(C16-C39-C41)*'Assumption sheet'!$B$132</f>
        <v>0</v>
      </c>
      <c r="D40" s="15">
        <f>(D16-D39-D41)*'Assumption sheet'!$B$132</f>
        <v>0</v>
      </c>
      <c r="E40" s="15">
        <f>(E16-E39-E41)*'Assumption sheet'!$B$132</f>
        <v>0</v>
      </c>
      <c r="F40" s="15">
        <f>(F16-F39-F41)*'Assumption sheet'!$B$132</f>
        <v>0</v>
      </c>
      <c r="G40" s="15">
        <f>(G16-G39-G41)*'Assumption sheet'!$B$132</f>
        <v>0</v>
      </c>
      <c r="H40" s="15">
        <f>(H16-H39-H41)*'Assumption sheet'!$B$132</f>
        <v>0</v>
      </c>
    </row>
    <row r="41" spans="1:8">
      <c r="A41" s="9" t="s">
        <v>103</v>
      </c>
      <c r="B41" s="15">
        <v>0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</row>
    <row r="42" spans="1:8">
      <c r="A42" s="9" t="s">
        <v>84</v>
      </c>
      <c r="B42" s="15">
        <f>B39+B40-B41</f>
        <v>0</v>
      </c>
      <c r="C42" s="15">
        <f t="shared" ref="C42:H42" si="11">C39+C40-C41</f>
        <v>0</v>
      </c>
      <c r="D42" s="15">
        <f t="shared" si="11"/>
        <v>0</v>
      </c>
      <c r="E42" s="15">
        <f t="shared" si="11"/>
        <v>0</v>
      </c>
      <c r="F42" s="15">
        <f t="shared" si="11"/>
        <v>0</v>
      </c>
      <c r="G42" s="15">
        <f t="shared" si="11"/>
        <v>0</v>
      </c>
      <c r="H42" s="15">
        <f t="shared" si="11"/>
        <v>0</v>
      </c>
    </row>
    <row r="43" spans="1:8">
      <c r="B43" s="15"/>
      <c r="C43" s="15"/>
      <c r="D43" s="15"/>
      <c r="E43" s="15"/>
      <c r="F43" s="15"/>
      <c r="G43" s="15"/>
      <c r="H43" s="15"/>
    </row>
    <row r="44" spans="1:8">
      <c r="A44" s="17" t="s">
        <v>99</v>
      </c>
      <c r="B44" s="15"/>
      <c r="C44" s="15"/>
      <c r="D44" s="15"/>
      <c r="E44" s="15"/>
      <c r="F44" s="15"/>
      <c r="G44" s="15"/>
      <c r="H44" s="15"/>
    </row>
    <row r="45" spans="1:8">
      <c r="A45" s="9" t="s">
        <v>82</v>
      </c>
      <c r="B45" s="15">
        <v>0</v>
      </c>
      <c r="C45" s="15">
        <f>B48</f>
        <v>0</v>
      </c>
      <c r="D45" s="15">
        <f t="shared" ref="D45:H45" si="12">C48</f>
        <v>0</v>
      </c>
      <c r="E45" s="15">
        <f t="shared" si="12"/>
        <v>0</v>
      </c>
      <c r="F45" s="15">
        <f t="shared" si="12"/>
        <v>0</v>
      </c>
      <c r="G45" s="15">
        <f t="shared" si="12"/>
        <v>0</v>
      </c>
      <c r="H45" s="15">
        <f t="shared" si="12"/>
        <v>0</v>
      </c>
    </row>
    <row r="46" spans="1:8">
      <c r="A46" s="9" t="s">
        <v>102</v>
      </c>
      <c r="B46" s="15">
        <f>(B23-B45-B47)*'Assumption sheet'!$B$133</f>
        <v>0</v>
      </c>
      <c r="C46" s="15">
        <f>(C23-C45-C47)*'Assumption sheet'!$B$133</f>
        <v>0</v>
      </c>
      <c r="D46" s="15">
        <f>(D23-D45-D47)*'Assumption sheet'!$B$133</f>
        <v>0</v>
      </c>
      <c r="E46" s="15">
        <f>(E23-E45-E47)*'Assumption sheet'!$B$133</f>
        <v>0</v>
      </c>
      <c r="F46" s="15">
        <f>(F23-F45-F47)*'Assumption sheet'!$B$133</f>
        <v>0</v>
      </c>
      <c r="G46" s="15">
        <f>(G23-G45-G47)*'Assumption sheet'!$B$133</f>
        <v>0</v>
      </c>
      <c r="H46" s="15">
        <f>(H23-H45-H47)*'Assumption sheet'!$B$133</f>
        <v>0</v>
      </c>
    </row>
    <row r="47" spans="1:8">
      <c r="A47" s="9" t="s">
        <v>103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</row>
    <row r="48" spans="1:8">
      <c r="A48" s="9" t="s">
        <v>84</v>
      </c>
      <c r="B48" s="15">
        <f>B45+B46-B47</f>
        <v>0</v>
      </c>
      <c r="C48" s="15">
        <f t="shared" ref="C48:H48" si="13">C45+C46-C47</f>
        <v>0</v>
      </c>
      <c r="D48" s="15">
        <f t="shared" si="13"/>
        <v>0</v>
      </c>
      <c r="E48" s="15">
        <f t="shared" si="13"/>
        <v>0</v>
      </c>
      <c r="F48" s="15">
        <f t="shared" si="13"/>
        <v>0</v>
      </c>
      <c r="G48" s="15">
        <f t="shared" si="13"/>
        <v>0</v>
      </c>
      <c r="H48" s="15">
        <f t="shared" si="13"/>
        <v>0</v>
      </c>
    </row>
    <row r="49" spans="1:8">
      <c r="B49" s="15"/>
      <c r="C49" s="15"/>
      <c r="D49" s="15"/>
      <c r="E49" s="15"/>
      <c r="F49" s="15"/>
      <c r="G49" s="15"/>
      <c r="H49" s="15"/>
    </row>
    <row r="50" spans="1:8">
      <c r="A50" s="17" t="s">
        <v>106</v>
      </c>
      <c r="B50" s="15"/>
      <c r="C50" s="15"/>
      <c r="D50" s="15"/>
      <c r="E50" s="15"/>
      <c r="F50" s="15"/>
      <c r="G50" s="15"/>
      <c r="H50" s="15"/>
    </row>
    <row r="51" spans="1:8">
      <c r="A51" s="9" t="s">
        <v>82</v>
      </c>
      <c r="B51" s="15">
        <f>B33+B39+B45</f>
        <v>0</v>
      </c>
      <c r="C51" s="15">
        <f t="shared" ref="C51:H51" si="14">C33+C39+C45</f>
        <v>0</v>
      </c>
      <c r="D51" s="15">
        <f t="shared" si="14"/>
        <v>0</v>
      </c>
      <c r="E51" s="15">
        <f t="shared" si="14"/>
        <v>0</v>
      </c>
      <c r="F51" s="15">
        <f t="shared" si="14"/>
        <v>0</v>
      </c>
      <c r="G51" s="15">
        <f t="shared" si="14"/>
        <v>0</v>
      </c>
      <c r="H51" s="15">
        <f t="shared" si="14"/>
        <v>0</v>
      </c>
    </row>
    <row r="52" spans="1:8">
      <c r="A52" s="9" t="s">
        <v>102</v>
      </c>
      <c r="B52" s="15">
        <f t="shared" ref="B52:H52" si="15">B34+B40+B46</f>
        <v>0</v>
      </c>
      <c r="C52" s="15">
        <f t="shared" si="15"/>
        <v>0</v>
      </c>
      <c r="D52" s="15">
        <f t="shared" si="15"/>
        <v>0</v>
      </c>
      <c r="E52" s="15">
        <f t="shared" si="15"/>
        <v>0</v>
      </c>
      <c r="F52" s="15">
        <f t="shared" si="15"/>
        <v>0</v>
      </c>
      <c r="G52" s="15">
        <f t="shared" si="15"/>
        <v>0</v>
      </c>
      <c r="H52" s="15">
        <f t="shared" si="15"/>
        <v>0</v>
      </c>
    </row>
    <row r="53" spans="1:8">
      <c r="A53" s="9" t="s">
        <v>103</v>
      </c>
      <c r="B53" s="15">
        <f t="shared" ref="B53:H53" si="16">B35+B41+B47</f>
        <v>0</v>
      </c>
      <c r="C53" s="15">
        <f t="shared" si="16"/>
        <v>0</v>
      </c>
      <c r="D53" s="15">
        <f t="shared" si="16"/>
        <v>0</v>
      </c>
      <c r="E53" s="15">
        <f t="shared" si="16"/>
        <v>0</v>
      </c>
      <c r="F53" s="15">
        <f t="shared" si="16"/>
        <v>0</v>
      </c>
      <c r="G53" s="15">
        <f t="shared" si="16"/>
        <v>0</v>
      </c>
      <c r="H53" s="15">
        <f t="shared" si="16"/>
        <v>0</v>
      </c>
    </row>
    <row r="54" spans="1:8">
      <c r="A54" s="9" t="s">
        <v>84</v>
      </c>
      <c r="B54" s="15">
        <f t="shared" ref="B54:H54" si="17">B36+B42+B48</f>
        <v>0</v>
      </c>
      <c r="C54" s="15">
        <f t="shared" si="17"/>
        <v>0</v>
      </c>
      <c r="D54" s="15">
        <f t="shared" si="17"/>
        <v>0</v>
      </c>
      <c r="E54" s="15">
        <f t="shared" si="17"/>
        <v>0</v>
      </c>
      <c r="F54" s="15">
        <f t="shared" si="17"/>
        <v>0</v>
      </c>
      <c r="G54" s="15">
        <f t="shared" si="17"/>
        <v>0</v>
      </c>
      <c r="H54" s="15">
        <f t="shared" si="17"/>
        <v>0</v>
      </c>
    </row>
    <row r="55" spans="1:8">
      <c r="B55" s="15"/>
      <c r="C55" s="15"/>
      <c r="D55" s="15"/>
      <c r="E55" s="15"/>
      <c r="F55" s="15"/>
      <c r="G55" s="15"/>
      <c r="H55" s="15"/>
    </row>
    <row r="56" spans="1:8">
      <c r="B56" s="15"/>
      <c r="C56" s="15"/>
      <c r="D56" s="15"/>
      <c r="E56" s="15"/>
      <c r="F56" s="15"/>
      <c r="G56" s="15"/>
      <c r="H56" s="15"/>
    </row>
    <row r="57" spans="1:8">
      <c r="A57" s="16" t="s">
        <v>105</v>
      </c>
      <c r="B57" s="15">
        <f>B29-B54</f>
        <v>0</v>
      </c>
      <c r="C57" s="15">
        <f t="shared" ref="C57:H57" si="18">C29-C54</f>
        <v>0</v>
      </c>
      <c r="D57" s="15">
        <f t="shared" si="18"/>
        <v>0</v>
      </c>
      <c r="E57" s="15">
        <f t="shared" si="18"/>
        <v>0</v>
      </c>
      <c r="F57" s="15">
        <f t="shared" si="18"/>
        <v>0</v>
      </c>
      <c r="G57" s="15">
        <f t="shared" si="18"/>
        <v>0</v>
      </c>
      <c r="H57" s="15">
        <f t="shared" si="18"/>
        <v>0</v>
      </c>
    </row>
    <row r="58" spans="1:8">
      <c r="B58" s="15"/>
      <c r="C58" s="15"/>
      <c r="D58" s="15"/>
      <c r="E58" s="15"/>
      <c r="F58" s="15"/>
      <c r="G58" s="15"/>
      <c r="H58" s="15"/>
    </row>
    <row r="59" spans="1:8">
      <c r="B59" s="15"/>
      <c r="C59" s="15"/>
      <c r="D59" s="15"/>
      <c r="E59" s="15"/>
      <c r="F59" s="15"/>
      <c r="G59" s="15"/>
      <c r="H59" s="15"/>
    </row>
    <row r="60" spans="1:8">
      <c r="B60" s="15"/>
      <c r="C60" s="15"/>
      <c r="D60" s="15"/>
      <c r="E60" s="15"/>
      <c r="F60" s="15"/>
      <c r="G60" s="15"/>
      <c r="H60" s="15"/>
    </row>
    <row r="61" spans="1:8">
      <c r="B61" s="15"/>
      <c r="C61" s="15"/>
      <c r="D61" s="15"/>
      <c r="E61" s="15"/>
      <c r="F61" s="15"/>
      <c r="G61" s="15"/>
      <c r="H61" s="15"/>
    </row>
    <row r="62" spans="1:8">
      <c r="B62" s="15"/>
      <c r="C62" s="15"/>
      <c r="D62" s="15"/>
      <c r="E62" s="15"/>
      <c r="F62" s="15"/>
      <c r="G62" s="15"/>
      <c r="H62" s="15"/>
    </row>
    <row r="63" spans="1:8">
      <c r="B63" s="15"/>
      <c r="C63" s="15"/>
      <c r="D63" s="15"/>
      <c r="E63" s="15"/>
      <c r="F63" s="15"/>
      <c r="G63" s="15"/>
      <c r="H63" s="15"/>
    </row>
    <row r="64" spans="1:8">
      <c r="B64" s="15"/>
      <c r="C64" s="15"/>
      <c r="D64" s="15"/>
      <c r="E64" s="15"/>
      <c r="F64" s="15"/>
      <c r="G64" s="15"/>
      <c r="H64" s="15"/>
    </row>
    <row r="65" spans="2:8">
      <c r="B65" s="15"/>
      <c r="C65" s="15"/>
      <c r="D65" s="15"/>
      <c r="E65" s="15"/>
      <c r="F65" s="15"/>
      <c r="G65" s="15"/>
      <c r="H65" s="15"/>
    </row>
    <row r="66" spans="2:8">
      <c r="B66" s="15"/>
      <c r="C66" s="15"/>
      <c r="D66" s="15"/>
      <c r="E66" s="15"/>
      <c r="F66" s="15"/>
      <c r="G66" s="15"/>
      <c r="H66" s="15"/>
    </row>
    <row r="67" spans="2:8">
      <c r="B67" s="15"/>
      <c r="C67" s="15"/>
      <c r="D67" s="15"/>
      <c r="E67" s="15"/>
      <c r="F67" s="15"/>
      <c r="G67" s="15"/>
      <c r="H67" s="15"/>
    </row>
    <row r="68" spans="2:8">
      <c r="B68" s="15"/>
      <c r="C68" s="15"/>
      <c r="D68" s="15"/>
      <c r="E68" s="15"/>
      <c r="F68" s="15"/>
      <c r="G68" s="15"/>
      <c r="H68" s="15"/>
    </row>
    <row r="69" spans="2:8">
      <c r="B69" s="15"/>
      <c r="C69" s="15"/>
      <c r="D69" s="15"/>
      <c r="E69" s="15"/>
      <c r="F69" s="15"/>
      <c r="G69" s="15"/>
      <c r="H69" s="15"/>
    </row>
    <row r="70" spans="2:8">
      <c r="B70" s="15"/>
      <c r="C70" s="15"/>
      <c r="D70" s="15"/>
      <c r="E70" s="15"/>
      <c r="F70" s="15"/>
      <c r="G70" s="15"/>
      <c r="H70" s="15"/>
    </row>
    <row r="71" spans="2:8">
      <c r="B71" s="15"/>
      <c r="C71" s="15"/>
      <c r="D71" s="15"/>
      <c r="E71" s="15"/>
      <c r="F71" s="15"/>
      <c r="G71" s="15"/>
      <c r="H71" s="15"/>
    </row>
    <row r="72" spans="2:8">
      <c r="B72" s="15"/>
      <c r="C72" s="15"/>
      <c r="D72" s="15"/>
      <c r="E72" s="15"/>
      <c r="F72" s="15"/>
      <c r="G72" s="15"/>
      <c r="H72" s="15"/>
    </row>
    <row r="73" spans="2:8">
      <c r="B73" s="15"/>
      <c r="C73" s="15"/>
      <c r="D73" s="15"/>
      <c r="E73" s="15"/>
      <c r="F73" s="15"/>
      <c r="G73" s="15"/>
      <c r="H73" s="15"/>
    </row>
    <row r="74" spans="2:8">
      <c r="B74" s="15"/>
      <c r="C74" s="15"/>
      <c r="D74" s="15"/>
      <c r="E74" s="15"/>
      <c r="F74" s="15"/>
      <c r="G74" s="15"/>
      <c r="H74" s="15"/>
    </row>
    <row r="75" spans="2:8">
      <c r="B75" s="15"/>
      <c r="C75" s="15"/>
      <c r="D75" s="15"/>
      <c r="E75" s="15"/>
      <c r="F75" s="15"/>
      <c r="G75" s="15"/>
      <c r="H75" s="15"/>
    </row>
    <row r="76" spans="2:8">
      <c r="B76" s="15"/>
      <c r="C76" s="15"/>
      <c r="D76" s="15"/>
      <c r="E76" s="15"/>
      <c r="F76" s="15"/>
      <c r="G76" s="15"/>
      <c r="H76" s="15"/>
    </row>
    <row r="77" spans="2:8">
      <c r="B77" s="15"/>
      <c r="C77" s="15"/>
      <c r="D77" s="15"/>
      <c r="E77" s="15"/>
      <c r="F77" s="15"/>
      <c r="G77" s="15"/>
      <c r="H77" s="15"/>
    </row>
    <row r="78" spans="2:8">
      <c r="B78" s="15"/>
      <c r="C78" s="15"/>
      <c r="D78" s="15"/>
      <c r="E78" s="15"/>
      <c r="F78" s="15"/>
      <c r="G78" s="15"/>
      <c r="H78" s="15"/>
    </row>
    <row r="79" spans="2:8">
      <c r="B79" s="15"/>
      <c r="C79" s="15"/>
      <c r="D79" s="15"/>
      <c r="E79" s="15"/>
      <c r="F79" s="15"/>
      <c r="G79" s="15"/>
      <c r="H79" s="15"/>
    </row>
    <row r="80" spans="2:8">
      <c r="B80" s="15"/>
      <c r="C80" s="15"/>
      <c r="D80" s="15"/>
      <c r="E80" s="15"/>
      <c r="F80" s="15"/>
      <c r="G80" s="15"/>
      <c r="H80" s="15"/>
    </row>
    <row r="81" spans="2:8">
      <c r="B81" s="15"/>
      <c r="C81" s="15"/>
      <c r="D81" s="15"/>
      <c r="E81" s="15"/>
      <c r="F81" s="15"/>
      <c r="G81" s="15"/>
      <c r="H81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K38"/>
  <sheetViews>
    <sheetView workbookViewId="0">
      <selection activeCell="B22" sqref="B22"/>
    </sheetView>
  </sheetViews>
  <sheetFormatPr defaultColWidth="9.140625" defaultRowHeight="15"/>
  <cols>
    <col min="1" max="1" width="31.140625" style="9" customWidth="1"/>
    <col min="2" max="11" width="12.7109375" style="9" customWidth="1"/>
    <col min="12" max="16384" width="9.140625" style="9"/>
  </cols>
  <sheetData>
    <row r="3" spans="1:11">
      <c r="A3" s="26" t="s">
        <v>22</v>
      </c>
      <c r="B3" s="1" t="s">
        <v>15</v>
      </c>
      <c r="C3" s="1" t="s">
        <v>16</v>
      </c>
      <c r="D3" s="1" t="s">
        <v>17</v>
      </c>
      <c r="E3" s="1" t="s">
        <v>51</v>
      </c>
      <c r="F3" s="1" t="s">
        <v>52</v>
      </c>
      <c r="G3" s="1" t="s">
        <v>53</v>
      </c>
      <c r="H3" s="1" t="s">
        <v>54</v>
      </c>
      <c r="I3" s="1" t="s">
        <v>55</v>
      </c>
      <c r="J3" s="1" t="s">
        <v>56</v>
      </c>
      <c r="K3" s="1" t="s">
        <v>57</v>
      </c>
    </row>
    <row r="5" spans="1:11">
      <c r="A5" s="9" t="s">
        <v>166</v>
      </c>
    </row>
    <row r="7" spans="1:11">
      <c r="A7" s="9" t="s">
        <v>167</v>
      </c>
      <c r="E7" s="11" t="e">
        <f>'revenue statement'!B17</f>
        <v>#DIV/0!</v>
      </c>
      <c r="F7" s="11" t="e">
        <f>'revenue statement'!C17</f>
        <v>#DIV/0!</v>
      </c>
      <c r="G7" s="11" t="e">
        <f>'revenue statement'!D17</f>
        <v>#DIV/0!</v>
      </c>
      <c r="H7" s="11" t="e">
        <f>'revenue statement'!E17</f>
        <v>#DIV/0!</v>
      </c>
      <c r="I7" s="11" t="e">
        <f>'revenue statement'!F17</f>
        <v>#DIV/0!</v>
      </c>
      <c r="J7" s="11" t="e">
        <f>'revenue statement'!G17</f>
        <v>#DIV/0!</v>
      </c>
      <c r="K7" s="11" t="e">
        <f>'revenue statement'!H17</f>
        <v>#DIV/0!</v>
      </c>
    </row>
    <row r="8" spans="1:11">
      <c r="A8" s="9" t="s">
        <v>168</v>
      </c>
      <c r="E8" s="11">
        <f>'revenue statement'!B12</f>
        <v>0</v>
      </c>
      <c r="F8" s="11">
        <f>'revenue statement'!C12</f>
        <v>0</v>
      </c>
      <c r="G8" s="11">
        <f>'revenue statement'!D12</f>
        <v>0</v>
      </c>
      <c r="H8" s="11">
        <f>'revenue statement'!E12</f>
        <v>0</v>
      </c>
      <c r="I8" s="11">
        <f>'revenue statement'!F12</f>
        <v>0</v>
      </c>
      <c r="J8" s="11">
        <f>'revenue statement'!G12</f>
        <v>0</v>
      </c>
      <c r="K8" s="11">
        <f>'revenue statement'!H12</f>
        <v>0</v>
      </c>
    </row>
    <row r="9" spans="1:11">
      <c r="A9" s="9" t="s">
        <v>169</v>
      </c>
      <c r="E9" s="11">
        <f>'revenue statement'!B13</f>
        <v>0</v>
      </c>
      <c r="F9" s="11">
        <f>'revenue statement'!C13</f>
        <v>0</v>
      </c>
      <c r="G9" s="11">
        <f>'revenue statement'!D13</f>
        <v>0</v>
      </c>
      <c r="H9" s="11">
        <f>'revenue statement'!E13</f>
        <v>0</v>
      </c>
      <c r="I9" s="11">
        <f>'revenue statement'!F13</f>
        <v>0</v>
      </c>
      <c r="J9" s="11">
        <f>'revenue statement'!G13</f>
        <v>0</v>
      </c>
      <c r="K9" s="11">
        <f>'revenue statement'!H13</f>
        <v>0</v>
      </c>
    </row>
    <row r="10" spans="1:11">
      <c r="A10" s="9" t="s">
        <v>170</v>
      </c>
      <c r="E10" s="11" t="e">
        <f>SUM(E7:E9)</f>
        <v>#DIV/0!</v>
      </c>
      <c r="F10" s="11" t="e">
        <f t="shared" ref="F10:K10" si="0">SUM(F7:F9)</f>
        <v>#DIV/0!</v>
      </c>
      <c r="G10" s="11" t="e">
        <f t="shared" si="0"/>
        <v>#DIV/0!</v>
      </c>
      <c r="H10" s="11" t="e">
        <f t="shared" si="0"/>
        <v>#DIV/0!</v>
      </c>
      <c r="I10" s="11" t="e">
        <f t="shared" si="0"/>
        <v>#DIV/0!</v>
      </c>
      <c r="J10" s="11" t="e">
        <f t="shared" si="0"/>
        <v>#DIV/0!</v>
      </c>
      <c r="K10" s="11" t="e">
        <f t="shared" si="0"/>
        <v>#DIV/0!</v>
      </c>
    </row>
    <row r="12" spans="1:11">
      <c r="A12" s="9" t="s">
        <v>171</v>
      </c>
      <c r="E12" s="11">
        <f>E9</f>
        <v>0</v>
      </c>
      <c r="F12" s="11">
        <f t="shared" ref="F12:K12" si="1">F9</f>
        <v>0</v>
      </c>
      <c r="G12" s="11">
        <f t="shared" si="1"/>
        <v>0</v>
      </c>
      <c r="H12" s="11">
        <f t="shared" si="1"/>
        <v>0</v>
      </c>
      <c r="I12" s="11">
        <f t="shared" si="1"/>
        <v>0</v>
      </c>
      <c r="J12" s="11">
        <f t="shared" si="1"/>
        <v>0</v>
      </c>
      <c r="K12" s="11">
        <f t="shared" si="1"/>
        <v>0</v>
      </c>
    </row>
    <row r="13" spans="1:11">
      <c r="A13" s="9" t="s">
        <v>172</v>
      </c>
      <c r="E13" s="11">
        <f>'Assumption sheet'!B124</f>
        <v>0</v>
      </c>
      <c r="F13" s="11">
        <f>'Assumption sheet'!C124</f>
        <v>0</v>
      </c>
      <c r="G13" s="11">
        <f>'Assumption sheet'!D124</f>
        <v>0</v>
      </c>
      <c r="H13" s="11">
        <f>'Assumption sheet'!E124</f>
        <v>0</v>
      </c>
      <c r="I13" s="11">
        <f>'Assumption sheet'!F124</f>
        <v>0</v>
      </c>
      <c r="J13" s="11">
        <f>'Assumption sheet'!G124</f>
        <v>0</v>
      </c>
      <c r="K13" s="11">
        <f>'Assumption sheet'!H124</f>
        <v>0</v>
      </c>
    </row>
    <row r="14" spans="1:11">
      <c r="A14" s="9" t="s">
        <v>173</v>
      </c>
      <c r="E14" s="11">
        <f>SUM(E12:E13)</f>
        <v>0</v>
      </c>
      <c r="F14" s="11">
        <f t="shared" ref="F14:K14" si="2">SUM(F12:F13)</f>
        <v>0</v>
      </c>
      <c r="G14" s="11">
        <f t="shared" si="2"/>
        <v>0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11">
        <f t="shared" si="2"/>
        <v>0</v>
      </c>
    </row>
    <row r="15" spans="1:11">
      <c r="A15" s="9" t="s">
        <v>166</v>
      </c>
      <c r="E15" s="15" t="e">
        <f>E10/E14</f>
        <v>#DIV/0!</v>
      </c>
      <c r="F15" s="15" t="e">
        <f t="shared" ref="F15:K15" si="3">F10/F14</f>
        <v>#DIV/0!</v>
      </c>
      <c r="G15" s="15" t="e">
        <f t="shared" si="3"/>
        <v>#DIV/0!</v>
      </c>
      <c r="H15" s="15" t="e">
        <f t="shared" si="3"/>
        <v>#DIV/0!</v>
      </c>
      <c r="I15" s="15" t="e">
        <f t="shared" si="3"/>
        <v>#DIV/0!</v>
      </c>
      <c r="J15" s="15" t="e">
        <f t="shared" si="3"/>
        <v>#DIV/0!</v>
      </c>
      <c r="K15" s="15" t="e">
        <f t="shared" si="3"/>
        <v>#DIV/0!</v>
      </c>
    </row>
    <row r="16" spans="1:11">
      <c r="A16" s="9" t="s">
        <v>174</v>
      </c>
      <c r="E16" s="11" t="e">
        <f>AVERAGE(E15:K15)</f>
        <v>#DIV/0!</v>
      </c>
    </row>
    <row r="19" spans="1:11">
      <c r="A19" s="9" t="s">
        <v>176</v>
      </c>
      <c r="B19" s="11">
        <f>'Assumption sheet'!C88*-1</f>
        <v>0</v>
      </c>
      <c r="C19" s="11">
        <f>'Assumption sheet'!D88*-1</f>
        <v>0</v>
      </c>
      <c r="D19" s="11">
        <f>'Assumption sheet'!E88*-1</f>
        <v>0</v>
      </c>
      <c r="E19" s="11" t="e">
        <f>E10</f>
        <v>#DIV/0!</v>
      </c>
      <c r="F19" s="11" t="e">
        <f t="shared" ref="F19:K19" si="4">F10</f>
        <v>#DIV/0!</v>
      </c>
      <c r="G19" s="11" t="e">
        <f t="shared" si="4"/>
        <v>#DIV/0!</v>
      </c>
      <c r="H19" s="11" t="e">
        <f t="shared" si="4"/>
        <v>#DIV/0!</v>
      </c>
      <c r="I19" s="11" t="e">
        <f t="shared" si="4"/>
        <v>#DIV/0!</v>
      </c>
      <c r="J19" s="11" t="e">
        <f t="shared" si="4"/>
        <v>#DIV/0!</v>
      </c>
      <c r="K19" s="11" t="e">
        <f t="shared" si="4"/>
        <v>#DIV/0!</v>
      </c>
    </row>
    <row r="20" spans="1:11">
      <c r="A20" s="9" t="s">
        <v>179</v>
      </c>
      <c r="B20" s="32"/>
      <c r="K20" s="11">
        <f>depreciation!H57</f>
        <v>0</v>
      </c>
    </row>
    <row r="21" spans="1:11">
      <c r="A21" s="9" t="s">
        <v>178</v>
      </c>
      <c r="B21" s="11">
        <f>B19+B20</f>
        <v>0</v>
      </c>
      <c r="C21" s="11">
        <f t="shared" ref="C21:K21" si="5">C19+C20</f>
        <v>0</v>
      </c>
      <c r="D21" s="11">
        <f t="shared" si="5"/>
        <v>0</v>
      </c>
      <c r="E21" s="11" t="e">
        <f t="shared" si="5"/>
        <v>#DIV/0!</v>
      </c>
      <c r="F21" s="11" t="e">
        <f t="shared" si="5"/>
        <v>#DIV/0!</v>
      </c>
      <c r="G21" s="11" t="e">
        <f t="shared" si="5"/>
        <v>#DIV/0!</v>
      </c>
      <c r="H21" s="11" t="e">
        <f t="shared" si="5"/>
        <v>#DIV/0!</v>
      </c>
      <c r="I21" s="11" t="e">
        <f t="shared" si="5"/>
        <v>#DIV/0!</v>
      </c>
      <c r="J21" s="11" t="e">
        <f t="shared" si="5"/>
        <v>#DIV/0!</v>
      </c>
      <c r="K21" s="11" t="e">
        <f t="shared" si="5"/>
        <v>#DIV/0!</v>
      </c>
    </row>
    <row r="22" spans="1:11">
      <c r="A22" s="9" t="s">
        <v>177</v>
      </c>
      <c r="B22" s="24" t="e">
        <f>IRR(B21:K21)</f>
        <v>#VALUE!</v>
      </c>
    </row>
    <row r="24" spans="1:11">
      <c r="A24" s="9" t="s">
        <v>180</v>
      </c>
      <c r="B24" s="11">
        <f>'Assumption sheet'!C90*-1</f>
        <v>0</v>
      </c>
      <c r="C24" s="11">
        <f>'Assumption sheet'!D90*-1</f>
        <v>0</v>
      </c>
      <c r="D24" s="11">
        <f>('Assumption sheet'!E90+'Assumption sheet'!B149)*-1</f>
        <v>0</v>
      </c>
      <c r="E24" s="11" t="e">
        <f>E7+E8</f>
        <v>#DIV/0!</v>
      </c>
      <c r="F24" s="11" t="e">
        <f t="shared" ref="F24:K24" si="6">F7+F8</f>
        <v>#DIV/0!</v>
      </c>
      <c r="G24" s="11" t="e">
        <f t="shared" si="6"/>
        <v>#DIV/0!</v>
      </c>
      <c r="H24" s="11" t="e">
        <f t="shared" si="6"/>
        <v>#DIV/0!</v>
      </c>
      <c r="I24" s="11" t="e">
        <f t="shared" si="6"/>
        <v>#DIV/0!</v>
      </c>
      <c r="J24" s="11" t="e">
        <f t="shared" si="6"/>
        <v>#DIV/0!</v>
      </c>
      <c r="K24" s="11" t="e">
        <f t="shared" si="6"/>
        <v>#DIV/0!</v>
      </c>
    </row>
    <row r="25" spans="1:11">
      <c r="A25" s="9" t="s">
        <v>181</v>
      </c>
      <c r="K25" s="11">
        <f>K20</f>
        <v>0</v>
      </c>
    </row>
    <row r="26" spans="1:11">
      <c r="A26" s="9" t="s">
        <v>182</v>
      </c>
      <c r="B26" s="11">
        <f>B24+B25</f>
        <v>0</v>
      </c>
      <c r="C26" s="11">
        <f t="shared" ref="C26:K26" si="7">C24+C25</f>
        <v>0</v>
      </c>
      <c r="D26" s="11">
        <f t="shared" si="7"/>
        <v>0</v>
      </c>
      <c r="E26" s="11" t="e">
        <f t="shared" si="7"/>
        <v>#DIV/0!</v>
      </c>
      <c r="F26" s="11" t="e">
        <f t="shared" si="7"/>
        <v>#DIV/0!</v>
      </c>
      <c r="G26" s="11" t="e">
        <f t="shared" si="7"/>
        <v>#DIV/0!</v>
      </c>
      <c r="H26" s="11" t="e">
        <f t="shared" si="7"/>
        <v>#DIV/0!</v>
      </c>
      <c r="I26" s="11" t="e">
        <f t="shared" si="7"/>
        <v>#DIV/0!</v>
      </c>
      <c r="J26" s="11" t="e">
        <f t="shared" si="7"/>
        <v>#DIV/0!</v>
      </c>
      <c r="K26" s="11" t="e">
        <f t="shared" si="7"/>
        <v>#DIV/0!</v>
      </c>
    </row>
    <row r="27" spans="1:11">
      <c r="A27" s="9" t="s">
        <v>177</v>
      </c>
      <c r="B27" s="32" t="e">
        <f>IRR(B26:K26)</f>
        <v>#VALUE!</v>
      </c>
    </row>
    <row r="30" spans="1:11">
      <c r="B30" s="33"/>
    </row>
    <row r="31" spans="1:11">
      <c r="A31" s="11"/>
      <c r="B31" s="33"/>
      <c r="C31" s="11"/>
    </row>
    <row r="32" spans="1:11">
      <c r="A32" s="11"/>
      <c r="B32" s="33"/>
      <c r="C32" s="11"/>
      <c r="E32" s="32"/>
      <c r="G32" s="15"/>
    </row>
    <row r="33" spans="1:7">
      <c r="A33" s="11"/>
      <c r="B33" s="24"/>
      <c r="C33" s="11"/>
      <c r="G33" s="15"/>
    </row>
    <row r="34" spans="1:7">
      <c r="G34" s="15"/>
    </row>
    <row r="35" spans="1:7">
      <c r="G35" s="15"/>
    </row>
    <row r="36" spans="1:7">
      <c r="G36" s="15"/>
    </row>
    <row r="37" spans="1:7">
      <c r="G37" s="15"/>
    </row>
    <row r="38" spans="1:7">
      <c r="G38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Assumption sheet</vt:lpstr>
      <vt:lpstr>room collection</vt:lpstr>
      <vt:lpstr>revenue statement</vt:lpstr>
      <vt:lpstr>balance-sheet</vt:lpstr>
      <vt:lpstr>Cashflow statement</vt:lpstr>
      <vt:lpstr>WC assessment</vt:lpstr>
      <vt:lpstr>depreciation</vt:lpstr>
      <vt:lpstr>Financial Analysis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</dc:creator>
  <cp:lastModifiedBy>AMIT</cp:lastModifiedBy>
  <dcterms:created xsi:type="dcterms:W3CDTF">2014-07-17T16:00:11Z</dcterms:created>
  <dcterms:modified xsi:type="dcterms:W3CDTF">2015-06-12T04:51:46Z</dcterms:modified>
</cp:coreProperties>
</file>