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600" windowHeight="9795" activeTab="1"/>
  </bookViews>
  <sheets>
    <sheet name="Assumption sheet" sheetId="1" r:id="rId1"/>
    <sheet name="Quarterly Cashflow statement" sheetId="4" r:id="rId2"/>
    <sheet name="Overall Profit &amp; Loss" sheetId="2" r:id="rId3"/>
    <sheet name="Yearly PL Account" sheetId="3" r:id="rId4"/>
    <sheet name="Yearly Balance sheet" sheetId="5" r:id="rId5"/>
    <sheet name="Financial Analysis" sheetId="6" r:id="rId6"/>
  </sheets>
  <calcPr calcId="124519"/>
</workbook>
</file>

<file path=xl/calcChain.xml><?xml version="1.0" encoding="utf-8"?>
<calcChain xmlns="http://schemas.openxmlformats.org/spreadsheetml/2006/main">
  <c r="C14" i="1"/>
  <c r="B6" i="4" s="1"/>
  <c r="B12" s="1"/>
  <c r="B10" i="3" s="1"/>
  <c r="B14" i="1"/>
  <c r="B17" s="1"/>
  <c r="B16"/>
  <c r="D16" s="1"/>
  <c r="B23"/>
  <c r="D15"/>
  <c r="D13"/>
  <c r="J58" s="1"/>
  <c r="D12"/>
  <c r="K57" s="1"/>
  <c r="D11"/>
  <c r="L56" s="1"/>
  <c r="D10"/>
  <c r="K55" s="1"/>
  <c r="D9"/>
  <c r="K54" s="1"/>
  <c r="D8"/>
  <c r="K53" s="1"/>
  <c r="D7"/>
  <c r="J52" s="1"/>
  <c r="D6"/>
  <c r="K51" s="1"/>
  <c r="D5"/>
  <c r="L50" s="1"/>
  <c r="D4"/>
  <c r="J49" s="1"/>
  <c r="B20"/>
  <c r="C227" i="6" s="1"/>
  <c r="C236"/>
  <c r="B236"/>
  <c r="B246" s="1"/>
  <c r="B257" s="1"/>
  <c r="B268" s="1"/>
  <c r="E227"/>
  <c r="N177"/>
  <c r="M177"/>
  <c r="L177"/>
  <c r="K177"/>
  <c r="J177"/>
  <c r="I177"/>
  <c r="H177"/>
  <c r="G177"/>
  <c r="F177"/>
  <c r="E177"/>
  <c r="D177"/>
  <c r="N176"/>
  <c r="M176"/>
  <c r="L176"/>
  <c r="K176"/>
  <c r="J176"/>
  <c r="I176"/>
  <c r="H176"/>
  <c r="G176"/>
  <c r="F176"/>
  <c r="E176"/>
  <c r="B176"/>
  <c r="N175"/>
  <c r="M175"/>
  <c r="L175"/>
  <c r="K175"/>
  <c r="J175"/>
  <c r="I175"/>
  <c r="H175"/>
  <c r="G175"/>
  <c r="F175"/>
  <c r="E175"/>
  <c r="D175"/>
  <c r="B175"/>
  <c r="B114"/>
  <c r="N113"/>
  <c r="M113"/>
  <c r="L113"/>
  <c r="K113"/>
  <c r="J113"/>
  <c r="I113"/>
  <c r="H113"/>
  <c r="G113"/>
  <c r="F113"/>
  <c r="E113"/>
  <c r="D113"/>
  <c r="N112"/>
  <c r="M112"/>
  <c r="L112"/>
  <c r="K112"/>
  <c r="J112"/>
  <c r="I112"/>
  <c r="H112"/>
  <c r="G112"/>
  <c r="F112"/>
  <c r="B112"/>
  <c r="N111"/>
  <c r="M111"/>
  <c r="L111"/>
  <c r="K111"/>
  <c r="J111"/>
  <c r="I111"/>
  <c r="H111"/>
  <c r="G111"/>
  <c r="F111"/>
  <c r="E111"/>
  <c r="D111"/>
  <c r="B111"/>
  <c r="J106"/>
  <c r="J170" s="1"/>
  <c r="I106"/>
  <c r="I170" s="1"/>
  <c r="H106"/>
  <c r="H170" s="1"/>
  <c r="G106"/>
  <c r="G170" s="1"/>
  <c r="F106"/>
  <c r="F170" s="1"/>
  <c r="E106"/>
  <c r="E170" s="1"/>
  <c r="D106"/>
  <c r="D170" s="1"/>
  <c r="C106"/>
  <c r="B106"/>
  <c r="B170" s="1"/>
  <c r="B105"/>
  <c r="B169" s="1"/>
  <c r="B104"/>
  <c r="B168" s="1"/>
  <c r="B103"/>
  <c r="B50"/>
  <c r="N49"/>
  <c r="M49"/>
  <c r="L49"/>
  <c r="K49"/>
  <c r="J49"/>
  <c r="I49"/>
  <c r="H49"/>
  <c r="G49"/>
  <c r="F49"/>
  <c r="E49"/>
  <c r="D49"/>
  <c r="N48"/>
  <c r="M48"/>
  <c r="L48"/>
  <c r="K48"/>
  <c r="J48"/>
  <c r="I48"/>
  <c r="H48"/>
  <c r="G48"/>
  <c r="F48"/>
  <c r="E48"/>
  <c r="B48"/>
  <c r="N47"/>
  <c r="M47"/>
  <c r="L47"/>
  <c r="K47"/>
  <c r="J47"/>
  <c r="I47"/>
  <c r="H47"/>
  <c r="G47"/>
  <c r="F47"/>
  <c r="E47"/>
  <c r="D47"/>
  <c r="B47"/>
  <c r="J42"/>
  <c r="I42"/>
  <c r="H42"/>
  <c r="G42"/>
  <c r="F42"/>
  <c r="E42"/>
  <c r="D42"/>
  <c r="C42"/>
  <c r="B42"/>
  <c r="L41"/>
  <c r="K41"/>
  <c r="J41"/>
  <c r="I41"/>
  <c r="H41"/>
  <c r="G41"/>
  <c r="F41"/>
  <c r="E41"/>
  <c r="D41"/>
  <c r="C41"/>
  <c r="B41"/>
  <c r="B40"/>
  <c r="B39"/>
  <c r="B18"/>
  <c r="B26" s="1"/>
  <c r="D16" i="5"/>
  <c r="C13" i="3"/>
  <c r="C14" s="1"/>
  <c r="B14"/>
  <c r="B9" i="5" s="1"/>
  <c r="B13" i="3"/>
  <c r="B37" i="4"/>
  <c r="C15"/>
  <c r="C111" i="6" s="1"/>
  <c r="N31" i="4"/>
  <c r="N10" s="1"/>
  <c r="N42" i="6" s="1"/>
  <c r="E67" s="1"/>
  <c r="M31" i="4"/>
  <c r="M10" s="1"/>
  <c r="D5" i="6" s="1"/>
  <c r="L31" i="4"/>
  <c r="L10" s="1"/>
  <c r="L106" i="6" s="1"/>
  <c r="C131" s="1"/>
  <c r="K31" i="4"/>
  <c r="K10" s="1"/>
  <c r="M71" i="1"/>
  <c r="M74" s="1"/>
  <c r="K71"/>
  <c r="K74" s="1"/>
  <c r="I71"/>
  <c r="I74" s="1"/>
  <c r="G71"/>
  <c r="G74" s="1"/>
  <c r="E71"/>
  <c r="E74" s="1"/>
  <c r="C71"/>
  <c r="C74" s="1"/>
  <c r="B69"/>
  <c r="C69" s="1"/>
  <c r="D69" s="1"/>
  <c r="E69" s="1"/>
  <c r="F69" s="1"/>
  <c r="G69" s="1"/>
  <c r="H69" s="1"/>
  <c r="I69" s="1"/>
  <c r="J69" s="1"/>
  <c r="K69" s="1"/>
  <c r="L69" s="1"/>
  <c r="M69" s="1"/>
  <c r="N68"/>
  <c r="N16" i="4"/>
  <c r="M16"/>
  <c r="L16"/>
  <c r="K16"/>
  <c r="J16"/>
  <c r="I16"/>
  <c r="H16"/>
  <c r="G16"/>
  <c r="F16"/>
  <c r="E16"/>
  <c r="E112" i="6" s="1"/>
  <c r="D16" i="4"/>
  <c r="D176" i="6" s="1"/>
  <c r="O21" i="4"/>
  <c r="C32"/>
  <c r="C33" s="1"/>
  <c r="C34" s="1"/>
  <c r="C16"/>
  <c r="C10" i="5" s="1"/>
  <c r="K58" i="1"/>
  <c r="M57"/>
  <c r="L57"/>
  <c r="J57"/>
  <c r="I57"/>
  <c r="H57"/>
  <c r="F57"/>
  <c r="E57"/>
  <c r="D57"/>
  <c r="B57"/>
  <c r="K56"/>
  <c r="B55"/>
  <c r="M54"/>
  <c r="F54"/>
  <c r="E54"/>
  <c r="M53"/>
  <c r="H53"/>
  <c r="B53"/>
  <c r="M52"/>
  <c r="E52"/>
  <c r="J51"/>
  <c r="G50"/>
  <c r="F50"/>
  <c r="B50"/>
  <c r="M40"/>
  <c r="L40"/>
  <c r="K40"/>
  <c r="J40"/>
  <c r="I40"/>
  <c r="H40"/>
  <c r="G40"/>
  <c r="F40"/>
  <c r="E40"/>
  <c r="D40"/>
  <c r="N40" s="1"/>
  <c r="C40"/>
  <c r="B40"/>
  <c r="M39"/>
  <c r="L39"/>
  <c r="K39"/>
  <c r="J39"/>
  <c r="I39"/>
  <c r="H39"/>
  <c r="G39"/>
  <c r="F39"/>
  <c r="E39"/>
  <c r="D39"/>
  <c r="C39"/>
  <c r="B39"/>
  <c r="M36"/>
  <c r="L36"/>
  <c r="K36"/>
  <c r="J36"/>
  <c r="I36"/>
  <c r="H36"/>
  <c r="G36"/>
  <c r="F36"/>
  <c r="E36"/>
  <c r="D36"/>
  <c r="C36"/>
  <c r="B36"/>
  <c r="N39"/>
  <c r="N38"/>
  <c r="N37"/>
  <c r="N36"/>
  <c r="N35"/>
  <c r="N34"/>
  <c r="N33"/>
  <c r="N32"/>
  <c r="N31"/>
  <c r="F51" l="1"/>
  <c r="C50"/>
  <c r="K50"/>
  <c r="B54"/>
  <c r="J54"/>
  <c r="J50"/>
  <c r="I54"/>
  <c r="C17"/>
  <c r="D17" s="1"/>
  <c r="G56"/>
  <c r="C56"/>
  <c r="F55"/>
  <c r="I52"/>
  <c r="C58"/>
  <c r="I58"/>
  <c r="F56"/>
  <c r="E56"/>
  <c r="I56"/>
  <c r="M56"/>
  <c r="B56"/>
  <c r="J56"/>
  <c r="D56"/>
  <c r="H56"/>
  <c r="J55"/>
  <c r="F53"/>
  <c r="L53"/>
  <c r="E53"/>
  <c r="J53"/>
  <c r="D53"/>
  <c r="I53"/>
  <c r="D52"/>
  <c r="L52"/>
  <c r="C52"/>
  <c r="G52"/>
  <c r="K52"/>
  <c r="H52"/>
  <c r="B52"/>
  <c r="F52"/>
  <c r="B51"/>
  <c r="D14"/>
  <c r="N60" s="1"/>
  <c r="E51"/>
  <c r="I51"/>
  <c r="M51"/>
  <c r="E55"/>
  <c r="I55"/>
  <c r="M55"/>
  <c r="E50"/>
  <c r="I50"/>
  <c r="M50"/>
  <c r="D51"/>
  <c r="H51"/>
  <c r="L51"/>
  <c r="D54"/>
  <c r="H54"/>
  <c r="L54"/>
  <c r="D55"/>
  <c r="H55"/>
  <c r="L55"/>
  <c r="G58"/>
  <c r="D50"/>
  <c r="H50"/>
  <c r="C51"/>
  <c r="G51"/>
  <c r="C53"/>
  <c r="G53"/>
  <c r="C54"/>
  <c r="G54"/>
  <c r="C55"/>
  <c r="G55"/>
  <c r="C57"/>
  <c r="G57"/>
  <c r="E58"/>
  <c r="M58"/>
  <c r="E49"/>
  <c r="I49"/>
  <c r="M49"/>
  <c r="D49"/>
  <c r="L49"/>
  <c r="C49"/>
  <c r="G49"/>
  <c r="K49"/>
  <c r="H49"/>
  <c r="B49"/>
  <c r="F49"/>
  <c r="C9" i="5"/>
  <c r="D48" i="6"/>
  <c r="D112"/>
  <c r="C48"/>
  <c r="B10" i="5"/>
  <c r="C176" i="6"/>
  <c r="D236"/>
  <c r="D246" s="1"/>
  <c r="D257" s="1"/>
  <c r="D268" s="1"/>
  <c r="C5"/>
  <c r="M42"/>
  <c r="D67" s="1"/>
  <c r="D71" i="1"/>
  <c r="D74" s="1"/>
  <c r="D84" s="1"/>
  <c r="E8" i="4" s="1"/>
  <c r="E40" i="6" s="1"/>
  <c r="E168" s="1"/>
  <c r="H71" i="1"/>
  <c r="H74" s="1"/>
  <c r="L71"/>
  <c r="L74" s="1"/>
  <c r="B227" i="6"/>
  <c r="B71" i="1"/>
  <c r="B74" s="1"/>
  <c r="F71"/>
  <c r="F74" s="1"/>
  <c r="F84" s="1"/>
  <c r="G8" i="4" s="1"/>
  <c r="J71" i="1"/>
  <c r="J74" s="1"/>
  <c r="D227" i="6"/>
  <c r="B22" i="1"/>
  <c r="O15" i="4"/>
  <c r="B7" i="5"/>
  <c r="D10"/>
  <c r="B5" i="6"/>
  <c r="L42"/>
  <c r="C67" s="1"/>
  <c r="C47"/>
  <c r="O47" s="1"/>
  <c r="N106"/>
  <c r="E131" s="1"/>
  <c r="C175"/>
  <c r="O175" s="1"/>
  <c r="C7" i="5"/>
  <c r="C37" i="4"/>
  <c r="E5" i="6"/>
  <c r="K42"/>
  <c r="B67" s="1"/>
  <c r="M106"/>
  <c r="D131" s="1"/>
  <c r="C112"/>
  <c r="K106"/>
  <c r="B131" s="1"/>
  <c r="D7" i="5"/>
  <c r="D58" i="1"/>
  <c r="H58"/>
  <c r="L58"/>
  <c r="B58"/>
  <c r="F58"/>
  <c r="B4" i="2"/>
  <c r="D4" i="3" s="1"/>
  <c r="E104" i="6"/>
  <c r="C84" i="1"/>
  <c r="D8" i="4" s="1"/>
  <c r="B84" i="1"/>
  <c r="C8" i="4" s="1"/>
  <c r="B75" i="1"/>
  <c r="C75" s="1"/>
  <c r="B17" i="4"/>
  <c r="C17" s="1"/>
  <c r="B72" i="1"/>
  <c r="C72" s="1"/>
  <c r="D72" s="1"/>
  <c r="E72" s="1"/>
  <c r="F72" s="1"/>
  <c r="G72" s="1"/>
  <c r="H72" s="1"/>
  <c r="I72" s="1"/>
  <c r="J72" s="1"/>
  <c r="K72" s="1"/>
  <c r="L72" s="1"/>
  <c r="M72" s="1"/>
  <c r="B38" i="6"/>
  <c r="B44" s="1"/>
  <c r="B102"/>
  <c r="B166" s="1"/>
  <c r="J84" i="1"/>
  <c r="K8" i="4" s="1"/>
  <c r="O176" i="6"/>
  <c r="B216" s="1"/>
  <c r="L170"/>
  <c r="C195" s="1"/>
  <c r="C246"/>
  <c r="C257" s="1"/>
  <c r="C268" s="1"/>
  <c r="C170"/>
  <c r="B167"/>
  <c r="B178"/>
  <c r="O111"/>
  <c r="O10" i="4"/>
  <c r="D29"/>
  <c r="D32" s="1"/>
  <c r="E29" s="1"/>
  <c r="E32" s="1"/>
  <c r="F29" s="1"/>
  <c r="F32" s="1"/>
  <c r="G29" s="1"/>
  <c r="G32" s="1"/>
  <c r="H29" s="1"/>
  <c r="H32" s="1"/>
  <c r="I29" s="1"/>
  <c r="I32" s="1"/>
  <c r="J29" s="1"/>
  <c r="J32" s="1"/>
  <c r="K29" s="1"/>
  <c r="K32" s="1"/>
  <c r="L29" s="1"/>
  <c r="L32" s="1"/>
  <c r="M29" s="1"/>
  <c r="M32" s="1"/>
  <c r="N29" s="1"/>
  <c r="D37"/>
  <c r="L84" i="1"/>
  <c r="M8" i="4" s="1"/>
  <c r="M84" i="1"/>
  <c r="N8" i="4" s="1"/>
  <c r="I84" i="1"/>
  <c r="J8" i="4" s="1"/>
  <c r="H84" i="1"/>
  <c r="I8" i="4" s="1"/>
  <c r="G84" i="1"/>
  <c r="H8" i="4" s="1"/>
  <c r="E84" i="1"/>
  <c r="F8" i="4" s="1"/>
  <c r="K84" i="1"/>
  <c r="L8" i="4" s="1"/>
  <c r="N71" i="1"/>
  <c r="O16" i="4"/>
  <c r="C7"/>
  <c r="N50" i="1" l="1"/>
  <c r="N56"/>
  <c r="N57"/>
  <c r="N55"/>
  <c r="J59"/>
  <c r="K6" i="4" s="1"/>
  <c r="K38" i="6" s="1"/>
  <c r="N53" i="1"/>
  <c r="N51"/>
  <c r="B38" i="4"/>
  <c r="C38" s="1"/>
  <c r="M59" i="1"/>
  <c r="N6" i="4" s="1"/>
  <c r="N38" i="6" s="1"/>
  <c r="N54" i="1"/>
  <c r="H59"/>
  <c r="I6" i="4" s="1"/>
  <c r="I102" i="6" s="1"/>
  <c r="K59" i="1"/>
  <c r="L6" i="4" s="1"/>
  <c r="L38" i="6" s="1"/>
  <c r="N52" i="1"/>
  <c r="B59"/>
  <c r="C6" i="4" s="1"/>
  <c r="C12" s="1"/>
  <c r="I59" i="1"/>
  <c r="J6" i="4" s="1"/>
  <c r="J38" i="6" s="1"/>
  <c r="C59" i="1"/>
  <c r="D6" i="4" s="1"/>
  <c r="D38" i="6" s="1"/>
  <c r="N49" i="1"/>
  <c r="B19" i="4"/>
  <c r="B22" s="1"/>
  <c r="B23" s="1"/>
  <c r="C21" s="1"/>
  <c r="G59" i="1"/>
  <c r="H6" i="4" s="1"/>
  <c r="H38" i="6" s="1"/>
  <c r="D59" i="1"/>
  <c r="E6" i="4" s="1"/>
  <c r="E38" i="6" s="1"/>
  <c r="L59" i="1"/>
  <c r="M6" i="4" s="1"/>
  <c r="E59" i="1"/>
  <c r="F6" i="4" s="1"/>
  <c r="F38" i="6" s="1"/>
  <c r="F59" i="1"/>
  <c r="G6" i="4" s="1"/>
  <c r="K170" i="6"/>
  <c r="B195" s="1"/>
  <c r="M170"/>
  <c r="D195" s="1"/>
  <c r="N170"/>
  <c r="E195" s="1"/>
  <c r="O112"/>
  <c r="B144" s="1"/>
  <c r="B152" s="1"/>
  <c r="O48"/>
  <c r="B80" s="1"/>
  <c r="B88" s="1"/>
  <c r="H33" i="4"/>
  <c r="H34" s="1"/>
  <c r="H7" s="1"/>
  <c r="H39" i="6" s="1"/>
  <c r="O106"/>
  <c r="N74" i="1"/>
  <c r="N58"/>
  <c r="O42" i="6"/>
  <c r="C39"/>
  <c r="C103"/>
  <c r="B172"/>
  <c r="H103"/>
  <c r="H167" s="1"/>
  <c r="B60" i="1"/>
  <c r="B108" i="6"/>
  <c r="D75" i="1"/>
  <c r="E75" s="1"/>
  <c r="D40" i="6"/>
  <c r="D168" s="1"/>
  <c r="D104"/>
  <c r="J104"/>
  <c r="J40"/>
  <c r="J168" s="1"/>
  <c r="L40"/>
  <c r="L168" s="1"/>
  <c r="L104"/>
  <c r="I104"/>
  <c r="I40"/>
  <c r="I168" s="1"/>
  <c r="M104"/>
  <c r="M40"/>
  <c r="M168" s="1"/>
  <c r="O17" i="4"/>
  <c r="C49" i="6"/>
  <c r="C177"/>
  <c r="C113"/>
  <c r="B177"/>
  <c r="B113"/>
  <c r="C8" i="5"/>
  <c r="D8"/>
  <c r="B49" i="6"/>
  <c r="B8" i="5"/>
  <c r="N102" i="6"/>
  <c r="N166" s="1"/>
  <c r="H40"/>
  <c r="H168" s="1"/>
  <c r="H104"/>
  <c r="G104"/>
  <c r="G40"/>
  <c r="G168" s="1"/>
  <c r="K104"/>
  <c r="K40"/>
  <c r="K168" s="1"/>
  <c r="C104"/>
  <c r="C40"/>
  <c r="B7" i="3"/>
  <c r="F104" i="6"/>
  <c r="F40"/>
  <c r="F168" s="1"/>
  <c r="N104"/>
  <c r="N40"/>
  <c r="N168" s="1"/>
  <c r="B208"/>
  <c r="O170"/>
  <c r="N32" i="4"/>
  <c r="N33" s="1"/>
  <c r="N34" s="1"/>
  <c r="N7" s="1"/>
  <c r="C7" i="3"/>
  <c r="L33" i="4"/>
  <c r="L34" s="1"/>
  <c r="L7" s="1"/>
  <c r="E33"/>
  <c r="E34" s="1"/>
  <c r="E7" s="1"/>
  <c r="G33"/>
  <c r="G34" s="1"/>
  <c r="G7" s="1"/>
  <c r="I33"/>
  <c r="I34" s="1"/>
  <c r="I7" s="1"/>
  <c r="F33"/>
  <c r="F34" s="1"/>
  <c r="F7" s="1"/>
  <c r="K33"/>
  <c r="K34" s="1"/>
  <c r="K7" s="1"/>
  <c r="D33"/>
  <c r="D34" s="1"/>
  <c r="D7" s="1"/>
  <c r="J33"/>
  <c r="J34" s="1"/>
  <c r="J7" s="1"/>
  <c r="D7" i="3"/>
  <c r="E37" i="4"/>
  <c r="M33"/>
  <c r="M34" s="1"/>
  <c r="M7" s="1"/>
  <c r="O8"/>
  <c r="N84" i="1"/>
  <c r="K102" i="6" l="1"/>
  <c r="C39" i="4"/>
  <c r="C40" s="1"/>
  <c r="D38"/>
  <c r="D39" s="1"/>
  <c r="D40" s="1"/>
  <c r="B39"/>
  <c r="B40" s="1"/>
  <c r="D102" i="6"/>
  <c r="I12" i="4"/>
  <c r="J102" i="6"/>
  <c r="I38"/>
  <c r="L102"/>
  <c r="L166" s="1"/>
  <c r="F102"/>
  <c r="F166" s="1"/>
  <c r="F172" s="1"/>
  <c r="D6" i="3"/>
  <c r="H102" i="6"/>
  <c r="H108" s="1"/>
  <c r="M38"/>
  <c r="M102"/>
  <c r="M166" s="1"/>
  <c r="H12" i="4"/>
  <c r="D12"/>
  <c r="C60" i="1"/>
  <c r="D60" s="1"/>
  <c r="E60" s="1"/>
  <c r="F60" s="1"/>
  <c r="G60" s="1"/>
  <c r="H60" s="1"/>
  <c r="I60" s="1"/>
  <c r="J60" s="1"/>
  <c r="K60" s="1"/>
  <c r="L60" s="1"/>
  <c r="M60" s="1"/>
  <c r="G102" i="6"/>
  <c r="G108" s="1"/>
  <c r="C6" i="3"/>
  <c r="N59" i="1"/>
  <c r="G77" s="1"/>
  <c r="E102" i="6"/>
  <c r="E166" s="1"/>
  <c r="G38"/>
  <c r="G44" s="1"/>
  <c r="O177"/>
  <c r="B17"/>
  <c r="N39"/>
  <c r="E68" s="1"/>
  <c r="E71" s="1"/>
  <c r="E6"/>
  <c r="E9" s="1"/>
  <c r="N103"/>
  <c r="G39"/>
  <c r="G103"/>
  <c r="G167" s="1"/>
  <c r="C235"/>
  <c r="C102"/>
  <c r="C108" s="1"/>
  <c r="J103"/>
  <c r="J167" s="1"/>
  <c r="J39"/>
  <c r="J44" s="1"/>
  <c r="C167"/>
  <c r="D235"/>
  <c r="K39"/>
  <c r="B68" s="1"/>
  <c r="B71" s="1"/>
  <c r="B6"/>
  <c r="B9" s="1"/>
  <c r="K103"/>
  <c r="I103"/>
  <c r="I167" s="1"/>
  <c r="I39"/>
  <c r="I44" s="1"/>
  <c r="J12" i="4"/>
  <c r="E44" i="6"/>
  <c r="E12" i="4"/>
  <c r="E103" i="6"/>
  <c r="E167" s="1"/>
  <c r="E39"/>
  <c r="D6"/>
  <c r="D9" s="1"/>
  <c r="M103"/>
  <c r="M39"/>
  <c r="D68" s="1"/>
  <c r="D71" s="1"/>
  <c r="B8" i="3"/>
  <c r="D103" i="6"/>
  <c r="D167" s="1"/>
  <c r="D39"/>
  <c r="D44" s="1"/>
  <c r="F12" i="4"/>
  <c r="F103" i="6"/>
  <c r="F167" s="1"/>
  <c r="F39"/>
  <c r="F44" s="1"/>
  <c r="L12" i="4"/>
  <c r="L103" i="6"/>
  <c r="C6"/>
  <c r="C9" s="1"/>
  <c r="L39"/>
  <c r="C68" s="1"/>
  <c r="C71" s="1"/>
  <c r="B235"/>
  <c r="O6" i="4"/>
  <c r="B6" i="3"/>
  <c r="B9" s="1"/>
  <c r="B11" s="1"/>
  <c r="C41" i="4"/>
  <c r="C38" i="6"/>
  <c r="B77" i="1"/>
  <c r="K166" i="6"/>
  <c r="C168"/>
  <c r="O168" s="1"/>
  <c r="O40"/>
  <c r="I166"/>
  <c r="B179"/>
  <c r="B182" s="1"/>
  <c r="B183" s="1"/>
  <c r="C181" s="1"/>
  <c r="J166"/>
  <c r="O49"/>
  <c r="B51"/>
  <c r="B54" s="1"/>
  <c r="B55" s="1"/>
  <c r="C53" s="1"/>
  <c r="D166"/>
  <c r="O113"/>
  <c r="B115"/>
  <c r="B118" s="1"/>
  <c r="B119" s="1"/>
  <c r="C117" s="1"/>
  <c r="B41" i="4"/>
  <c r="O104" i="6"/>
  <c r="H44"/>
  <c r="K12" i="4"/>
  <c r="D8" i="3"/>
  <c r="F37" i="4"/>
  <c r="O34"/>
  <c r="G12"/>
  <c r="C8" i="3"/>
  <c r="O7" i="4"/>
  <c r="F75" i="1"/>
  <c r="E38" i="4" l="1"/>
  <c r="F38" s="1"/>
  <c r="F39" s="1"/>
  <c r="F40" s="1"/>
  <c r="K108" i="6"/>
  <c r="D41" i="4"/>
  <c r="F108" i="6"/>
  <c r="C166"/>
  <c r="L108"/>
  <c r="D9" i="3"/>
  <c r="H166" i="6"/>
  <c r="H172" s="1"/>
  <c r="J77" i="1"/>
  <c r="C77"/>
  <c r="C81" s="1"/>
  <c r="F77"/>
  <c r="F81" s="1"/>
  <c r="M77"/>
  <c r="E77"/>
  <c r="E81" s="1"/>
  <c r="I77"/>
  <c r="D77"/>
  <c r="D81" s="1"/>
  <c r="L77"/>
  <c r="G166" i="6"/>
  <c r="G172" s="1"/>
  <c r="C9" i="3"/>
  <c r="O102" i="6"/>
  <c r="H77" i="1"/>
  <c r="K77"/>
  <c r="O38" i="6"/>
  <c r="E172"/>
  <c r="J108"/>
  <c r="D172"/>
  <c r="I172"/>
  <c r="I108"/>
  <c r="D108"/>
  <c r="E108"/>
  <c r="C132"/>
  <c r="C135" s="1"/>
  <c r="L167"/>
  <c r="C196" s="1"/>
  <c r="C199" s="1"/>
  <c r="E132"/>
  <c r="E135" s="1"/>
  <c r="N167"/>
  <c r="E196" s="1"/>
  <c r="E199" s="1"/>
  <c r="B25"/>
  <c r="B28" s="1"/>
  <c r="B20"/>
  <c r="C44"/>
  <c r="C172"/>
  <c r="B226"/>
  <c r="B228" s="1"/>
  <c r="B229" s="1"/>
  <c r="L44"/>
  <c r="B245"/>
  <c r="B238"/>
  <c r="D132"/>
  <c r="D135" s="1"/>
  <c r="M167"/>
  <c r="D196" s="1"/>
  <c r="D199" s="1"/>
  <c r="B132"/>
  <c r="B135" s="1"/>
  <c r="K167"/>
  <c r="B196" s="1"/>
  <c r="B199" s="1"/>
  <c r="O103"/>
  <c r="B143" s="1"/>
  <c r="O39"/>
  <c r="B79" s="1"/>
  <c r="C245"/>
  <c r="C238"/>
  <c r="D245"/>
  <c r="D238"/>
  <c r="K44"/>
  <c r="B78" i="1"/>
  <c r="B81"/>
  <c r="C10" i="3"/>
  <c r="B16" i="5"/>
  <c r="J172" i="6"/>
  <c r="G37" i="4"/>
  <c r="G75" i="1"/>
  <c r="G81"/>
  <c r="E39" i="4" l="1"/>
  <c r="E40" s="1"/>
  <c r="N77" i="1"/>
  <c r="O166" i="6"/>
  <c r="C11" i="3"/>
  <c r="C16" i="5" s="1"/>
  <c r="B123" i="6"/>
  <c r="D226"/>
  <c r="D228" s="1"/>
  <c r="D229" s="1"/>
  <c r="B59"/>
  <c r="L172"/>
  <c r="D248"/>
  <c r="D256"/>
  <c r="B151"/>
  <c r="B154" s="1"/>
  <c r="B146"/>
  <c r="C226"/>
  <c r="C228" s="1"/>
  <c r="C229" s="1"/>
  <c r="K172"/>
  <c r="B87"/>
  <c r="B90" s="1"/>
  <c r="B82"/>
  <c r="O167"/>
  <c r="C256"/>
  <c r="C248"/>
  <c r="B248"/>
  <c r="B256"/>
  <c r="B80" i="1"/>
  <c r="C78"/>
  <c r="D10" i="3"/>
  <c r="D12" s="1"/>
  <c r="F41" i="4"/>
  <c r="G38"/>
  <c r="G39" s="1"/>
  <c r="G40" s="1"/>
  <c r="H37"/>
  <c r="B92" i="1"/>
  <c r="B5" i="2"/>
  <c r="B6" s="1"/>
  <c r="H75" i="1"/>
  <c r="H81"/>
  <c r="E41" i="4" l="1"/>
  <c r="E226" i="6"/>
  <c r="E228" s="1"/>
  <c r="E229" s="1"/>
  <c r="B267"/>
  <c r="B270" s="1"/>
  <c r="B259"/>
  <c r="B207"/>
  <c r="B210" s="1"/>
  <c r="B215"/>
  <c r="B218" s="1"/>
  <c r="C259"/>
  <c r="C267"/>
  <c r="C270" s="1"/>
  <c r="D267"/>
  <c r="D270" s="1"/>
  <c r="D259"/>
  <c r="B187"/>
  <c r="B82" i="1"/>
  <c r="C18" i="4" s="1"/>
  <c r="C80" i="1"/>
  <c r="C82" s="1"/>
  <c r="D18" i="4" s="1"/>
  <c r="D78" i="1"/>
  <c r="G41" i="4"/>
  <c r="H38"/>
  <c r="H39" s="1"/>
  <c r="H40" s="1"/>
  <c r="C90" i="1"/>
  <c r="C92"/>
  <c r="B91"/>
  <c r="C91" s="1"/>
  <c r="C88"/>
  <c r="C89"/>
  <c r="I37" i="4"/>
  <c r="B7" i="2"/>
  <c r="I75" i="1"/>
  <c r="I81"/>
  <c r="C114" i="6" l="1"/>
  <c r="C50"/>
  <c r="C19" i="4"/>
  <c r="C22" s="1"/>
  <c r="C23" s="1"/>
  <c r="D21" s="1"/>
  <c r="D19"/>
  <c r="D22" s="1"/>
  <c r="D114" i="6"/>
  <c r="D115" s="1"/>
  <c r="D118" s="1"/>
  <c r="D50"/>
  <c r="E78" i="1"/>
  <c r="D80"/>
  <c r="H41" i="4"/>
  <c r="I38"/>
  <c r="M9"/>
  <c r="N9"/>
  <c r="N12" s="1"/>
  <c r="J37"/>
  <c r="B8" i="2"/>
  <c r="J75" i="1"/>
  <c r="J81"/>
  <c r="D51" i="6" l="1"/>
  <c r="D54" s="1"/>
  <c r="D178"/>
  <c r="D179" s="1"/>
  <c r="D182" s="1"/>
  <c r="C51"/>
  <c r="C54" s="1"/>
  <c r="C55" s="1"/>
  <c r="D53" s="1"/>
  <c r="C178"/>
  <c r="C179" s="1"/>
  <c r="C182" s="1"/>
  <c r="C183" s="1"/>
  <c r="D181" s="1"/>
  <c r="E80" i="1"/>
  <c r="E82" s="1"/>
  <c r="F18" i="4" s="1"/>
  <c r="F78" i="1"/>
  <c r="D82"/>
  <c r="E18" i="4" s="1"/>
  <c r="D23"/>
  <c r="E21" s="1"/>
  <c r="C115" i="6"/>
  <c r="C118" s="1"/>
  <c r="C119" s="1"/>
  <c r="D117" s="1"/>
  <c r="D119" s="1"/>
  <c r="E117" s="1"/>
  <c r="K37" i="4"/>
  <c r="J38"/>
  <c r="J39" s="1"/>
  <c r="J40" s="1"/>
  <c r="D13" i="3"/>
  <c r="D14" s="1"/>
  <c r="O9" i="4"/>
  <c r="O12" s="1"/>
  <c r="M12"/>
  <c r="I39"/>
  <c r="I40" s="1"/>
  <c r="K75" i="1"/>
  <c r="K81"/>
  <c r="D55" i="6" l="1"/>
  <c r="E53" s="1"/>
  <c r="F19" i="4"/>
  <c r="F22" s="1"/>
  <c r="F114" i="6"/>
  <c r="F115" s="1"/>
  <c r="F118" s="1"/>
  <c r="F50"/>
  <c r="D183"/>
  <c r="E181" s="1"/>
  <c r="G78" i="1"/>
  <c r="F80"/>
  <c r="E50" i="6"/>
  <c r="E114"/>
  <c r="E19" i="4"/>
  <c r="E22" s="1"/>
  <c r="E23" s="1"/>
  <c r="F21" s="1"/>
  <c r="F23" s="1"/>
  <c r="B11" i="5"/>
  <c r="B12" s="1"/>
  <c r="B24" i="6"/>
  <c r="B27" s="1"/>
  <c r="B29" s="1"/>
  <c r="D9" i="5"/>
  <c r="I41" i="4"/>
  <c r="J41"/>
  <c r="K38"/>
  <c r="K39" s="1"/>
  <c r="K40" s="1"/>
  <c r="L37"/>
  <c r="L75" i="1"/>
  <c r="L81"/>
  <c r="G21" i="4" l="1"/>
  <c r="B234" i="6"/>
  <c r="B237" s="1"/>
  <c r="B239" s="1"/>
  <c r="B17" i="5"/>
  <c r="B18" s="1"/>
  <c r="B20" s="1"/>
  <c r="G80" i="1"/>
  <c r="G82" s="1"/>
  <c r="H18" i="4" s="1"/>
  <c r="H78" i="1"/>
  <c r="F82"/>
  <c r="G18" i="4" s="1"/>
  <c r="E51" i="6"/>
  <c r="E54" s="1"/>
  <c r="E55" s="1"/>
  <c r="F53" s="1"/>
  <c r="E178"/>
  <c r="E179" s="1"/>
  <c r="E182" s="1"/>
  <c r="E183" s="1"/>
  <c r="F181" s="1"/>
  <c r="F51"/>
  <c r="F54" s="1"/>
  <c r="F178"/>
  <c r="F179" s="1"/>
  <c r="F182" s="1"/>
  <c r="E115"/>
  <c r="E118" s="1"/>
  <c r="E119" s="1"/>
  <c r="F117" s="1"/>
  <c r="F119" s="1"/>
  <c r="K41" i="4"/>
  <c r="L38"/>
  <c r="L39" s="1"/>
  <c r="L40" s="1"/>
  <c r="M37"/>
  <c r="M75" i="1"/>
  <c r="M81"/>
  <c r="F183" i="6" l="1"/>
  <c r="G181" s="1"/>
  <c r="I78" i="1"/>
  <c r="H80"/>
  <c r="G117" i="6"/>
  <c r="B255"/>
  <c r="B258" s="1"/>
  <c r="B260" s="1"/>
  <c r="G114"/>
  <c r="G50"/>
  <c r="G19" i="4"/>
  <c r="G22" s="1"/>
  <c r="G23" s="1"/>
  <c r="H21" s="1"/>
  <c r="F55" i="6"/>
  <c r="H19" i="4"/>
  <c r="H22" s="1"/>
  <c r="H114" i="6"/>
  <c r="H115" s="1"/>
  <c r="H118" s="1"/>
  <c r="H50"/>
  <c r="L41" i="4"/>
  <c r="M38"/>
  <c r="M39" s="1"/>
  <c r="M40" s="1"/>
  <c r="N37"/>
  <c r="N81" i="1"/>
  <c r="B266" i="6" l="1"/>
  <c r="B269" s="1"/>
  <c r="B271" s="1"/>
  <c r="J78" i="1"/>
  <c r="I80"/>
  <c r="I82" s="1"/>
  <c r="J18" i="4" s="1"/>
  <c r="G115" i="6"/>
  <c r="G118" s="1"/>
  <c r="G119" s="1"/>
  <c r="H117" s="1"/>
  <c r="H119" s="1"/>
  <c r="I117" s="1"/>
  <c r="H82" i="1"/>
  <c r="I18" i="4" s="1"/>
  <c r="H23"/>
  <c r="I21" s="1"/>
  <c r="B244" i="6"/>
  <c r="B247" s="1"/>
  <c r="B249" s="1"/>
  <c r="G53"/>
  <c r="G178"/>
  <c r="G179" s="1"/>
  <c r="G182" s="1"/>
  <c r="G183" s="1"/>
  <c r="H181" s="1"/>
  <c r="G51"/>
  <c r="G54" s="1"/>
  <c r="H178"/>
  <c r="H179" s="1"/>
  <c r="H182" s="1"/>
  <c r="H51"/>
  <c r="H54" s="1"/>
  <c r="M41" i="4"/>
  <c r="N38"/>
  <c r="H183" i="6" l="1"/>
  <c r="I181" s="1"/>
  <c r="J80" i="1"/>
  <c r="K78"/>
  <c r="J114" i="6"/>
  <c r="J115" s="1"/>
  <c r="J118" s="1"/>
  <c r="J50"/>
  <c r="J19" i="4"/>
  <c r="J22" s="1"/>
  <c r="I50" i="6"/>
  <c r="I19" i="4"/>
  <c r="I22" s="1"/>
  <c r="I23" s="1"/>
  <c r="J21" s="1"/>
  <c r="I114" i="6"/>
  <c r="C11" i="5"/>
  <c r="C12" s="1"/>
  <c r="G55" i="6"/>
  <c r="H53" s="1"/>
  <c r="H55" s="1"/>
  <c r="I53" s="1"/>
  <c r="N39" i="4"/>
  <c r="N40" s="1"/>
  <c r="I115" i="6" l="1"/>
  <c r="I118" s="1"/>
  <c r="I119" s="1"/>
  <c r="J117" s="1"/>
  <c r="J119" s="1"/>
  <c r="J178"/>
  <c r="J179" s="1"/>
  <c r="J182" s="1"/>
  <c r="J51"/>
  <c r="J54" s="1"/>
  <c r="J82" i="1"/>
  <c r="K18" i="4" s="1"/>
  <c r="K80" i="1"/>
  <c r="K82" s="1"/>
  <c r="L18" i="4" s="1"/>
  <c r="L78" i="1"/>
  <c r="J23" i="4"/>
  <c r="I51" i="6"/>
  <c r="I54" s="1"/>
  <c r="I55" s="1"/>
  <c r="J53" s="1"/>
  <c r="I178"/>
  <c r="I179" s="1"/>
  <c r="I182" s="1"/>
  <c r="I183" s="1"/>
  <c r="J181" s="1"/>
  <c r="N41" i="4"/>
  <c r="C17" i="5" l="1"/>
  <c r="C18" s="1"/>
  <c r="C20" s="1"/>
  <c r="C234" i="6"/>
  <c r="C237" s="1"/>
  <c r="C239" s="1"/>
  <c r="K21" i="4"/>
  <c r="K19"/>
  <c r="K50" i="6"/>
  <c r="K114"/>
  <c r="K117"/>
  <c r="C255"/>
  <c r="C258" s="1"/>
  <c r="C260" s="1"/>
  <c r="L114"/>
  <c r="L115" s="1"/>
  <c r="L118" s="1"/>
  <c r="L50"/>
  <c r="L19" i="4"/>
  <c r="L22" s="1"/>
  <c r="J183" i="6"/>
  <c r="L80" i="1"/>
  <c r="L82" s="1"/>
  <c r="M18" i="4" s="1"/>
  <c r="M78" i="1"/>
  <c r="M80" s="1"/>
  <c r="J55" i="6"/>
  <c r="K53" l="1"/>
  <c r="C244"/>
  <c r="C247" s="1"/>
  <c r="C249" s="1"/>
  <c r="K178"/>
  <c r="K179" s="1"/>
  <c r="K182" s="1"/>
  <c r="K51"/>
  <c r="K54" s="1"/>
  <c r="K181"/>
  <c r="C266"/>
  <c r="C269" s="1"/>
  <c r="C271" s="1"/>
  <c r="K115"/>
  <c r="K118" s="1"/>
  <c r="K119" s="1"/>
  <c r="M19" i="4"/>
  <c r="M22" s="1"/>
  <c r="M50" i="6"/>
  <c r="M114"/>
  <c r="M115" s="1"/>
  <c r="M82" i="1"/>
  <c r="N18" i="4" s="1"/>
  <c r="O18" s="1"/>
  <c r="B225" i="6" s="1"/>
  <c r="D225" s="1"/>
  <c r="N80" i="1"/>
  <c r="N82" s="1"/>
  <c r="L51" i="6"/>
  <c r="L54" s="1"/>
  <c r="L178"/>
  <c r="L179" s="1"/>
  <c r="L182" s="1"/>
  <c r="K22" i="4"/>
  <c r="K23" s="1"/>
  <c r="K183" i="6" l="1"/>
  <c r="L181" s="1"/>
  <c r="L183" s="1"/>
  <c r="L117"/>
  <c r="L119" s="1"/>
  <c r="B130"/>
  <c r="B133" s="1"/>
  <c r="B136" s="1"/>
  <c r="K55"/>
  <c r="B4"/>
  <c r="B7" s="1"/>
  <c r="B10" s="1"/>
  <c r="L21" i="4"/>
  <c r="L23" s="1"/>
  <c r="N19"/>
  <c r="N114" i="6"/>
  <c r="N115" s="1"/>
  <c r="N50"/>
  <c r="D11" i="5"/>
  <c r="D12" s="1"/>
  <c r="M178" i="6"/>
  <c r="M179" s="1"/>
  <c r="M51"/>
  <c r="B194" l="1"/>
  <c r="B197" s="1"/>
  <c r="B200" s="1"/>
  <c r="C194"/>
  <c r="C197" s="1"/>
  <c r="C200" s="1"/>
  <c r="M181"/>
  <c r="C130"/>
  <c r="C133" s="1"/>
  <c r="C136" s="1"/>
  <c r="M117"/>
  <c r="O114"/>
  <c r="N51"/>
  <c r="N178"/>
  <c r="N179" s="1"/>
  <c r="O50"/>
  <c r="M21" i="4"/>
  <c r="M23" s="1"/>
  <c r="C4" i="6"/>
  <c r="C7" s="1"/>
  <c r="C10" s="1"/>
  <c r="N22" i="4"/>
  <c r="O19"/>
  <c r="O22" s="1"/>
  <c r="O23" s="1"/>
  <c r="L53" i="6"/>
  <c r="L55" s="1"/>
  <c r="B66"/>
  <c r="B69" s="1"/>
  <c r="B72" s="1"/>
  <c r="C225" l="1"/>
  <c r="E225" s="1"/>
  <c r="O178"/>
  <c r="B58"/>
  <c r="B60" s="1"/>
  <c r="O51"/>
  <c r="B122"/>
  <c r="B124" s="1"/>
  <c r="O115"/>
  <c r="D4"/>
  <c r="D7" s="1"/>
  <c r="D10" s="1"/>
  <c r="N21" i="4"/>
  <c r="N23" s="1"/>
  <c r="C66" i="6"/>
  <c r="C69" s="1"/>
  <c r="C72" s="1"/>
  <c r="M53"/>
  <c r="B125" l="1"/>
  <c r="B186"/>
  <c r="B188" s="1"/>
  <c r="O179"/>
  <c r="D17" i="5"/>
  <c r="D18" s="1"/>
  <c r="D20" s="1"/>
  <c r="B16" i="6"/>
  <c r="B19" s="1"/>
  <c r="B21" s="1"/>
  <c r="D234"/>
  <c r="D237" s="1"/>
  <c r="D239" s="1"/>
  <c r="B240" s="1"/>
  <c r="E4"/>
  <c r="E7" s="1"/>
  <c r="E10" s="1"/>
  <c r="B11" s="1"/>
  <c r="B61"/>
  <c r="M105" l="1"/>
  <c r="N105"/>
  <c r="N108" s="1"/>
  <c r="N118" s="1"/>
  <c r="M41"/>
  <c r="N41"/>
  <c r="N44" s="1"/>
  <c r="N54" s="1"/>
  <c r="B62"/>
  <c r="B86" s="1"/>
  <c r="B89" s="1"/>
  <c r="B91" s="1"/>
  <c r="B126"/>
  <c r="B150" s="1"/>
  <c r="B153" s="1"/>
  <c r="B155" s="1"/>
  <c r="B189"/>
  <c r="O105" l="1"/>
  <c r="O108" s="1"/>
  <c r="O118" s="1"/>
  <c r="O119" s="1"/>
  <c r="B142" s="1"/>
  <c r="B145" s="1"/>
  <c r="B147" s="1"/>
  <c r="M108"/>
  <c r="M118" s="1"/>
  <c r="M119" s="1"/>
  <c r="N169"/>
  <c r="N172" s="1"/>
  <c r="N182" s="1"/>
  <c r="M169"/>
  <c r="M44"/>
  <c r="M54" s="1"/>
  <c r="M55" s="1"/>
  <c r="O41"/>
  <c r="O44" s="1"/>
  <c r="O54" s="1"/>
  <c r="O55" s="1"/>
  <c r="B78" s="1"/>
  <c r="B81" s="1"/>
  <c r="B83" s="1"/>
  <c r="B190"/>
  <c r="B214" s="1"/>
  <c r="B217" s="1"/>
  <c r="B219" s="1"/>
  <c r="N117" l="1"/>
  <c r="N119" s="1"/>
  <c r="D130"/>
  <c r="D133" s="1"/>
  <c r="D136" s="1"/>
  <c r="D66"/>
  <c r="D69" s="1"/>
  <c r="D72" s="1"/>
  <c r="N53"/>
  <c r="N55" s="1"/>
  <c r="O169"/>
  <c r="O172" s="1"/>
  <c r="O182" s="1"/>
  <c r="O183" s="1"/>
  <c r="B206" s="1"/>
  <c r="B209" s="1"/>
  <c r="B211" s="1"/>
  <c r="M172"/>
  <c r="M182" s="1"/>
  <c r="M183" s="1"/>
  <c r="E130" l="1"/>
  <c r="E133" s="1"/>
  <c r="E136" s="1"/>
  <c r="B137" s="1"/>
  <c r="D255"/>
  <c r="D258" s="1"/>
  <c r="D260" s="1"/>
  <c r="B261" s="1"/>
  <c r="D194"/>
  <c r="D197" s="1"/>
  <c r="D200" s="1"/>
  <c r="N181"/>
  <c r="N183" s="1"/>
  <c r="E66"/>
  <c r="E69" s="1"/>
  <c r="E72" s="1"/>
  <c r="B73" s="1"/>
  <c r="D244"/>
  <c r="D247" s="1"/>
  <c r="D249" s="1"/>
  <c r="B250" s="1"/>
  <c r="E194" l="1"/>
  <c r="E197" s="1"/>
  <c r="E200" s="1"/>
  <c r="B201" s="1"/>
  <c r="D266"/>
  <c r="D269" s="1"/>
  <c r="D271" s="1"/>
  <c r="B272" s="1"/>
</calcChain>
</file>

<file path=xl/sharedStrings.xml><?xml version="1.0" encoding="utf-8"?>
<sst xmlns="http://schemas.openxmlformats.org/spreadsheetml/2006/main" count="520" uniqueCount="152">
  <si>
    <t>DESCRIPTION</t>
  </si>
  <si>
    <t>Cost of land</t>
  </si>
  <si>
    <t>Cost of TDR</t>
  </si>
  <si>
    <t>cost of construction</t>
  </si>
  <si>
    <t>finishing costs</t>
  </si>
  <si>
    <t>regulatory costs</t>
  </si>
  <si>
    <t>professional fees</t>
  </si>
  <si>
    <t>compensation to tenants</t>
  </si>
  <si>
    <t>site expenses</t>
  </si>
  <si>
    <t>administrative expenses</t>
  </si>
  <si>
    <t>contingency and inflation</t>
  </si>
  <si>
    <t>Cost to be incurred</t>
  </si>
  <si>
    <t xml:space="preserve">Total Cost </t>
  </si>
  <si>
    <t>Cost Incurred till March 2015</t>
  </si>
  <si>
    <t>All amounts in Rs. In Lacs</t>
  </si>
  <si>
    <t>Built up area available for sale</t>
  </si>
  <si>
    <t>Conversion for built-up to saleable</t>
  </si>
  <si>
    <t>Selling Rate per sq. Ft</t>
  </si>
  <si>
    <t>Total Sales Value in Rs. In Lacs</t>
  </si>
  <si>
    <t>Selling Commission at 2% of sales</t>
  </si>
  <si>
    <t>Cost of project excluding interest &amp; Selling Commission</t>
  </si>
  <si>
    <t>Interest during construction period</t>
  </si>
  <si>
    <t>Selling Commission</t>
  </si>
  <si>
    <t>Total Project Cost</t>
  </si>
  <si>
    <t>Cost Phasing</t>
  </si>
  <si>
    <t>Cost Heading</t>
  </si>
  <si>
    <t>2015-16</t>
  </si>
  <si>
    <t>2016-17</t>
  </si>
  <si>
    <t>2017-18</t>
  </si>
  <si>
    <t>Q1</t>
  </si>
  <si>
    <t>Q2</t>
  </si>
  <si>
    <t>Q3</t>
  </si>
  <si>
    <t>Q4</t>
  </si>
  <si>
    <t>Total Cost</t>
  </si>
  <si>
    <t>Cost phasing in %age terms</t>
  </si>
  <si>
    <t>Cost Phasing in monetary terms</t>
  </si>
  <si>
    <t>Workings of sales</t>
  </si>
  <si>
    <t>Particulars</t>
  </si>
  <si>
    <t>% of area sold (agreements)</t>
  </si>
  <si>
    <t>Cumulative area sold %</t>
  </si>
  <si>
    <t>Area sold (agreement) sq.ft.</t>
  </si>
  <si>
    <t>Cumulative area sold sq.ft.</t>
  </si>
  <si>
    <t>Sales Value of area sold</t>
  </si>
  <si>
    <t>Cumulative Sales Value</t>
  </si>
  <si>
    <t>% age of work completed</t>
  </si>
  <si>
    <t>Cumulative work completed</t>
  </si>
  <si>
    <t>Sales Proceeds received</t>
  </si>
  <si>
    <t>Progress Payments received</t>
  </si>
  <si>
    <t>Total Collection</t>
  </si>
  <si>
    <t>Selling Commission @2%</t>
  </si>
  <si>
    <t>Means of Finance:</t>
  </si>
  <si>
    <t>Promoter's Contribution</t>
  </si>
  <si>
    <t>Unsecured Loans</t>
  </si>
  <si>
    <t>Bank Loan</t>
  </si>
  <si>
    <t>Advance from Customers</t>
  </si>
  <si>
    <t>Rate of interest</t>
  </si>
  <si>
    <t>Tax Rate</t>
  </si>
  <si>
    <t>Cash flow</t>
  </si>
  <si>
    <t>Payments</t>
  </si>
  <si>
    <t>Construction Costs</t>
  </si>
  <si>
    <t>Interest</t>
  </si>
  <si>
    <t>tax paid</t>
  </si>
  <si>
    <t>Bank Loan repayment</t>
  </si>
  <si>
    <t>Total Cash out flow</t>
  </si>
  <si>
    <t>Receipts</t>
  </si>
  <si>
    <t>Equity Contribution</t>
  </si>
  <si>
    <t>Total Cash inflow</t>
  </si>
  <si>
    <t>Opening Balance</t>
  </si>
  <si>
    <t>Deficit / Surplus</t>
  </si>
  <si>
    <t>Closing Balance</t>
  </si>
  <si>
    <t>Interest Schedule</t>
  </si>
  <si>
    <t>(+) Loan taken in the period</t>
  </si>
  <si>
    <t>(-) Loan repaid in the period</t>
  </si>
  <si>
    <t>Average Balance</t>
  </si>
  <si>
    <t>Interest on loan</t>
  </si>
  <si>
    <t>cumulative debt</t>
  </si>
  <si>
    <t>cumulative equity</t>
  </si>
  <si>
    <t>total</t>
  </si>
  <si>
    <t>debt %</t>
  </si>
  <si>
    <t>equity%</t>
  </si>
  <si>
    <t>Total Sales Value</t>
  </si>
  <si>
    <t>(-) Total Project Cost</t>
  </si>
  <si>
    <t>Project Profitability</t>
  </si>
  <si>
    <t>(-) Tax</t>
  </si>
  <si>
    <t>Net Profit After Tax</t>
  </si>
  <si>
    <t>Amount in Rs. In Lacs</t>
  </si>
  <si>
    <t>Sales Revenue</t>
  </si>
  <si>
    <t>Development Cost</t>
  </si>
  <si>
    <t>Sales Cost</t>
  </si>
  <si>
    <t>Finance Cost</t>
  </si>
  <si>
    <t>Total Operating Expenses</t>
  </si>
  <si>
    <t>Opening WIP</t>
  </si>
  <si>
    <t>Closing WIP</t>
  </si>
  <si>
    <t>Earnings Before Tax</t>
  </si>
  <si>
    <t>Income Tax</t>
  </si>
  <si>
    <t>Earnings After Tax</t>
  </si>
  <si>
    <t>Equity &amp; Liabilities:</t>
  </si>
  <si>
    <t>Sub Ordinated Unsecured Loans</t>
  </si>
  <si>
    <t>Accumulated Profits</t>
  </si>
  <si>
    <t>Advance Proceeds</t>
  </si>
  <si>
    <t>Total Funds Employed</t>
  </si>
  <si>
    <t>Fixed Assest &amp; Current Assets:</t>
  </si>
  <si>
    <t>Fixed Assets</t>
  </si>
  <si>
    <t>WIP</t>
  </si>
  <si>
    <t>Cash Balance</t>
  </si>
  <si>
    <t>Diff</t>
  </si>
  <si>
    <t>Closing Cash Balance</t>
  </si>
  <si>
    <t>(+) Principle repayment</t>
  </si>
  <si>
    <t>(+) Interest on loan</t>
  </si>
  <si>
    <t>Total Cash flow</t>
  </si>
  <si>
    <t>Total debt obligation</t>
  </si>
  <si>
    <t>Debt Service Coverage Ratio</t>
  </si>
  <si>
    <t>Average DSCR</t>
  </si>
  <si>
    <t>Closing Cash Balance Method</t>
  </si>
  <si>
    <t>(+) Interest During the project</t>
  </si>
  <si>
    <t>(+) Term Loan</t>
  </si>
  <si>
    <t>Total Cash-flow</t>
  </si>
  <si>
    <t>Total Debt Obligation</t>
  </si>
  <si>
    <t>DSCR</t>
  </si>
  <si>
    <t>DSCR on net profit method</t>
  </si>
  <si>
    <t>Net Profit after tax</t>
  </si>
  <si>
    <t>5% decrease in sales revenue</t>
  </si>
  <si>
    <t>(-) Cost of project</t>
  </si>
  <si>
    <t>Net Profit before tax</t>
  </si>
  <si>
    <t>(-) Tax provision</t>
  </si>
  <si>
    <t>5% increase in the balance construction  cost</t>
  </si>
  <si>
    <t>5% decrease in SP &amp; 5% increase in the balance construction  cost</t>
  </si>
  <si>
    <t>Break Even Point</t>
  </si>
  <si>
    <t>Sales Value</t>
  </si>
  <si>
    <t>Total Cost excluding tax</t>
  </si>
  <si>
    <t>Total Saleable area</t>
  </si>
  <si>
    <t>Minimum Break Even Area</t>
  </si>
  <si>
    <t>Break Even Point % of total area</t>
  </si>
  <si>
    <t>Yearly DSCR in Base Case</t>
  </si>
  <si>
    <t>Annual Interest Obligation</t>
  </si>
  <si>
    <t>Principle repayment</t>
  </si>
  <si>
    <t>Total Cashflow</t>
  </si>
  <si>
    <t>Scenarion 1</t>
  </si>
  <si>
    <t>Scenarion 2</t>
  </si>
  <si>
    <t>Scenarion 3</t>
  </si>
  <si>
    <t>Rounded off to</t>
  </si>
  <si>
    <t>Total</t>
  </si>
  <si>
    <t>Cumulative Project Cost</t>
  </si>
  <si>
    <t>Cost already incurred</t>
  </si>
  <si>
    <t>2014-15</t>
  </si>
  <si>
    <t>Capital</t>
  </si>
  <si>
    <t xml:space="preserve">Already </t>
  </si>
  <si>
    <t>Incurred</t>
  </si>
  <si>
    <t>Quarterly Closing Cash Balance</t>
  </si>
  <si>
    <t>Base Case</t>
  </si>
  <si>
    <t>5% increase in balance costs</t>
  </si>
  <si>
    <t>5% decrease in SP &amp; 5% increase in balance cost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</si>
</sst>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 * #,##0.00_ ;_ * \-#,##0.00_ ;_ * &quot;-&quot;??_ ;_ @_ "/>
    <numFmt numFmtId="165" formatCode="0_)"/>
    <numFmt numFmtId="166" formatCode="_-* #,##0_-;\-* #,##0_-;_-* &quot;-&quot;??_-;_-@_-"/>
    <numFmt numFmtId="167" formatCode="_ * #,##0_ ;_ * \-#,##0_ ;_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sz val="11"/>
      <name val="Tahoma"/>
      <family val="2"/>
    </font>
    <font>
      <sz val="11"/>
      <color indexed="8"/>
      <name val="Calibri"/>
      <family val="2"/>
    </font>
    <font>
      <sz val="11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165" fontId="3" fillId="0" borderId="1" xfId="0" applyNumberFormat="1" applyFont="1" applyBorder="1" applyAlignment="1">
      <alignment wrapText="1"/>
    </xf>
    <xf numFmtId="165" fontId="3" fillId="0" borderId="1" xfId="0" applyNumberFormat="1" applyFont="1" applyFill="1" applyBorder="1" applyAlignment="1">
      <alignment wrapText="1"/>
    </xf>
    <xf numFmtId="166" fontId="3" fillId="0" borderId="1" xfId="1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Border="1"/>
    <xf numFmtId="0" fontId="5" fillId="0" borderId="0" xfId="0" applyFont="1" applyBorder="1"/>
    <xf numFmtId="0" fontId="2" fillId="0" borderId="1" xfId="0" applyFont="1" applyBorder="1"/>
    <xf numFmtId="0" fontId="7" fillId="0" borderId="0" xfId="3" applyFont="1"/>
    <xf numFmtId="164" fontId="3" fillId="0" borderId="0" xfId="1" applyFont="1"/>
    <xf numFmtId="9" fontId="3" fillId="0" borderId="0" xfId="0" applyNumberFormat="1" applyFont="1"/>
    <xf numFmtId="165" fontId="3" fillId="0" borderId="0" xfId="0" applyNumberFormat="1" applyFont="1" applyBorder="1" applyAlignment="1">
      <alignment wrapText="1"/>
    </xf>
    <xf numFmtId="0" fontId="3" fillId="0" borderId="0" xfId="0" applyFont="1" applyBorder="1"/>
    <xf numFmtId="164" fontId="3" fillId="0" borderId="1" xfId="1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10" fontId="3" fillId="0" borderId="1" xfId="2" applyNumberFormat="1" applyFont="1" applyBorder="1"/>
    <xf numFmtId="10" fontId="3" fillId="0" borderId="1" xfId="0" applyNumberFormat="1" applyFont="1" applyBorder="1"/>
    <xf numFmtId="164" fontId="3" fillId="0" borderId="1" xfId="0" applyNumberFormat="1" applyFont="1" applyBorder="1"/>
    <xf numFmtId="164" fontId="2" fillId="0" borderId="0" xfId="0" applyNumberFormat="1" applyFont="1"/>
    <xf numFmtId="164" fontId="2" fillId="0" borderId="0" xfId="0" applyNumberFormat="1" applyFont="1" applyBorder="1"/>
    <xf numFmtId="164" fontId="3" fillId="0" borderId="0" xfId="0" applyNumberFormat="1" applyFont="1"/>
    <xf numFmtId="10" fontId="3" fillId="0" borderId="0" xfId="2" applyNumberFormat="1" applyFont="1"/>
    <xf numFmtId="164" fontId="3" fillId="2" borderId="1" xfId="1" applyFont="1" applyFill="1" applyBorder="1"/>
    <xf numFmtId="164" fontId="4" fillId="0" borderId="1" xfId="1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0" fontId="2" fillId="0" borderId="1" xfId="0" applyFont="1" applyBorder="1" applyAlignment="1">
      <alignment horizontal="center"/>
    </xf>
    <xf numFmtId="9" fontId="2" fillId="0" borderId="0" xfId="0" applyNumberFormat="1" applyFont="1"/>
    <xf numFmtId="0" fontId="5" fillId="0" borderId="1" xfId="0" applyFont="1" applyBorder="1"/>
    <xf numFmtId="164" fontId="2" fillId="0" borderId="1" xfId="1" applyFont="1" applyBorder="1"/>
    <xf numFmtId="9" fontId="2" fillId="0" borderId="1" xfId="0" applyNumberFormat="1" applyFont="1" applyBorder="1"/>
    <xf numFmtId="0" fontId="2" fillId="0" borderId="1" xfId="0" applyFont="1" applyFill="1" applyBorder="1" applyAlignment="1">
      <alignment horizontal="center"/>
    </xf>
    <xf numFmtId="0" fontId="7" fillId="0" borderId="1" xfId="3" applyFont="1" applyBorder="1"/>
    <xf numFmtId="0" fontId="7" fillId="0" borderId="0" xfId="3" applyFont="1" applyBorder="1"/>
    <xf numFmtId="43" fontId="5" fillId="0" borderId="1" xfId="1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67" fontId="2" fillId="0" borderId="1" xfId="1" applyNumberFormat="1" applyFont="1" applyBorder="1"/>
    <xf numFmtId="167" fontId="2" fillId="0" borderId="1" xfId="0" applyNumberFormat="1" applyFont="1" applyBorder="1"/>
    <xf numFmtId="10" fontId="2" fillId="0" borderId="1" xfId="2" applyNumberFormat="1" applyFont="1" applyBorder="1"/>
    <xf numFmtId="164" fontId="2" fillId="0" borderId="1" xfId="0" applyNumberFormat="1" applyFont="1" applyBorder="1" applyAlignment="1">
      <alignment horizontal="right"/>
    </xf>
    <xf numFmtId="164" fontId="2" fillId="0" borderId="1" xfId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cost of the projecct" xfId="3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topLeftCell="A85" workbookViewId="0">
      <selection activeCell="B17" sqref="B17"/>
    </sheetView>
  </sheetViews>
  <sheetFormatPr defaultColWidth="37.85546875" defaultRowHeight="15"/>
  <cols>
    <col min="1" max="1" width="37.85546875" style="2"/>
    <col min="2" max="2" width="13.140625" style="2" customWidth="1"/>
    <col min="3" max="3" width="14.7109375" style="2" customWidth="1"/>
    <col min="4" max="4" width="12.140625" style="2" customWidth="1"/>
    <col min="5" max="5" width="12.5703125" style="2" customWidth="1"/>
    <col min="6" max="6" width="14" style="2" customWidth="1"/>
    <col min="7" max="7" width="12.140625" style="2" customWidth="1"/>
    <col min="8" max="10" width="13.140625" style="2" bestFit="1" customWidth="1"/>
    <col min="11" max="11" width="12.85546875" style="2" customWidth="1"/>
    <col min="12" max="12" width="14" style="2" customWidth="1"/>
    <col min="13" max="13" width="15" style="2" customWidth="1"/>
    <col min="14" max="14" width="13.140625" style="2" bestFit="1" customWidth="1"/>
    <col min="15" max="16384" width="37.85546875" style="2"/>
  </cols>
  <sheetData>
    <row r="1" spans="1:4">
      <c r="A1" s="2" t="s">
        <v>14</v>
      </c>
    </row>
    <row r="2" spans="1:4">
      <c r="A2" s="2" t="s">
        <v>140</v>
      </c>
      <c r="B2" s="2">
        <v>100000</v>
      </c>
    </row>
    <row r="3" spans="1:4" ht="45">
      <c r="A3" s="3" t="s">
        <v>0</v>
      </c>
      <c r="B3" s="4" t="s">
        <v>12</v>
      </c>
      <c r="C3" s="5" t="s">
        <v>13</v>
      </c>
      <c r="D3" s="6" t="s">
        <v>11</v>
      </c>
    </row>
    <row r="4" spans="1:4">
      <c r="A4" s="3" t="s">
        <v>1</v>
      </c>
      <c r="B4" s="17"/>
      <c r="C4" s="17"/>
      <c r="D4" s="17">
        <f>B4-C4</f>
        <v>0</v>
      </c>
    </row>
    <row r="5" spans="1:4">
      <c r="A5" s="3" t="s">
        <v>2</v>
      </c>
      <c r="B5" s="17"/>
      <c r="C5" s="17"/>
      <c r="D5" s="17">
        <f t="shared" ref="D5:D17" si="0">B5-C5</f>
        <v>0</v>
      </c>
    </row>
    <row r="6" spans="1:4">
      <c r="A6" s="3" t="s">
        <v>3</v>
      </c>
      <c r="B6" s="17"/>
      <c r="C6" s="17"/>
      <c r="D6" s="17">
        <f t="shared" si="0"/>
        <v>0</v>
      </c>
    </row>
    <row r="7" spans="1:4">
      <c r="A7" s="3" t="s">
        <v>4</v>
      </c>
      <c r="B7" s="17"/>
      <c r="C7" s="17"/>
      <c r="D7" s="17">
        <f t="shared" si="0"/>
        <v>0</v>
      </c>
    </row>
    <row r="8" spans="1:4">
      <c r="A8" s="3" t="s">
        <v>5</v>
      </c>
      <c r="B8" s="17"/>
      <c r="C8" s="17"/>
      <c r="D8" s="17">
        <f t="shared" si="0"/>
        <v>0</v>
      </c>
    </row>
    <row r="9" spans="1:4">
      <c r="A9" s="3" t="s">
        <v>6</v>
      </c>
      <c r="B9" s="17"/>
      <c r="C9" s="17"/>
      <c r="D9" s="17">
        <f t="shared" si="0"/>
        <v>0</v>
      </c>
    </row>
    <row r="10" spans="1:4">
      <c r="A10" s="3" t="s">
        <v>7</v>
      </c>
      <c r="B10" s="17"/>
      <c r="C10" s="17"/>
      <c r="D10" s="17">
        <f t="shared" si="0"/>
        <v>0</v>
      </c>
    </row>
    <row r="11" spans="1:4">
      <c r="A11" s="3" t="s">
        <v>8</v>
      </c>
      <c r="B11" s="17"/>
      <c r="C11" s="17"/>
      <c r="D11" s="17">
        <f t="shared" si="0"/>
        <v>0</v>
      </c>
    </row>
    <row r="12" spans="1:4">
      <c r="A12" s="3" t="s">
        <v>9</v>
      </c>
      <c r="B12" s="17"/>
      <c r="C12" s="17"/>
      <c r="D12" s="17">
        <f t="shared" si="0"/>
        <v>0</v>
      </c>
    </row>
    <row r="13" spans="1:4">
      <c r="A13" s="3" t="s">
        <v>10</v>
      </c>
      <c r="B13" s="17"/>
      <c r="C13" s="17"/>
      <c r="D13" s="17">
        <f t="shared" si="0"/>
        <v>0</v>
      </c>
    </row>
    <row r="14" spans="1:4" ht="30">
      <c r="A14" s="3" t="s">
        <v>20</v>
      </c>
      <c r="B14" s="17">
        <f>SUM(B4:B13)</f>
        <v>0</v>
      </c>
      <c r="C14" s="17">
        <f>SUM(C4:C13)</f>
        <v>0</v>
      </c>
      <c r="D14" s="17">
        <f t="shared" si="0"/>
        <v>0</v>
      </c>
    </row>
    <row r="15" spans="1:4">
      <c r="A15" s="3" t="s">
        <v>21</v>
      </c>
      <c r="B15" s="17"/>
      <c r="C15" s="17"/>
      <c r="D15" s="17">
        <f t="shared" si="0"/>
        <v>0</v>
      </c>
    </row>
    <row r="16" spans="1:4">
      <c r="A16" s="3" t="s">
        <v>22</v>
      </c>
      <c r="B16" s="17">
        <f>B23</f>
        <v>0</v>
      </c>
      <c r="C16" s="17"/>
      <c r="D16" s="17">
        <f t="shared" si="0"/>
        <v>0</v>
      </c>
    </row>
    <row r="17" spans="1:14">
      <c r="A17" s="3" t="s">
        <v>23</v>
      </c>
      <c r="B17" s="17">
        <f>B14+B15+B16</f>
        <v>0</v>
      </c>
      <c r="C17" s="17">
        <f>C14+C15+C16</f>
        <v>0</v>
      </c>
      <c r="D17" s="17">
        <f t="shared" si="0"/>
        <v>0</v>
      </c>
    </row>
    <row r="19" spans="1:14">
      <c r="A19" s="2" t="s">
        <v>15</v>
      </c>
    </row>
    <row r="20" spans="1:14">
      <c r="A20" s="2" t="s">
        <v>16</v>
      </c>
      <c r="B20" s="2">
        <f>B19*1.5/1.2</f>
        <v>0</v>
      </c>
    </row>
    <row r="21" spans="1:14">
      <c r="A21" s="2" t="s">
        <v>17</v>
      </c>
    </row>
    <row r="22" spans="1:14">
      <c r="A22" s="2" t="s">
        <v>18</v>
      </c>
      <c r="B22" s="13">
        <f>B20*B21/B2</f>
        <v>0</v>
      </c>
    </row>
    <row r="23" spans="1:14">
      <c r="A23" s="2" t="s">
        <v>19</v>
      </c>
      <c r="B23" s="2">
        <f>B22*2%</f>
        <v>0</v>
      </c>
    </row>
    <row r="26" spans="1:14">
      <c r="A26" s="2" t="s">
        <v>34</v>
      </c>
    </row>
    <row r="27" spans="1:14">
      <c r="A27" s="7"/>
      <c r="B27" s="46" t="s">
        <v>26</v>
      </c>
      <c r="C27" s="46"/>
      <c r="D27" s="46"/>
      <c r="E27" s="46"/>
      <c r="F27" s="46" t="s">
        <v>27</v>
      </c>
      <c r="G27" s="46"/>
      <c r="H27" s="46"/>
      <c r="I27" s="46"/>
      <c r="J27" s="46" t="s">
        <v>28</v>
      </c>
      <c r="K27" s="46"/>
      <c r="L27" s="46"/>
      <c r="M27" s="46"/>
      <c r="N27" s="7" t="s">
        <v>141</v>
      </c>
    </row>
    <row r="28" spans="1:14">
      <c r="A28" s="8" t="s">
        <v>24</v>
      </c>
      <c r="B28" s="18" t="s">
        <v>29</v>
      </c>
      <c r="C28" s="18" t="s">
        <v>30</v>
      </c>
      <c r="D28" s="18" t="s">
        <v>31</v>
      </c>
      <c r="E28" s="18" t="s">
        <v>32</v>
      </c>
      <c r="F28" s="18" t="s">
        <v>29</v>
      </c>
      <c r="G28" s="18" t="s">
        <v>30</v>
      </c>
      <c r="H28" s="18" t="s">
        <v>31</v>
      </c>
      <c r="I28" s="18" t="s">
        <v>32</v>
      </c>
      <c r="J28" s="18" t="s">
        <v>29</v>
      </c>
      <c r="K28" s="18" t="s">
        <v>30</v>
      </c>
      <c r="L28" s="18" t="s">
        <v>31</v>
      </c>
      <c r="M28" s="7" t="s">
        <v>32</v>
      </c>
      <c r="N28" s="7"/>
    </row>
    <row r="29" spans="1:14">
      <c r="A29" s="8" t="s">
        <v>25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>
      <c r="A30" s="8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>
      <c r="A31" s="3" t="s">
        <v>1</v>
      </c>
      <c r="B31" s="20">
        <v>0.4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0.6</v>
      </c>
      <c r="J31" s="20">
        <v>0</v>
      </c>
      <c r="K31" s="20">
        <v>0</v>
      </c>
      <c r="L31" s="20">
        <v>0</v>
      </c>
      <c r="M31" s="20">
        <v>0</v>
      </c>
      <c r="N31" s="21">
        <f>SUM(B31:M31)</f>
        <v>1</v>
      </c>
    </row>
    <row r="32" spans="1:14">
      <c r="A32" s="3" t="s">
        <v>2</v>
      </c>
      <c r="B32" s="20">
        <v>0.4</v>
      </c>
      <c r="C32" s="20">
        <v>0.3</v>
      </c>
      <c r="D32" s="20">
        <v>0.3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1">
        <f t="shared" ref="N32:N40" si="1">SUM(B32:M32)</f>
        <v>1</v>
      </c>
    </row>
    <row r="33" spans="1:14">
      <c r="A33" s="3" t="s">
        <v>3</v>
      </c>
      <c r="B33" s="20">
        <v>0.1</v>
      </c>
      <c r="C33" s="20">
        <v>0.05</v>
      </c>
      <c r="D33" s="20">
        <v>0.15</v>
      </c>
      <c r="E33" s="20">
        <v>0.15</v>
      </c>
      <c r="F33" s="20">
        <v>0.125</v>
      </c>
      <c r="G33" s="20">
        <v>7.4999999999999997E-2</v>
      </c>
      <c r="H33" s="20">
        <v>0.1</v>
      </c>
      <c r="I33" s="20">
        <v>0.1</v>
      </c>
      <c r="J33" s="20">
        <v>0.15</v>
      </c>
      <c r="K33" s="20">
        <v>0</v>
      </c>
      <c r="L33" s="20">
        <v>0</v>
      </c>
      <c r="M33" s="20">
        <v>0</v>
      </c>
      <c r="N33" s="21">
        <f t="shared" si="1"/>
        <v>1</v>
      </c>
    </row>
    <row r="34" spans="1:14">
      <c r="A34" s="3" t="s">
        <v>4</v>
      </c>
      <c r="B34" s="20">
        <v>0</v>
      </c>
      <c r="C34" s="20">
        <v>0</v>
      </c>
      <c r="D34" s="20">
        <v>0.125</v>
      </c>
      <c r="E34" s="20">
        <v>0.15</v>
      </c>
      <c r="F34" s="20">
        <v>0.15</v>
      </c>
      <c r="G34" s="20">
        <v>0.1</v>
      </c>
      <c r="H34" s="20">
        <v>0.17499999999999999</v>
      </c>
      <c r="I34" s="20">
        <v>0.125</v>
      </c>
      <c r="J34" s="20">
        <v>0.1</v>
      </c>
      <c r="K34" s="20">
        <v>7.4999999999999997E-2</v>
      </c>
      <c r="L34" s="20">
        <v>0</v>
      </c>
      <c r="M34" s="20">
        <v>0</v>
      </c>
      <c r="N34" s="21">
        <f t="shared" si="1"/>
        <v>0.99999999999999989</v>
      </c>
    </row>
    <row r="35" spans="1:14">
      <c r="A35" s="3" t="s">
        <v>5</v>
      </c>
      <c r="B35" s="20">
        <v>0.5</v>
      </c>
      <c r="C35" s="20">
        <v>0.4</v>
      </c>
      <c r="D35" s="20">
        <v>0.1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1">
        <f t="shared" si="1"/>
        <v>1</v>
      </c>
    </row>
    <row r="36" spans="1:14">
      <c r="A36" s="3" t="s">
        <v>6</v>
      </c>
      <c r="B36" s="20">
        <f>B33</f>
        <v>0.1</v>
      </c>
      <c r="C36" s="20">
        <f t="shared" ref="C36:M36" si="2">C33</f>
        <v>0.05</v>
      </c>
      <c r="D36" s="20">
        <f t="shared" si="2"/>
        <v>0.15</v>
      </c>
      <c r="E36" s="20">
        <f t="shared" si="2"/>
        <v>0.15</v>
      </c>
      <c r="F36" s="20">
        <f t="shared" si="2"/>
        <v>0.125</v>
      </c>
      <c r="G36" s="20">
        <f t="shared" si="2"/>
        <v>7.4999999999999997E-2</v>
      </c>
      <c r="H36" s="20">
        <f t="shared" si="2"/>
        <v>0.1</v>
      </c>
      <c r="I36" s="20">
        <f t="shared" si="2"/>
        <v>0.1</v>
      </c>
      <c r="J36" s="20">
        <f t="shared" si="2"/>
        <v>0.15</v>
      </c>
      <c r="K36" s="20">
        <f t="shared" si="2"/>
        <v>0</v>
      </c>
      <c r="L36" s="20">
        <f t="shared" si="2"/>
        <v>0</v>
      </c>
      <c r="M36" s="20">
        <f t="shared" si="2"/>
        <v>0</v>
      </c>
      <c r="N36" s="21">
        <f t="shared" si="1"/>
        <v>1</v>
      </c>
    </row>
    <row r="37" spans="1:14">
      <c r="A37" s="3" t="s">
        <v>7</v>
      </c>
      <c r="B37" s="20">
        <v>0.125</v>
      </c>
      <c r="C37" s="20">
        <v>0.125</v>
      </c>
      <c r="D37" s="20">
        <v>0.125</v>
      </c>
      <c r="E37" s="20">
        <v>0.125</v>
      </c>
      <c r="F37" s="20">
        <v>0.125</v>
      </c>
      <c r="G37" s="20">
        <v>0.125</v>
      </c>
      <c r="H37" s="20">
        <v>0.125</v>
      </c>
      <c r="I37" s="20">
        <v>0.125</v>
      </c>
      <c r="J37" s="20">
        <v>0</v>
      </c>
      <c r="K37" s="20">
        <v>0</v>
      </c>
      <c r="L37" s="20">
        <v>0</v>
      </c>
      <c r="M37" s="20">
        <v>0</v>
      </c>
      <c r="N37" s="21">
        <f t="shared" si="1"/>
        <v>1</v>
      </c>
    </row>
    <row r="38" spans="1:14">
      <c r="A38" s="3" t="s">
        <v>8</v>
      </c>
      <c r="B38" s="20">
        <v>0.1</v>
      </c>
      <c r="C38" s="20">
        <v>0.1</v>
      </c>
      <c r="D38" s="20">
        <v>0.1</v>
      </c>
      <c r="E38" s="20">
        <v>0.1</v>
      </c>
      <c r="F38" s="20">
        <v>0.1</v>
      </c>
      <c r="G38" s="20">
        <v>0.1</v>
      </c>
      <c r="H38" s="20">
        <v>0.1</v>
      </c>
      <c r="I38" s="20">
        <v>0.1</v>
      </c>
      <c r="J38" s="20">
        <v>0.1</v>
      </c>
      <c r="K38" s="20">
        <v>0.1</v>
      </c>
      <c r="L38" s="20">
        <v>0</v>
      </c>
      <c r="M38" s="20">
        <v>0</v>
      </c>
      <c r="N38" s="21">
        <f t="shared" si="1"/>
        <v>0.99999999999999989</v>
      </c>
    </row>
    <row r="39" spans="1:14">
      <c r="A39" s="3" t="s">
        <v>9</v>
      </c>
      <c r="B39" s="20">
        <f>B38</f>
        <v>0.1</v>
      </c>
      <c r="C39" s="20">
        <f t="shared" ref="C39:M40" si="3">C38</f>
        <v>0.1</v>
      </c>
      <c r="D39" s="20">
        <f t="shared" si="3"/>
        <v>0.1</v>
      </c>
      <c r="E39" s="20">
        <f t="shared" si="3"/>
        <v>0.1</v>
      </c>
      <c r="F39" s="20">
        <f t="shared" si="3"/>
        <v>0.1</v>
      </c>
      <c r="G39" s="20">
        <f t="shared" si="3"/>
        <v>0.1</v>
      </c>
      <c r="H39" s="20">
        <f t="shared" si="3"/>
        <v>0.1</v>
      </c>
      <c r="I39" s="20">
        <f t="shared" si="3"/>
        <v>0.1</v>
      </c>
      <c r="J39" s="20">
        <f t="shared" si="3"/>
        <v>0.1</v>
      </c>
      <c r="K39" s="20">
        <f t="shared" si="3"/>
        <v>0.1</v>
      </c>
      <c r="L39" s="20">
        <f t="shared" si="3"/>
        <v>0</v>
      </c>
      <c r="M39" s="20">
        <f t="shared" si="3"/>
        <v>0</v>
      </c>
      <c r="N39" s="21">
        <f t="shared" si="1"/>
        <v>0.99999999999999989</v>
      </c>
    </row>
    <row r="40" spans="1:14">
      <c r="A40" s="3" t="s">
        <v>10</v>
      </c>
      <c r="B40" s="20">
        <f>B39</f>
        <v>0.1</v>
      </c>
      <c r="C40" s="20">
        <f t="shared" si="3"/>
        <v>0.1</v>
      </c>
      <c r="D40" s="20">
        <f t="shared" si="3"/>
        <v>0.1</v>
      </c>
      <c r="E40" s="20">
        <f t="shared" si="3"/>
        <v>0.1</v>
      </c>
      <c r="F40" s="20">
        <f t="shared" si="3"/>
        <v>0.1</v>
      </c>
      <c r="G40" s="20">
        <f t="shared" si="3"/>
        <v>0.1</v>
      </c>
      <c r="H40" s="20">
        <f t="shared" si="3"/>
        <v>0.1</v>
      </c>
      <c r="I40" s="20">
        <f t="shared" si="3"/>
        <v>0.1</v>
      </c>
      <c r="J40" s="20">
        <f t="shared" si="3"/>
        <v>0.1</v>
      </c>
      <c r="K40" s="20">
        <f t="shared" si="3"/>
        <v>0.1</v>
      </c>
      <c r="L40" s="20">
        <f t="shared" si="3"/>
        <v>0</v>
      </c>
      <c r="M40" s="20">
        <f t="shared" si="3"/>
        <v>0</v>
      </c>
      <c r="N40" s="21">
        <f t="shared" si="1"/>
        <v>0.99999999999999989</v>
      </c>
    </row>
    <row r="44" spans="1:14">
      <c r="A44" s="2" t="s">
        <v>35</v>
      </c>
    </row>
    <row r="45" spans="1:14">
      <c r="A45" s="7"/>
      <c r="B45" s="46" t="s">
        <v>26</v>
      </c>
      <c r="C45" s="46"/>
      <c r="D45" s="46"/>
      <c r="E45" s="46"/>
      <c r="F45" s="46" t="s">
        <v>27</v>
      </c>
      <c r="G45" s="46"/>
      <c r="H45" s="46"/>
      <c r="I45" s="46"/>
      <c r="J45" s="46" t="s">
        <v>28</v>
      </c>
      <c r="K45" s="46"/>
      <c r="L45" s="46"/>
      <c r="M45" s="46"/>
      <c r="N45" s="7" t="s">
        <v>33</v>
      </c>
    </row>
    <row r="46" spans="1:14">
      <c r="A46" s="8" t="s">
        <v>24</v>
      </c>
      <c r="B46" s="18" t="s">
        <v>29</v>
      </c>
      <c r="C46" s="18" t="s">
        <v>30</v>
      </c>
      <c r="D46" s="18" t="s">
        <v>31</v>
      </c>
      <c r="E46" s="18" t="s">
        <v>32</v>
      </c>
      <c r="F46" s="18" t="s">
        <v>29</v>
      </c>
      <c r="G46" s="18" t="s">
        <v>30</v>
      </c>
      <c r="H46" s="18" t="s">
        <v>31</v>
      </c>
      <c r="I46" s="18" t="s">
        <v>32</v>
      </c>
      <c r="J46" s="18" t="s">
        <v>29</v>
      </c>
      <c r="K46" s="18" t="s">
        <v>30</v>
      </c>
      <c r="L46" s="18" t="s">
        <v>31</v>
      </c>
      <c r="M46" s="7" t="s">
        <v>32</v>
      </c>
      <c r="N46" s="7"/>
    </row>
    <row r="47" spans="1:14">
      <c r="A47" s="8" t="s">
        <v>25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>
      <c r="A48" s="8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>
      <c r="A49" s="3" t="s">
        <v>1</v>
      </c>
      <c r="B49" s="22">
        <f>$D$4*B31</f>
        <v>0</v>
      </c>
      <c r="C49" s="22">
        <f t="shared" ref="C49:M49" si="4">$D$4*C31</f>
        <v>0</v>
      </c>
      <c r="D49" s="22">
        <f t="shared" si="4"/>
        <v>0</v>
      </c>
      <c r="E49" s="22">
        <f t="shared" si="4"/>
        <v>0</v>
      </c>
      <c r="F49" s="22">
        <f t="shared" si="4"/>
        <v>0</v>
      </c>
      <c r="G49" s="22">
        <f t="shared" si="4"/>
        <v>0</v>
      </c>
      <c r="H49" s="22">
        <f t="shared" si="4"/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0</v>
      </c>
      <c r="M49" s="22">
        <f t="shared" si="4"/>
        <v>0</v>
      </c>
      <c r="N49" s="22">
        <f>SUM(B49:M49)</f>
        <v>0</v>
      </c>
    </row>
    <row r="50" spans="1:14">
      <c r="A50" s="3" t="s">
        <v>2</v>
      </c>
      <c r="B50" s="22">
        <f>$D$5*B32</f>
        <v>0</v>
      </c>
      <c r="C50" s="22">
        <f t="shared" ref="C50:M50" si="5">$D$5*C32</f>
        <v>0</v>
      </c>
      <c r="D50" s="22">
        <f t="shared" si="5"/>
        <v>0</v>
      </c>
      <c r="E50" s="22">
        <f t="shared" si="5"/>
        <v>0</v>
      </c>
      <c r="F50" s="22">
        <f t="shared" si="5"/>
        <v>0</v>
      </c>
      <c r="G50" s="22">
        <f t="shared" si="5"/>
        <v>0</v>
      </c>
      <c r="H50" s="22">
        <f t="shared" si="5"/>
        <v>0</v>
      </c>
      <c r="I50" s="22">
        <f t="shared" si="5"/>
        <v>0</v>
      </c>
      <c r="J50" s="22">
        <f t="shared" si="5"/>
        <v>0</v>
      </c>
      <c r="K50" s="22">
        <f t="shared" si="5"/>
        <v>0</v>
      </c>
      <c r="L50" s="22">
        <f t="shared" si="5"/>
        <v>0</v>
      </c>
      <c r="M50" s="22">
        <f t="shared" si="5"/>
        <v>0</v>
      </c>
      <c r="N50" s="22">
        <f t="shared" ref="N50:N59" si="6">SUM(B50:M50)</f>
        <v>0</v>
      </c>
    </row>
    <row r="51" spans="1:14">
      <c r="A51" s="3" t="s">
        <v>3</v>
      </c>
      <c r="B51" s="22">
        <f>$D$6*B33</f>
        <v>0</v>
      </c>
      <c r="C51" s="22">
        <f t="shared" ref="C51:M51" si="7">$D$6*C33</f>
        <v>0</v>
      </c>
      <c r="D51" s="22">
        <f t="shared" si="7"/>
        <v>0</v>
      </c>
      <c r="E51" s="22">
        <f t="shared" si="7"/>
        <v>0</v>
      </c>
      <c r="F51" s="22">
        <f t="shared" si="7"/>
        <v>0</v>
      </c>
      <c r="G51" s="22">
        <f t="shared" si="7"/>
        <v>0</v>
      </c>
      <c r="H51" s="22">
        <f t="shared" si="7"/>
        <v>0</v>
      </c>
      <c r="I51" s="22">
        <f t="shared" si="7"/>
        <v>0</v>
      </c>
      <c r="J51" s="22">
        <f t="shared" si="7"/>
        <v>0</v>
      </c>
      <c r="K51" s="22">
        <f t="shared" si="7"/>
        <v>0</v>
      </c>
      <c r="L51" s="22">
        <f t="shared" si="7"/>
        <v>0</v>
      </c>
      <c r="M51" s="22">
        <f t="shared" si="7"/>
        <v>0</v>
      </c>
      <c r="N51" s="22">
        <f t="shared" si="6"/>
        <v>0</v>
      </c>
    </row>
    <row r="52" spans="1:14">
      <c r="A52" s="3" t="s">
        <v>4</v>
      </c>
      <c r="B52" s="22">
        <f>$D$7*B34</f>
        <v>0</v>
      </c>
      <c r="C52" s="22">
        <f t="shared" ref="C52:M52" si="8">$D$7*C34</f>
        <v>0</v>
      </c>
      <c r="D52" s="22">
        <f t="shared" si="8"/>
        <v>0</v>
      </c>
      <c r="E52" s="22">
        <f t="shared" si="8"/>
        <v>0</v>
      </c>
      <c r="F52" s="22">
        <f t="shared" si="8"/>
        <v>0</v>
      </c>
      <c r="G52" s="22">
        <f t="shared" si="8"/>
        <v>0</v>
      </c>
      <c r="H52" s="22">
        <f t="shared" si="8"/>
        <v>0</v>
      </c>
      <c r="I52" s="22">
        <f t="shared" si="8"/>
        <v>0</v>
      </c>
      <c r="J52" s="22">
        <f t="shared" si="8"/>
        <v>0</v>
      </c>
      <c r="K52" s="22">
        <f t="shared" si="8"/>
        <v>0</v>
      </c>
      <c r="L52" s="22">
        <f t="shared" si="8"/>
        <v>0</v>
      </c>
      <c r="M52" s="22">
        <f t="shared" si="8"/>
        <v>0</v>
      </c>
      <c r="N52" s="22">
        <f t="shared" si="6"/>
        <v>0</v>
      </c>
    </row>
    <row r="53" spans="1:14">
      <c r="A53" s="3" t="s">
        <v>5</v>
      </c>
      <c r="B53" s="22">
        <f>$D$8*B35</f>
        <v>0</v>
      </c>
      <c r="C53" s="22">
        <f t="shared" ref="C53:M53" si="9">$D$8*C35</f>
        <v>0</v>
      </c>
      <c r="D53" s="22">
        <f t="shared" si="9"/>
        <v>0</v>
      </c>
      <c r="E53" s="22">
        <f t="shared" si="9"/>
        <v>0</v>
      </c>
      <c r="F53" s="22">
        <f t="shared" si="9"/>
        <v>0</v>
      </c>
      <c r="G53" s="22">
        <f t="shared" si="9"/>
        <v>0</v>
      </c>
      <c r="H53" s="22">
        <f t="shared" si="9"/>
        <v>0</v>
      </c>
      <c r="I53" s="22">
        <f t="shared" si="9"/>
        <v>0</v>
      </c>
      <c r="J53" s="22">
        <f t="shared" si="9"/>
        <v>0</v>
      </c>
      <c r="K53" s="22">
        <f t="shared" si="9"/>
        <v>0</v>
      </c>
      <c r="L53" s="22">
        <f t="shared" si="9"/>
        <v>0</v>
      </c>
      <c r="M53" s="22">
        <f t="shared" si="9"/>
        <v>0</v>
      </c>
      <c r="N53" s="22">
        <f t="shared" si="6"/>
        <v>0</v>
      </c>
    </row>
    <row r="54" spans="1:14">
      <c r="A54" s="3" t="s">
        <v>6</v>
      </c>
      <c r="B54" s="22">
        <f>$D$9*B36</f>
        <v>0</v>
      </c>
      <c r="C54" s="22">
        <f t="shared" ref="C54:M54" si="10">$D$9*C36</f>
        <v>0</v>
      </c>
      <c r="D54" s="22">
        <f t="shared" si="10"/>
        <v>0</v>
      </c>
      <c r="E54" s="22">
        <f t="shared" si="10"/>
        <v>0</v>
      </c>
      <c r="F54" s="22">
        <f t="shared" si="10"/>
        <v>0</v>
      </c>
      <c r="G54" s="22">
        <f t="shared" si="10"/>
        <v>0</v>
      </c>
      <c r="H54" s="22">
        <f t="shared" si="10"/>
        <v>0</v>
      </c>
      <c r="I54" s="22">
        <f t="shared" si="10"/>
        <v>0</v>
      </c>
      <c r="J54" s="22">
        <f t="shared" si="10"/>
        <v>0</v>
      </c>
      <c r="K54" s="22">
        <f t="shared" si="10"/>
        <v>0</v>
      </c>
      <c r="L54" s="22">
        <f t="shared" si="10"/>
        <v>0</v>
      </c>
      <c r="M54" s="22">
        <f t="shared" si="10"/>
        <v>0</v>
      </c>
      <c r="N54" s="22">
        <f t="shared" si="6"/>
        <v>0</v>
      </c>
    </row>
    <row r="55" spans="1:14">
      <c r="A55" s="3" t="s">
        <v>7</v>
      </c>
      <c r="B55" s="22">
        <f>$D$10*B37</f>
        <v>0</v>
      </c>
      <c r="C55" s="22">
        <f t="shared" ref="C55:M55" si="11">$D$10*C37</f>
        <v>0</v>
      </c>
      <c r="D55" s="22">
        <f t="shared" si="11"/>
        <v>0</v>
      </c>
      <c r="E55" s="22">
        <f t="shared" si="11"/>
        <v>0</v>
      </c>
      <c r="F55" s="22">
        <f t="shared" si="11"/>
        <v>0</v>
      </c>
      <c r="G55" s="22">
        <f t="shared" si="11"/>
        <v>0</v>
      </c>
      <c r="H55" s="22">
        <f t="shared" si="11"/>
        <v>0</v>
      </c>
      <c r="I55" s="22">
        <f t="shared" si="11"/>
        <v>0</v>
      </c>
      <c r="J55" s="22">
        <f t="shared" si="11"/>
        <v>0</v>
      </c>
      <c r="K55" s="22">
        <f t="shared" si="11"/>
        <v>0</v>
      </c>
      <c r="L55" s="22">
        <f t="shared" si="11"/>
        <v>0</v>
      </c>
      <c r="M55" s="22">
        <f t="shared" si="11"/>
        <v>0</v>
      </c>
      <c r="N55" s="22">
        <f t="shared" si="6"/>
        <v>0</v>
      </c>
    </row>
    <row r="56" spans="1:14">
      <c r="A56" s="3" t="s">
        <v>8</v>
      </c>
      <c r="B56" s="22">
        <f>$D$11*B38</f>
        <v>0</v>
      </c>
      <c r="C56" s="22">
        <f t="shared" ref="C56:M56" si="12">$D$11*C38</f>
        <v>0</v>
      </c>
      <c r="D56" s="22">
        <f t="shared" si="12"/>
        <v>0</v>
      </c>
      <c r="E56" s="22">
        <f t="shared" si="12"/>
        <v>0</v>
      </c>
      <c r="F56" s="22">
        <f t="shared" si="12"/>
        <v>0</v>
      </c>
      <c r="G56" s="22">
        <f t="shared" si="12"/>
        <v>0</v>
      </c>
      <c r="H56" s="22">
        <f t="shared" si="12"/>
        <v>0</v>
      </c>
      <c r="I56" s="22">
        <f t="shared" si="12"/>
        <v>0</v>
      </c>
      <c r="J56" s="22">
        <f t="shared" si="12"/>
        <v>0</v>
      </c>
      <c r="K56" s="22">
        <f t="shared" si="12"/>
        <v>0</v>
      </c>
      <c r="L56" s="22">
        <f t="shared" si="12"/>
        <v>0</v>
      </c>
      <c r="M56" s="22">
        <f t="shared" si="12"/>
        <v>0</v>
      </c>
      <c r="N56" s="22">
        <f t="shared" si="6"/>
        <v>0</v>
      </c>
    </row>
    <row r="57" spans="1:14">
      <c r="A57" s="3" t="s">
        <v>9</v>
      </c>
      <c r="B57" s="22">
        <f>$D$12*B39</f>
        <v>0</v>
      </c>
      <c r="C57" s="22">
        <f t="shared" ref="C57:M57" si="13">$D$12*C39</f>
        <v>0</v>
      </c>
      <c r="D57" s="22">
        <f t="shared" si="13"/>
        <v>0</v>
      </c>
      <c r="E57" s="22">
        <f t="shared" si="13"/>
        <v>0</v>
      </c>
      <c r="F57" s="22">
        <f t="shared" si="13"/>
        <v>0</v>
      </c>
      <c r="G57" s="22">
        <f t="shared" si="13"/>
        <v>0</v>
      </c>
      <c r="H57" s="22">
        <f t="shared" si="13"/>
        <v>0</v>
      </c>
      <c r="I57" s="22">
        <f t="shared" si="13"/>
        <v>0</v>
      </c>
      <c r="J57" s="22">
        <f t="shared" si="13"/>
        <v>0</v>
      </c>
      <c r="K57" s="22">
        <f t="shared" si="13"/>
        <v>0</v>
      </c>
      <c r="L57" s="22">
        <f t="shared" si="13"/>
        <v>0</v>
      </c>
      <c r="M57" s="22">
        <f t="shared" si="13"/>
        <v>0</v>
      </c>
      <c r="N57" s="22">
        <f t="shared" si="6"/>
        <v>0</v>
      </c>
    </row>
    <row r="58" spans="1:14">
      <c r="A58" s="3" t="s">
        <v>10</v>
      </c>
      <c r="B58" s="22">
        <f>$D$13*B40</f>
        <v>0</v>
      </c>
      <c r="C58" s="22">
        <f t="shared" ref="C58:M58" si="14">$D$13*C40</f>
        <v>0</v>
      </c>
      <c r="D58" s="22">
        <f t="shared" si="14"/>
        <v>0</v>
      </c>
      <c r="E58" s="22">
        <f t="shared" si="14"/>
        <v>0</v>
      </c>
      <c r="F58" s="22">
        <f t="shared" si="14"/>
        <v>0</v>
      </c>
      <c r="G58" s="22">
        <f t="shared" si="14"/>
        <v>0</v>
      </c>
      <c r="H58" s="22">
        <f t="shared" si="14"/>
        <v>0</v>
      </c>
      <c r="I58" s="22">
        <f t="shared" si="14"/>
        <v>0</v>
      </c>
      <c r="J58" s="22">
        <f t="shared" si="14"/>
        <v>0</v>
      </c>
      <c r="K58" s="22">
        <f t="shared" si="14"/>
        <v>0</v>
      </c>
      <c r="L58" s="22">
        <f t="shared" si="14"/>
        <v>0</v>
      </c>
      <c r="M58" s="22">
        <f t="shared" si="14"/>
        <v>0</v>
      </c>
      <c r="N58" s="22">
        <f t="shared" si="6"/>
        <v>0</v>
      </c>
    </row>
    <row r="59" spans="1:14" ht="30">
      <c r="A59" s="3" t="s">
        <v>20</v>
      </c>
      <c r="B59" s="22">
        <f>SUM(B49:B58)</f>
        <v>0</v>
      </c>
      <c r="C59" s="22">
        <f t="shared" ref="C59:M59" si="15">SUM(C49:C58)</f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6"/>
        <v>0</v>
      </c>
    </row>
    <row r="60" spans="1:14">
      <c r="A60" s="3" t="s">
        <v>142</v>
      </c>
      <c r="B60" s="22">
        <f>B59</f>
        <v>0</v>
      </c>
      <c r="C60" s="22">
        <f>C59+B60</f>
        <v>0</v>
      </c>
      <c r="D60" s="22">
        <f t="shared" ref="D60:M60" si="16">D59+C60</f>
        <v>0</v>
      </c>
      <c r="E60" s="22">
        <f t="shared" si="16"/>
        <v>0</v>
      </c>
      <c r="F60" s="22">
        <f t="shared" si="16"/>
        <v>0</v>
      </c>
      <c r="G60" s="22">
        <f t="shared" si="16"/>
        <v>0</v>
      </c>
      <c r="H60" s="22">
        <f t="shared" si="16"/>
        <v>0</v>
      </c>
      <c r="I60" s="22">
        <f t="shared" si="16"/>
        <v>0</v>
      </c>
      <c r="J60" s="22">
        <f t="shared" si="16"/>
        <v>0</v>
      </c>
      <c r="K60" s="22">
        <f t="shared" si="16"/>
        <v>0</v>
      </c>
      <c r="L60" s="22">
        <f t="shared" si="16"/>
        <v>0</v>
      </c>
      <c r="M60" s="22">
        <f t="shared" si="16"/>
        <v>0</v>
      </c>
      <c r="N60" s="22">
        <f>D14</f>
        <v>0</v>
      </c>
    </row>
    <row r="61" spans="1:14">
      <c r="A61" s="15"/>
    </row>
    <row r="62" spans="1:14">
      <c r="A62" s="15"/>
    </row>
    <row r="63" spans="1:14">
      <c r="A63" s="16"/>
    </row>
    <row r="64" spans="1:14">
      <c r="A64" s="7"/>
      <c r="B64" s="46" t="s">
        <v>26</v>
      </c>
      <c r="C64" s="46"/>
      <c r="D64" s="46"/>
      <c r="E64" s="46"/>
      <c r="F64" s="46" t="s">
        <v>27</v>
      </c>
      <c r="G64" s="46"/>
      <c r="H64" s="46"/>
      <c r="I64" s="46"/>
      <c r="J64" s="46" t="s">
        <v>28</v>
      </c>
      <c r="K64" s="46"/>
      <c r="L64" s="46"/>
      <c r="M64" s="46"/>
      <c r="N64" s="7" t="s">
        <v>33</v>
      </c>
    </row>
    <row r="65" spans="1:14">
      <c r="A65" s="7" t="s">
        <v>36</v>
      </c>
      <c r="B65" s="18" t="s">
        <v>29</v>
      </c>
      <c r="C65" s="18" t="s">
        <v>30</v>
      </c>
      <c r="D65" s="18" t="s">
        <v>31</v>
      </c>
      <c r="E65" s="18" t="s">
        <v>32</v>
      </c>
      <c r="F65" s="18" t="s">
        <v>29</v>
      </c>
      <c r="G65" s="18" t="s">
        <v>30</v>
      </c>
      <c r="H65" s="18" t="s">
        <v>31</v>
      </c>
      <c r="I65" s="18" t="s">
        <v>32</v>
      </c>
      <c r="J65" s="18" t="s">
        <v>29</v>
      </c>
      <c r="K65" s="18" t="s">
        <v>30</v>
      </c>
      <c r="L65" s="18" t="s">
        <v>31</v>
      </c>
      <c r="M65" s="7" t="s">
        <v>32</v>
      </c>
      <c r="N65" s="7"/>
    </row>
    <row r="66" spans="1:14">
      <c r="A66" s="8" t="s">
        <v>37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1:14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1:14">
      <c r="A68" s="7" t="s">
        <v>38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>
        <f>SUM(B68:M68)</f>
        <v>0</v>
      </c>
    </row>
    <row r="69" spans="1:14">
      <c r="A69" s="7" t="s">
        <v>39</v>
      </c>
      <c r="B69" s="21">
        <f>B68</f>
        <v>0</v>
      </c>
      <c r="C69" s="21">
        <f>C68+B69</f>
        <v>0</v>
      </c>
      <c r="D69" s="21">
        <f t="shared" ref="D69:M69" si="17">D68+C69</f>
        <v>0</v>
      </c>
      <c r="E69" s="21">
        <f t="shared" si="17"/>
        <v>0</v>
      </c>
      <c r="F69" s="21">
        <f t="shared" si="17"/>
        <v>0</v>
      </c>
      <c r="G69" s="21">
        <f t="shared" si="17"/>
        <v>0</v>
      </c>
      <c r="H69" s="21">
        <f t="shared" si="17"/>
        <v>0</v>
      </c>
      <c r="I69" s="21">
        <f t="shared" si="17"/>
        <v>0</v>
      </c>
      <c r="J69" s="21">
        <f t="shared" si="17"/>
        <v>0</v>
      </c>
      <c r="K69" s="21">
        <f t="shared" si="17"/>
        <v>0</v>
      </c>
      <c r="L69" s="21">
        <f t="shared" si="17"/>
        <v>0</v>
      </c>
      <c r="M69" s="21">
        <f t="shared" si="17"/>
        <v>0</v>
      </c>
      <c r="N69" s="7"/>
    </row>
    <row r="70" spans="1:14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14">
      <c r="A71" s="7" t="s">
        <v>40</v>
      </c>
      <c r="B71" s="17">
        <f>$B$20*B68</f>
        <v>0</v>
      </c>
      <c r="C71" s="17">
        <f t="shared" ref="C71:M71" si="18">$B$20*C68</f>
        <v>0</v>
      </c>
      <c r="D71" s="17">
        <f t="shared" si="18"/>
        <v>0</v>
      </c>
      <c r="E71" s="17">
        <f t="shared" si="18"/>
        <v>0</v>
      </c>
      <c r="F71" s="17">
        <f t="shared" si="18"/>
        <v>0</v>
      </c>
      <c r="G71" s="17">
        <f t="shared" si="18"/>
        <v>0</v>
      </c>
      <c r="H71" s="17">
        <f t="shared" si="18"/>
        <v>0</v>
      </c>
      <c r="I71" s="17">
        <f t="shared" si="18"/>
        <v>0</v>
      </c>
      <c r="J71" s="17">
        <f t="shared" si="18"/>
        <v>0</v>
      </c>
      <c r="K71" s="17">
        <f t="shared" si="18"/>
        <v>0</v>
      </c>
      <c r="L71" s="17">
        <f t="shared" si="18"/>
        <v>0</v>
      </c>
      <c r="M71" s="17">
        <f t="shared" si="18"/>
        <v>0</v>
      </c>
      <c r="N71" s="17">
        <f>SUM(B71:M71)</f>
        <v>0</v>
      </c>
    </row>
    <row r="72" spans="1:14">
      <c r="A72" s="7" t="s">
        <v>41</v>
      </c>
      <c r="B72" s="17">
        <f>B71</f>
        <v>0</v>
      </c>
      <c r="C72" s="17">
        <f>C71+B72</f>
        <v>0</v>
      </c>
      <c r="D72" s="17">
        <f t="shared" ref="D72:M72" si="19">D71+C72</f>
        <v>0</v>
      </c>
      <c r="E72" s="17">
        <f t="shared" si="19"/>
        <v>0</v>
      </c>
      <c r="F72" s="17">
        <f t="shared" si="19"/>
        <v>0</v>
      </c>
      <c r="G72" s="17">
        <f t="shared" si="19"/>
        <v>0</v>
      </c>
      <c r="H72" s="17">
        <f t="shared" si="19"/>
        <v>0</v>
      </c>
      <c r="I72" s="17">
        <f t="shared" si="19"/>
        <v>0</v>
      </c>
      <c r="J72" s="17">
        <f t="shared" si="19"/>
        <v>0</v>
      </c>
      <c r="K72" s="17">
        <f t="shared" si="19"/>
        <v>0</v>
      </c>
      <c r="L72" s="17">
        <f t="shared" si="19"/>
        <v>0</v>
      </c>
      <c r="M72" s="17">
        <f t="shared" si="19"/>
        <v>0</v>
      </c>
      <c r="N72" s="7"/>
    </row>
    <row r="73" spans="1:14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1:14">
      <c r="A74" s="7" t="s">
        <v>42</v>
      </c>
      <c r="B74" s="17">
        <f>B71*$B$21/$B$2</f>
        <v>0</v>
      </c>
      <c r="C74" s="17">
        <f t="shared" ref="C74:M74" si="20">C71*$B$21/$B$2</f>
        <v>0</v>
      </c>
      <c r="D74" s="17">
        <f t="shared" si="20"/>
        <v>0</v>
      </c>
      <c r="E74" s="17">
        <f t="shared" si="20"/>
        <v>0</v>
      </c>
      <c r="F74" s="17">
        <f t="shared" si="20"/>
        <v>0</v>
      </c>
      <c r="G74" s="17">
        <f t="shared" si="20"/>
        <v>0</v>
      </c>
      <c r="H74" s="17">
        <f t="shared" si="20"/>
        <v>0</v>
      </c>
      <c r="I74" s="17">
        <f t="shared" si="20"/>
        <v>0</v>
      </c>
      <c r="J74" s="17">
        <f t="shared" si="20"/>
        <v>0</v>
      </c>
      <c r="K74" s="17">
        <f t="shared" si="20"/>
        <v>0</v>
      </c>
      <c r="L74" s="17">
        <f t="shared" si="20"/>
        <v>0</v>
      </c>
      <c r="M74" s="17">
        <f t="shared" si="20"/>
        <v>0</v>
      </c>
      <c r="N74" s="17">
        <f>SUM(B74:M74)</f>
        <v>0</v>
      </c>
    </row>
    <row r="75" spans="1:14">
      <c r="A75" s="7" t="s">
        <v>43</v>
      </c>
      <c r="B75" s="17">
        <f>B74</f>
        <v>0</v>
      </c>
      <c r="C75" s="17">
        <f>C74+B75</f>
        <v>0</v>
      </c>
      <c r="D75" s="17">
        <f t="shared" ref="D75:M75" si="21">D74+C75</f>
        <v>0</v>
      </c>
      <c r="E75" s="17">
        <f t="shared" si="21"/>
        <v>0</v>
      </c>
      <c r="F75" s="17">
        <f t="shared" si="21"/>
        <v>0</v>
      </c>
      <c r="G75" s="17">
        <f t="shared" si="21"/>
        <v>0</v>
      </c>
      <c r="H75" s="17">
        <f t="shared" si="21"/>
        <v>0</v>
      </c>
      <c r="I75" s="17">
        <f t="shared" si="21"/>
        <v>0</v>
      </c>
      <c r="J75" s="17">
        <f t="shared" si="21"/>
        <v>0</v>
      </c>
      <c r="K75" s="17">
        <f t="shared" si="21"/>
        <v>0</v>
      </c>
      <c r="L75" s="17">
        <f t="shared" si="21"/>
        <v>0</v>
      </c>
      <c r="M75" s="17">
        <f t="shared" si="21"/>
        <v>0</v>
      </c>
      <c r="N75" s="17"/>
    </row>
    <row r="76" spans="1:14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1:14">
      <c r="A77" s="7" t="s">
        <v>44</v>
      </c>
      <c r="B77" s="20" t="e">
        <f>B59/$N$59</f>
        <v>#DIV/0!</v>
      </c>
      <c r="C77" s="20" t="e">
        <f t="shared" ref="C77:M77" si="22">C59/$N$59</f>
        <v>#DIV/0!</v>
      </c>
      <c r="D77" s="20" t="e">
        <f t="shared" si="22"/>
        <v>#DIV/0!</v>
      </c>
      <c r="E77" s="20" t="e">
        <f t="shared" si="22"/>
        <v>#DIV/0!</v>
      </c>
      <c r="F77" s="20" t="e">
        <f t="shared" si="22"/>
        <v>#DIV/0!</v>
      </c>
      <c r="G77" s="20" t="e">
        <f t="shared" si="22"/>
        <v>#DIV/0!</v>
      </c>
      <c r="H77" s="20" t="e">
        <f t="shared" si="22"/>
        <v>#DIV/0!</v>
      </c>
      <c r="I77" s="20" t="e">
        <f t="shared" si="22"/>
        <v>#DIV/0!</v>
      </c>
      <c r="J77" s="20" t="e">
        <f t="shared" si="22"/>
        <v>#DIV/0!</v>
      </c>
      <c r="K77" s="20" t="e">
        <f t="shared" si="22"/>
        <v>#DIV/0!</v>
      </c>
      <c r="L77" s="20" t="e">
        <f t="shared" si="22"/>
        <v>#DIV/0!</v>
      </c>
      <c r="M77" s="20" t="e">
        <f t="shared" si="22"/>
        <v>#DIV/0!</v>
      </c>
      <c r="N77" s="21" t="e">
        <f>SUM(B77:M77)</f>
        <v>#DIV/0!</v>
      </c>
    </row>
    <row r="78" spans="1:14">
      <c r="A78" s="7" t="s">
        <v>45</v>
      </c>
      <c r="B78" s="21" t="e">
        <f>B77</f>
        <v>#DIV/0!</v>
      </c>
      <c r="C78" s="21" t="e">
        <f>C77+B78</f>
        <v>#DIV/0!</v>
      </c>
      <c r="D78" s="21" t="e">
        <f t="shared" ref="D78:M78" si="23">D77+C78</f>
        <v>#DIV/0!</v>
      </c>
      <c r="E78" s="21" t="e">
        <f t="shared" si="23"/>
        <v>#DIV/0!</v>
      </c>
      <c r="F78" s="21" t="e">
        <f t="shared" si="23"/>
        <v>#DIV/0!</v>
      </c>
      <c r="G78" s="21" t="e">
        <f t="shared" si="23"/>
        <v>#DIV/0!</v>
      </c>
      <c r="H78" s="21" t="e">
        <f t="shared" si="23"/>
        <v>#DIV/0!</v>
      </c>
      <c r="I78" s="21" t="e">
        <f t="shared" si="23"/>
        <v>#DIV/0!</v>
      </c>
      <c r="J78" s="21" t="e">
        <f t="shared" si="23"/>
        <v>#DIV/0!</v>
      </c>
      <c r="K78" s="21" t="e">
        <f t="shared" si="23"/>
        <v>#DIV/0!</v>
      </c>
      <c r="L78" s="21" t="e">
        <f t="shared" si="23"/>
        <v>#DIV/0!</v>
      </c>
      <c r="M78" s="21" t="e">
        <f t="shared" si="23"/>
        <v>#DIV/0!</v>
      </c>
      <c r="N78" s="7"/>
    </row>
    <row r="79" spans="1:14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1:14">
      <c r="A80" s="7" t="s">
        <v>46</v>
      </c>
      <c r="B80" s="17" t="e">
        <f>B74*B78</f>
        <v>#DIV/0!</v>
      </c>
      <c r="C80" s="17" t="e">
        <f t="shared" ref="C80:M80" si="24">C74*C78</f>
        <v>#DIV/0!</v>
      </c>
      <c r="D80" s="17" t="e">
        <f t="shared" si="24"/>
        <v>#DIV/0!</v>
      </c>
      <c r="E80" s="17" t="e">
        <f t="shared" si="24"/>
        <v>#DIV/0!</v>
      </c>
      <c r="F80" s="17" t="e">
        <f t="shared" si="24"/>
        <v>#DIV/0!</v>
      </c>
      <c r="G80" s="17" t="e">
        <f t="shared" si="24"/>
        <v>#DIV/0!</v>
      </c>
      <c r="H80" s="17" t="e">
        <f t="shared" si="24"/>
        <v>#DIV/0!</v>
      </c>
      <c r="I80" s="17" t="e">
        <f t="shared" si="24"/>
        <v>#DIV/0!</v>
      </c>
      <c r="J80" s="17" t="e">
        <f t="shared" si="24"/>
        <v>#DIV/0!</v>
      </c>
      <c r="K80" s="17" t="e">
        <f t="shared" si="24"/>
        <v>#DIV/0!</v>
      </c>
      <c r="L80" s="17" t="e">
        <f t="shared" si="24"/>
        <v>#DIV/0!</v>
      </c>
      <c r="M80" s="17" t="e">
        <f t="shared" si="24"/>
        <v>#DIV/0!</v>
      </c>
      <c r="N80" s="17" t="e">
        <f>SUM(B80:M80)</f>
        <v>#DIV/0!</v>
      </c>
    </row>
    <row r="81" spans="1:14">
      <c r="A81" s="7" t="s">
        <v>47</v>
      </c>
      <c r="B81" s="17" t="e">
        <f>B75*B77</f>
        <v>#DIV/0!</v>
      </c>
      <c r="C81" s="17" t="e">
        <f>B75*C77</f>
        <v>#DIV/0!</v>
      </c>
      <c r="D81" s="17" t="e">
        <f t="shared" ref="D81:M81" si="25">C75*D77</f>
        <v>#DIV/0!</v>
      </c>
      <c r="E81" s="17" t="e">
        <f t="shared" si="25"/>
        <v>#DIV/0!</v>
      </c>
      <c r="F81" s="17" t="e">
        <f t="shared" si="25"/>
        <v>#DIV/0!</v>
      </c>
      <c r="G81" s="17" t="e">
        <f t="shared" si="25"/>
        <v>#DIV/0!</v>
      </c>
      <c r="H81" s="17" t="e">
        <f t="shared" si="25"/>
        <v>#DIV/0!</v>
      </c>
      <c r="I81" s="17" t="e">
        <f t="shared" si="25"/>
        <v>#DIV/0!</v>
      </c>
      <c r="J81" s="17" t="e">
        <f t="shared" si="25"/>
        <v>#DIV/0!</v>
      </c>
      <c r="K81" s="17" t="e">
        <f t="shared" si="25"/>
        <v>#DIV/0!</v>
      </c>
      <c r="L81" s="17" t="e">
        <f t="shared" si="25"/>
        <v>#DIV/0!</v>
      </c>
      <c r="M81" s="17" t="e">
        <f t="shared" si="25"/>
        <v>#DIV/0!</v>
      </c>
      <c r="N81" s="17" t="e">
        <f>SUM(B81:M81)</f>
        <v>#DIV/0!</v>
      </c>
    </row>
    <row r="82" spans="1:14">
      <c r="A82" s="19" t="s">
        <v>48</v>
      </c>
      <c r="B82" s="17" t="e">
        <f>SUM(B80:B81)</f>
        <v>#DIV/0!</v>
      </c>
      <c r="C82" s="17" t="e">
        <f t="shared" ref="C82:N82" si="26">SUM(C80:C81)</f>
        <v>#DIV/0!</v>
      </c>
      <c r="D82" s="17" t="e">
        <f t="shared" si="26"/>
        <v>#DIV/0!</v>
      </c>
      <c r="E82" s="17" t="e">
        <f t="shared" si="26"/>
        <v>#DIV/0!</v>
      </c>
      <c r="F82" s="17" t="e">
        <f t="shared" si="26"/>
        <v>#DIV/0!</v>
      </c>
      <c r="G82" s="17" t="e">
        <f t="shared" si="26"/>
        <v>#DIV/0!</v>
      </c>
      <c r="H82" s="17" t="e">
        <f t="shared" si="26"/>
        <v>#DIV/0!</v>
      </c>
      <c r="I82" s="17" t="e">
        <f t="shared" si="26"/>
        <v>#DIV/0!</v>
      </c>
      <c r="J82" s="17" t="e">
        <f t="shared" si="26"/>
        <v>#DIV/0!</v>
      </c>
      <c r="K82" s="17" t="e">
        <f t="shared" si="26"/>
        <v>#DIV/0!</v>
      </c>
      <c r="L82" s="17" t="e">
        <f t="shared" si="26"/>
        <v>#DIV/0!</v>
      </c>
      <c r="M82" s="17" t="e">
        <f t="shared" si="26"/>
        <v>#DIV/0!</v>
      </c>
      <c r="N82" s="17" t="e">
        <f t="shared" si="26"/>
        <v>#DIV/0!</v>
      </c>
    </row>
    <row r="83" spans="1:14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1:14">
      <c r="A84" s="7" t="s">
        <v>49</v>
      </c>
      <c r="B84" s="22">
        <f>B74*2%</f>
        <v>0</v>
      </c>
      <c r="C84" s="22">
        <f t="shared" ref="C84:M84" si="27">C74*2%</f>
        <v>0</v>
      </c>
      <c r="D84" s="22">
        <f t="shared" si="27"/>
        <v>0</v>
      </c>
      <c r="E84" s="22">
        <f t="shared" si="27"/>
        <v>0</v>
      </c>
      <c r="F84" s="22">
        <f t="shared" si="27"/>
        <v>0</v>
      </c>
      <c r="G84" s="22">
        <f t="shared" si="27"/>
        <v>0</v>
      </c>
      <c r="H84" s="22">
        <f t="shared" si="27"/>
        <v>0</v>
      </c>
      <c r="I84" s="22">
        <f t="shared" si="27"/>
        <v>0</v>
      </c>
      <c r="J84" s="22">
        <f t="shared" si="27"/>
        <v>0</v>
      </c>
      <c r="K84" s="22">
        <f t="shared" si="27"/>
        <v>0</v>
      </c>
      <c r="L84" s="22">
        <f t="shared" si="27"/>
        <v>0</v>
      </c>
      <c r="M84" s="22">
        <f t="shared" si="27"/>
        <v>0</v>
      </c>
      <c r="N84" s="22">
        <f>SUM(B84:M84)</f>
        <v>0</v>
      </c>
    </row>
    <row r="87" spans="1:14">
      <c r="A87" s="2" t="s">
        <v>50</v>
      </c>
    </row>
    <row r="88" spans="1:14">
      <c r="A88" s="7" t="s">
        <v>51</v>
      </c>
      <c r="B88" s="17"/>
      <c r="C88" s="20" t="e">
        <f>B88/$B$92</f>
        <v>#DIV/0!</v>
      </c>
    </row>
    <row r="89" spans="1:14">
      <c r="A89" s="7" t="s">
        <v>52</v>
      </c>
      <c r="B89" s="17"/>
      <c r="C89" s="20" t="e">
        <f t="shared" ref="C89:C92" si="28">B89/$B$92</f>
        <v>#DIV/0!</v>
      </c>
    </row>
    <row r="90" spans="1:14">
      <c r="A90" s="7" t="s">
        <v>53</v>
      </c>
      <c r="B90" s="17"/>
      <c r="C90" s="20" t="e">
        <f t="shared" si="28"/>
        <v>#DIV/0!</v>
      </c>
    </row>
    <row r="91" spans="1:14">
      <c r="A91" s="7" t="s">
        <v>54</v>
      </c>
      <c r="B91" s="17">
        <f>B92-B88-B89-B90</f>
        <v>0</v>
      </c>
      <c r="C91" s="20" t="e">
        <f t="shared" si="28"/>
        <v>#DIV/0!</v>
      </c>
    </row>
    <row r="92" spans="1:14">
      <c r="A92" s="7" t="s">
        <v>23</v>
      </c>
      <c r="B92" s="17">
        <f>B17</f>
        <v>0</v>
      </c>
      <c r="C92" s="20" t="e">
        <f t="shared" si="28"/>
        <v>#DIV/0!</v>
      </c>
    </row>
    <row r="94" spans="1:14">
      <c r="A94" s="2" t="s">
        <v>55</v>
      </c>
      <c r="B94" s="14"/>
    </row>
    <row r="96" spans="1:14">
      <c r="A96" s="2" t="s">
        <v>56</v>
      </c>
      <c r="B96" s="14"/>
    </row>
  </sheetData>
  <mergeCells count="9">
    <mergeCell ref="B64:E64"/>
    <mergeCell ref="F64:I64"/>
    <mergeCell ref="J64:M64"/>
    <mergeCell ref="B27:E27"/>
    <mergeCell ref="F27:I27"/>
    <mergeCell ref="J27:M27"/>
    <mergeCell ref="B45:E45"/>
    <mergeCell ref="F45:I45"/>
    <mergeCell ref="J45:M4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41"/>
  <sheetViews>
    <sheetView tabSelected="1" workbookViewId="0">
      <selection activeCell="E30" sqref="E30"/>
    </sheetView>
  </sheetViews>
  <sheetFormatPr defaultRowHeight="15"/>
  <cols>
    <col min="1" max="1" width="27.42578125" bestFit="1" customWidth="1"/>
    <col min="2" max="2" width="14.5703125" customWidth="1"/>
    <col min="3" max="3" width="11.85546875" bestFit="1" customWidth="1"/>
    <col min="4" max="5" width="12.7109375" customWidth="1"/>
    <col min="6" max="12" width="12.140625" customWidth="1"/>
    <col min="13" max="15" width="12.7109375" bestFit="1" customWidth="1"/>
  </cols>
  <sheetData>
    <row r="2" spans="1:15" ht="30.75">
      <c r="A2" s="7" t="s">
        <v>57</v>
      </c>
      <c r="B2" s="8" t="s">
        <v>143</v>
      </c>
      <c r="C2" s="46" t="s">
        <v>26</v>
      </c>
      <c r="D2" s="46"/>
      <c r="E2" s="46"/>
      <c r="F2" s="46"/>
      <c r="G2" s="46" t="s">
        <v>27</v>
      </c>
      <c r="H2" s="46"/>
      <c r="I2" s="46"/>
      <c r="J2" s="46"/>
      <c r="K2" s="46" t="s">
        <v>28</v>
      </c>
      <c r="L2" s="46"/>
      <c r="M2" s="46"/>
      <c r="N2" s="46"/>
      <c r="O2" s="7" t="s">
        <v>33</v>
      </c>
    </row>
    <row r="3" spans="1:15" ht="15.75">
      <c r="A3" s="7" t="s">
        <v>37</v>
      </c>
      <c r="B3" s="7" t="s">
        <v>144</v>
      </c>
      <c r="C3" s="18" t="s">
        <v>29</v>
      </c>
      <c r="D3" s="18" t="s">
        <v>30</v>
      </c>
      <c r="E3" s="18" t="s">
        <v>31</v>
      </c>
      <c r="F3" s="18" t="s">
        <v>32</v>
      </c>
      <c r="G3" s="18" t="s">
        <v>29</v>
      </c>
      <c r="H3" s="18" t="s">
        <v>30</v>
      </c>
      <c r="I3" s="18" t="s">
        <v>31</v>
      </c>
      <c r="J3" s="18" t="s">
        <v>32</v>
      </c>
      <c r="K3" s="18" t="s">
        <v>29</v>
      </c>
      <c r="L3" s="18" t="s">
        <v>30</v>
      </c>
      <c r="M3" s="18" t="s">
        <v>31</v>
      </c>
      <c r="N3" s="7" t="s">
        <v>32</v>
      </c>
      <c r="O3" s="7"/>
    </row>
    <row r="4" spans="1:15" ht="15.7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>
      <c r="A5" s="7" t="s">
        <v>58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5.75">
      <c r="A6" s="7" t="s">
        <v>59</v>
      </c>
      <c r="B6" s="17">
        <f>'Assumption sheet'!C14</f>
        <v>0</v>
      </c>
      <c r="C6" s="17">
        <f>'Assumption sheet'!B59</f>
        <v>0</v>
      </c>
      <c r="D6" s="17">
        <f>'Assumption sheet'!C59</f>
        <v>0</v>
      </c>
      <c r="E6" s="17">
        <f>'Assumption sheet'!D59</f>
        <v>0</v>
      </c>
      <c r="F6" s="17">
        <f>'Assumption sheet'!E59</f>
        <v>0</v>
      </c>
      <c r="G6" s="17">
        <f>'Assumption sheet'!F59</f>
        <v>0</v>
      </c>
      <c r="H6" s="17">
        <f>'Assumption sheet'!G59</f>
        <v>0</v>
      </c>
      <c r="I6" s="17">
        <f>'Assumption sheet'!H59</f>
        <v>0</v>
      </c>
      <c r="J6" s="17">
        <f>'Assumption sheet'!I59</f>
        <v>0</v>
      </c>
      <c r="K6" s="17">
        <f>'Assumption sheet'!J59</f>
        <v>0</v>
      </c>
      <c r="L6" s="17">
        <f>'Assumption sheet'!K59</f>
        <v>0</v>
      </c>
      <c r="M6" s="17">
        <f>'Assumption sheet'!L59</f>
        <v>0</v>
      </c>
      <c r="N6" s="17">
        <f>'Assumption sheet'!M59</f>
        <v>0</v>
      </c>
      <c r="O6" s="17">
        <f>SUM(B6:N6)</f>
        <v>0</v>
      </c>
    </row>
    <row r="7" spans="1:15" ht="15.75">
      <c r="A7" s="7" t="s">
        <v>60</v>
      </c>
      <c r="B7" s="17">
        <v>0</v>
      </c>
      <c r="C7" s="17">
        <f>C34</f>
        <v>0</v>
      </c>
      <c r="D7" s="17">
        <f t="shared" ref="D7:N7" si="0">D34</f>
        <v>0</v>
      </c>
      <c r="E7" s="17">
        <f t="shared" si="0"/>
        <v>0</v>
      </c>
      <c r="F7" s="17">
        <f t="shared" si="0"/>
        <v>0</v>
      </c>
      <c r="G7" s="17">
        <f t="shared" si="0"/>
        <v>0</v>
      </c>
      <c r="H7" s="17">
        <f t="shared" si="0"/>
        <v>0</v>
      </c>
      <c r="I7" s="17">
        <f t="shared" si="0"/>
        <v>0</v>
      </c>
      <c r="J7" s="17">
        <f t="shared" si="0"/>
        <v>0</v>
      </c>
      <c r="K7" s="17">
        <f t="shared" si="0"/>
        <v>0</v>
      </c>
      <c r="L7" s="17">
        <f t="shared" si="0"/>
        <v>0</v>
      </c>
      <c r="M7" s="17">
        <f t="shared" si="0"/>
        <v>0</v>
      </c>
      <c r="N7" s="17">
        <f t="shared" si="0"/>
        <v>0</v>
      </c>
      <c r="O7" s="17">
        <f t="shared" ref="O7:O10" si="1">SUM(C7:N7)</f>
        <v>0</v>
      </c>
    </row>
    <row r="8" spans="1:15" ht="15.75">
      <c r="A8" s="7" t="s">
        <v>22</v>
      </c>
      <c r="B8" s="17">
        <v>0</v>
      </c>
      <c r="C8" s="17">
        <f>'Assumption sheet'!B84</f>
        <v>0</v>
      </c>
      <c r="D8" s="17">
        <f>'Assumption sheet'!C84</f>
        <v>0</v>
      </c>
      <c r="E8" s="17">
        <f>'Assumption sheet'!D84</f>
        <v>0</v>
      </c>
      <c r="F8" s="17">
        <f>'Assumption sheet'!E84</f>
        <v>0</v>
      </c>
      <c r="G8" s="17">
        <f>'Assumption sheet'!F84</f>
        <v>0</v>
      </c>
      <c r="H8" s="17">
        <f>'Assumption sheet'!G84</f>
        <v>0</v>
      </c>
      <c r="I8" s="17">
        <f>'Assumption sheet'!H84</f>
        <v>0</v>
      </c>
      <c r="J8" s="17">
        <f>'Assumption sheet'!I84</f>
        <v>0</v>
      </c>
      <c r="K8" s="17">
        <f>'Assumption sheet'!J84</f>
        <v>0</v>
      </c>
      <c r="L8" s="17">
        <f>'Assumption sheet'!K84</f>
        <v>0</v>
      </c>
      <c r="M8" s="17">
        <f>'Assumption sheet'!L84</f>
        <v>0</v>
      </c>
      <c r="N8" s="17">
        <f>'Assumption sheet'!M84</f>
        <v>0</v>
      </c>
      <c r="O8" s="17">
        <f t="shared" si="1"/>
        <v>0</v>
      </c>
    </row>
    <row r="9" spans="1:15" ht="15.75">
      <c r="A9" s="7" t="s">
        <v>61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f>'Overall Profit &amp; Loss'!$B$7/2</f>
        <v>0</v>
      </c>
      <c r="N9" s="17">
        <f>'Overall Profit &amp; Loss'!$B$7/2</f>
        <v>0</v>
      </c>
      <c r="O9" s="17">
        <f t="shared" si="1"/>
        <v>0</v>
      </c>
    </row>
    <row r="10" spans="1:15" ht="15.75">
      <c r="A10" s="7" t="s">
        <v>62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f>K31</f>
        <v>0</v>
      </c>
      <c r="L10" s="17">
        <f t="shared" ref="L10:N10" si="2">L31</f>
        <v>0</v>
      </c>
      <c r="M10" s="17">
        <f t="shared" si="2"/>
        <v>0</v>
      </c>
      <c r="N10" s="17">
        <f t="shared" si="2"/>
        <v>0</v>
      </c>
      <c r="O10" s="17">
        <f t="shared" si="1"/>
        <v>0</v>
      </c>
    </row>
    <row r="11" spans="1:15" ht="15.75">
      <c r="A11" s="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5.75">
      <c r="A12" s="19" t="s">
        <v>63</v>
      </c>
      <c r="B12" s="28">
        <f t="shared" ref="B12:O12" si="3">SUM(B6:B10)</f>
        <v>0</v>
      </c>
      <c r="C12" s="28">
        <f t="shared" si="3"/>
        <v>0</v>
      </c>
      <c r="D12" s="28">
        <f t="shared" si="3"/>
        <v>0</v>
      </c>
      <c r="E12" s="28">
        <f t="shared" si="3"/>
        <v>0</v>
      </c>
      <c r="F12" s="28">
        <f t="shared" si="3"/>
        <v>0</v>
      </c>
      <c r="G12" s="28">
        <f t="shared" si="3"/>
        <v>0</v>
      </c>
      <c r="H12" s="28">
        <f t="shared" si="3"/>
        <v>0</v>
      </c>
      <c r="I12" s="28">
        <f t="shared" si="3"/>
        <v>0</v>
      </c>
      <c r="J12" s="28">
        <f t="shared" si="3"/>
        <v>0</v>
      </c>
      <c r="K12" s="28">
        <f t="shared" si="3"/>
        <v>0</v>
      </c>
      <c r="L12" s="28">
        <f t="shared" si="3"/>
        <v>0</v>
      </c>
      <c r="M12" s="28">
        <f t="shared" si="3"/>
        <v>0</v>
      </c>
      <c r="N12" s="28">
        <f t="shared" si="3"/>
        <v>0</v>
      </c>
      <c r="O12" s="28">
        <f t="shared" si="3"/>
        <v>0</v>
      </c>
    </row>
    <row r="13" spans="1:15" ht="15.75">
      <c r="A13" s="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.75">
      <c r="A14" s="7" t="s">
        <v>64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5.75">
      <c r="A15" s="7" t="s">
        <v>65</v>
      </c>
      <c r="B15" s="27"/>
      <c r="C15" s="17">
        <f>'Assumption sheet'!B88-'Quarterly Cashflow statement'!B15</f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f>SUM(B15:N15)</f>
        <v>0</v>
      </c>
    </row>
    <row r="16" spans="1:15" ht="15.75">
      <c r="A16" s="7" t="s">
        <v>53</v>
      </c>
      <c r="B16" s="17">
        <v>0</v>
      </c>
      <c r="C16" s="17">
        <f>C30</f>
        <v>0</v>
      </c>
      <c r="D16" s="17">
        <f t="shared" ref="D16:N16" si="4">D30</f>
        <v>0</v>
      </c>
      <c r="E16" s="17">
        <f t="shared" si="4"/>
        <v>0</v>
      </c>
      <c r="F16" s="17">
        <f t="shared" si="4"/>
        <v>0</v>
      </c>
      <c r="G16" s="17">
        <f t="shared" si="4"/>
        <v>0</v>
      </c>
      <c r="H16" s="17">
        <f t="shared" si="4"/>
        <v>0</v>
      </c>
      <c r="I16" s="17">
        <f t="shared" si="4"/>
        <v>0</v>
      </c>
      <c r="J16" s="17">
        <f t="shared" si="4"/>
        <v>0</v>
      </c>
      <c r="K16" s="17">
        <f t="shared" si="4"/>
        <v>0</v>
      </c>
      <c r="L16" s="17">
        <f t="shared" si="4"/>
        <v>0</v>
      </c>
      <c r="M16" s="17">
        <f t="shared" si="4"/>
        <v>0</v>
      </c>
      <c r="N16" s="17">
        <f t="shared" si="4"/>
        <v>0</v>
      </c>
      <c r="O16" s="17">
        <f t="shared" ref="O16:O19" si="5">SUM(B16:N16)</f>
        <v>0</v>
      </c>
    </row>
    <row r="17" spans="1:15" ht="15.75">
      <c r="A17" s="7" t="s">
        <v>52</v>
      </c>
      <c r="B17" s="17">
        <f>B6-B15</f>
        <v>0</v>
      </c>
      <c r="C17" s="17">
        <f>'Assumption sheet'!B89-'Quarterly Cashflow statement'!B17</f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f t="shared" si="5"/>
        <v>0</v>
      </c>
    </row>
    <row r="18" spans="1:15" ht="15.75">
      <c r="A18" s="7" t="s">
        <v>54</v>
      </c>
      <c r="B18" s="17">
        <v>0</v>
      </c>
      <c r="C18" s="17" t="e">
        <f>'Assumption sheet'!B82</f>
        <v>#DIV/0!</v>
      </c>
      <c r="D18" s="17" t="e">
        <f>'Assumption sheet'!C82</f>
        <v>#DIV/0!</v>
      </c>
      <c r="E18" s="17" t="e">
        <f>'Assumption sheet'!D82</f>
        <v>#DIV/0!</v>
      </c>
      <c r="F18" s="17" t="e">
        <f>'Assumption sheet'!E82</f>
        <v>#DIV/0!</v>
      </c>
      <c r="G18" s="17" t="e">
        <f>'Assumption sheet'!F82</f>
        <v>#DIV/0!</v>
      </c>
      <c r="H18" s="17" t="e">
        <f>'Assumption sheet'!G82</f>
        <v>#DIV/0!</v>
      </c>
      <c r="I18" s="17" t="e">
        <f>'Assumption sheet'!H82</f>
        <v>#DIV/0!</v>
      </c>
      <c r="J18" s="17" t="e">
        <f>'Assumption sheet'!I82</f>
        <v>#DIV/0!</v>
      </c>
      <c r="K18" s="17" t="e">
        <f>'Assumption sheet'!J82</f>
        <v>#DIV/0!</v>
      </c>
      <c r="L18" s="17" t="e">
        <f>'Assumption sheet'!K82</f>
        <v>#DIV/0!</v>
      </c>
      <c r="M18" s="17" t="e">
        <f>'Assumption sheet'!L82</f>
        <v>#DIV/0!</v>
      </c>
      <c r="N18" s="17" t="e">
        <f>'Assumption sheet'!M82</f>
        <v>#DIV/0!</v>
      </c>
      <c r="O18" s="17" t="e">
        <f t="shared" si="5"/>
        <v>#DIV/0!</v>
      </c>
    </row>
    <row r="19" spans="1:15" ht="15.75">
      <c r="A19" s="7" t="s">
        <v>66</v>
      </c>
      <c r="B19" s="17">
        <f>SUM(B15:B18)</f>
        <v>0</v>
      </c>
      <c r="C19" s="17" t="e">
        <f t="shared" ref="C19:N19" si="6">SUM(C15:C18)</f>
        <v>#DIV/0!</v>
      </c>
      <c r="D19" s="17" t="e">
        <f t="shared" si="6"/>
        <v>#DIV/0!</v>
      </c>
      <c r="E19" s="17" t="e">
        <f t="shared" si="6"/>
        <v>#DIV/0!</v>
      </c>
      <c r="F19" s="17" t="e">
        <f t="shared" si="6"/>
        <v>#DIV/0!</v>
      </c>
      <c r="G19" s="17" t="e">
        <f t="shared" si="6"/>
        <v>#DIV/0!</v>
      </c>
      <c r="H19" s="17" t="e">
        <f t="shared" si="6"/>
        <v>#DIV/0!</v>
      </c>
      <c r="I19" s="17" t="e">
        <f t="shared" si="6"/>
        <v>#DIV/0!</v>
      </c>
      <c r="J19" s="17" t="e">
        <f t="shared" si="6"/>
        <v>#DIV/0!</v>
      </c>
      <c r="K19" s="17" t="e">
        <f t="shared" si="6"/>
        <v>#DIV/0!</v>
      </c>
      <c r="L19" s="17" t="e">
        <f t="shared" si="6"/>
        <v>#DIV/0!</v>
      </c>
      <c r="M19" s="17" t="e">
        <f t="shared" si="6"/>
        <v>#DIV/0!</v>
      </c>
      <c r="N19" s="17" t="e">
        <f t="shared" si="6"/>
        <v>#DIV/0!</v>
      </c>
      <c r="O19" s="17" t="e">
        <f t="shared" si="5"/>
        <v>#DIV/0!</v>
      </c>
    </row>
    <row r="20" spans="1:15" ht="15.75">
      <c r="A20" s="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  <row r="21" spans="1:15" ht="15.75">
      <c r="A21" s="19" t="s">
        <v>67</v>
      </c>
      <c r="B21" s="28">
        <v>0</v>
      </c>
      <c r="C21" s="28">
        <f>B23</f>
        <v>0</v>
      </c>
      <c r="D21" s="28" t="e">
        <f t="shared" ref="D21:N21" si="7">C23</f>
        <v>#DIV/0!</v>
      </c>
      <c r="E21" s="28" t="e">
        <f t="shared" si="7"/>
        <v>#DIV/0!</v>
      </c>
      <c r="F21" s="28" t="e">
        <f t="shared" si="7"/>
        <v>#DIV/0!</v>
      </c>
      <c r="G21" s="28" t="e">
        <f t="shared" si="7"/>
        <v>#DIV/0!</v>
      </c>
      <c r="H21" s="28" t="e">
        <f t="shared" si="7"/>
        <v>#DIV/0!</v>
      </c>
      <c r="I21" s="28" t="e">
        <f t="shared" si="7"/>
        <v>#DIV/0!</v>
      </c>
      <c r="J21" s="28" t="e">
        <f t="shared" si="7"/>
        <v>#DIV/0!</v>
      </c>
      <c r="K21" s="28" t="e">
        <f t="shared" si="7"/>
        <v>#DIV/0!</v>
      </c>
      <c r="L21" s="28" t="e">
        <f t="shared" si="7"/>
        <v>#DIV/0!</v>
      </c>
      <c r="M21" s="28" t="e">
        <f t="shared" si="7"/>
        <v>#DIV/0!</v>
      </c>
      <c r="N21" s="28" t="e">
        <f t="shared" si="7"/>
        <v>#DIV/0!</v>
      </c>
      <c r="O21" s="28">
        <f>B21</f>
        <v>0</v>
      </c>
    </row>
    <row r="22" spans="1:15" ht="15.75">
      <c r="A22" s="19" t="s">
        <v>68</v>
      </c>
      <c r="B22" s="28">
        <f>B19-B12</f>
        <v>0</v>
      </c>
      <c r="C22" s="28" t="e">
        <f t="shared" ref="C22:N22" si="8">C19-C12</f>
        <v>#DIV/0!</v>
      </c>
      <c r="D22" s="28" t="e">
        <f t="shared" si="8"/>
        <v>#DIV/0!</v>
      </c>
      <c r="E22" s="28" t="e">
        <f t="shared" si="8"/>
        <v>#DIV/0!</v>
      </c>
      <c r="F22" s="28" t="e">
        <f t="shared" si="8"/>
        <v>#DIV/0!</v>
      </c>
      <c r="G22" s="28" t="e">
        <f t="shared" si="8"/>
        <v>#DIV/0!</v>
      </c>
      <c r="H22" s="28" t="e">
        <f t="shared" si="8"/>
        <v>#DIV/0!</v>
      </c>
      <c r="I22" s="28" t="e">
        <f t="shared" si="8"/>
        <v>#DIV/0!</v>
      </c>
      <c r="J22" s="28" t="e">
        <f t="shared" si="8"/>
        <v>#DIV/0!</v>
      </c>
      <c r="K22" s="28" t="e">
        <f t="shared" si="8"/>
        <v>#DIV/0!</v>
      </c>
      <c r="L22" s="28" t="e">
        <f t="shared" si="8"/>
        <v>#DIV/0!</v>
      </c>
      <c r="M22" s="28" t="e">
        <f t="shared" si="8"/>
        <v>#DIV/0!</v>
      </c>
      <c r="N22" s="28" t="e">
        <f t="shared" si="8"/>
        <v>#DIV/0!</v>
      </c>
      <c r="O22" s="28" t="e">
        <f>O19-O12</f>
        <v>#DIV/0!</v>
      </c>
    </row>
    <row r="23" spans="1:15" ht="15.75">
      <c r="A23" s="19" t="s">
        <v>69</v>
      </c>
      <c r="B23" s="28">
        <f>B21+B22</f>
        <v>0</v>
      </c>
      <c r="C23" s="28" t="e">
        <f t="shared" ref="C23:N23" si="9">C21+C22</f>
        <v>#DIV/0!</v>
      </c>
      <c r="D23" s="28" t="e">
        <f t="shared" si="9"/>
        <v>#DIV/0!</v>
      </c>
      <c r="E23" s="28" t="e">
        <f t="shared" si="9"/>
        <v>#DIV/0!</v>
      </c>
      <c r="F23" s="28" t="e">
        <f t="shared" si="9"/>
        <v>#DIV/0!</v>
      </c>
      <c r="G23" s="28" t="e">
        <f t="shared" si="9"/>
        <v>#DIV/0!</v>
      </c>
      <c r="H23" s="28" t="e">
        <f t="shared" si="9"/>
        <v>#DIV/0!</v>
      </c>
      <c r="I23" s="28" t="e">
        <f t="shared" si="9"/>
        <v>#DIV/0!</v>
      </c>
      <c r="J23" s="28" t="e">
        <f t="shared" si="9"/>
        <v>#DIV/0!</v>
      </c>
      <c r="K23" s="28" t="e">
        <f t="shared" si="9"/>
        <v>#DIV/0!</v>
      </c>
      <c r="L23" s="28" t="e">
        <f t="shared" si="9"/>
        <v>#DIV/0!</v>
      </c>
      <c r="M23" s="28" t="e">
        <f t="shared" si="9"/>
        <v>#DIV/0!</v>
      </c>
      <c r="N23" s="28" t="e">
        <f t="shared" si="9"/>
        <v>#DIV/0!</v>
      </c>
      <c r="O23" s="28" t="e">
        <f>O21+O22</f>
        <v>#DIV/0!</v>
      </c>
    </row>
    <row r="24" spans="1:15" ht="15.75">
      <c r="A24" s="2"/>
      <c r="B24" s="2"/>
    </row>
    <row r="25" spans="1:15" ht="15.75">
      <c r="A25" s="2"/>
      <c r="B25" s="2"/>
    </row>
    <row r="26" spans="1:15" ht="15.75">
      <c r="A26" s="2"/>
      <c r="B26" s="2"/>
    </row>
    <row r="27" spans="1:15" ht="15.75">
      <c r="A27" s="7" t="s">
        <v>70</v>
      </c>
      <c r="B27" s="7"/>
      <c r="C27" s="46" t="s">
        <v>26</v>
      </c>
      <c r="D27" s="46"/>
      <c r="E27" s="46"/>
      <c r="F27" s="46"/>
      <c r="G27" s="46" t="s">
        <v>27</v>
      </c>
      <c r="H27" s="46"/>
      <c r="I27" s="46"/>
      <c r="J27" s="46"/>
      <c r="K27" s="46" t="s">
        <v>28</v>
      </c>
      <c r="L27" s="46"/>
      <c r="M27" s="46"/>
      <c r="N27" s="46"/>
      <c r="O27" s="7"/>
    </row>
    <row r="28" spans="1:15" ht="15.75">
      <c r="A28" s="7"/>
      <c r="B28" s="7"/>
      <c r="C28" s="18" t="s">
        <v>29</v>
      </c>
      <c r="D28" s="18" t="s">
        <v>30</v>
      </c>
      <c r="E28" s="18" t="s">
        <v>31</v>
      </c>
      <c r="F28" s="18" t="s">
        <v>32</v>
      </c>
      <c r="G28" s="18" t="s">
        <v>29</v>
      </c>
      <c r="H28" s="18" t="s">
        <v>30</v>
      </c>
      <c r="I28" s="18" t="s">
        <v>31</v>
      </c>
      <c r="J28" s="18" t="s">
        <v>32</v>
      </c>
      <c r="K28" s="18" t="s">
        <v>29</v>
      </c>
      <c r="L28" s="18" t="s">
        <v>30</v>
      </c>
      <c r="M28" s="18" t="s">
        <v>31</v>
      </c>
      <c r="N28" s="7" t="s">
        <v>32</v>
      </c>
      <c r="O28" s="7"/>
    </row>
    <row r="29" spans="1:15" ht="15.75">
      <c r="A29" s="7" t="s">
        <v>67</v>
      </c>
      <c r="B29" s="7"/>
      <c r="C29" s="17">
        <v>0</v>
      </c>
      <c r="D29" s="17">
        <f>C32</f>
        <v>0</v>
      </c>
      <c r="E29" s="17">
        <f t="shared" ref="E29:N29" si="10">D32</f>
        <v>0</v>
      </c>
      <c r="F29" s="17">
        <f t="shared" si="10"/>
        <v>0</v>
      </c>
      <c r="G29" s="17">
        <f t="shared" si="10"/>
        <v>0</v>
      </c>
      <c r="H29" s="17">
        <f t="shared" si="10"/>
        <v>0</v>
      </c>
      <c r="I29" s="17">
        <f t="shared" si="10"/>
        <v>0</v>
      </c>
      <c r="J29" s="17">
        <f t="shared" si="10"/>
        <v>0</v>
      </c>
      <c r="K29" s="17">
        <f t="shared" si="10"/>
        <v>0</v>
      </c>
      <c r="L29" s="17">
        <f t="shared" si="10"/>
        <v>0</v>
      </c>
      <c r="M29" s="17">
        <f t="shared" si="10"/>
        <v>0</v>
      </c>
      <c r="N29" s="17">
        <f t="shared" si="10"/>
        <v>0</v>
      </c>
      <c r="O29" s="17"/>
    </row>
    <row r="30" spans="1:15" ht="30.75">
      <c r="A30" s="8" t="s">
        <v>71</v>
      </c>
      <c r="B30" s="8"/>
      <c r="C30" s="17"/>
      <c r="D30" s="17"/>
      <c r="E30" s="17"/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/>
    </row>
    <row r="31" spans="1:15" ht="30.75">
      <c r="A31" s="8" t="s">
        <v>72</v>
      </c>
      <c r="B31" s="8"/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f>'Assumption sheet'!$B$90/4</f>
        <v>0</v>
      </c>
      <c r="L31" s="17">
        <f>'Assumption sheet'!$B$90/4</f>
        <v>0</v>
      </c>
      <c r="M31" s="17">
        <f>'Assumption sheet'!$B$90/4</f>
        <v>0</v>
      </c>
      <c r="N31" s="17">
        <f>'Assumption sheet'!$B$90/4</f>
        <v>0</v>
      </c>
      <c r="O31" s="17"/>
    </row>
    <row r="32" spans="1:15" ht="15.75">
      <c r="A32" s="7" t="s">
        <v>69</v>
      </c>
      <c r="B32" s="7"/>
      <c r="C32" s="17">
        <f>C29+C30-C31</f>
        <v>0</v>
      </c>
      <c r="D32" s="17">
        <f t="shared" ref="D32:N32" si="11">D29+D30-D31</f>
        <v>0</v>
      </c>
      <c r="E32" s="17">
        <f t="shared" si="11"/>
        <v>0</v>
      </c>
      <c r="F32" s="17">
        <f t="shared" si="11"/>
        <v>0</v>
      </c>
      <c r="G32" s="17">
        <f t="shared" si="11"/>
        <v>0</v>
      </c>
      <c r="H32" s="17">
        <f t="shared" si="11"/>
        <v>0</v>
      </c>
      <c r="I32" s="17">
        <f t="shared" si="11"/>
        <v>0</v>
      </c>
      <c r="J32" s="17">
        <f t="shared" si="11"/>
        <v>0</v>
      </c>
      <c r="K32" s="17">
        <f t="shared" si="11"/>
        <v>0</v>
      </c>
      <c r="L32" s="17">
        <f t="shared" si="11"/>
        <v>0</v>
      </c>
      <c r="M32" s="17">
        <f t="shared" si="11"/>
        <v>0</v>
      </c>
      <c r="N32" s="17">
        <f t="shared" si="11"/>
        <v>0</v>
      </c>
      <c r="O32" s="17"/>
    </row>
    <row r="33" spans="1:15" ht="15.75">
      <c r="A33" s="7" t="s">
        <v>73</v>
      </c>
      <c r="B33" s="7"/>
      <c r="C33" s="17">
        <f>(C29+C32)/2</f>
        <v>0</v>
      </c>
      <c r="D33" s="17">
        <f t="shared" ref="D33:N33" si="12">(D29+D32)/2</f>
        <v>0</v>
      </c>
      <c r="E33" s="17">
        <f t="shared" si="12"/>
        <v>0</v>
      </c>
      <c r="F33" s="17">
        <f t="shared" si="12"/>
        <v>0</v>
      </c>
      <c r="G33" s="17">
        <f t="shared" si="12"/>
        <v>0</v>
      </c>
      <c r="H33" s="17">
        <f t="shared" si="12"/>
        <v>0</v>
      </c>
      <c r="I33" s="17">
        <f t="shared" si="12"/>
        <v>0</v>
      </c>
      <c r="J33" s="17">
        <f t="shared" si="12"/>
        <v>0</v>
      </c>
      <c r="K33" s="17">
        <f t="shared" si="12"/>
        <v>0</v>
      </c>
      <c r="L33" s="17">
        <f t="shared" si="12"/>
        <v>0</v>
      </c>
      <c r="M33" s="17">
        <f t="shared" si="12"/>
        <v>0</v>
      </c>
      <c r="N33" s="17">
        <f t="shared" si="12"/>
        <v>0</v>
      </c>
      <c r="O33" s="17"/>
    </row>
    <row r="34" spans="1:15" ht="15.75">
      <c r="A34" s="7" t="s">
        <v>74</v>
      </c>
      <c r="B34" s="7"/>
      <c r="C34" s="17">
        <f>C33*'Assumption sheet'!$B$94*3/12</f>
        <v>0</v>
      </c>
      <c r="D34" s="17">
        <f>D33*'Assumption sheet'!$B$94*3/12</f>
        <v>0</v>
      </c>
      <c r="E34" s="17">
        <f>E33*'Assumption sheet'!$B$94*3/12</f>
        <v>0</v>
      </c>
      <c r="F34" s="17">
        <f>F33*'Assumption sheet'!$B$94*3/12</f>
        <v>0</v>
      </c>
      <c r="G34" s="17">
        <f>G33*'Assumption sheet'!$B$94*3/12</f>
        <v>0</v>
      </c>
      <c r="H34" s="17">
        <f>H33*'Assumption sheet'!$B$94*3/12</f>
        <v>0</v>
      </c>
      <c r="I34" s="17">
        <f>I33*'Assumption sheet'!$B$94*3/12</f>
        <v>0</v>
      </c>
      <c r="J34" s="17">
        <f>J33*'Assumption sheet'!$B$94*3/12</f>
        <v>0</v>
      </c>
      <c r="K34" s="17">
        <f>K33*'Assumption sheet'!$B$94*3/12</f>
        <v>0</v>
      </c>
      <c r="L34" s="17">
        <f>L33*'Assumption sheet'!$B$94*3/12</f>
        <v>0</v>
      </c>
      <c r="M34" s="17">
        <f>M33*'Assumption sheet'!$B$94*3/12</f>
        <v>0</v>
      </c>
      <c r="N34" s="17">
        <f>N33*'Assumption sheet'!$B$94*3/12</f>
        <v>0</v>
      </c>
      <c r="O34" s="17">
        <f>SUM(C34:N34)</f>
        <v>0</v>
      </c>
    </row>
    <row r="37" spans="1:15" ht="15.75">
      <c r="A37" s="2" t="s">
        <v>75</v>
      </c>
      <c r="B37" s="25">
        <f>B16</f>
        <v>0</v>
      </c>
      <c r="C37" s="25">
        <f>C16+B37</f>
        <v>0</v>
      </c>
      <c r="D37" s="25">
        <f t="shared" ref="D37:J37" si="13">D16+C37</f>
        <v>0</v>
      </c>
      <c r="E37" s="25">
        <f t="shared" si="13"/>
        <v>0</v>
      </c>
      <c r="F37" s="25">
        <f t="shared" si="13"/>
        <v>0</v>
      </c>
      <c r="G37" s="25">
        <f t="shared" si="13"/>
        <v>0</v>
      </c>
      <c r="H37" s="25">
        <f t="shared" si="13"/>
        <v>0</v>
      </c>
      <c r="I37" s="25">
        <f t="shared" si="13"/>
        <v>0</v>
      </c>
      <c r="J37" s="25">
        <f t="shared" si="13"/>
        <v>0</v>
      </c>
      <c r="K37" s="25">
        <f>K16+J37-K31</f>
        <v>0</v>
      </c>
      <c r="L37" s="25">
        <f>L16+K37-L31</f>
        <v>0</v>
      </c>
      <c r="M37" s="25">
        <f>M16+L37-M31</f>
        <v>0</v>
      </c>
      <c r="N37" s="25">
        <f>N16+M37-N31</f>
        <v>0</v>
      </c>
    </row>
    <row r="38" spans="1:15" ht="15.75">
      <c r="A38" s="2" t="s">
        <v>76</v>
      </c>
      <c r="B38" s="25">
        <f>B15+B17</f>
        <v>0</v>
      </c>
      <c r="C38" s="25">
        <f>C15+C17+B38</f>
        <v>0</v>
      </c>
      <c r="D38" s="25">
        <f t="shared" ref="D38:N38" si="14">D15+D17+C38</f>
        <v>0</v>
      </c>
      <c r="E38" s="25">
        <f t="shared" si="14"/>
        <v>0</v>
      </c>
      <c r="F38" s="25">
        <f t="shared" si="14"/>
        <v>0</v>
      </c>
      <c r="G38" s="25">
        <f t="shared" si="14"/>
        <v>0</v>
      </c>
      <c r="H38" s="25">
        <f t="shared" si="14"/>
        <v>0</v>
      </c>
      <c r="I38" s="25">
        <f t="shared" si="14"/>
        <v>0</v>
      </c>
      <c r="J38" s="25">
        <f t="shared" si="14"/>
        <v>0</v>
      </c>
      <c r="K38" s="25">
        <f t="shared" si="14"/>
        <v>0</v>
      </c>
      <c r="L38" s="25">
        <f t="shared" si="14"/>
        <v>0</v>
      </c>
      <c r="M38" s="25">
        <f t="shared" si="14"/>
        <v>0</v>
      </c>
      <c r="N38" s="25">
        <f t="shared" si="14"/>
        <v>0</v>
      </c>
    </row>
    <row r="39" spans="1:15" ht="15.75">
      <c r="A39" s="2" t="s">
        <v>77</v>
      </c>
      <c r="B39" s="25">
        <f>B37+B38</f>
        <v>0</v>
      </c>
      <c r="C39" s="25">
        <f t="shared" ref="C39:N39" si="15">C37+C38</f>
        <v>0</v>
      </c>
      <c r="D39" s="25">
        <f t="shared" si="15"/>
        <v>0</v>
      </c>
      <c r="E39" s="25">
        <f t="shared" si="15"/>
        <v>0</v>
      </c>
      <c r="F39" s="25">
        <f t="shared" si="15"/>
        <v>0</v>
      </c>
      <c r="G39" s="25">
        <f t="shared" si="15"/>
        <v>0</v>
      </c>
      <c r="H39" s="25">
        <f t="shared" si="15"/>
        <v>0</v>
      </c>
      <c r="I39" s="25">
        <f t="shared" si="15"/>
        <v>0</v>
      </c>
      <c r="J39" s="25">
        <f t="shared" si="15"/>
        <v>0</v>
      </c>
      <c r="K39" s="25">
        <f t="shared" si="15"/>
        <v>0</v>
      </c>
      <c r="L39" s="25">
        <f t="shared" si="15"/>
        <v>0</v>
      </c>
      <c r="M39" s="25">
        <f t="shared" si="15"/>
        <v>0</v>
      </c>
      <c r="N39" s="25">
        <f t="shared" si="15"/>
        <v>0</v>
      </c>
    </row>
    <row r="40" spans="1:15" ht="15.75">
      <c r="A40" s="2" t="s">
        <v>78</v>
      </c>
      <c r="B40" s="26" t="e">
        <f>B37/B39</f>
        <v>#DIV/0!</v>
      </c>
      <c r="C40" s="26" t="e">
        <f t="shared" ref="C40:N40" si="16">C37/C39</f>
        <v>#DIV/0!</v>
      </c>
      <c r="D40" s="26" t="e">
        <f t="shared" si="16"/>
        <v>#DIV/0!</v>
      </c>
      <c r="E40" s="26" t="e">
        <f t="shared" si="16"/>
        <v>#DIV/0!</v>
      </c>
      <c r="F40" s="26" t="e">
        <f t="shared" si="16"/>
        <v>#DIV/0!</v>
      </c>
      <c r="G40" s="26" t="e">
        <f t="shared" si="16"/>
        <v>#DIV/0!</v>
      </c>
      <c r="H40" s="26" t="e">
        <f t="shared" si="16"/>
        <v>#DIV/0!</v>
      </c>
      <c r="I40" s="26" t="e">
        <f t="shared" si="16"/>
        <v>#DIV/0!</v>
      </c>
      <c r="J40" s="26" t="e">
        <f t="shared" si="16"/>
        <v>#DIV/0!</v>
      </c>
      <c r="K40" s="26" t="e">
        <f t="shared" si="16"/>
        <v>#DIV/0!</v>
      </c>
      <c r="L40" s="26" t="e">
        <f t="shared" si="16"/>
        <v>#DIV/0!</v>
      </c>
      <c r="M40" s="26" t="e">
        <f t="shared" si="16"/>
        <v>#DIV/0!</v>
      </c>
      <c r="N40" s="26" t="e">
        <f t="shared" si="16"/>
        <v>#DIV/0!</v>
      </c>
    </row>
    <row r="41" spans="1:15" ht="15.75">
      <c r="A41" s="2" t="s">
        <v>79</v>
      </c>
      <c r="B41" s="26" t="e">
        <f>B38/B39</f>
        <v>#DIV/0!</v>
      </c>
      <c r="C41" s="26" t="e">
        <f t="shared" ref="C41:N41" si="17">C38/C39</f>
        <v>#DIV/0!</v>
      </c>
      <c r="D41" s="26" t="e">
        <f t="shared" si="17"/>
        <v>#DIV/0!</v>
      </c>
      <c r="E41" s="26" t="e">
        <f t="shared" si="17"/>
        <v>#DIV/0!</v>
      </c>
      <c r="F41" s="26" t="e">
        <f t="shared" si="17"/>
        <v>#DIV/0!</v>
      </c>
      <c r="G41" s="26" t="e">
        <f t="shared" si="17"/>
        <v>#DIV/0!</v>
      </c>
      <c r="H41" s="26" t="e">
        <f t="shared" si="17"/>
        <v>#DIV/0!</v>
      </c>
      <c r="I41" s="26" t="e">
        <f t="shared" si="17"/>
        <v>#DIV/0!</v>
      </c>
      <c r="J41" s="26" t="e">
        <f t="shared" si="17"/>
        <v>#DIV/0!</v>
      </c>
      <c r="K41" s="26" t="e">
        <f t="shared" si="17"/>
        <v>#DIV/0!</v>
      </c>
      <c r="L41" s="26" t="e">
        <f t="shared" si="17"/>
        <v>#DIV/0!</v>
      </c>
      <c r="M41" s="26" t="e">
        <f t="shared" si="17"/>
        <v>#DIV/0!</v>
      </c>
      <c r="N41" s="26" t="e">
        <f t="shared" si="17"/>
        <v>#DIV/0!</v>
      </c>
    </row>
  </sheetData>
  <mergeCells count="6">
    <mergeCell ref="C2:F2"/>
    <mergeCell ref="G2:J2"/>
    <mergeCell ref="K2:N2"/>
    <mergeCell ref="C27:F27"/>
    <mergeCell ref="G27:J27"/>
    <mergeCell ref="K27:N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B8"/>
  <sheetViews>
    <sheetView workbookViewId="0">
      <selection activeCell="B7" sqref="B7"/>
    </sheetView>
  </sheetViews>
  <sheetFormatPr defaultRowHeight="15"/>
  <cols>
    <col min="1" max="1" width="23" style="2" bestFit="1" customWidth="1"/>
    <col min="2" max="2" width="24.140625" style="2" bestFit="1" customWidth="1"/>
    <col min="3" max="16384" width="9.140625" style="2"/>
  </cols>
  <sheetData>
    <row r="3" spans="1:2">
      <c r="A3" s="7" t="s">
        <v>37</v>
      </c>
      <c r="B3" s="2" t="s">
        <v>85</v>
      </c>
    </row>
    <row r="4" spans="1:2">
      <c r="A4" s="7" t="s">
        <v>80</v>
      </c>
      <c r="B4" s="25">
        <f>'Assumption sheet'!B22</f>
        <v>0</v>
      </c>
    </row>
    <row r="5" spans="1:2">
      <c r="A5" s="7" t="s">
        <v>81</v>
      </c>
      <c r="B5" s="25">
        <f>'Assumption sheet'!B17</f>
        <v>0</v>
      </c>
    </row>
    <row r="6" spans="1:2">
      <c r="A6" s="7" t="s">
        <v>82</v>
      </c>
      <c r="B6" s="25">
        <f>B4-B5</f>
        <v>0</v>
      </c>
    </row>
    <row r="7" spans="1:2">
      <c r="A7" s="7" t="s">
        <v>83</v>
      </c>
      <c r="B7" s="25">
        <f>B6*'Assumption sheet'!B96</f>
        <v>0</v>
      </c>
    </row>
    <row r="8" spans="1:2">
      <c r="A8" s="7" t="s">
        <v>84</v>
      </c>
      <c r="B8" s="25">
        <f>B6-B7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D14"/>
  <sheetViews>
    <sheetView workbookViewId="0">
      <selection activeCell="A3" sqref="A3:D14"/>
    </sheetView>
  </sheetViews>
  <sheetFormatPr defaultRowHeight="15"/>
  <cols>
    <col min="1" max="1" width="27.7109375" bestFit="1" customWidth="1"/>
    <col min="2" max="4" width="12.7109375" customWidth="1"/>
  </cols>
  <sheetData>
    <row r="3" spans="1:4" ht="15.75">
      <c r="A3" s="7" t="s">
        <v>37</v>
      </c>
      <c r="B3" s="7" t="s">
        <v>26</v>
      </c>
      <c r="C3" s="7" t="s">
        <v>27</v>
      </c>
      <c r="D3" s="7" t="s">
        <v>28</v>
      </c>
    </row>
    <row r="4" spans="1:4" ht="15.75">
      <c r="A4" s="7" t="s">
        <v>86</v>
      </c>
      <c r="B4" s="17">
        <v>0</v>
      </c>
      <c r="C4" s="17">
        <v>0</v>
      </c>
      <c r="D4" s="17">
        <f>'Overall Profit &amp; Loss'!B4</f>
        <v>0</v>
      </c>
    </row>
    <row r="5" spans="1:4" ht="15.75">
      <c r="A5" s="7"/>
      <c r="B5" s="17"/>
      <c r="C5" s="17"/>
      <c r="D5" s="17"/>
    </row>
    <row r="6" spans="1:4" ht="15.75">
      <c r="A6" s="7" t="s">
        <v>87</v>
      </c>
      <c r="B6" s="17">
        <f>SUM('Quarterly Cashflow statement'!C6:F6)</f>
        <v>0</v>
      </c>
      <c r="C6" s="17">
        <f>SUM('Quarterly Cashflow statement'!G6:J6)</f>
        <v>0</v>
      </c>
      <c r="D6" s="17">
        <f>SUM('Quarterly Cashflow statement'!K6:N6)</f>
        <v>0</v>
      </c>
    </row>
    <row r="7" spans="1:4" ht="15.75">
      <c r="A7" s="7" t="s">
        <v>88</v>
      </c>
      <c r="B7" s="17">
        <f>SUM('Quarterly Cashflow statement'!C8:F8)</f>
        <v>0</v>
      </c>
      <c r="C7" s="17">
        <f>SUM('Quarterly Cashflow statement'!G8:J8)</f>
        <v>0</v>
      </c>
      <c r="D7" s="17">
        <f>SUM('Quarterly Cashflow statement'!K8:N8)</f>
        <v>0</v>
      </c>
    </row>
    <row r="8" spans="1:4" ht="15.75">
      <c r="A8" s="7" t="s">
        <v>89</v>
      </c>
      <c r="B8" s="17">
        <f>SUM('Quarterly Cashflow statement'!C7:F7)</f>
        <v>0</v>
      </c>
      <c r="C8" s="17">
        <f>SUM('Quarterly Cashflow statement'!G7:J7)</f>
        <v>0</v>
      </c>
      <c r="D8" s="17">
        <f>SUM('Quarterly Cashflow statement'!K7:N7)</f>
        <v>0</v>
      </c>
    </row>
    <row r="9" spans="1:4" ht="15.75">
      <c r="A9" s="7" t="s">
        <v>90</v>
      </c>
      <c r="B9" s="17">
        <f>SUM(B6:B8)</f>
        <v>0</v>
      </c>
      <c r="C9" s="17">
        <f>SUM(C6:C8)</f>
        <v>0</v>
      </c>
      <c r="D9" s="17">
        <f>SUM(D6:D8)</f>
        <v>0</v>
      </c>
    </row>
    <row r="10" spans="1:4" ht="15.75">
      <c r="A10" s="7" t="s">
        <v>91</v>
      </c>
      <c r="B10" s="17">
        <f>'Quarterly Cashflow statement'!B12</f>
        <v>0</v>
      </c>
      <c r="C10" s="17">
        <f>B11</f>
        <v>0</v>
      </c>
      <c r="D10" s="17">
        <f>C11</f>
        <v>0</v>
      </c>
    </row>
    <row r="11" spans="1:4" ht="15.75">
      <c r="A11" s="7" t="s">
        <v>92</v>
      </c>
      <c r="B11" s="17">
        <f>B9+B10</f>
        <v>0</v>
      </c>
      <c r="C11" s="17">
        <f>C9+C10</f>
        <v>0</v>
      </c>
      <c r="D11" s="17">
        <v>0</v>
      </c>
    </row>
    <row r="12" spans="1:4" ht="15.75">
      <c r="A12" s="7" t="s">
        <v>93</v>
      </c>
      <c r="B12" s="17">
        <v>0</v>
      </c>
      <c r="C12" s="17">
        <v>0</v>
      </c>
      <c r="D12" s="17">
        <f>D4-D9-D10</f>
        <v>0</v>
      </c>
    </row>
    <row r="13" spans="1:4" ht="15.75">
      <c r="A13" s="7" t="s">
        <v>94</v>
      </c>
      <c r="B13" s="17">
        <f>SUM('Quarterly Cashflow statement'!C9:F9)</f>
        <v>0</v>
      </c>
      <c r="C13" s="17">
        <f>SUM('Quarterly Cashflow statement'!G9:J9)</f>
        <v>0</v>
      </c>
      <c r="D13" s="17">
        <f>SUM('Quarterly Cashflow statement'!K9:N9)</f>
        <v>0</v>
      </c>
    </row>
    <row r="14" spans="1:4" ht="15.75">
      <c r="A14" s="7" t="s">
        <v>95</v>
      </c>
      <c r="B14" s="17">
        <f>B12-B13</f>
        <v>0</v>
      </c>
      <c r="C14" s="17">
        <f>C12-C13</f>
        <v>0</v>
      </c>
      <c r="D14" s="17">
        <f>D12-D13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D20"/>
  <sheetViews>
    <sheetView workbookViewId="0">
      <selection activeCell="C20" sqref="C20:D20"/>
    </sheetView>
  </sheetViews>
  <sheetFormatPr defaultRowHeight="15"/>
  <cols>
    <col min="1" max="1" width="34.5703125" bestFit="1" customWidth="1"/>
    <col min="2" max="4" width="12.7109375" customWidth="1"/>
  </cols>
  <sheetData>
    <row r="3" spans="1:4" ht="15.75">
      <c r="A3" s="7" t="s">
        <v>37</v>
      </c>
      <c r="B3" s="7" t="s">
        <v>26</v>
      </c>
      <c r="C3" s="7" t="s">
        <v>27</v>
      </c>
      <c r="D3" s="7" t="s">
        <v>28</v>
      </c>
    </row>
    <row r="4" spans="1:4" ht="15.75">
      <c r="A4" s="7"/>
      <c r="B4" s="7"/>
      <c r="C4" s="7"/>
      <c r="D4" s="7"/>
    </row>
    <row r="5" spans="1:4" ht="15.75">
      <c r="A5" s="7" t="s">
        <v>96</v>
      </c>
      <c r="B5" s="7"/>
      <c r="C5" s="7"/>
      <c r="D5" s="7"/>
    </row>
    <row r="6" spans="1:4" ht="15.75">
      <c r="A6" s="7"/>
      <c r="B6" s="7"/>
      <c r="C6" s="7"/>
      <c r="D6" s="7"/>
    </row>
    <row r="7" spans="1:4" ht="15.75">
      <c r="A7" s="7" t="s">
        <v>145</v>
      </c>
      <c r="B7" s="22">
        <f>SUM('Quarterly Cashflow statement'!B15:F15)</f>
        <v>0</v>
      </c>
      <c r="C7" s="22">
        <f>SUM('Quarterly Cashflow statement'!B15:J15)</f>
        <v>0</v>
      </c>
      <c r="D7" s="22">
        <f>SUM('Quarterly Cashflow statement'!B15:N15)</f>
        <v>0</v>
      </c>
    </row>
    <row r="8" spans="1:4" ht="15.75">
      <c r="A8" s="7" t="s">
        <v>97</v>
      </c>
      <c r="B8" s="22">
        <f>SUM('Quarterly Cashflow statement'!B17:F17)</f>
        <v>0</v>
      </c>
      <c r="C8" s="22">
        <f>SUM('Quarterly Cashflow statement'!B17:J17)</f>
        <v>0</v>
      </c>
      <c r="D8" s="22">
        <f>SUM('Quarterly Cashflow statement'!B17:N17)</f>
        <v>0</v>
      </c>
    </row>
    <row r="9" spans="1:4" ht="15.75">
      <c r="A9" s="7" t="s">
        <v>98</v>
      </c>
      <c r="B9" s="22">
        <f>'Yearly PL Account'!B14</f>
        <v>0</v>
      </c>
      <c r="C9" s="22">
        <f>B9+'Yearly PL Account'!C14</f>
        <v>0</v>
      </c>
      <c r="D9" s="22">
        <f>C9+'Yearly PL Account'!D14</f>
        <v>0</v>
      </c>
    </row>
    <row r="10" spans="1:4" ht="15.75">
      <c r="A10" s="7" t="s">
        <v>53</v>
      </c>
      <c r="B10" s="22">
        <f>SUM('Quarterly Cashflow statement'!B16:F16)-SUM('Quarterly Cashflow statement'!B10:F10)</f>
        <v>0</v>
      </c>
      <c r="C10" s="22">
        <f>SUM('Quarterly Cashflow statement'!B16:J16)-SUM('Quarterly Cashflow statement'!B10:J10)</f>
        <v>0</v>
      </c>
      <c r="D10" s="22">
        <f>SUM('Quarterly Cashflow statement'!B16:N16)-SUM('Quarterly Cashflow statement'!B10:N10)</f>
        <v>0</v>
      </c>
    </row>
    <row r="11" spans="1:4" ht="15.75">
      <c r="A11" s="7" t="s">
        <v>99</v>
      </c>
      <c r="B11" s="22" t="e">
        <f>SUM('Quarterly Cashflow statement'!B18:F18)-'Yearly PL Account'!B4</f>
        <v>#DIV/0!</v>
      </c>
      <c r="C11" s="22" t="e">
        <f>SUM('Quarterly Cashflow statement'!B18:J18)-'Yearly PL Account'!C4</f>
        <v>#DIV/0!</v>
      </c>
      <c r="D11" s="22" t="e">
        <f>SUM('Quarterly Cashflow statement'!B18:N18)-'Yearly PL Account'!D4</f>
        <v>#DIV/0!</v>
      </c>
    </row>
    <row r="12" spans="1:4" ht="15.75">
      <c r="A12" s="19" t="s">
        <v>100</v>
      </c>
      <c r="B12" s="30" t="e">
        <f>SUM(B7:B11)</f>
        <v>#DIV/0!</v>
      </c>
      <c r="C12" s="30" t="e">
        <f>SUM(C7:C11)</f>
        <v>#DIV/0!</v>
      </c>
      <c r="D12" s="30" t="e">
        <f>SUM(D7:D11)</f>
        <v>#DIV/0!</v>
      </c>
    </row>
    <row r="13" spans="1:4" ht="15.75">
      <c r="A13" s="7"/>
      <c r="B13" s="7"/>
      <c r="C13" s="7"/>
      <c r="D13" s="7"/>
    </row>
    <row r="14" spans="1:4" ht="15.75">
      <c r="A14" s="8" t="s">
        <v>101</v>
      </c>
      <c r="B14" s="7"/>
      <c r="C14" s="7"/>
      <c r="D14" s="7"/>
    </row>
    <row r="15" spans="1:4" ht="15.75">
      <c r="A15" s="7" t="s">
        <v>102</v>
      </c>
      <c r="B15" s="17">
        <v>0</v>
      </c>
      <c r="C15" s="17">
        <v>0</v>
      </c>
      <c r="D15" s="17">
        <v>0</v>
      </c>
    </row>
    <row r="16" spans="1:4" ht="15.75">
      <c r="A16" s="7" t="s">
        <v>103</v>
      </c>
      <c r="B16" s="22">
        <f>'Yearly PL Account'!B11</f>
        <v>0</v>
      </c>
      <c r="C16" s="22">
        <f>'Yearly PL Account'!C11</f>
        <v>0</v>
      </c>
      <c r="D16" s="22">
        <f>'Yearly PL Account'!D11</f>
        <v>0</v>
      </c>
    </row>
    <row r="17" spans="1:4" ht="15.75">
      <c r="A17" s="7" t="s">
        <v>104</v>
      </c>
      <c r="B17" s="22" t="e">
        <f>'Quarterly Cashflow statement'!F23</f>
        <v>#DIV/0!</v>
      </c>
      <c r="C17" s="22" t="e">
        <f>'Quarterly Cashflow statement'!J23</f>
        <v>#DIV/0!</v>
      </c>
      <c r="D17" s="22" t="e">
        <f>'Quarterly Cashflow statement'!N23</f>
        <v>#DIV/0!</v>
      </c>
    </row>
    <row r="18" spans="1:4" ht="15.75">
      <c r="A18" s="19" t="s">
        <v>100</v>
      </c>
      <c r="B18" s="30" t="e">
        <f>SUM(B15:B17)</f>
        <v>#DIV/0!</v>
      </c>
      <c r="C18" s="30" t="e">
        <f t="shared" ref="C18:D18" si="0">SUM(C15:C17)</f>
        <v>#DIV/0!</v>
      </c>
      <c r="D18" s="30" t="e">
        <f t="shared" si="0"/>
        <v>#DIV/0!</v>
      </c>
    </row>
    <row r="19" spans="1:4" ht="15.75">
      <c r="A19" s="7"/>
      <c r="B19" s="7"/>
      <c r="C19" s="7"/>
      <c r="D19" s="7"/>
    </row>
    <row r="20" spans="1:4" ht="15.75">
      <c r="A20" s="7" t="s">
        <v>105</v>
      </c>
      <c r="B20" s="22" t="e">
        <f>B12-B18</f>
        <v>#DIV/0!</v>
      </c>
      <c r="C20" s="22" t="e">
        <f t="shared" ref="C20:D20" si="1">C12-C18</f>
        <v>#DIV/0!</v>
      </c>
      <c r="D20" s="22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72"/>
  <sheetViews>
    <sheetView topLeftCell="A70" workbookViewId="0">
      <selection activeCell="B14" sqref="B14"/>
    </sheetView>
  </sheetViews>
  <sheetFormatPr defaultRowHeight="14.25"/>
  <cols>
    <col min="1" max="1" width="42.5703125" style="1" customWidth="1"/>
    <col min="2" max="3" width="11.85546875" style="1" customWidth="1"/>
    <col min="4" max="4" width="12.42578125" style="1" customWidth="1"/>
    <col min="5" max="5" width="14" style="1" customWidth="1"/>
    <col min="6" max="13" width="9.140625" style="1"/>
    <col min="14" max="15" width="10.7109375" style="1" bestFit="1" customWidth="1"/>
    <col min="16" max="16384" width="9.140625" style="1"/>
  </cols>
  <sheetData>
    <row r="1" spans="1:5">
      <c r="A1" s="9"/>
    </row>
    <row r="2" spans="1:5">
      <c r="A2" s="11"/>
      <c r="B2" s="47" t="s">
        <v>28</v>
      </c>
      <c r="C2" s="47"/>
      <c r="D2" s="47"/>
      <c r="E2" s="47"/>
    </row>
    <row r="3" spans="1:5">
      <c r="A3" s="33" t="s">
        <v>37</v>
      </c>
      <c r="B3" s="31" t="s">
        <v>29</v>
      </c>
      <c r="C3" s="31" t="s">
        <v>30</v>
      </c>
      <c r="D3" s="31" t="s">
        <v>31</v>
      </c>
      <c r="E3" s="11" t="s">
        <v>32</v>
      </c>
    </row>
    <row r="4" spans="1:5">
      <c r="A4" s="33" t="s">
        <v>106</v>
      </c>
      <c r="B4" s="29" t="e">
        <f>'Quarterly Cashflow statement'!K23</f>
        <v>#DIV/0!</v>
      </c>
      <c r="C4" s="29" t="e">
        <f>'Quarterly Cashflow statement'!L23</f>
        <v>#DIV/0!</v>
      </c>
      <c r="D4" s="29" t="e">
        <f>'Quarterly Cashflow statement'!M23</f>
        <v>#DIV/0!</v>
      </c>
      <c r="E4" s="29" t="e">
        <f>'Quarterly Cashflow statement'!N23</f>
        <v>#DIV/0!</v>
      </c>
    </row>
    <row r="5" spans="1:5">
      <c r="A5" s="33" t="s">
        <v>107</v>
      </c>
      <c r="B5" s="29">
        <f>'Quarterly Cashflow statement'!K10</f>
        <v>0</v>
      </c>
      <c r="C5" s="29">
        <f>'Quarterly Cashflow statement'!L10</f>
        <v>0</v>
      </c>
      <c r="D5" s="29">
        <f>'Quarterly Cashflow statement'!M10</f>
        <v>0</v>
      </c>
      <c r="E5" s="29">
        <f>'Quarterly Cashflow statement'!N10</f>
        <v>0</v>
      </c>
    </row>
    <row r="6" spans="1:5">
      <c r="A6" s="33" t="s">
        <v>108</v>
      </c>
      <c r="B6" s="29">
        <f>'Quarterly Cashflow statement'!K7</f>
        <v>0</v>
      </c>
      <c r="C6" s="29">
        <f>'Quarterly Cashflow statement'!L7</f>
        <v>0</v>
      </c>
      <c r="D6" s="29">
        <f>'Quarterly Cashflow statement'!M7</f>
        <v>0</v>
      </c>
      <c r="E6" s="29">
        <f>'Quarterly Cashflow statement'!N7</f>
        <v>0</v>
      </c>
    </row>
    <row r="7" spans="1:5">
      <c r="A7" s="33" t="s">
        <v>109</v>
      </c>
      <c r="B7" s="29" t="e">
        <f>SUM(B4:B6)</f>
        <v>#DIV/0!</v>
      </c>
      <c r="C7" s="29" t="e">
        <f t="shared" ref="C7:E7" si="0">SUM(C4:C6)</f>
        <v>#DIV/0!</v>
      </c>
      <c r="D7" s="29" t="e">
        <f t="shared" si="0"/>
        <v>#DIV/0!</v>
      </c>
      <c r="E7" s="29" t="e">
        <f t="shared" si="0"/>
        <v>#DIV/0!</v>
      </c>
    </row>
    <row r="8" spans="1:5">
      <c r="A8" s="33"/>
      <c r="B8" s="11"/>
      <c r="C8" s="11"/>
      <c r="D8" s="11"/>
      <c r="E8" s="11"/>
    </row>
    <row r="9" spans="1:5">
      <c r="A9" s="33" t="s">
        <v>110</v>
      </c>
      <c r="B9" s="29">
        <f>SUM(B5:B6)</f>
        <v>0</v>
      </c>
      <c r="C9" s="29">
        <f t="shared" ref="C9:E9" si="1">SUM(C5:C6)</f>
        <v>0</v>
      </c>
      <c r="D9" s="29">
        <f t="shared" si="1"/>
        <v>0</v>
      </c>
      <c r="E9" s="29">
        <f t="shared" si="1"/>
        <v>0</v>
      </c>
    </row>
    <row r="10" spans="1:5">
      <c r="A10" s="33" t="s">
        <v>111</v>
      </c>
      <c r="B10" s="34" t="e">
        <f>B7/B9</f>
        <v>#DIV/0!</v>
      </c>
      <c r="C10" s="34" t="e">
        <f t="shared" ref="C10:E10" si="2">C7/C9</f>
        <v>#DIV/0!</v>
      </c>
      <c r="D10" s="34" t="e">
        <f t="shared" si="2"/>
        <v>#DIV/0!</v>
      </c>
      <c r="E10" s="34" t="e">
        <f t="shared" si="2"/>
        <v>#DIV/0!</v>
      </c>
    </row>
    <row r="11" spans="1:5">
      <c r="A11" s="33" t="s">
        <v>112</v>
      </c>
      <c r="B11" s="29" t="e">
        <f>AVERAGE(B10:E10)</f>
        <v>#DIV/0!</v>
      </c>
      <c r="C11" s="11"/>
      <c r="D11" s="11"/>
      <c r="E11" s="11"/>
    </row>
    <row r="12" spans="1:5">
      <c r="A12" s="10"/>
    </row>
    <row r="13" spans="1:5">
      <c r="A13" s="10"/>
    </row>
    <row r="14" spans="1:5">
      <c r="A14" s="33" t="s">
        <v>113</v>
      </c>
      <c r="B14" s="11"/>
    </row>
    <row r="15" spans="1:5">
      <c r="A15" s="33" t="s">
        <v>37</v>
      </c>
      <c r="B15" s="11"/>
    </row>
    <row r="16" spans="1:5">
      <c r="A16" s="33" t="s">
        <v>106</v>
      </c>
      <c r="B16" s="29" t="e">
        <f>'Quarterly Cashflow statement'!N23</f>
        <v>#DIV/0!</v>
      </c>
    </row>
    <row r="17" spans="1:2">
      <c r="A17" s="33" t="s">
        <v>114</v>
      </c>
      <c r="B17" s="29">
        <f>'Assumption sheet'!B15</f>
        <v>0</v>
      </c>
    </row>
    <row r="18" spans="1:2">
      <c r="A18" s="33" t="s">
        <v>115</v>
      </c>
      <c r="B18" s="29">
        <f>'Assumption sheet'!B90</f>
        <v>0</v>
      </c>
    </row>
    <row r="19" spans="1:2">
      <c r="A19" s="33" t="s">
        <v>116</v>
      </c>
      <c r="B19" s="29" t="e">
        <f>SUM(B16:B18)</f>
        <v>#DIV/0!</v>
      </c>
    </row>
    <row r="20" spans="1:2">
      <c r="A20" s="33" t="s">
        <v>117</v>
      </c>
      <c r="B20" s="29">
        <f>SUM(B17:B18)</f>
        <v>0</v>
      </c>
    </row>
    <row r="21" spans="1:2">
      <c r="A21" s="33" t="s">
        <v>118</v>
      </c>
      <c r="B21" s="34" t="e">
        <f>B19/B20</f>
        <v>#DIV/0!</v>
      </c>
    </row>
    <row r="22" spans="1:2">
      <c r="A22" s="10"/>
    </row>
    <row r="23" spans="1:2">
      <c r="A23" s="33" t="s">
        <v>119</v>
      </c>
      <c r="B23" s="11"/>
    </row>
    <row r="24" spans="1:2">
      <c r="A24" s="33" t="s">
        <v>120</v>
      </c>
      <c r="B24" s="29">
        <f>'Yearly PL Account'!D14</f>
        <v>0</v>
      </c>
    </row>
    <row r="25" spans="1:2">
      <c r="A25" s="33" t="s">
        <v>108</v>
      </c>
      <c r="B25" s="29">
        <f>B17</f>
        <v>0</v>
      </c>
    </row>
    <row r="26" spans="1:2">
      <c r="A26" s="33" t="s">
        <v>115</v>
      </c>
      <c r="B26" s="29">
        <f>B18</f>
        <v>0</v>
      </c>
    </row>
    <row r="27" spans="1:2">
      <c r="A27" s="33" t="s">
        <v>116</v>
      </c>
      <c r="B27" s="29">
        <f>SUM(B24:B26)</f>
        <v>0</v>
      </c>
    </row>
    <row r="28" spans="1:2">
      <c r="A28" s="33" t="s">
        <v>117</v>
      </c>
      <c r="B28" s="29">
        <f>SUM(B25:B26)</f>
        <v>0</v>
      </c>
    </row>
    <row r="29" spans="1:2">
      <c r="A29" s="33" t="s">
        <v>119</v>
      </c>
      <c r="B29" s="34" t="e">
        <f>B27/B28</f>
        <v>#DIV/0!</v>
      </c>
    </row>
    <row r="30" spans="1:2">
      <c r="A30" s="9"/>
    </row>
    <row r="31" spans="1:2">
      <c r="A31" s="9"/>
    </row>
    <row r="32" spans="1:2">
      <c r="A32" s="9"/>
    </row>
    <row r="33" spans="1:15">
      <c r="A33" s="33" t="s">
        <v>121</v>
      </c>
      <c r="B33" s="11"/>
      <c r="C33" s="35">
        <v>0.05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>
      <c r="A34" s="11" t="s">
        <v>57</v>
      </c>
      <c r="B34" s="11" t="s">
        <v>146</v>
      </c>
      <c r="C34" s="47" t="s">
        <v>26</v>
      </c>
      <c r="D34" s="47"/>
      <c r="E34" s="47"/>
      <c r="F34" s="47"/>
      <c r="G34" s="47" t="s">
        <v>27</v>
      </c>
      <c r="H34" s="47"/>
      <c r="I34" s="47"/>
      <c r="J34" s="47"/>
      <c r="K34" s="47" t="s">
        <v>28</v>
      </c>
      <c r="L34" s="47"/>
      <c r="M34" s="47"/>
      <c r="N34" s="47"/>
      <c r="O34" s="11"/>
    </row>
    <row r="35" spans="1:15">
      <c r="A35" s="11" t="s">
        <v>37</v>
      </c>
      <c r="B35" s="11" t="s">
        <v>147</v>
      </c>
      <c r="C35" s="31" t="s">
        <v>29</v>
      </c>
      <c r="D35" s="31" t="s">
        <v>30</v>
      </c>
      <c r="E35" s="31" t="s">
        <v>31</v>
      </c>
      <c r="F35" s="31" t="s">
        <v>32</v>
      </c>
      <c r="G35" s="31" t="s">
        <v>29</v>
      </c>
      <c r="H35" s="31" t="s">
        <v>30</v>
      </c>
      <c r="I35" s="31" t="s">
        <v>31</v>
      </c>
      <c r="J35" s="31" t="s">
        <v>32</v>
      </c>
      <c r="K35" s="31" t="s">
        <v>29</v>
      </c>
      <c r="L35" s="31" t="s">
        <v>30</v>
      </c>
      <c r="M35" s="31" t="s">
        <v>31</v>
      </c>
      <c r="N35" s="11" t="s">
        <v>32</v>
      </c>
      <c r="O35" s="36" t="s">
        <v>77</v>
      </c>
    </row>
    <row r="36" spans="1:1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>
      <c r="A37" s="11" t="s">
        <v>58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>
      <c r="A38" s="11" t="s">
        <v>59</v>
      </c>
      <c r="B38" s="34">
        <f>'Quarterly Cashflow statement'!B6</f>
        <v>0</v>
      </c>
      <c r="C38" s="34">
        <f>'Quarterly Cashflow statement'!C6</f>
        <v>0</v>
      </c>
      <c r="D38" s="34">
        <f>'Quarterly Cashflow statement'!D6</f>
        <v>0</v>
      </c>
      <c r="E38" s="34">
        <f>'Quarterly Cashflow statement'!E6</f>
        <v>0</v>
      </c>
      <c r="F38" s="34">
        <f>'Quarterly Cashflow statement'!F6</f>
        <v>0</v>
      </c>
      <c r="G38" s="34">
        <f>'Quarterly Cashflow statement'!G6</f>
        <v>0</v>
      </c>
      <c r="H38" s="34">
        <f>'Quarterly Cashflow statement'!H6</f>
        <v>0</v>
      </c>
      <c r="I38" s="34">
        <f>'Quarterly Cashflow statement'!I6</f>
        <v>0</v>
      </c>
      <c r="J38" s="34">
        <f>'Quarterly Cashflow statement'!J6</f>
        <v>0</v>
      </c>
      <c r="K38" s="34">
        <f>'Quarterly Cashflow statement'!K6</f>
        <v>0</v>
      </c>
      <c r="L38" s="34">
        <f>'Quarterly Cashflow statement'!L6</f>
        <v>0</v>
      </c>
      <c r="M38" s="34">
        <f>'Quarterly Cashflow statement'!M6</f>
        <v>0</v>
      </c>
      <c r="N38" s="34">
        <f>'Quarterly Cashflow statement'!N6</f>
        <v>0</v>
      </c>
      <c r="O38" s="34">
        <f>SUM(B38:N38)</f>
        <v>0</v>
      </c>
    </row>
    <row r="39" spans="1:15">
      <c r="A39" s="11" t="s">
        <v>60</v>
      </c>
      <c r="B39" s="34">
        <f>'Quarterly Cashflow statement'!B7</f>
        <v>0</v>
      </c>
      <c r="C39" s="34">
        <f>'Quarterly Cashflow statement'!C7</f>
        <v>0</v>
      </c>
      <c r="D39" s="34">
        <f>'Quarterly Cashflow statement'!D7</f>
        <v>0</v>
      </c>
      <c r="E39" s="34">
        <f>'Quarterly Cashflow statement'!E7</f>
        <v>0</v>
      </c>
      <c r="F39" s="34">
        <f>'Quarterly Cashflow statement'!F7</f>
        <v>0</v>
      </c>
      <c r="G39" s="34">
        <f>'Quarterly Cashflow statement'!G7</f>
        <v>0</v>
      </c>
      <c r="H39" s="34">
        <f>'Quarterly Cashflow statement'!H7</f>
        <v>0</v>
      </c>
      <c r="I39" s="34">
        <f>'Quarterly Cashflow statement'!I7</f>
        <v>0</v>
      </c>
      <c r="J39" s="34">
        <f>'Quarterly Cashflow statement'!J7</f>
        <v>0</v>
      </c>
      <c r="K39" s="34">
        <f>'Quarterly Cashflow statement'!K7</f>
        <v>0</v>
      </c>
      <c r="L39" s="34">
        <f>'Quarterly Cashflow statement'!L7</f>
        <v>0</v>
      </c>
      <c r="M39" s="34">
        <f>'Quarterly Cashflow statement'!M7</f>
        <v>0</v>
      </c>
      <c r="N39" s="34">
        <f>'Quarterly Cashflow statement'!N7</f>
        <v>0</v>
      </c>
      <c r="O39" s="34">
        <f t="shared" ref="O39:O42" si="3">SUM(B39:N39)</f>
        <v>0</v>
      </c>
    </row>
    <row r="40" spans="1:15">
      <c r="A40" s="11" t="s">
        <v>22</v>
      </c>
      <c r="B40" s="34">
        <f>'Quarterly Cashflow statement'!B8</f>
        <v>0</v>
      </c>
      <c r="C40" s="34">
        <f>'Quarterly Cashflow statement'!C8*(1-$C$33)</f>
        <v>0</v>
      </c>
      <c r="D40" s="34">
        <f>'Quarterly Cashflow statement'!D8*(1-$C$33)</f>
        <v>0</v>
      </c>
      <c r="E40" s="34">
        <f>'Quarterly Cashflow statement'!E8*(1-$C$33)</f>
        <v>0</v>
      </c>
      <c r="F40" s="34">
        <f>'Quarterly Cashflow statement'!F8*(1-$C$33)</f>
        <v>0</v>
      </c>
      <c r="G40" s="34">
        <f>'Quarterly Cashflow statement'!G8*(1-$C$33)</f>
        <v>0</v>
      </c>
      <c r="H40" s="34">
        <f>'Quarterly Cashflow statement'!H8*(1-$C$33)</f>
        <v>0</v>
      </c>
      <c r="I40" s="34">
        <f>'Quarterly Cashflow statement'!I8*(1-$C$33)</f>
        <v>0</v>
      </c>
      <c r="J40" s="34">
        <f>'Quarterly Cashflow statement'!J8*(1-$C$33)</f>
        <v>0</v>
      </c>
      <c r="K40" s="34">
        <f>'Quarterly Cashflow statement'!K8*(1-$C$33)</f>
        <v>0</v>
      </c>
      <c r="L40" s="34">
        <f>'Quarterly Cashflow statement'!L8*(1-$C$33)</f>
        <v>0</v>
      </c>
      <c r="M40" s="34">
        <f>'Quarterly Cashflow statement'!M8*(1-$C$33)</f>
        <v>0</v>
      </c>
      <c r="N40" s="34">
        <f>'Quarterly Cashflow statement'!N8*(1-$C$33)</f>
        <v>0</v>
      </c>
      <c r="O40" s="34">
        <f t="shared" si="3"/>
        <v>0</v>
      </c>
    </row>
    <row r="41" spans="1:15">
      <c r="A41" s="11" t="s">
        <v>61</v>
      </c>
      <c r="B41" s="34">
        <f>'Quarterly Cashflow statement'!B9</f>
        <v>0</v>
      </c>
      <c r="C41" s="34">
        <f>'Quarterly Cashflow statement'!C9</f>
        <v>0</v>
      </c>
      <c r="D41" s="34">
        <f>'Quarterly Cashflow statement'!D9</f>
        <v>0</v>
      </c>
      <c r="E41" s="34">
        <f>'Quarterly Cashflow statement'!E9</f>
        <v>0</v>
      </c>
      <c r="F41" s="34">
        <f>'Quarterly Cashflow statement'!F9</f>
        <v>0</v>
      </c>
      <c r="G41" s="34">
        <f>'Quarterly Cashflow statement'!G9</f>
        <v>0</v>
      </c>
      <c r="H41" s="34">
        <f>'Quarterly Cashflow statement'!H9</f>
        <v>0</v>
      </c>
      <c r="I41" s="34">
        <f>'Quarterly Cashflow statement'!I9</f>
        <v>0</v>
      </c>
      <c r="J41" s="34">
        <f>'Quarterly Cashflow statement'!J9</f>
        <v>0</v>
      </c>
      <c r="K41" s="34">
        <f>'Quarterly Cashflow statement'!K9</f>
        <v>0</v>
      </c>
      <c r="L41" s="34">
        <f>'Quarterly Cashflow statement'!L9</f>
        <v>0</v>
      </c>
      <c r="M41" s="34" t="e">
        <f>B61/2</f>
        <v>#DIV/0!</v>
      </c>
      <c r="N41" s="34" t="e">
        <f>B61/2</f>
        <v>#DIV/0!</v>
      </c>
      <c r="O41" s="34" t="e">
        <f t="shared" si="3"/>
        <v>#DIV/0!</v>
      </c>
    </row>
    <row r="42" spans="1:15">
      <c r="A42" s="11" t="s">
        <v>62</v>
      </c>
      <c r="B42" s="34">
        <f>'Quarterly Cashflow statement'!B10</f>
        <v>0</v>
      </c>
      <c r="C42" s="34">
        <f>'Quarterly Cashflow statement'!C10</f>
        <v>0</v>
      </c>
      <c r="D42" s="34">
        <f>'Quarterly Cashflow statement'!D10</f>
        <v>0</v>
      </c>
      <c r="E42" s="34">
        <f>'Quarterly Cashflow statement'!E10</f>
        <v>0</v>
      </c>
      <c r="F42" s="34">
        <f>'Quarterly Cashflow statement'!F10</f>
        <v>0</v>
      </c>
      <c r="G42" s="34">
        <f>'Quarterly Cashflow statement'!G10</f>
        <v>0</v>
      </c>
      <c r="H42" s="34">
        <f>'Quarterly Cashflow statement'!H10</f>
        <v>0</v>
      </c>
      <c r="I42" s="34">
        <f>'Quarterly Cashflow statement'!I10</f>
        <v>0</v>
      </c>
      <c r="J42" s="34">
        <f>'Quarterly Cashflow statement'!J10</f>
        <v>0</v>
      </c>
      <c r="K42" s="34">
        <f>'Quarterly Cashflow statement'!K10</f>
        <v>0</v>
      </c>
      <c r="L42" s="34">
        <f>'Quarterly Cashflow statement'!L10</f>
        <v>0</v>
      </c>
      <c r="M42" s="34">
        <f>'Quarterly Cashflow statement'!M10</f>
        <v>0</v>
      </c>
      <c r="N42" s="34">
        <f>'Quarterly Cashflow statement'!N10</f>
        <v>0</v>
      </c>
      <c r="O42" s="34">
        <f t="shared" si="3"/>
        <v>0</v>
      </c>
    </row>
    <row r="43" spans="1:15">
      <c r="A43" s="11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>
      <c r="A44" s="11" t="s">
        <v>63</v>
      </c>
      <c r="B44" s="34">
        <f>SUM(B38:B43)</f>
        <v>0</v>
      </c>
      <c r="C44" s="34">
        <f t="shared" ref="C44:N44" si="4">SUM(C38:C43)</f>
        <v>0</v>
      </c>
      <c r="D44" s="34">
        <f t="shared" si="4"/>
        <v>0</v>
      </c>
      <c r="E44" s="34">
        <f t="shared" si="4"/>
        <v>0</v>
      </c>
      <c r="F44" s="34">
        <f t="shared" si="4"/>
        <v>0</v>
      </c>
      <c r="G44" s="34">
        <f t="shared" si="4"/>
        <v>0</v>
      </c>
      <c r="H44" s="34">
        <f t="shared" si="4"/>
        <v>0</v>
      </c>
      <c r="I44" s="34">
        <f t="shared" si="4"/>
        <v>0</v>
      </c>
      <c r="J44" s="34">
        <f t="shared" si="4"/>
        <v>0</v>
      </c>
      <c r="K44" s="34">
        <f t="shared" si="4"/>
        <v>0</v>
      </c>
      <c r="L44" s="34">
        <f t="shared" si="4"/>
        <v>0</v>
      </c>
      <c r="M44" s="34" t="e">
        <f t="shared" si="4"/>
        <v>#DIV/0!</v>
      </c>
      <c r="N44" s="34" t="e">
        <f t="shared" si="4"/>
        <v>#DIV/0!</v>
      </c>
      <c r="O44" s="34" t="e">
        <f>SUM(O38:O43)</f>
        <v>#DIV/0!</v>
      </c>
    </row>
    <row r="45" spans="1:15">
      <c r="A45" s="11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>
      <c r="A46" s="11" t="s">
        <v>64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>
      <c r="A47" s="11" t="s">
        <v>65</v>
      </c>
      <c r="B47" s="34">
        <f>'Quarterly Cashflow statement'!B15</f>
        <v>0</v>
      </c>
      <c r="C47" s="34">
        <f>'Quarterly Cashflow statement'!C15</f>
        <v>0</v>
      </c>
      <c r="D47" s="34">
        <f>'Quarterly Cashflow statement'!D15</f>
        <v>0</v>
      </c>
      <c r="E47" s="34">
        <f>'Quarterly Cashflow statement'!E15</f>
        <v>0</v>
      </c>
      <c r="F47" s="34">
        <f>'Quarterly Cashflow statement'!F15</f>
        <v>0</v>
      </c>
      <c r="G47" s="34">
        <f>'Quarterly Cashflow statement'!G15</f>
        <v>0</v>
      </c>
      <c r="H47" s="34">
        <f>'Quarterly Cashflow statement'!H15</f>
        <v>0</v>
      </c>
      <c r="I47" s="34">
        <f>'Quarterly Cashflow statement'!I15</f>
        <v>0</v>
      </c>
      <c r="J47" s="34">
        <f>'Quarterly Cashflow statement'!J15</f>
        <v>0</v>
      </c>
      <c r="K47" s="34">
        <f>'Quarterly Cashflow statement'!K15</f>
        <v>0</v>
      </c>
      <c r="L47" s="34">
        <f>'Quarterly Cashflow statement'!L15</f>
        <v>0</v>
      </c>
      <c r="M47" s="34">
        <f>'Quarterly Cashflow statement'!M15</f>
        <v>0</v>
      </c>
      <c r="N47" s="34">
        <f>'Quarterly Cashflow statement'!N15</f>
        <v>0</v>
      </c>
      <c r="O47" s="34">
        <f t="shared" ref="O47:O49" si="5">SUM(B47:N47)</f>
        <v>0</v>
      </c>
    </row>
    <row r="48" spans="1:15">
      <c r="A48" s="11" t="s">
        <v>53</v>
      </c>
      <c r="B48" s="34">
        <f>'Quarterly Cashflow statement'!B16</f>
        <v>0</v>
      </c>
      <c r="C48" s="34">
        <f>'Quarterly Cashflow statement'!C16</f>
        <v>0</v>
      </c>
      <c r="D48" s="34">
        <f>'Quarterly Cashflow statement'!D16</f>
        <v>0</v>
      </c>
      <c r="E48" s="34">
        <f>'Quarterly Cashflow statement'!E16</f>
        <v>0</v>
      </c>
      <c r="F48" s="34">
        <f>'Quarterly Cashflow statement'!F16</f>
        <v>0</v>
      </c>
      <c r="G48" s="34">
        <f>'Quarterly Cashflow statement'!G16</f>
        <v>0</v>
      </c>
      <c r="H48" s="34">
        <f>'Quarterly Cashflow statement'!H16</f>
        <v>0</v>
      </c>
      <c r="I48" s="34">
        <f>'Quarterly Cashflow statement'!I16</f>
        <v>0</v>
      </c>
      <c r="J48" s="34">
        <f>'Quarterly Cashflow statement'!J16</f>
        <v>0</v>
      </c>
      <c r="K48" s="34">
        <f>'Quarterly Cashflow statement'!K16</f>
        <v>0</v>
      </c>
      <c r="L48" s="34">
        <f>'Quarterly Cashflow statement'!L16</f>
        <v>0</v>
      </c>
      <c r="M48" s="34">
        <f>'Quarterly Cashflow statement'!M16</f>
        <v>0</v>
      </c>
      <c r="N48" s="34">
        <f>'Quarterly Cashflow statement'!N16</f>
        <v>0</v>
      </c>
      <c r="O48" s="34">
        <f t="shared" si="5"/>
        <v>0</v>
      </c>
    </row>
    <row r="49" spans="1:15">
      <c r="A49" s="11" t="s">
        <v>52</v>
      </c>
      <c r="B49" s="34">
        <f>'Quarterly Cashflow statement'!B17</f>
        <v>0</v>
      </c>
      <c r="C49" s="34">
        <f>'Quarterly Cashflow statement'!C17</f>
        <v>0</v>
      </c>
      <c r="D49" s="34">
        <f>'Quarterly Cashflow statement'!D17</f>
        <v>0</v>
      </c>
      <c r="E49" s="34">
        <f>'Quarterly Cashflow statement'!E17</f>
        <v>0</v>
      </c>
      <c r="F49" s="34">
        <f>'Quarterly Cashflow statement'!F17</f>
        <v>0</v>
      </c>
      <c r="G49" s="34">
        <f>'Quarterly Cashflow statement'!G17</f>
        <v>0</v>
      </c>
      <c r="H49" s="34">
        <f>'Quarterly Cashflow statement'!H17</f>
        <v>0</v>
      </c>
      <c r="I49" s="34">
        <f>'Quarterly Cashflow statement'!I17</f>
        <v>0</v>
      </c>
      <c r="J49" s="34">
        <f>'Quarterly Cashflow statement'!J17</f>
        <v>0</v>
      </c>
      <c r="K49" s="34">
        <f>'Quarterly Cashflow statement'!K17</f>
        <v>0</v>
      </c>
      <c r="L49" s="34">
        <f>'Quarterly Cashflow statement'!L17</f>
        <v>0</v>
      </c>
      <c r="M49" s="34">
        <f>'Quarterly Cashflow statement'!M17</f>
        <v>0</v>
      </c>
      <c r="N49" s="34">
        <f>'Quarterly Cashflow statement'!N17</f>
        <v>0</v>
      </c>
      <c r="O49" s="34">
        <f t="shared" si="5"/>
        <v>0</v>
      </c>
    </row>
    <row r="50" spans="1:15">
      <c r="A50" s="11" t="s">
        <v>54</v>
      </c>
      <c r="B50" s="34">
        <f>'Quarterly Cashflow statement'!B18*(1-'Financial Analysis'!$C$33)</f>
        <v>0</v>
      </c>
      <c r="C50" s="34" t="e">
        <f>'Quarterly Cashflow statement'!C18*(1-'Financial Analysis'!$C$33)</f>
        <v>#DIV/0!</v>
      </c>
      <c r="D50" s="34" t="e">
        <f>'Quarterly Cashflow statement'!D18*(1-'Financial Analysis'!$C$33)</f>
        <v>#DIV/0!</v>
      </c>
      <c r="E50" s="34" t="e">
        <f>'Quarterly Cashflow statement'!E18*(1-'Financial Analysis'!$C$33)</f>
        <v>#DIV/0!</v>
      </c>
      <c r="F50" s="34" t="e">
        <f>'Quarterly Cashflow statement'!F18*(1-'Financial Analysis'!$C$33)</f>
        <v>#DIV/0!</v>
      </c>
      <c r="G50" s="34" t="e">
        <f>'Quarterly Cashflow statement'!G18*(1-'Financial Analysis'!$C$33)</f>
        <v>#DIV/0!</v>
      </c>
      <c r="H50" s="34" t="e">
        <f>'Quarterly Cashflow statement'!H18*(1-'Financial Analysis'!$C$33)</f>
        <v>#DIV/0!</v>
      </c>
      <c r="I50" s="34" t="e">
        <f>'Quarterly Cashflow statement'!I18*(1-'Financial Analysis'!$C$33)</f>
        <v>#DIV/0!</v>
      </c>
      <c r="J50" s="34" t="e">
        <f>'Quarterly Cashflow statement'!J18*(1-'Financial Analysis'!$C$33)</f>
        <v>#DIV/0!</v>
      </c>
      <c r="K50" s="34" t="e">
        <f>'Quarterly Cashflow statement'!K18*(1-'Financial Analysis'!$C$33)</f>
        <v>#DIV/0!</v>
      </c>
      <c r="L50" s="34" t="e">
        <f>'Quarterly Cashflow statement'!L18*(1-'Financial Analysis'!$C$33)</f>
        <v>#DIV/0!</v>
      </c>
      <c r="M50" s="34" t="e">
        <f>'Quarterly Cashflow statement'!M18*(1-'Financial Analysis'!$C$33)</f>
        <v>#DIV/0!</v>
      </c>
      <c r="N50" s="34" t="e">
        <f>'Quarterly Cashflow statement'!N18*(1-'Financial Analysis'!$C$33)</f>
        <v>#DIV/0!</v>
      </c>
      <c r="O50" s="34" t="e">
        <f>SUM(B50:N50)</f>
        <v>#DIV/0!</v>
      </c>
    </row>
    <row r="51" spans="1:15">
      <c r="A51" s="11" t="s">
        <v>66</v>
      </c>
      <c r="B51" s="34">
        <f>SUM(B47:B50)</f>
        <v>0</v>
      </c>
      <c r="C51" s="34" t="e">
        <f t="shared" ref="C51:N51" si="6">SUM(C47:C50)</f>
        <v>#DIV/0!</v>
      </c>
      <c r="D51" s="34" t="e">
        <f t="shared" si="6"/>
        <v>#DIV/0!</v>
      </c>
      <c r="E51" s="34" t="e">
        <f t="shared" si="6"/>
        <v>#DIV/0!</v>
      </c>
      <c r="F51" s="34" t="e">
        <f t="shared" si="6"/>
        <v>#DIV/0!</v>
      </c>
      <c r="G51" s="34" t="e">
        <f t="shared" si="6"/>
        <v>#DIV/0!</v>
      </c>
      <c r="H51" s="34" t="e">
        <f t="shared" si="6"/>
        <v>#DIV/0!</v>
      </c>
      <c r="I51" s="34" t="e">
        <f t="shared" si="6"/>
        <v>#DIV/0!</v>
      </c>
      <c r="J51" s="34" t="e">
        <f t="shared" si="6"/>
        <v>#DIV/0!</v>
      </c>
      <c r="K51" s="34" t="e">
        <f t="shared" si="6"/>
        <v>#DIV/0!</v>
      </c>
      <c r="L51" s="34" t="e">
        <f t="shared" si="6"/>
        <v>#DIV/0!</v>
      </c>
      <c r="M51" s="34" t="e">
        <f t="shared" si="6"/>
        <v>#DIV/0!</v>
      </c>
      <c r="N51" s="34" t="e">
        <f t="shared" si="6"/>
        <v>#DIV/0!</v>
      </c>
      <c r="O51" s="34" t="e">
        <f>SUM(O47:O50)</f>
        <v>#DIV/0!</v>
      </c>
    </row>
    <row r="52" spans="1:15">
      <c r="A52" s="11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>
      <c r="A53" s="11" t="s">
        <v>67</v>
      </c>
      <c r="B53" s="34">
        <v>0</v>
      </c>
      <c r="C53" s="34">
        <f>B55</f>
        <v>0</v>
      </c>
      <c r="D53" s="34" t="e">
        <f t="shared" ref="D53:N53" si="7">C55</f>
        <v>#DIV/0!</v>
      </c>
      <c r="E53" s="34" t="e">
        <f t="shared" si="7"/>
        <v>#DIV/0!</v>
      </c>
      <c r="F53" s="34" t="e">
        <f t="shared" si="7"/>
        <v>#DIV/0!</v>
      </c>
      <c r="G53" s="34" t="e">
        <f t="shared" si="7"/>
        <v>#DIV/0!</v>
      </c>
      <c r="H53" s="34" t="e">
        <f t="shared" si="7"/>
        <v>#DIV/0!</v>
      </c>
      <c r="I53" s="34" t="e">
        <f t="shared" si="7"/>
        <v>#DIV/0!</v>
      </c>
      <c r="J53" s="34" t="e">
        <f t="shared" si="7"/>
        <v>#DIV/0!</v>
      </c>
      <c r="K53" s="34" t="e">
        <f t="shared" si="7"/>
        <v>#DIV/0!</v>
      </c>
      <c r="L53" s="34" t="e">
        <f t="shared" si="7"/>
        <v>#DIV/0!</v>
      </c>
      <c r="M53" s="34" t="e">
        <f t="shared" si="7"/>
        <v>#DIV/0!</v>
      </c>
      <c r="N53" s="34" t="e">
        <f t="shared" si="7"/>
        <v>#DIV/0!</v>
      </c>
      <c r="O53" s="34">
        <v>0</v>
      </c>
    </row>
    <row r="54" spans="1:15">
      <c r="A54" s="11" t="s">
        <v>68</v>
      </c>
      <c r="B54" s="34">
        <f>B51-B44</f>
        <v>0</v>
      </c>
      <c r="C54" s="34" t="e">
        <f t="shared" ref="C54:O54" si="8">C51-C44</f>
        <v>#DIV/0!</v>
      </c>
      <c r="D54" s="34" t="e">
        <f t="shared" si="8"/>
        <v>#DIV/0!</v>
      </c>
      <c r="E54" s="34" t="e">
        <f t="shared" si="8"/>
        <v>#DIV/0!</v>
      </c>
      <c r="F54" s="34" t="e">
        <f t="shared" si="8"/>
        <v>#DIV/0!</v>
      </c>
      <c r="G54" s="34" t="e">
        <f t="shared" si="8"/>
        <v>#DIV/0!</v>
      </c>
      <c r="H54" s="34" t="e">
        <f t="shared" si="8"/>
        <v>#DIV/0!</v>
      </c>
      <c r="I54" s="34" t="e">
        <f t="shared" si="8"/>
        <v>#DIV/0!</v>
      </c>
      <c r="J54" s="34" t="e">
        <f t="shared" si="8"/>
        <v>#DIV/0!</v>
      </c>
      <c r="K54" s="34" t="e">
        <f t="shared" si="8"/>
        <v>#DIV/0!</v>
      </c>
      <c r="L54" s="34" t="e">
        <f t="shared" si="8"/>
        <v>#DIV/0!</v>
      </c>
      <c r="M54" s="34" t="e">
        <f t="shared" si="8"/>
        <v>#DIV/0!</v>
      </c>
      <c r="N54" s="34" t="e">
        <f t="shared" si="8"/>
        <v>#DIV/0!</v>
      </c>
      <c r="O54" s="34" t="e">
        <f t="shared" si="8"/>
        <v>#DIV/0!</v>
      </c>
    </row>
    <row r="55" spans="1:15">
      <c r="A55" s="11" t="s">
        <v>69</v>
      </c>
      <c r="B55" s="34">
        <f>B53+B54</f>
        <v>0</v>
      </c>
      <c r="C55" s="34" t="e">
        <f t="shared" ref="C55:O55" si="9">C53+C54</f>
        <v>#DIV/0!</v>
      </c>
      <c r="D55" s="34" t="e">
        <f t="shared" si="9"/>
        <v>#DIV/0!</v>
      </c>
      <c r="E55" s="34" t="e">
        <f t="shared" si="9"/>
        <v>#DIV/0!</v>
      </c>
      <c r="F55" s="34" t="e">
        <f t="shared" si="9"/>
        <v>#DIV/0!</v>
      </c>
      <c r="G55" s="34" t="e">
        <f t="shared" si="9"/>
        <v>#DIV/0!</v>
      </c>
      <c r="H55" s="34" t="e">
        <f t="shared" si="9"/>
        <v>#DIV/0!</v>
      </c>
      <c r="I55" s="34" t="e">
        <f t="shared" si="9"/>
        <v>#DIV/0!</v>
      </c>
      <c r="J55" s="34" t="e">
        <f t="shared" si="9"/>
        <v>#DIV/0!</v>
      </c>
      <c r="K55" s="34" t="e">
        <f t="shared" si="9"/>
        <v>#DIV/0!</v>
      </c>
      <c r="L55" s="34" t="e">
        <f t="shared" si="9"/>
        <v>#DIV/0!</v>
      </c>
      <c r="M55" s="34" t="e">
        <f t="shared" si="9"/>
        <v>#DIV/0!</v>
      </c>
      <c r="N55" s="34" t="e">
        <f t="shared" si="9"/>
        <v>#DIV/0!</v>
      </c>
      <c r="O55" s="34" t="e">
        <f t="shared" si="9"/>
        <v>#DIV/0!</v>
      </c>
    </row>
    <row r="56" spans="1:15">
      <c r="A56" s="9"/>
    </row>
    <row r="57" spans="1:15">
      <c r="A57" s="9"/>
    </row>
    <row r="58" spans="1:15">
      <c r="A58" s="37" t="s">
        <v>80</v>
      </c>
      <c r="B58" s="11" t="e">
        <f>SUM(O50)</f>
        <v>#DIV/0!</v>
      </c>
    </row>
    <row r="59" spans="1:15">
      <c r="A59" s="37" t="s">
        <v>122</v>
      </c>
      <c r="B59" s="29">
        <f>O38+O39+O40</f>
        <v>0</v>
      </c>
    </row>
    <row r="60" spans="1:15">
      <c r="A60" s="37" t="s">
        <v>123</v>
      </c>
      <c r="B60" s="29" t="e">
        <f>B58-B59</f>
        <v>#DIV/0!</v>
      </c>
    </row>
    <row r="61" spans="1:15">
      <c r="A61" s="37" t="s">
        <v>124</v>
      </c>
      <c r="B61" s="29" t="e">
        <f>B60*'Assumption sheet'!B96</f>
        <v>#DIV/0!</v>
      </c>
    </row>
    <row r="62" spans="1:15">
      <c r="A62" s="37" t="s">
        <v>120</v>
      </c>
      <c r="B62" s="29" t="e">
        <f>B60-B61</f>
        <v>#DIV/0!</v>
      </c>
    </row>
    <row r="63" spans="1:15">
      <c r="A63" s="38"/>
      <c r="B63" s="24"/>
    </row>
    <row r="64" spans="1:15">
      <c r="A64" s="33"/>
      <c r="B64" s="47" t="s">
        <v>28</v>
      </c>
      <c r="C64" s="47"/>
      <c r="D64" s="47"/>
      <c r="E64" s="47"/>
    </row>
    <row r="65" spans="1:5">
      <c r="A65" s="33" t="s">
        <v>37</v>
      </c>
      <c r="B65" s="31" t="s">
        <v>29</v>
      </c>
      <c r="C65" s="31" t="s">
        <v>30</v>
      </c>
      <c r="D65" s="31" t="s">
        <v>31</v>
      </c>
      <c r="E65" s="11" t="s">
        <v>32</v>
      </c>
    </row>
    <row r="66" spans="1:5">
      <c r="A66" s="33" t="s">
        <v>148</v>
      </c>
      <c r="B66" s="29" t="e">
        <f>K55</f>
        <v>#DIV/0!</v>
      </c>
      <c r="C66" s="29" t="e">
        <f t="shared" ref="C66:E66" si="10">L55</f>
        <v>#DIV/0!</v>
      </c>
      <c r="D66" s="29" t="e">
        <f t="shared" si="10"/>
        <v>#DIV/0!</v>
      </c>
      <c r="E66" s="29" t="e">
        <f t="shared" si="10"/>
        <v>#DIV/0!</v>
      </c>
    </row>
    <row r="67" spans="1:5">
      <c r="A67" s="33" t="s">
        <v>107</v>
      </c>
      <c r="B67" s="29">
        <f>K42</f>
        <v>0</v>
      </c>
      <c r="C67" s="29">
        <f t="shared" ref="C67:E67" si="11">L42</f>
        <v>0</v>
      </c>
      <c r="D67" s="29">
        <f t="shared" si="11"/>
        <v>0</v>
      </c>
      <c r="E67" s="29">
        <f t="shared" si="11"/>
        <v>0</v>
      </c>
    </row>
    <row r="68" spans="1:5">
      <c r="A68" s="33" t="s">
        <v>108</v>
      </c>
      <c r="B68" s="29">
        <f>K39</f>
        <v>0</v>
      </c>
      <c r="C68" s="29">
        <f t="shared" ref="C68:E68" si="12">L39</f>
        <v>0</v>
      </c>
      <c r="D68" s="29">
        <f t="shared" si="12"/>
        <v>0</v>
      </c>
      <c r="E68" s="29">
        <f t="shared" si="12"/>
        <v>0</v>
      </c>
    </row>
    <row r="69" spans="1:5">
      <c r="A69" s="33" t="s">
        <v>109</v>
      </c>
      <c r="B69" s="29" t="e">
        <f>SUM(B66:B68)</f>
        <v>#DIV/0!</v>
      </c>
      <c r="C69" s="29" t="e">
        <f t="shared" ref="C69:E69" si="13">SUM(C66:C68)</f>
        <v>#DIV/0!</v>
      </c>
      <c r="D69" s="29" t="e">
        <f t="shared" si="13"/>
        <v>#DIV/0!</v>
      </c>
      <c r="E69" s="29" t="e">
        <f t="shared" si="13"/>
        <v>#DIV/0!</v>
      </c>
    </row>
    <row r="70" spans="1:5">
      <c r="A70" s="33"/>
      <c r="B70" s="11"/>
      <c r="C70" s="11"/>
      <c r="D70" s="11"/>
      <c r="E70" s="11"/>
    </row>
    <row r="71" spans="1:5">
      <c r="A71" s="33" t="s">
        <v>110</v>
      </c>
      <c r="B71" s="29">
        <f>SUM(B67:B68)</f>
        <v>0</v>
      </c>
      <c r="C71" s="29">
        <f t="shared" ref="C71:E71" si="14">SUM(C67:C68)</f>
        <v>0</v>
      </c>
      <c r="D71" s="29">
        <f t="shared" si="14"/>
        <v>0</v>
      </c>
      <c r="E71" s="29">
        <f t="shared" si="14"/>
        <v>0</v>
      </c>
    </row>
    <row r="72" spans="1:5">
      <c r="A72" s="33" t="s">
        <v>111</v>
      </c>
      <c r="B72" s="34" t="e">
        <f>B69/B71</f>
        <v>#DIV/0!</v>
      </c>
      <c r="C72" s="34" t="e">
        <f t="shared" ref="C72:E72" si="15">C69/C71</f>
        <v>#DIV/0!</v>
      </c>
      <c r="D72" s="34" t="e">
        <f t="shared" si="15"/>
        <v>#DIV/0!</v>
      </c>
      <c r="E72" s="34" t="e">
        <f t="shared" si="15"/>
        <v>#DIV/0!</v>
      </c>
    </row>
    <row r="73" spans="1:5">
      <c r="A73" s="33" t="s">
        <v>112</v>
      </c>
      <c r="B73" s="29" t="e">
        <f>AVERAGE(B72:E72)</f>
        <v>#DIV/0!</v>
      </c>
      <c r="C73" s="11"/>
      <c r="D73" s="11"/>
      <c r="E73" s="11"/>
    </row>
    <row r="74" spans="1:5">
      <c r="A74" s="10"/>
    </row>
    <row r="75" spans="1:5">
      <c r="A75" s="10"/>
    </row>
    <row r="76" spans="1:5">
      <c r="A76" s="33" t="s">
        <v>113</v>
      </c>
      <c r="B76" s="11"/>
    </row>
    <row r="77" spans="1:5">
      <c r="A77" s="33" t="s">
        <v>37</v>
      </c>
      <c r="B77" s="11"/>
    </row>
    <row r="78" spans="1:5">
      <c r="A78" s="33" t="s">
        <v>106</v>
      </c>
      <c r="B78" s="29" t="e">
        <f>O55</f>
        <v>#DIV/0!</v>
      </c>
    </row>
    <row r="79" spans="1:5">
      <c r="A79" s="33" t="s">
        <v>114</v>
      </c>
      <c r="B79" s="29">
        <f>O39</f>
        <v>0</v>
      </c>
    </row>
    <row r="80" spans="1:5">
      <c r="A80" s="33" t="s">
        <v>115</v>
      </c>
      <c r="B80" s="29">
        <f>O48</f>
        <v>0</v>
      </c>
    </row>
    <row r="81" spans="1:2">
      <c r="A81" s="33" t="s">
        <v>116</v>
      </c>
      <c r="B81" s="29" t="e">
        <f>SUM(B78:B80)</f>
        <v>#DIV/0!</v>
      </c>
    </row>
    <row r="82" spans="1:2">
      <c r="A82" s="33" t="s">
        <v>117</v>
      </c>
      <c r="B82" s="29">
        <f>SUM(B79:B80)</f>
        <v>0</v>
      </c>
    </row>
    <row r="83" spans="1:2">
      <c r="A83" s="33" t="s">
        <v>118</v>
      </c>
      <c r="B83" s="34" t="e">
        <f>B81/B82</f>
        <v>#DIV/0!</v>
      </c>
    </row>
    <row r="84" spans="1:2">
      <c r="A84" s="10"/>
    </row>
    <row r="85" spans="1:2">
      <c r="A85" s="33" t="s">
        <v>119</v>
      </c>
      <c r="B85" s="11"/>
    </row>
    <row r="86" spans="1:2">
      <c r="A86" s="33" t="s">
        <v>120</v>
      </c>
      <c r="B86" s="29" t="e">
        <f>B62</f>
        <v>#DIV/0!</v>
      </c>
    </row>
    <row r="87" spans="1:2">
      <c r="A87" s="33" t="s">
        <v>108</v>
      </c>
      <c r="B87" s="29">
        <f>B79</f>
        <v>0</v>
      </c>
    </row>
    <row r="88" spans="1:2">
      <c r="A88" s="33" t="s">
        <v>115</v>
      </c>
      <c r="B88" s="29">
        <f>B80</f>
        <v>0</v>
      </c>
    </row>
    <row r="89" spans="1:2">
      <c r="A89" s="33" t="s">
        <v>116</v>
      </c>
      <c r="B89" s="29" t="e">
        <f>SUM(B86:B88)</f>
        <v>#DIV/0!</v>
      </c>
    </row>
    <row r="90" spans="1:2">
      <c r="A90" s="33" t="s">
        <v>117</v>
      </c>
      <c r="B90" s="29">
        <f>SUM(B87:B88)</f>
        <v>0</v>
      </c>
    </row>
    <row r="91" spans="1:2">
      <c r="A91" s="33" t="s">
        <v>119</v>
      </c>
      <c r="B91" s="34" t="e">
        <f>B89/B90</f>
        <v>#DIV/0!</v>
      </c>
    </row>
    <row r="97" spans="1:15">
      <c r="A97" s="10" t="s">
        <v>125</v>
      </c>
      <c r="B97" s="32">
        <v>0.05</v>
      </c>
    </row>
    <row r="98" spans="1:15">
      <c r="A98" s="11" t="s">
        <v>57</v>
      </c>
      <c r="B98" s="11" t="s">
        <v>146</v>
      </c>
      <c r="C98" s="47" t="s">
        <v>26</v>
      </c>
      <c r="D98" s="47"/>
      <c r="E98" s="47"/>
      <c r="F98" s="47"/>
      <c r="G98" s="47" t="s">
        <v>27</v>
      </c>
      <c r="H98" s="47"/>
      <c r="I98" s="47"/>
      <c r="J98" s="47"/>
      <c r="K98" s="47" t="s">
        <v>28</v>
      </c>
      <c r="L98" s="47"/>
      <c r="M98" s="47"/>
      <c r="N98" s="47"/>
      <c r="O98" s="11"/>
    </row>
    <row r="99" spans="1:15">
      <c r="A99" s="11" t="s">
        <v>37</v>
      </c>
      <c r="B99" s="11" t="s">
        <v>147</v>
      </c>
      <c r="C99" s="31" t="s">
        <v>29</v>
      </c>
      <c r="D99" s="31" t="s">
        <v>30</v>
      </c>
      <c r="E99" s="31" t="s">
        <v>31</v>
      </c>
      <c r="F99" s="31" t="s">
        <v>32</v>
      </c>
      <c r="G99" s="31" t="s">
        <v>29</v>
      </c>
      <c r="H99" s="31" t="s">
        <v>30</v>
      </c>
      <c r="I99" s="31" t="s">
        <v>31</v>
      </c>
      <c r="J99" s="31" t="s">
        <v>32</v>
      </c>
      <c r="K99" s="31" t="s">
        <v>29</v>
      </c>
      <c r="L99" s="31" t="s">
        <v>30</v>
      </c>
      <c r="M99" s="31" t="s">
        <v>31</v>
      </c>
      <c r="N99" s="11" t="s">
        <v>32</v>
      </c>
      <c r="O99" s="36" t="s">
        <v>77</v>
      </c>
    </row>
    <row r="100" spans="1: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</row>
    <row r="101" spans="1:15">
      <c r="A101" s="11" t="s">
        <v>58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</row>
    <row r="102" spans="1:15">
      <c r="A102" s="11" t="s">
        <v>59</v>
      </c>
      <c r="B102" s="29">
        <f>'Quarterly Cashflow statement'!B6</f>
        <v>0</v>
      </c>
      <c r="C102" s="29">
        <f>(1+$B$97)*'Quarterly Cashflow statement'!C6</f>
        <v>0</v>
      </c>
      <c r="D102" s="29">
        <f>(1+$B$97)*'Quarterly Cashflow statement'!D6</f>
        <v>0</v>
      </c>
      <c r="E102" s="29">
        <f>(1+$B$97)*'Quarterly Cashflow statement'!E6</f>
        <v>0</v>
      </c>
      <c r="F102" s="29">
        <f>(1+$B$97)*'Quarterly Cashflow statement'!F6</f>
        <v>0</v>
      </c>
      <c r="G102" s="29">
        <f>(1+$B$97)*'Quarterly Cashflow statement'!G6</f>
        <v>0</v>
      </c>
      <c r="H102" s="29">
        <f>(1+$B$97)*'Quarterly Cashflow statement'!H6</f>
        <v>0</v>
      </c>
      <c r="I102" s="29">
        <f>(1+$B$97)*'Quarterly Cashflow statement'!I6</f>
        <v>0</v>
      </c>
      <c r="J102" s="29">
        <f>(1+$B$97)*'Quarterly Cashflow statement'!J6</f>
        <v>0</v>
      </c>
      <c r="K102" s="29">
        <f>(1+$B$97)*'Quarterly Cashflow statement'!K6</f>
        <v>0</v>
      </c>
      <c r="L102" s="29">
        <f>(1+$B$97)*'Quarterly Cashflow statement'!L6</f>
        <v>0</v>
      </c>
      <c r="M102" s="29">
        <f>(1+$B$97)*'Quarterly Cashflow statement'!M6</f>
        <v>0</v>
      </c>
      <c r="N102" s="29">
        <f>(1+$B$97)*'Quarterly Cashflow statement'!N6</f>
        <v>0</v>
      </c>
      <c r="O102" s="29">
        <f>SUM(B102:N102)</f>
        <v>0</v>
      </c>
    </row>
    <row r="103" spans="1:15">
      <c r="A103" s="11" t="s">
        <v>60</v>
      </c>
      <c r="B103" s="29">
        <f>'Quarterly Cashflow statement'!B7</f>
        <v>0</v>
      </c>
      <c r="C103" s="29">
        <f>'Quarterly Cashflow statement'!C7</f>
        <v>0</v>
      </c>
      <c r="D103" s="29">
        <f>'Quarterly Cashflow statement'!D7</f>
        <v>0</v>
      </c>
      <c r="E103" s="29">
        <f>'Quarterly Cashflow statement'!E7</f>
        <v>0</v>
      </c>
      <c r="F103" s="29">
        <f>'Quarterly Cashflow statement'!F7</f>
        <v>0</v>
      </c>
      <c r="G103" s="29">
        <f>'Quarterly Cashflow statement'!G7</f>
        <v>0</v>
      </c>
      <c r="H103" s="29">
        <f>'Quarterly Cashflow statement'!H7</f>
        <v>0</v>
      </c>
      <c r="I103" s="29">
        <f>'Quarterly Cashflow statement'!I7</f>
        <v>0</v>
      </c>
      <c r="J103" s="29">
        <f>'Quarterly Cashflow statement'!J7</f>
        <v>0</v>
      </c>
      <c r="K103" s="29">
        <f>'Quarterly Cashflow statement'!K7</f>
        <v>0</v>
      </c>
      <c r="L103" s="29">
        <f>'Quarterly Cashflow statement'!L7</f>
        <v>0</v>
      </c>
      <c r="M103" s="29">
        <f>'Quarterly Cashflow statement'!M7</f>
        <v>0</v>
      </c>
      <c r="N103" s="29">
        <f>'Quarterly Cashflow statement'!N7</f>
        <v>0</v>
      </c>
      <c r="O103" s="29">
        <f t="shared" ref="O103:O106" si="16">SUM(B103:N103)</f>
        <v>0</v>
      </c>
    </row>
    <row r="104" spans="1:15">
      <c r="A104" s="11" t="s">
        <v>22</v>
      </c>
      <c r="B104" s="29">
        <f>'Quarterly Cashflow statement'!B8</f>
        <v>0</v>
      </c>
      <c r="C104" s="29">
        <f>'Quarterly Cashflow statement'!C8</f>
        <v>0</v>
      </c>
      <c r="D104" s="29">
        <f>'Quarterly Cashflow statement'!D8</f>
        <v>0</v>
      </c>
      <c r="E104" s="29">
        <f>'Quarterly Cashflow statement'!E8</f>
        <v>0</v>
      </c>
      <c r="F104" s="29">
        <f>'Quarterly Cashflow statement'!F8</f>
        <v>0</v>
      </c>
      <c r="G104" s="29">
        <f>'Quarterly Cashflow statement'!G8</f>
        <v>0</v>
      </c>
      <c r="H104" s="29">
        <f>'Quarterly Cashflow statement'!H8</f>
        <v>0</v>
      </c>
      <c r="I104" s="29">
        <f>'Quarterly Cashflow statement'!I8</f>
        <v>0</v>
      </c>
      <c r="J104" s="29">
        <f>'Quarterly Cashflow statement'!J8</f>
        <v>0</v>
      </c>
      <c r="K104" s="29">
        <f>'Quarterly Cashflow statement'!K8</f>
        <v>0</v>
      </c>
      <c r="L104" s="29">
        <f>'Quarterly Cashflow statement'!L8</f>
        <v>0</v>
      </c>
      <c r="M104" s="29">
        <f>'Quarterly Cashflow statement'!M8</f>
        <v>0</v>
      </c>
      <c r="N104" s="29">
        <f>'Quarterly Cashflow statement'!N8</f>
        <v>0</v>
      </c>
      <c r="O104" s="29">
        <f t="shared" si="16"/>
        <v>0</v>
      </c>
    </row>
    <row r="105" spans="1:15">
      <c r="A105" s="11" t="s">
        <v>61</v>
      </c>
      <c r="B105" s="29">
        <f>'Quarterly Cashflow statement'!B9</f>
        <v>0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29" t="e">
        <f>B125/2</f>
        <v>#DIV/0!</v>
      </c>
      <c r="N105" s="29" t="e">
        <f>B125/2</f>
        <v>#DIV/0!</v>
      </c>
      <c r="O105" s="29" t="e">
        <f t="shared" si="16"/>
        <v>#DIV/0!</v>
      </c>
    </row>
    <row r="106" spans="1:15">
      <c r="A106" s="11" t="s">
        <v>62</v>
      </c>
      <c r="B106" s="29">
        <f>'Quarterly Cashflow statement'!B10</f>
        <v>0</v>
      </c>
      <c r="C106" s="29">
        <f>'Quarterly Cashflow statement'!C10</f>
        <v>0</v>
      </c>
      <c r="D106" s="29">
        <f>'Quarterly Cashflow statement'!D10</f>
        <v>0</v>
      </c>
      <c r="E106" s="29">
        <f>'Quarterly Cashflow statement'!E10</f>
        <v>0</v>
      </c>
      <c r="F106" s="29">
        <f>'Quarterly Cashflow statement'!F10</f>
        <v>0</v>
      </c>
      <c r="G106" s="29">
        <f>'Quarterly Cashflow statement'!G10</f>
        <v>0</v>
      </c>
      <c r="H106" s="29">
        <f>'Quarterly Cashflow statement'!H10</f>
        <v>0</v>
      </c>
      <c r="I106" s="29">
        <f>'Quarterly Cashflow statement'!I10</f>
        <v>0</v>
      </c>
      <c r="J106" s="29">
        <f>'Quarterly Cashflow statement'!J10</f>
        <v>0</v>
      </c>
      <c r="K106" s="29">
        <f>'Quarterly Cashflow statement'!K10</f>
        <v>0</v>
      </c>
      <c r="L106" s="29">
        <f>'Quarterly Cashflow statement'!L10</f>
        <v>0</v>
      </c>
      <c r="M106" s="29">
        <f>'Quarterly Cashflow statement'!M10</f>
        <v>0</v>
      </c>
      <c r="N106" s="29">
        <f>'Quarterly Cashflow statement'!N10</f>
        <v>0</v>
      </c>
      <c r="O106" s="29">
        <f t="shared" si="16"/>
        <v>0</v>
      </c>
    </row>
    <row r="107" spans="1: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15">
      <c r="A108" s="11" t="s">
        <v>63</v>
      </c>
      <c r="B108" s="29">
        <f>SUM(B102:B107)</f>
        <v>0</v>
      </c>
      <c r="C108" s="29">
        <f t="shared" ref="C108:O108" si="17">SUM(C102:C107)</f>
        <v>0</v>
      </c>
      <c r="D108" s="29">
        <f t="shared" si="17"/>
        <v>0</v>
      </c>
      <c r="E108" s="29">
        <f t="shared" si="17"/>
        <v>0</v>
      </c>
      <c r="F108" s="29">
        <f t="shared" si="17"/>
        <v>0</v>
      </c>
      <c r="G108" s="29">
        <f t="shared" si="17"/>
        <v>0</v>
      </c>
      <c r="H108" s="29">
        <f t="shared" si="17"/>
        <v>0</v>
      </c>
      <c r="I108" s="29">
        <f t="shared" si="17"/>
        <v>0</v>
      </c>
      <c r="J108" s="29">
        <f t="shared" si="17"/>
        <v>0</v>
      </c>
      <c r="K108" s="29">
        <f t="shared" si="17"/>
        <v>0</v>
      </c>
      <c r="L108" s="29">
        <f t="shared" si="17"/>
        <v>0</v>
      </c>
      <c r="M108" s="29" t="e">
        <f t="shared" si="17"/>
        <v>#DIV/0!</v>
      </c>
      <c r="N108" s="29" t="e">
        <f t="shared" si="17"/>
        <v>#DIV/0!</v>
      </c>
      <c r="O108" s="29" t="e">
        <f t="shared" si="17"/>
        <v>#DIV/0!</v>
      </c>
    </row>
    <row r="109" spans="1: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15">
      <c r="A110" s="11" t="s">
        <v>64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15">
      <c r="A111" s="11" t="s">
        <v>65</v>
      </c>
      <c r="B111" s="29">
        <f>'Quarterly Cashflow statement'!B15</f>
        <v>0</v>
      </c>
      <c r="C111" s="29">
        <f>'Quarterly Cashflow statement'!C15</f>
        <v>0</v>
      </c>
      <c r="D111" s="29">
        <f>'Quarterly Cashflow statement'!D15</f>
        <v>0</v>
      </c>
      <c r="E111" s="29">
        <f>'Quarterly Cashflow statement'!E15</f>
        <v>0</v>
      </c>
      <c r="F111" s="29">
        <f>'Quarterly Cashflow statement'!F15</f>
        <v>0</v>
      </c>
      <c r="G111" s="29">
        <f>'Quarterly Cashflow statement'!G15</f>
        <v>0</v>
      </c>
      <c r="H111" s="29">
        <f>'Quarterly Cashflow statement'!H15</f>
        <v>0</v>
      </c>
      <c r="I111" s="29">
        <f>'Quarterly Cashflow statement'!I15</f>
        <v>0</v>
      </c>
      <c r="J111" s="29">
        <f>'Quarterly Cashflow statement'!J15</f>
        <v>0</v>
      </c>
      <c r="K111" s="29">
        <f>'Quarterly Cashflow statement'!K15</f>
        <v>0</v>
      </c>
      <c r="L111" s="29">
        <f>'Quarterly Cashflow statement'!L15</f>
        <v>0</v>
      </c>
      <c r="M111" s="29">
        <f>'Quarterly Cashflow statement'!M15</f>
        <v>0</v>
      </c>
      <c r="N111" s="29">
        <f>'Quarterly Cashflow statement'!N15</f>
        <v>0</v>
      </c>
      <c r="O111" s="29">
        <f t="shared" ref="O111:O114" si="18">SUM(B111:N111)</f>
        <v>0</v>
      </c>
    </row>
    <row r="112" spans="1:15">
      <c r="A112" s="11" t="s">
        <v>53</v>
      </c>
      <c r="B112" s="29">
        <f>'Quarterly Cashflow statement'!B16</f>
        <v>0</v>
      </c>
      <c r="C112" s="29">
        <f>'Quarterly Cashflow statement'!C16</f>
        <v>0</v>
      </c>
      <c r="D112" s="29">
        <f>'Quarterly Cashflow statement'!D16</f>
        <v>0</v>
      </c>
      <c r="E112" s="29">
        <f>'Quarterly Cashflow statement'!E16</f>
        <v>0</v>
      </c>
      <c r="F112" s="29">
        <f>'Quarterly Cashflow statement'!F16</f>
        <v>0</v>
      </c>
      <c r="G112" s="29">
        <f>'Quarterly Cashflow statement'!G16</f>
        <v>0</v>
      </c>
      <c r="H112" s="29">
        <f>'Quarterly Cashflow statement'!H16</f>
        <v>0</v>
      </c>
      <c r="I112" s="29">
        <f>'Quarterly Cashflow statement'!I16</f>
        <v>0</v>
      </c>
      <c r="J112" s="29">
        <f>'Quarterly Cashflow statement'!J16</f>
        <v>0</v>
      </c>
      <c r="K112" s="29">
        <f>'Quarterly Cashflow statement'!K16</f>
        <v>0</v>
      </c>
      <c r="L112" s="29">
        <f>'Quarterly Cashflow statement'!L16</f>
        <v>0</v>
      </c>
      <c r="M112" s="29">
        <f>'Quarterly Cashflow statement'!M16</f>
        <v>0</v>
      </c>
      <c r="N112" s="29">
        <f>'Quarterly Cashflow statement'!N16</f>
        <v>0</v>
      </c>
      <c r="O112" s="29">
        <f t="shared" si="18"/>
        <v>0</v>
      </c>
    </row>
    <row r="113" spans="1:15">
      <c r="A113" s="11" t="s">
        <v>52</v>
      </c>
      <c r="B113" s="29">
        <f>'Quarterly Cashflow statement'!B17</f>
        <v>0</v>
      </c>
      <c r="C113" s="29">
        <f>'Quarterly Cashflow statement'!C17</f>
        <v>0</v>
      </c>
      <c r="D113" s="29">
        <f>'Quarterly Cashflow statement'!D17</f>
        <v>0</v>
      </c>
      <c r="E113" s="29">
        <f>'Quarterly Cashflow statement'!E17</f>
        <v>0</v>
      </c>
      <c r="F113" s="29">
        <f>'Quarterly Cashflow statement'!F17</f>
        <v>0</v>
      </c>
      <c r="G113" s="29">
        <f>'Quarterly Cashflow statement'!G17</f>
        <v>0</v>
      </c>
      <c r="H113" s="29">
        <f>'Quarterly Cashflow statement'!H17</f>
        <v>0</v>
      </c>
      <c r="I113" s="29">
        <f>'Quarterly Cashflow statement'!I17</f>
        <v>0</v>
      </c>
      <c r="J113" s="29">
        <f>'Quarterly Cashflow statement'!J17</f>
        <v>0</v>
      </c>
      <c r="K113" s="29">
        <f>'Quarterly Cashflow statement'!K17</f>
        <v>0</v>
      </c>
      <c r="L113" s="29">
        <f>'Quarterly Cashflow statement'!L17</f>
        <v>0</v>
      </c>
      <c r="M113" s="29">
        <f>'Quarterly Cashflow statement'!M17</f>
        <v>0</v>
      </c>
      <c r="N113" s="29">
        <f>'Quarterly Cashflow statement'!N17</f>
        <v>0</v>
      </c>
      <c r="O113" s="29">
        <f t="shared" si="18"/>
        <v>0</v>
      </c>
    </row>
    <row r="114" spans="1:15">
      <c r="A114" s="11" t="s">
        <v>54</v>
      </c>
      <c r="B114" s="29">
        <f>'Quarterly Cashflow statement'!B18</f>
        <v>0</v>
      </c>
      <c r="C114" s="29" t="e">
        <f>'Quarterly Cashflow statement'!C18</f>
        <v>#DIV/0!</v>
      </c>
      <c r="D114" s="29" t="e">
        <f>'Quarterly Cashflow statement'!D18</f>
        <v>#DIV/0!</v>
      </c>
      <c r="E114" s="29" t="e">
        <f>'Quarterly Cashflow statement'!E18</f>
        <v>#DIV/0!</v>
      </c>
      <c r="F114" s="29" t="e">
        <f>'Quarterly Cashflow statement'!F18</f>
        <v>#DIV/0!</v>
      </c>
      <c r="G114" s="29" t="e">
        <f>'Quarterly Cashflow statement'!G18</f>
        <v>#DIV/0!</v>
      </c>
      <c r="H114" s="29" t="e">
        <f>'Quarterly Cashflow statement'!H18</f>
        <v>#DIV/0!</v>
      </c>
      <c r="I114" s="29" t="e">
        <f>'Quarterly Cashflow statement'!I18</f>
        <v>#DIV/0!</v>
      </c>
      <c r="J114" s="29" t="e">
        <f>'Quarterly Cashflow statement'!J18</f>
        <v>#DIV/0!</v>
      </c>
      <c r="K114" s="29" t="e">
        <f>'Quarterly Cashflow statement'!K18</f>
        <v>#DIV/0!</v>
      </c>
      <c r="L114" s="29" t="e">
        <f>'Quarterly Cashflow statement'!L18</f>
        <v>#DIV/0!</v>
      </c>
      <c r="M114" s="29" t="e">
        <f>'Quarterly Cashflow statement'!M18</f>
        <v>#DIV/0!</v>
      </c>
      <c r="N114" s="29" t="e">
        <f>'Quarterly Cashflow statement'!N18</f>
        <v>#DIV/0!</v>
      </c>
      <c r="O114" s="29" t="e">
        <f t="shared" si="18"/>
        <v>#DIV/0!</v>
      </c>
    </row>
    <row r="115" spans="1:15">
      <c r="A115" s="11" t="s">
        <v>66</v>
      </c>
      <c r="B115" s="29">
        <f>SUM(B111:B114)</f>
        <v>0</v>
      </c>
      <c r="C115" s="29" t="e">
        <f t="shared" ref="C115:N115" si="19">SUM(C111:C114)</f>
        <v>#DIV/0!</v>
      </c>
      <c r="D115" s="29" t="e">
        <f t="shared" si="19"/>
        <v>#DIV/0!</v>
      </c>
      <c r="E115" s="29" t="e">
        <f t="shared" si="19"/>
        <v>#DIV/0!</v>
      </c>
      <c r="F115" s="29" t="e">
        <f t="shared" si="19"/>
        <v>#DIV/0!</v>
      </c>
      <c r="G115" s="29" t="e">
        <f t="shared" si="19"/>
        <v>#DIV/0!</v>
      </c>
      <c r="H115" s="29" t="e">
        <f t="shared" si="19"/>
        <v>#DIV/0!</v>
      </c>
      <c r="I115" s="29" t="e">
        <f t="shared" si="19"/>
        <v>#DIV/0!</v>
      </c>
      <c r="J115" s="29" t="e">
        <f t="shared" si="19"/>
        <v>#DIV/0!</v>
      </c>
      <c r="K115" s="29" t="e">
        <f t="shared" si="19"/>
        <v>#DIV/0!</v>
      </c>
      <c r="L115" s="29" t="e">
        <f t="shared" si="19"/>
        <v>#DIV/0!</v>
      </c>
      <c r="M115" s="29" t="e">
        <f t="shared" si="19"/>
        <v>#DIV/0!</v>
      </c>
      <c r="N115" s="29" t="e">
        <f t="shared" si="19"/>
        <v>#DIV/0!</v>
      </c>
      <c r="O115" s="29" t="e">
        <f t="shared" ref="O115" si="20">SUM(O109:O114)</f>
        <v>#DIV/0!</v>
      </c>
    </row>
    <row r="116" spans="1: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5">
      <c r="A117" s="11" t="s">
        <v>67</v>
      </c>
      <c r="B117" s="11">
        <v>0</v>
      </c>
      <c r="C117" s="29">
        <f>B119</f>
        <v>0</v>
      </c>
      <c r="D117" s="29" t="e">
        <f t="shared" ref="D117:N117" si="21">C119</f>
        <v>#DIV/0!</v>
      </c>
      <c r="E117" s="29" t="e">
        <f t="shared" si="21"/>
        <v>#DIV/0!</v>
      </c>
      <c r="F117" s="29" t="e">
        <f t="shared" si="21"/>
        <v>#DIV/0!</v>
      </c>
      <c r="G117" s="29" t="e">
        <f t="shared" si="21"/>
        <v>#DIV/0!</v>
      </c>
      <c r="H117" s="29" t="e">
        <f t="shared" si="21"/>
        <v>#DIV/0!</v>
      </c>
      <c r="I117" s="29" t="e">
        <f t="shared" si="21"/>
        <v>#DIV/0!</v>
      </c>
      <c r="J117" s="29" t="e">
        <f t="shared" si="21"/>
        <v>#DIV/0!</v>
      </c>
      <c r="K117" s="29" t="e">
        <f t="shared" si="21"/>
        <v>#DIV/0!</v>
      </c>
      <c r="L117" s="29" t="e">
        <f t="shared" si="21"/>
        <v>#DIV/0!</v>
      </c>
      <c r="M117" s="29" t="e">
        <f t="shared" si="21"/>
        <v>#DIV/0!</v>
      </c>
      <c r="N117" s="29" t="e">
        <f t="shared" si="21"/>
        <v>#DIV/0!</v>
      </c>
      <c r="O117" s="11">
        <v>0</v>
      </c>
    </row>
    <row r="118" spans="1:15">
      <c r="A118" s="11" t="s">
        <v>68</v>
      </c>
      <c r="B118" s="29">
        <f>B115-B108</f>
        <v>0</v>
      </c>
      <c r="C118" s="29" t="e">
        <f t="shared" ref="C118:O118" si="22">C115-C108</f>
        <v>#DIV/0!</v>
      </c>
      <c r="D118" s="29" t="e">
        <f t="shared" si="22"/>
        <v>#DIV/0!</v>
      </c>
      <c r="E118" s="29" t="e">
        <f t="shared" si="22"/>
        <v>#DIV/0!</v>
      </c>
      <c r="F118" s="29" t="e">
        <f t="shared" si="22"/>
        <v>#DIV/0!</v>
      </c>
      <c r="G118" s="29" t="e">
        <f t="shared" si="22"/>
        <v>#DIV/0!</v>
      </c>
      <c r="H118" s="29" t="e">
        <f t="shared" si="22"/>
        <v>#DIV/0!</v>
      </c>
      <c r="I118" s="29" t="e">
        <f t="shared" si="22"/>
        <v>#DIV/0!</v>
      </c>
      <c r="J118" s="29" t="e">
        <f t="shared" si="22"/>
        <v>#DIV/0!</v>
      </c>
      <c r="K118" s="29" t="e">
        <f t="shared" si="22"/>
        <v>#DIV/0!</v>
      </c>
      <c r="L118" s="29" t="e">
        <f t="shared" si="22"/>
        <v>#DIV/0!</v>
      </c>
      <c r="M118" s="29" t="e">
        <f t="shared" si="22"/>
        <v>#DIV/0!</v>
      </c>
      <c r="N118" s="29" t="e">
        <f t="shared" si="22"/>
        <v>#DIV/0!</v>
      </c>
      <c r="O118" s="29" t="e">
        <f t="shared" si="22"/>
        <v>#DIV/0!</v>
      </c>
    </row>
    <row r="119" spans="1:15">
      <c r="A119" s="11" t="s">
        <v>69</v>
      </c>
      <c r="B119" s="29">
        <f>B117+B118</f>
        <v>0</v>
      </c>
      <c r="C119" s="29" t="e">
        <f t="shared" ref="C119:N119" si="23">C117+C118</f>
        <v>#DIV/0!</v>
      </c>
      <c r="D119" s="29" t="e">
        <f t="shared" si="23"/>
        <v>#DIV/0!</v>
      </c>
      <c r="E119" s="29" t="e">
        <f t="shared" si="23"/>
        <v>#DIV/0!</v>
      </c>
      <c r="F119" s="29" t="e">
        <f t="shared" si="23"/>
        <v>#DIV/0!</v>
      </c>
      <c r="G119" s="29" t="e">
        <f t="shared" si="23"/>
        <v>#DIV/0!</v>
      </c>
      <c r="H119" s="29" t="e">
        <f t="shared" si="23"/>
        <v>#DIV/0!</v>
      </c>
      <c r="I119" s="29" t="e">
        <f t="shared" si="23"/>
        <v>#DIV/0!</v>
      </c>
      <c r="J119" s="29" t="e">
        <f t="shared" si="23"/>
        <v>#DIV/0!</v>
      </c>
      <c r="K119" s="29" t="e">
        <f t="shared" si="23"/>
        <v>#DIV/0!</v>
      </c>
      <c r="L119" s="29" t="e">
        <f t="shared" si="23"/>
        <v>#DIV/0!</v>
      </c>
      <c r="M119" s="29" t="e">
        <f t="shared" si="23"/>
        <v>#DIV/0!</v>
      </c>
      <c r="N119" s="29" t="e">
        <f t="shared" si="23"/>
        <v>#DIV/0!</v>
      </c>
      <c r="O119" s="29" t="e">
        <f>O117+O118</f>
        <v>#DIV/0!</v>
      </c>
    </row>
    <row r="120" spans="1:15">
      <c r="A120" s="9"/>
    </row>
    <row r="121" spans="1:15">
      <c r="A121" s="9"/>
    </row>
    <row r="122" spans="1:15">
      <c r="A122" s="37" t="s">
        <v>80</v>
      </c>
      <c r="B122" s="29" t="e">
        <f>O114</f>
        <v>#DIV/0!</v>
      </c>
    </row>
    <row r="123" spans="1:15">
      <c r="A123" s="37" t="s">
        <v>122</v>
      </c>
      <c r="B123" s="29">
        <f>O102+O103+O104</f>
        <v>0</v>
      </c>
    </row>
    <row r="124" spans="1:15">
      <c r="A124" s="37" t="s">
        <v>123</v>
      </c>
      <c r="B124" s="29" t="e">
        <f>B122-B123</f>
        <v>#DIV/0!</v>
      </c>
    </row>
    <row r="125" spans="1:15">
      <c r="A125" s="37" t="s">
        <v>124</v>
      </c>
      <c r="B125" s="29" t="e">
        <f>B124*'Assumption sheet'!B96</f>
        <v>#DIV/0!</v>
      </c>
    </row>
    <row r="126" spans="1:15">
      <c r="A126" s="37" t="s">
        <v>120</v>
      </c>
      <c r="B126" s="29" t="e">
        <f>B124-B125</f>
        <v>#DIV/0!</v>
      </c>
    </row>
    <row r="127" spans="1:15">
      <c r="A127" s="12"/>
      <c r="B127" s="23"/>
    </row>
    <row r="128" spans="1:15">
      <c r="A128" s="33"/>
      <c r="B128" s="47" t="s">
        <v>28</v>
      </c>
      <c r="C128" s="47"/>
      <c r="D128" s="47"/>
      <c r="E128" s="47"/>
    </row>
    <row r="129" spans="1:5">
      <c r="A129" s="33" t="s">
        <v>37</v>
      </c>
      <c r="B129" s="31" t="s">
        <v>29</v>
      </c>
      <c r="C129" s="31" t="s">
        <v>30</v>
      </c>
      <c r="D129" s="31" t="s">
        <v>31</v>
      </c>
      <c r="E129" s="11" t="s">
        <v>32</v>
      </c>
    </row>
    <row r="130" spans="1:5">
      <c r="A130" s="33" t="s">
        <v>106</v>
      </c>
      <c r="B130" s="29" t="e">
        <f>K119</f>
        <v>#DIV/0!</v>
      </c>
      <c r="C130" s="29" t="e">
        <f t="shared" ref="C130:E130" si="24">L119</f>
        <v>#DIV/0!</v>
      </c>
      <c r="D130" s="29" t="e">
        <f t="shared" si="24"/>
        <v>#DIV/0!</v>
      </c>
      <c r="E130" s="29" t="e">
        <f t="shared" si="24"/>
        <v>#DIV/0!</v>
      </c>
    </row>
    <row r="131" spans="1:5">
      <c r="A131" s="33" t="s">
        <v>107</v>
      </c>
      <c r="B131" s="29">
        <f>K106</f>
        <v>0</v>
      </c>
      <c r="C131" s="29">
        <f t="shared" ref="C131:E131" si="25">L106</f>
        <v>0</v>
      </c>
      <c r="D131" s="29">
        <f t="shared" si="25"/>
        <v>0</v>
      </c>
      <c r="E131" s="29">
        <f t="shared" si="25"/>
        <v>0</v>
      </c>
    </row>
    <row r="132" spans="1:5">
      <c r="A132" s="33" t="s">
        <v>108</v>
      </c>
      <c r="B132" s="29">
        <f>K103</f>
        <v>0</v>
      </c>
      <c r="C132" s="29">
        <f t="shared" ref="C132:E132" si="26">L103</f>
        <v>0</v>
      </c>
      <c r="D132" s="29">
        <f t="shared" si="26"/>
        <v>0</v>
      </c>
      <c r="E132" s="29">
        <f t="shared" si="26"/>
        <v>0</v>
      </c>
    </row>
    <row r="133" spans="1:5">
      <c r="A133" s="33" t="s">
        <v>109</v>
      </c>
      <c r="B133" s="29" t="e">
        <f>SUM(B130:B132)</f>
        <v>#DIV/0!</v>
      </c>
      <c r="C133" s="29" t="e">
        <f t="shared" ref="C133:E133" si="27">SUM(C130:C132)</f>
        <v>#DIV/0!</v>
      </c>
      <c r="D133" s="29" t="e">
        <f t="shared" si="27"/>
        <v>#DIV/0!</v>
      </c>
      <c r="E133" s="29" t="e">
        <f t="shared" si="27"/>
        <v>#DIV/0!</v>
      </c>
    </row>
    <row r="134" spans="1:5">
      <c r="A134" s="33"/>
      <c r="B134" s="11"/>
      <c r="C134" s="11"/>
      <c r="D134" s="11"/>
      <c r="E134" s="11"/>
    </row>
    <row r="135" spans="1:5">
      <c r="A135" s="33" t="s">
        <v>110</v>
      </c>
      <c r="B135" s="29">
        <f>SUM(B131:B132)</f>
        <v>0</v>
      </c>
      <c r="C135" s="29">
        <f t="shared" ref="C135:E135" si="28">SUM(C131:C132)</f>
        <v>0</v>
      </c>
      <c r="D135" s="29">
        <f t="shared" si="28"/>
        <v>0</v>
      </c>
      <c r="E135" s="29">
        <f t="shared" si="28"/>
        <v>0</v>
      </c>
    </row>
    <row r="136" spans="1:5">
      <c r="A136" s="33" t="s">
        <v>111</v>
      </c>
      <c r="B136" s="34" t="e">
        <f>B133/B135</f>
        <v>#DIV/0!</v>
      </c>
      <c r="C136" s="34" t="e">
        <f t="shared" ref="C136:E136" si="29">C133/C135</f>
        <v>#DIV/0!</v>
      </c>
      <c r="D136" s="34" t="e">
        <f t="shared" si="29"/>
        <v>#DIV/0!</v>
      </c>
      <c r="E136" s="34" t="e">
        <f t="shared" si="29"/>
        <v>#DIV/0!</v>
      </c>
    </row>
    <row r="137" spans="1:5">
      <c r="A137" s="33" t="s">
        <v>112</v>
      </c>
      <c r="B137" s="34" t="e">
        <f>AVERAGE(B136:E136)</f>
        <v>#DIV/0!</v>
      </c>
      <c r="C137" s="34"/>
      <c r="D137" s="34"/>
      <c r="E137" s="34"/>
    </row>
    <row r="138" spans="1:5">
      <c r="A138" s="10"/>
    </row>
    <row r="139" spans="1:5">
      <c r="A139" s="10"/>
    </row>
    <row r="140" spans="1:5">
      <c r="A140" s="33" t="s">
        <v>113</v>
      </c>
      <c r="B140" s="11"/>
    </row>
    <row r="141" spans="1:5">
      <c r="A141" s="33" t="s">
        <v>37</v>
      </c>
      <c r="B141" s="11"/>
    </row>
    <row r="142" spans="1:5">
      <c r="A142" s="33" t="s">
        <v>106</v>
      </c>
      <c r="B142" s="29" t="e">
        <f>O119</f>
        <v>#DIV/0!</v>
      </c>
    </row>
    <row r="143" spans="1:5">
      <c r="A143" s="33" t="s">
        <v>114</v>
      </c>
      <c r="B143" s="29">
        <f>O103</f>
        <v>0</v>
      </c>
    </row>
    <row r="144" spans="1:5">
      <c r="A144" s="33" t="s">
        <v>115</v>
      </c>
      <c r="B144" s="29">
        <f>O112</f>
        <v>0</v>
      </c>
    </row>
    <row r="145" spans="1:2">
      <c r="A145" s="33" t="s">
        <v>116</v>
      </c>
      <c r="B145" s="29" t="e">
        <f>SUM(B142:B144)</f>
        <v>#DIV/0!</v>
      </c>
    </row>
    <row r="146" spans="1:2">
      <c r="A146" s="33" t="s">
        <v>117</v>
      </c>
      <c r="B146" s="29">
        <f>SUM(B143:B144)</f>
        <v>0</v>
      </c>
    </row>
    <row r="147" spans="1:2">
      <c r="A147" s="33" t="s">
        <v>118</v>
      </c>
      <c r="B147" s="34" t="e">
        <f>B145/B146</f>
        <v>#DIV/0!</v>
      </c>
    </row>
    <row r="148" spans="1:2">
      <c r="A148" s="10"/>
    </row>
    <row r="149" spans="1:2">
      <c r="A149" s="33" t="s">
        <v>119</v>
      </c>
      <c r="B149" s="11"/>
    </row>
    <row r="150" spans="1:2">
      <c r="A150" s="33" t="s">
        <v>120</v>
      </c>
      <c r="B150" s="29" t="e">
        <f>B126</f>
        <v>#DIV/0!</v>
      </c>
    </row>
    <row r="151" spans="1:2">
      <c r="A151" s="33" t="s">
        <v>108</v>
      </c>
      <c r="B151" s="29">
        <f>B143</f>
        <v>0</v>
      </c>
    </row>
    <row r="152" spans="1:2">
      <c r="A152" s="33" t="s">
        <v>115</v>
      </c>
      <c r="B152" s="29">
        <f>B144</f>
        <v>0</v>
      </c>
    </row>
    <row r="153" spans="1:2">
      <c r="A153" s="33" t="s">
        <v>116</v>
      </c>
      <c r="B153" s="29" t="e">
        <f>SUM(B150:B152)</f>
        <v>#DIV/0!</v>
      </c>
    </row>
    <row r="154" spans="1:2">
      <c r="A154" s="33" t="s">
        <v>117</v>
      </c>
      <c r="B154" s="29">
        <f>SUM(B151:B152)</f>
        <v>0</v>
      </c>
    </row>
    <row r="155" spans="1:2">
      <c r="A155" s="33" t="s">
        <v>119</v>
      </c>
      <c r="B155" s="34" t="e">
        <f>B153/B154</f>
        <v>#DIV/0!</v>
      </c>
    </row>
    <row r="161" spans="1:15">
      <c r="A161" s="10" t="s">
        <v>126</v>
      </c>
    </row>
    <row r="162" spans="1:15">
      <c r="A162" s="11" t="s">
        <v>57</v>
      </c>
      <c r="B162" s="11" t="s">
        <v>146</v>
      </c>
      <c r="C162" s="47" t="s">
        <v>26</v>
      </c>
      <c r="D162" s="47"/>
      <c r="E162" s="47"/>
      <c r="F162" s="47"/>
      <c r="G162" s="47" t="s">
        <v>27</v>
      </c>
      <c r="H162" s="47"/>
      <c r="I162" s="47"/>
      <c r="J162" s="47"/>
      <c r="K162" s="47" t="s">
        <v>28</v>
      </c>
      <c r="L162" s="47"/>
      <c r="M162" s="47"/>
      <c r="N162" s="47"/>
      <c r="O162" s="11"/>
    </row>
    <row r="163" spans="1:15">
      <c r="A163" s="11" t="s">
        <v>37</v>
      </c>
      <c r="B163" s="11" t="s">
        <v>147</v>
      </c>
      <c r="C163" s="31" t="s">
        <v>29</v>
      </c>
      <c r="D163" s="31" t="s">
        <v>30</v>
      </c>
      <c r="E163" s="31" t="s">
        <v>31</v>
      </c>
      <c r="F163" s="31" t="s">
        <v>32</v>
      </c>
      <c r="G163" s="31" t="s">
        <v>29</v>
      </c>
      <c r="H163" s="31" t="s">
        <v>30</v>
      </c>
      <c r="I163" s="31" t="s">
        <v>31</v>
      </c>
      <c r="J163" s="31" t="s">
        <v>32</v>
      </c>
      <c r="K163" s="31" t="s">
        <v>29</v>
      </c>
      <c r="L163" s="31" t="s">
        <v>30</v>
      </c>
      <c r="M163" s="31" t="s">
        <v>31</v>
      </c>
      <c r="N163" s="11" t="s">
        <v>32</v>
      </c>
      <c r="O163" s="36" t="s">
        <v>77</v>
      </c>
    </row>
    <row r="164" spans="1: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</row>
    <row r="165" spans="1:15">
      <c r="A165" s="11" t="s">
        <v>58</v>
      </c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</row>
    <row r="166" spans="1:15">
      <c r="A166" s="11" t="s">
        <v>59</v>
      </c>
      <c r="B166" s="29">
        <f>B102</f>
        <v>0</v>
      </c>
      <c r="C166" s="29">
        <f t="shared" ref="C166:N166" si="30">C102</f>
        <v>0</v>
      </c>
      <c r="D166" s="29">
        <f t="shared" si="30"/>
        <v>0</v>
      </c>
      <c r="E166" s="29">
        <f t="shared" si="30"/>
        <v>0</v>
      </c>
      <c r="F166" s="29">
        <f t="shared" si="30"/>
        <v>0</v>
      </c>
      <c r="G166" s="29">
        <f t="shared" si="30"/>
        <v>0</v>
      </c>
      <c r="H166" s="29">
        <f t="shared" si="30"/>
        <v>0</v>
      </c>
      <c r="I166" s="29">
        <f t="shared" si="30"/>
        <v>0</v>
      </c>
      <c r="J166" s="29">
        <f t="shared" si="30"/>
        <v>0</v>
      </c>
      <c r="K166" s="29">
        <f t="shared" si="30"/>
        <v>0</v>
      </c>
      <c r="L166" s="29">
        <f t="shared" si="30"/>
        <v>0</v>
      </c>
      <c r="M166" s="29">
        <f t="shared" si="30"/>
        <v>0</v>
      </c>
      <c r="N166" s="29">
        <f t="shared" si="30"/>
        <v>0</v>
      </c>
      <c r="O166" s="29">
        <f>SUM(B166:N166)</f>
        <v>0</v>
      </c>
    </row>
    <row r="167" spans="1:15">
      <c r="A167" s="11" t="s">
        <v>60</v>
      </c>
      <c r="B167" s="29">
        <f t="shared" ref="B167:N170" si="31">B103</f>
        <v>0</v>
      </c>
      <c r="C167" s="29">
        <f t="shared" si="31"/>
        <v>0</v>
      </c>
      <c r="D167" s="29">
        <f t="shared" si="31"/>
        <v>0</v>
      </c>
      <c r="E167" s="29">
        <f t="shared" si="31"/>
        <v>0</v>
      </c>
      <c r="F167" s="29">
        <f t="shared" si="31"/>
        <v>0</v>
      </c>
      <c r="G167" s="29">
        <f t="shared" si="31"/>
        <v>0</v>
      </c>
      <c r="H167" s="29">
        <f t="shared" si="31"/>
        <v>0</v>
      </c>
      <c r="I167" s="29">
        <f t="shared" si="31"/>
        <v>0</v>
      </c>
      <c r="J167" s="29">
        <f t="shared" si="31"/>
        <v>0</v>
      </c>
      <c r="K167" s="29">
        <f t="shared" si="31"/>
        <v>0</v>
      </c>
      <c r="L167" s="29">
        <f t="shared" si="31"/>
        <v>0</v>
      </c>
      <c r="M167" s="29">
        <f t="shared" si="31"/>
        <v>0</v>
      </c>
      <c r="N167" s="29">
        <f t="shared" si="31"/>
        <v>0</v>
      </c>
      <c r="O167" s="29">
        <f t="shared" ref="O167:O170" si="32">SUM(B167:N167)</f>
        <v>0</v>
      </c>
    </row>
    <row r="168" spans="1:15">
      <c r="A168" s="11" t="s">
        <v>22</v>
      </c>
      <c r="B168" s="29">
        <f t="shared" si="31"/>
        <v>0</v>
      </c>
      <c r="C168" s="29">
        <f>C40</f>
        <v>0</v>
      </c>
      <c r="D168" s="29">
        <f t="shared" ref="D168:N168" si="33">D40</f>
        <v>0</v>
      </c>
      <c r="E168" s="29">
        <f t="shared" si="33"/>
        <v>0</v>
      </c>
      <c r="F168" s="29">
        <f t="shared" si="33"/>
        <v>0</v>
      </c>
      <c r="G168" s="29">
        <f t="shared" si="33"/>
        <v>0</v>
      </c>
      <c r="H168" s="29">
        <f t="shared" si="33"/>
        <v>0</v>
      </c>
      <c r="I168" s="29">
        <f t="shared" si="33"/>
        <v>0</v>
      </c>
      <c r="J168" s="29">
        <f t="shared" si="33"/>
        <v>0</v>
      </c>
      <c r="K168" s="29">
        <f t="shared" si="33"/>
        <v>0</v>
      </c>
      <c r="L168" s="29">
        <f t="shared" si="33"/>
        <v>0</v>
      </c>
      <c r="M168" s="29">
        <f t="shared" si="33"/>
        <v>0</v>
      </c>
      <c r="N168" s="29">
        <f t="shared" si="33"/>
        <v>0</v>
      </c>
      <c r="O168" s="29">
        <f t="shared" si="32"/>
        <v>0</v>
      </c>
    </row>
    <row r="169" spans="1:15">
      <c r="A169" s="11" t="s">
        <v>61</v>
      </c>
      <c r="B169" s="29">
        <f t="shared" si="31"/>
        <v>0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29" t="e">
        <f>$B$189/2</f>
        <v>#DIV/0!</v>
      </c>
      <c r="N169" s="29" t="e">
        <f>$B$189/2</f>
        <v>#DIV/0!</v>
      </c>
      <c r="O169" s="29" t="e">
        <f t="shared" si="32"/>
        <v>#DIV/0!</v>
      </c>
    </row>
    <row r="170" spans="1:15">
      <c r="A170" s="11" t="s">
        <v>62</v>
      </c>
      <c r="B170" s="29">
        <f t="shared" si="31"/>
        <v>0</v>
      </c>
      <c r="C170" s="29">
        <f t="shared" si="31"/>
        <v>0</v>
      </c>
      <c r="D170" s="29">
        <f t="shared" si="31"/>
        <v>0</v>
      </c>
      <c r="E170" s="29">
        <f t="shared" si="31"/>
        <v>0</v>
      </c>
      <c r="F170" s="29">
        <f t="shared" si="31"/>
        <v>0</v>
      </c>
      <c r="G170" s="29">
        <f t="shared" si="31"/>
        <v>0</v>
      </c>
      <c r="H170" s="29">
        <f t="shared" si="31"/>
        <v>0</v>
      </c>
      <c r="I170" s="29">
        <f t="shared" si="31"/>
        <v>0</v>
      </c>
      <c r="J170" s="29">
        <f t="shared" si="31"/>
        <v>0</v>
      </c>
      <c r="K170" s="29">
        <f t="shared" si="31"/>
        <v>0</v>
      </c>
      <c r="L170" s="29">
        <f t="shared" si="31"/>
        <v>0</v>
      </c>
      <c r="M170" s="29">
        <f t="shared" si="31"/>
        <v>0</v>
      </c>
      <c r="N170" s="29">
        <f t="shared" si="31"/>
        <v>0</v>
      </c>
      <c r="O170" s="29">
        <f t="shared" si="32"/>
        <v>0</v>
      </c>
    </row>
    <row r="171" spans="1: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</row>
    <row r="172" spans="1:15">
      <c r="A172" s="11" t="s">
        <v>63</v>
      </c>
      <c r="B172" s="29">
        <f>SUM(B166:B171)</f>
        <v>0</v>
      </c>
      <c r="C172" s="29">
        <f t="shared" ref="C172:O172" si="34">SUM(C166:C171)</f>
        <v>0</v>
      </c>
      <c r="D172" s="29">
        <f t="shared" si="34"/>
        <v>0</v>
      </c>
      <c r="E172" s="29">
        <f t="shared" si="34"/>
        <v>0</v>
      </c>
      <c r="F172" s="29">
        <f t="shared" si="34"/>
        <v>0</v>
      </c>
      <c r="G172" s="29">
        <f t="shared" si="34"/>
        <v>0</v>
      </c>
      <c r="H172" s="29">
        <f t="shared" si="34"/>
        <v>0</v>
      </c>
      <c r="I172" s="29">
        <f t="shared" si="34"/>
        <v>0</v>
      </c>
      <c r="J172" s="29">
        <f t="shared" si="34"/>
        <v>0</v>
      </c>
      <c r="K172" s="29">
        <f t="shared" si="34"/>
        <v>0</v>
      </c>
      <c r="L172" s="29">
        <f t="shared" si="34"/>
        <v>0</v>
      </c>
      <c r="M172" s="29" t="e">
        <f t="shared" si="34"/>
        <v>#DIV/0!</v>
      </c>
      <c r="N172" s="29" t="e">
        <f t="shared" si="34"/>
        <v>#DIV/0!</v>
      </c>
      <c r="O172" s="29" t="e">
        <f t="shared" si="34"/>
        <v>#DIV/0!</v>
      </c>
    </row>
    <row r="173" spans="1: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</row>
    <row r="174" spans="1:15">
      <c r="A174" s="11" t="s">
        <v>64</v>
      </c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</row>
    <row r="175" spans="1:15">
      <c r="A175" s="11" t="s">
        <v>65</v>
      </c>
      <c r="B175" s="29">
        <f>'Quarterly Cashflow statement'!B15</f>
        <v>0</v>
      </c>
      <c r="C175" s="29">
        <f>'Quarterly Cashflow statement'!C15</f>
        <v>0</v>
      </c>
      <c r="D175" s="29">
        <f>'Quarterly Cashflow statement'!D15</f>
        <v>0</v>
      </c>
      <c r="E175" s="29">
        <f>'Quarterly Cashflow statement'!E15</f>
        <v>0</v>
      </c>
      <c r="F175" s="29">
        <f>'Quarterly Cashflow statement'!F15</f>
        <v>0</v>
      </c>
      <c r="G175" s="29">
        <f>'Quarterly Cashflow statement'!G15</f>
        <v>0</v>
      </c>
      <c r="H175" s="29">
        <f>'Quarterly Cashflow statement'!H15</f>
        <v>0</v>
      </c>
      <c r="I175" s="29">
        <f>'Quarterly Cashflow statement'!I15</f>
        <v>0</v>
      </c>
      <c r="J175" s="29">
        <f>'Quarterly Cashflow statement'!J15</f>
        <v>0</v>
      </c>
      <c r="K175" s="29">
        <f>'Quarterly Cashflow statement'!K15</f>
        <v>0</v>
      </c>
      <c r="L175" s="29">
        <f>'Quarterly Cashflow statement'!L15</f>
        <v>0</v>
      </c>
      <c r="M175" s="29">
        <f>'Quarterly Cashflow statement'!M15</f>
        <v>0</v>
      </c>
      <c r="N175" s="29">
        <f>'Quarterly Cashflow statement'!N15</f>
        <v>0</v>
      </c>
      <c r="O175" s="29">
        <f t="shared" ref="O175:O177" si="35">SUM(B175:N175)</f>
        <v>0</v>
      </c>
    </row>
    <row r="176" spans="1:15">
      <c r="A176" s="11" t="s">
        <v>53</v>
      </c>
      <c r="B176" s="29">
        <f>'Quarterly Cashflow statement'!B16</f>
        <v>0</v>
      </c>
      <c r="C176" s="29">
        <f>'Quarterly Cashflow statement'!C16</f>
        <v>0</v>
      </c>
      <c r="D176" s="29">
        <f>'Quarterly Cashflow statement'!D16</f>
        <v>0</v>
      </c>
      <c r="E176" s="29">
        <f>'Quarterly Cashflow statement'!E16</f>
        <v>0</v>
      </c>
      <c r="F176" s="29">
        <f>'Quarterly Cashflow statement'!F16</f>
        <v>0</v>
      </c>
      <c r="G176" s="29">
        <f>'Quarterly Cashflow statement'!G16</f>
        <v>0</v>
      </c>
      <c r="H176" s="29">
        <f>'Quarterly Cashflow statement'!H16</f>
        <v>0</v>
      </c>
      <c r="I176" s="29">
        <f>'Quarterly Cashflow statement'!I16</f>
        <v>0</v>
      </c>
      <c r="J176" s="29">
        <f>'Quarterly Cashflow statement'!J16</f>
        <v>0</v>
      </c>
      <c r="K176" s="29">
        <f>'Quarterly Cashflow statement'!K16</f>
        <v>0</v>
      </c>
      <c r="L176" s="29">
        <f>'Quarterly Cashflow statement'!L16</f>
        <v>0</v>
      </c>
      <c r="M176" s="29">
        <f>'Quarterly Cashflow statement'!M16</f>
        <v>0</v>
      </c>
      <c r="N176" s="29">
        <f>'Quarterly Cashflow statement'!N16</f>
        <v>0</v>
      </c>
      <c r="O176" s="29">
        <f t="shared" si="35"/>
        <v>0</v>
      </c>
    </row>
    <row r="177" spans="1:15">
      <c r="A177" s="11" t="s">
        <v>52</v>
      </c>
      <c r="B177" s="29">
        <f>'Quarterly Cashflow statement'!B17</f>
        <v>0</v>
      </c>
      <c r="C177" s="29">
        <f>'Quarterly Cashflow statement'!C17</f>
        <v>0</v>
      </c>
      <c r="D177" s="29">
        <f>'Quarterly Cashflow statement'!D17</f>
        <v>0</v>
      </c>
      <c r="E177" s="29">
        <f>'Quarterly Cashflow statement'!E17</f>
        <v>0</v>
      </c>
      <c r="F177" s="29">
        <f>'Quarterly Cashflow statement'!F17</f>
        <v>0</v>
      </c>
      <c r="G177" s="29">
        <f>'Quarterly Cashflow statement'!G17</f>
        <v>0</v>
      </c>
      <c r="H177" s="29">
        <f>'Quarterly Cashflow statement'!H17</f>
        <v>0</v>
      </c>
      <c r="I177" s="29">
        <f>'Quarterly Cashflow statement'!I17</f>
        <v>0</v>
      </c>
      <c r="J177" s="29">
        <f>'Quarterly Cashflow statement'!J17</f>
        <v>0</v>
      </c>
      <c r="K177" s="29">
        <f>'Quarterly Cashflow statement'!K17</f>
        <v>0</v>
      </c>
      <c r="L177" s="29">
        <f>'Quarterly Cashflow statement'!L17</f>
        <v>0</v>
      </c>
      <c r="M177" s="29">
        <f>'Quarterly Cashflow statement'!M17</f>
        <v>0</v>
      </c>
      <c r="N177" s="29">
        <f>'Quarterly Cashflow statement'!N17</f>
        <v>0</v>
      </c>
      <c r="O177" s="29">
        <f t="shared" si="35"/>
        <v>0</v>
      </c>
    </row>
    <row r="178" spans="1:15">
      <c r="A178" s="11" t="s">
        <v>54</v>
      </c>
      <c r="B178" s="29">
        <f>B50</f>
        <v>0</v>
      </c>
      <c r="C178" s="29" t="e">
        <f t="shared" ref="C178:O178" si="36">C50</f>
        <v>#DIV/0!</v>
      </c>
      <c r="D178" s="29" t="e">
        <f t="shared" si="36"/>
        <v>#DIV/0!</v>
      </c>
      <c r="E178" s="29" t="e">
        <f t="shared" si="36"/>
        <v>#DIV/0!</v>
      </c>
      <c r="F178" s="29" t="e">
        <f t="shared" si="36"/>
        <v>#DIV/0!</v>
      </c>
      <c r="G178" s="29" t="e">
        <f t="shared" si="36"/>
        <v>#DIV/0!</v>
      </c>
      <c r="H178" s="29" t="e">
        <f t="shared" si="36"/>
        <v>#DIV/0!</v>
      </c>
      <c r="I178" s="29" t="e">
        <f t="shared" si="36"/>
        <v>#DIV/0!</v>
      </c>
      <c r="J178" s="29" t="e">
        <f t="shared" si="36"/>
        <v>#DIV/0!</v>
      </c>
      <c r="K178" s="29" t="e">
        <f t="shared" si="36"/>
        <v>#DIV/0!</v>
      </c>
      <c r="L178" s="29" t="e">
        <f t="shared" si="36"/>
        <v>#DIV/0!</v>
      </c>
      <c r="M178" s="29" t="e">
        <f t="shared" si="36"/>
        <v>#DIV/0!</v>
      </c>
      <c r="N178" s="29" t="e">
        <f t="shared" si="36"/>
        <v>#DIV/0!</v>
      </c>
      <c r="O178" s="29" t="e">
        <f t="shared" si="36"/>
        <v>#DIV/0!</v>
      </c>
    </row>
    <row r="179" spans="1:15">
      <c r="A179" s="11" t="s">
        <v>66</v>
      </c>
      <c r="B179" s="29">
        <f>SUM(B175:B178)</f>
        <v>0</v>
      </c>
      <c r="C179" s="29" t="e">
        <f t="shared" ref="C179:O179" si="37">SUM(C175:C178)</f>
        <v>#DIV/0!</v>
      </c>
      <c r="D179" s="29" t="e">
        <f t="shared" si="37"/>
        <v>#DIV/0!</v>
      </c>
      <c r="E179" s="29" t="e">
        <f t="shared" si="37"/>
        <v>#DIV/0!</v>
      </c>
      <c r="F179" s="29" t="e">
        <f t="shared" si="37"/>
        <v>#DIV/0!</v>
      </c>
      <c r="G179" s="29" t="e">
        <f t="shared" si="37"/>
        <v>#DIV/0!</v>
      </c>
      <c r="H179" s="29" t="e">
        <f t="shared" si="37"/>
        <v>#DIV/0!</v>
      </c>
      <c r="I179" s="29" t="e">
        <f t="shared" si="37"/>
        <v>#DIV/0!</v>
      </c>
      <c r="J179" s="29" t="e">
        <f t="shared" si="37"/>
        <v>#DIV/0!</v>
      </c>
      <c r="K179" s="29" t="e">
        <f t="shared" si="37"/>
        <v>#DIV/0!</v>
      </c>
      <c r="L179" s="29" t="e">
        <f t="shared" si="37"/>
        <v>#DIV/0!</v>
      </c>
      <c r="M179" s="29" t="e">
        <f t="shared" si="37"/>
        <v>#DIV/0!</v>
      </c>
      <c r="N179" s="29" t="e">
        <f t="shared" si="37"/>
        <v>#DIV/0!</v>
      </c>
      <c r="O179" s="29" t="e">
        <f t="shared" si="37"/>
        <v>#DIV/0!</v>
      </c>
    </row>
    <row r="180" spans="1: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</row>
    <row r="181" spans="1:15">
      <c r="A181" s="11" t="s">
        <v>67</v>
      </c>
      <c r="B181" s="11">
        <v>0</v>
      </c>
      <c r="C181" s="29">
        <f>B183</f>
        <v>0</v>
      </c>
      <c r="D181" s="29" t="e">
        <f t="shared" ref="D181:N181" si="38">C183</f>
        <v>#DIV/0!</v>
      </c>
      <c r="E181" s="29" t="e">
        <f t="shared" si="38"/>
        <v>#DIV/0!</v>
      </c>
      <c r="F181" s="29" t="e">
        <f t="shared" si="38"/>
        <v>#DIV/0!</v>
      </c>
      <c r="G181" s="29" t="e">
        <f t="shared" si="38"/>
        <v>#DIV/0!</v>
      </c>
      <c r="H181" s="29" t="e">
        <f t="shared" si="38"/>
        <v>#DIV/0!</v>
      </c>
      <c r="I181" s="29" t="e">
        <f t="shared" si="38"/>
        <v>#DIV/0!</v>
      </c>
      <c r="J181" s="29" t="e">
        <f t="shared" si="38"/>
        <v>#DIV/0!</v>
      </c>
      <c r="K181" s="29" t="e">
        <f t="shared" si="38"/>
        <v>#DIV/0!</v>
      </c>
      <c r="L181" s="29" t="e">
        <f t="shared" si="38"/>
        <v>#DIV/0!</v>
      </c>
      <c r="M181" s="29" t="e">
        <f t="shared" si="38"/>
        <v>#DIV/0!</v>
      </c>
      <c r="N181" s="29" t="e">
        <f t="shared" si="38"/>
        <v>#DIV/0!</v>
      </c>
      <c r="O181" s="11">
        <v>0</v>
      </c>
    </row>
    <row r="182" spans="1:15">
      <c r="A182" s="11" t="s">
        <v>68</v>
      </c>
      <c r="B182" s="29">
        <f>B179-B172</f>
        <v>0</v>
      </c>
      <c r="C182" s="29" t="e">
        <f t="shared" ref="C182:O182" si="39">C179-C172</f>
        <v>#DIV/0!</v>
      </c>
      <c r="D182" s="29" t="e">
        <f t="shared" si="39"/>
        <v>#DIV/0!</v>
      </c>
      <c r="E182" s="29" t="e">
        <f t="shared" si="39"/>
        <v>#DIV/0!</v>
      </c>
      <c r="F182" s="29" t="e">
        <f t="shared" si="39"/>
        <v>#DIV/0!</v>
      </c>
      <c r="G182" s="29" t="e">
        <f t="shared" si="39"/>
        <v>#DIV/0!</v>
      </c>
      <c r="H182" s="29" t="e">
        <f t="shared" si="39"/>
        <v>#DIV/0!</v>
      </c>
      <c r="I182" s="29" t="e">
        <f t="shared" si="39"/>
        <v>#DIV/0!</v>
      </c>
      <c r="J182" s="29" t="e">
        <f t="shared" si="39"/>
        <v>#DIV/0!</v>
      </c>
      <c r="K182" s="29" t="e">
        <f t="shared" si="39"/>
        <v>#DIV/0!</v>
      </c>
      <c r="L182" s="29" t="e">
        <f t="shared" si="39"/>
        <v>#DIV/0!</v>
      </c>
      <c r="M182" s="29" t="e">
        <f t="shared" si="39"/>
        <v>#DIV/0!</v>
      </c>
      <c r="N182" s="29" t="e">
        <f t="shared" si="39"/>
        <v>#DIV/0!</v>
      </c>
      <c r="O182" s="29" t="e">
        <f t="shared" si="39"/>
        <v>#DIV/0!</v>
      </c>
    </row>
    <row r="183" spans="1:15">
      <c r="A183" s="11" t="s">
        <v>69</v>
      </c>
      <c r="B183" s="29">
        <f>B181+B182</f>
        <v>0</v>
      </c>
      <c r="C183" s="29" t="e">
        <f t="shared" ref="C183:O183" si="40">C181+C182</f>
        <v>#DIV/0!</v>
      </c>
      <c r="D183" s="29" t="e">
        <f t="shared" si="40"/>
        <v>#DIV/0!</v>
      </c>
      <c r="E183" s="29" t="e">
        <f t="shared" si="40"/>
        <v>#DIV/0!</v>
      </c>
      <c r="F183" s="29" t="e">
        <f t="shared" si="40"/>
        <v>#DIV/0!</v>
      </c>
      <c r="G183" s="29" t="e">
        <f t="shared" si="40"/>
        <v>#DIV/0!</v>
      </c>
      <c r="H183" s="29" t="e">
        <f t="shared" si="40"/>
        <v>#DIV/0!</v>
      </c>
      <c r="I183" s="29" t="e">
        <f t="shared" si="40"/>
        <v>#DIV/0!</v>
      </c>
      <c r="J183" s="29" t="e">
        <f t="shared" si="40"/>
        <v>#DIV/0!</v>
      </c>
      <c r="K183" s="29" t="e">
        <f t="shared" si="40"/>
        <v>#DIV/0!</v>
      </c>
      <c r="L183" s="29" t="e">
        <f t="shared" si="40"/>
        <v>#DIV/0!</v>
      </c>
      <c r="M183" s="29" t="e">
        <f t="shared" si="40"/>
        <v>#DIV/0!</v>
      </c>
      <c r="N183" s="29" t="e">
        <f t="shared" si="40"/>
        <v>#DIV/0!</v>
      </c>
      <c r="O183" s="29" t="e">
        <f t="shared" si="40"/>
        <v>#DIV/0!</v>
      </c>
    </row>
    <row r="184" spans="1:15">
      <c r="A184" s="9"/>
    </row>
    <row r="185" spans="1:15">
      <c r="A185" s="9"/>
    </row>
    <row r="186" spans="1:15">
      <c r="A186" s="37" t="s">
        <v>80</v>
      </c>
      <c r="B186" s="29" t="e">
        <f>O178</f>
        <v>#DIV/0!</v>
      </c>
    </row>
    <row r="187" spans="1:15">
      <c r="A187" s="37" t="s">
        <v>122</v>
      </c>
      <c r="B187" s="29">
        <f>O166+O167+O168</f>
        <v>0</v>
      </c>
    </row>
    <row r="188" spans="1:15">
      <c r="A188" s="37" t="s">
        <v>123</v>
      </c>
      <c r="B188" s="29" t="e">
        <f>B186-B187</f>
        <v>#DIV/0!</v>
      </c>
    </row>
    <row r="189" spans="1:15">
      <c r="A189" s="37" t="s">
        <v>124</v>
      </c>
      <c r="B189" s="29" t="e">
        <f>B188*'Assumption sheet'!B96</f>
        <v>#DIV/0!</v>
      </c>
    </row>
    <row r="190" spans="1:15">
      <c r="A190" s="37" t="s">
        <v>120</v>
      </c>
      <c r="B190" s="29" t="e">
        <f>B188-B189</f>
        <v>#DIV/0!</v>
      </c>
    </row>
    <row r="191" spans="1:15">
      <c r="A191" s="12"/>
      <c r="B191" s="23"/>
    </row>
    <row r="192" spans="1:15">
      <c r="A192" s="33"/>
      <c r="B192" s="47" t="s">
        <v>28</v>
      </c>
      <c r="C192" s="47"/>
      <c r="D192" s="47"/>
      <c r="E192" s="47"/>
    </row>
    <row r="193" spans="1:5">
      <c r="A193" s="33" t="s">
        <v>37</v>
      </c>
      <c r="B193" s="31" t="s">
        <v>29</v>
      </c>
      <c r="C193" s="31" t="s">
        <v>30</v>
      </c>
      <c r="D193" s="31" t="s">
        <v>31</v>
      </c>
      <c r="E193" s="11" t="s">
        <v>32</v>
      </c>
    </row>
    <row r="194" spans="1:5">
      <c r="A194" s="33" t="s">
        <v>106</v>
      </c>
      <c r="B194" s="29" t="e">
        <f>K183</f>
        <v>#DIV/0!</v>
      </c>
      <c r="C194" s="29" t="e">
        <f t="shared" ref="C194:E194" si="41">L183</f>
        <v>#DIV/0!</v>
      </c>
      <c r="D194" s="29" t="e">
        <f t="shared" si="41"/>
        <v>#DIV/0!</v>
      </c>
      <c r="E194" s="29" t="e">
        <f t="shared" si="41"/>
        <v>#DIV/0!</v>
      </c>
    </row>
    <row r="195" spans="1:5">
      <c r="A195" s="33" t="s">
        <v>107</v>
      </c>
      <c r="B195" s="29">
        <f>K170</f>
        <v>0</v>
      </c>
      <c r="C195" s="29">
        <f t="shared" ref="C195:E195" si="42">L170</f>
        <v>0</v>
      </c>
      <c r="D195" s="29">
        <f t="shared" si="42"/>
        <v>0</v>
      </c>
      <c r="E195" s="29">
        <f t="shared" si="42"/>
        <v>0</v>
      </c>
    </row>
    <row r="196" spans="1:5">
      <c r="A196" s="33" t="s">
        <v>108</v>
      </c>
      <c r="B196" s="29">
        <f>K167</f>
        <v>0</v>
      </c>
      <c r="C196" s="29">
        <f t="shared" ref="C196:E196" si="43">L167</f>
        <v>0</v>
      </c>
      <c r="D196" s="29">
        <f t="shared" si="43"/>
        <v>0</v>
      </c>
      <c r="E196" s="29">
        <f t="shared" si="43"/>
        <v>0</v>
      </c>
    </row>
    <row r="197" spans="1:5">
      <c r="A197" s="33" t="s">
        <v>109</v>
      </c>
      <c r="B197" s="29" t="e">
        <f>SUM(B194:B196)</f>
        <v>#DIV/0!</v>
      </c>
      <c r="C197" s="29" t="e">
        <f t="shared" ref="C197:E197" si="44">SUM(C194:C196)</f>
        <v>#DIV/0!</v>
      </c>
      <c r="D197" s="29" t="e">
        <f t="shared" si="44"/>
        <v>#DIV/0!</v>
      </c>
      <c r="E197" s="29" t="e">
        <f t="shared" si="44"/>
        <v>#DIV/0!</v>
      </c>
    </row>
    <row r="198" spans="1:5">
      <c r="A198" s="33"/>
      <c r="B198" s="11"/>
      <c r="C198" s="11"/>
      <c r="D198" s="11"/>
      <c r="E198" s="11"/>
    </row>
    <row r="199" spans="1:5">
      <c r="A199" s="33" t="s">
        <v>110</v>
      </c>
      <c r="B199" s="29">
        <f>SUM(B195:B196)</f>
        <v>0</v>
      </c>
      <c r="C199" s="29">
        <f t="shared" ref="C199:E199" si="45">SUM(C195:C196)</f>
        <v>0</v>
      </c>
      <c r="D199" s="29">
        <f t="shared" si="45"/>
        <v>0</v>
      </c>
      <c r="E199" s="29">
        <f t="shared" si="45"/>
        <v>0</v>
      </c>
    </row>
    <row r="200" spans="1:5">
      <c r="A200" s="33" t="s">
        <v>111</v>
      </c>
      <c r="B200" s="34" t="e">
        <f>B197/B199</f>
        <v>#DIV/0!</v>
      </c>
      <c r="C200" s="34" t="e">
        <f t="shared" ref="C200:E200" si="46">C197/C199</f>
        <v>#DIV/0!</v>
      </c>
      <c r="D200" s="34" t="e">
        <f t="shared" si="46"/>
        <v>#DIV/0!</v>
      </c>
      <c r="E200" s="34" t="e">
        <f t="shared" si="46"/>
        <v>#DIV/0!</v>
      </c>
    </row>
    <row r="201" spans="1:5">
      <c r="A201" s="33" t="s">
        <v>112</v>
      </c>
      <c r="B201" s="34" t="e">
        <f>AVERAGE(B200:E200)</f>
        <v>#DIV/0!</v>
      </c>
      <c r="C201" s="34"/>
      <c r="D201" s="34"/>
      <c r="E201" s="34"/>
    </row>
    <row r="202" spans="1:5">
      <c r="A202" s="10"/>
    </row>
    <row r="203" spans="1:5">
      <c r="A203" s="10"/>
    </row>
    <row r="204" spans="1:5">
      <c r="A204" s="33" t="s">
        <v>113</v>
      </c>
      <c r="B204" s="11"/>
    </row>
    <row r="205" spans="1:5">
      <c r="A205" s="33" t="s">
        <v>37</v>
      </c>
      <c r="B205" s="11"/>
    </row>
    <row r="206" spans="1:5">
      <c r="A206" s="33" t="s">
        <v>106</v>
      </c>
      <c r="B206" s="29" t="e">
        <f>O183</f>
        <v>#DIV/0!</v>
      </c>
    </row>
    <row r="207" spans="1:5">
      <c r="A207" s="33" t="s">
        <v>114</v>
      </c>
      <c r="B207" s="29">
        <f>O167</f>
        <v>0</v>
      </c>
    </row>
    <row r="208" spans="1:5">
      <c r="A208" s="33" t="s">
        <v>115</v>
      </c>
      <c r="B208" s="29">
        <f>O176</f>
        <v>0</v>
      </c>
    </row>
    <row r="209" spans="1:5">
      <c r="A209" s="33" t="s">
        <v>116</v>
      </c>
      <c r="B209" s="29" t="e">
        <f>SUM(B206:B208)</f>
        <v>#DIV/0!</v>
      </c>
    </row>
    <row r="210" spans="1:5">
      <c r="A210" s="33" t="s">
        <v>117</v>
      </c>
      <c r="B210" s="29">
        <f>SUM(B207:B208)</f>
        <v>0</v>
      </c>
    </row>
    <row r="211" spans="1:5">
      <c r="A211" s="33" t="s">
        <v>118</v>
      </c>
      <c r="B211" s="34" t="e">
        <f>B209/B210</f>
        <v>#DIV/0!</v>
      </c>
    </row>
    <row r="212" spans="1:5">
      <c r="A212" s="10"/>
    </row>
    <row r="213" spans="1:5">
      <c r="A213" s="33" t="s">
        <v>119</v>
      </c>
      <c r="B213" s="11"/>
    </row>
    <row r="214" spans="1:5">
      <c r="A214" s="33" t="s">
        <v>120</v>
      </c>
      <c r="B214" s="29" t="e">
        <f>B190</f>
        <v>#DIV/0!</v>
      </c>
    </row>
    <row r="215" spans="1:5">
      <c r="A215" s="33" t="s">
        <v>108</v>
      </c>
      <c r="B215" s="29">
        <f>O167</f>
        <v>0</v>
      </c>
    </row>
    <row r="216" spans="1:5">
      <c r="A216" s="33" t="s">
        <v>115</v>
      </c>
      <c r="B216" s="29">
        <f>O176</f>
        <v>0</v>
      </c>
    </row>
    <row r="217" spans="1:5">
      <c r="A217" s="33" t="s">
        <v>116</v>
      </c>
      <c r="B217" s="29" t="e">
        <f>SUM(B214:B216)</f>
        <v>#DIV/0!</v>
      </c>
    </row>
    <row r="218" spans="1:5">
      <c r="A218" s="33" t="s">
        <v>117</v>
      </c>
      <c r="B218" s="29">
        <f>SUM(B215:B216)</f>
        <v>0</v>
      </c>
    </row>
    <row r="219" spans="1:5">
      <c r="A219" s="33" t="s">
        <v>119</v>
      </c>
      <c r="B219" s="34" t="e">
        <f>B217/B218</f>
        <v>#DIV/0!</v>
      </c>
    </row>
    <row r="223" spans="1:5" ht="74.25" customHeight="1">
      <c r="A223" s="33" t="s">
        <v>127</v>
      </c>
      <c r="B223" s="39" t="s">
        <v>149</v>
      </c>
      <c r="C223" s="40" t="s">
        <v>121</v>
      </c>
      <c r="D223" s="40" t="s">
        <v>150</v>
      </c>
      <c r="E223" s="40" t="s">
        <v>151</v>
      </c>
    </row>
    <row r="224" spans="1:5">
      <c r="A224" s="33"/>
      <c r="B224" s="11"/>
      <c r="C224" s="11"/>
      <c r="D224" s="11"/>
      <c r="E224" s="11"/>
    </row>
    <row r="225" spans="1:5">
      <c r="A225" s="33" t="s">
        <v>128</v>
      </c>
      <c r="B225" s="29" t="e">
        <f>'Quarterly Cashflow statement'!O18</f>
        <v>#DIV/0!</v>
      </c>
      <c r="C225" s="29" t="e">
        <f>O50</f>
        <v>#DIV/0!</v>
      </c>
      <c r="D225" s="29" t="e">
        <f>B225</f>
        <v>#DIV/0!</v>
      </c>
      <c r="E225" s="29" t="e">
        <f>C225</f>
        <v>#DIV/0!</v>
      </c>
    </row>
    <row r="226" spans="1:5">
      <c r="A226" s="33" t="s">
        <v>129</v>
      </c>
      <c r="B226" s="29">
        <f>'Quarterly Cashflow statement'!O6+'Quarterly Cashflow statement'!O7+'Quarterly Cashflow statement'!O8</f>
        <v>0</v>
      </c>
      <c r="C226" s="29">
        <f>O38+O39+O40</f>
        <v>0</v>
      </c>
      <c r="D226" s="29">
        <f>O102+O103+O104</f>
        <v>0</v>
      </c>
      <c r="E226" s="29">
        <f>O166+O167+O168</f>
        <v>0</v>
      </c>
    </row>
    <row r="227" spans="1:5">
      <c r="A227" s="33" t="s">
        <v>130</v>
      </c>
      <c r="B227" s="41">
        <f>'Assumption sheet'!$B$20</f>
        <v>0</v>
      </c>
      <c r="C227" s="41">
        <f>'Assumption sheet'!$B$20</f>
        <v>0</v>
      </c>
      <c r="D227" s="41">
        <f>'Assumption sheet'!$B$20</f>
        <v>0</v>
      </c>
      <c r="E227" s="41">
        <f>'Assumption sheet'!$B$20</f>
        <v>0</v>
      </c>
    </row>
    <row r="228" spans="1:5">
      <c r="A228" s="33" t="s">
        <v>131</v>
      </c>
      <c r="B228" s="42" t="e">
        <f>B226*'Assumption sheet'!$B$2/'Financial Analysis'!B227</f>
        <v>#DIV/0!</v>
      </c>
      <c r="C228" s="42" t="e">
        <f>C226*'Assumption sheet'!$B$2/'Financial Analysis'!C227</f>
        <v>#DIV/0!</v>
      </c>
      <c r="D228" s="42" t="e">
        <f>D226*'Assumption sheet'!$B$2/'Financial Analysis'!D227</f>
        <v>#DIV/0!</v>
      </c>
      <c r="E228" s="42" t="e">
        <f>E226*'Assumption sheet'!$B$2/'Financial Analysis'!E227</f>
        <v>#DIV/0!</v>
      </c>
    </row>
    <row r="229" spans="1:5">
      <c r="A229" s="33" t="s">
        <v>132</v>
      </c>
      <c r="B229" s="43" t="e">
        <f>B228/B227</f>
        <v>#DIV/0!</v>
      </c>
      <c r="C229" s="43" t="e">
        <f t="shared" ref="C229:E229" si="47">C228/C227</f>
        <v>#DIV/0!</v>
      </c>
      <c r="D229" s="43" t="e">
        <f t="shared" si="47"/>
        <v>#DIV/0!</v>
      </c>
      <c r="E229" s="43" t="e">
        <f t="shared" si="47"/>
        <v>#DIV/0!</v>
      </c>
    </row>
    <row r="232" spans="1:5">
      <c r="A232" s="11" t="s">
        <v>133</v>
      </c>
      <c r="B232" s="11"/>
      <c r="C232" s="11"/>
      <c r="D232" s="11"/>
    </row>
    <row r="233" spans="1:5">
      <c r="A233" s="11" t="s">
        <v>37</v>
      </c>
      <c r="B233" s="11" t="s">
        <v>26</v>
      </c>
      <c r="C233" s="11" t="s">
        <v>27</v>
      </c>
      <c r="D233" s="11" t="s">
        <v>28</v>
      </c>
    </row>
    <row r="234" spans="1:5">
      <c r="A234" s="11" t="s">
        <v>106</v>
      </c>
      <c r="B234" s="29" t="e">
        <f>'Quarterly Cashflow statement'!F23</f>
        <v>#DIV/0!</v>
      </c>
      <c r="C234" s="29" t="e">
        <f>'Quarterly Cashflow statement'!J23</f>
        <v>#DIV/0!</v>
      </c>
      <c r="D234" s="29" t="e">
        <f>'Quarterly Cashflow statement'!N23</f>
        <v>#DIV/0!</v>
      </c>
    </row>
    <row r="235" spans="1:5">
      <c r="A235" s="11" t="s">
        <v>134</v>
      </c>
      <c r="B235" s="29">
        <f>SUM('Quarterly Cashflow statement'!C7:F7)</f>
        <v>0</v>
      </c>
      <c r="C235" s="29">
        <f>SUM('Quarterly Cashflow statement'!G7:J7)</f>
        <v>0</v>
      </c>
      <c r="D235" s="29">
        <f>SUM('Quarterly Cashflow statement'!K7:N7)</f>
        <v>0</v>
      </c>
    </row>
    <row r="236" spans="1:5">
      <c r="A236" s="11" t="s">
        <v>135</v>
      </c>
      <c r="B236" s="29">
        <f>SUM('Quarterly Cashflow statement'!C10:F10)</f>
        <v>0</v>
      </c>
      <c r="C236" s="29">
        <f>SUM('Quarterly Cashflow statement'!G10:J10)</f>
        <v>0</v>
      </c>
      <c r="D236" s="29">
        <f>SUM('Quarterly Cashflow statement'!K10:N10)</f>
        <v>0</v>
      </c>
    </row>
    <row r="237" spans="1:5">
      <c r="A237" s="11" t="s">
        <v>136</v>
      </c>
      <c r="B237" s="29" t="e">
        <f>SUM(B234:B236)</f>
        <v>#DIV/0!</v>
      </c>
      <c r="C237" s="29" t="e">
        <f t="shared" ref="C237:D237" si="48">SUM(C234:C236)</f>
        <v>#DIV/0!</v>
      </c>
      <c r="D237" s="29" t="e">
        <f t="shared" si="48"/>
        <v>#DIV/0!</v>
      </c>
    </row>
    <row r="238" spans="1:5">
      <c r="A238" s="11" t="s">
        <v>117</v>
      </c>
      <c r="B238" s="29">
        <f>SUM(B235:B236)</f>
        <v>0</v>
      </c>
      <c r="C238" s="29">
        <f t="shared" ref="C238:D238" si="49">SUM(C235:C236)</f>
        <v>0</v>
      </c>
      <c r="D238" s="29">
        <f t="shared" si="49"/>
        <v>0</v>
      </c>
    </row>
    <row r="239" spans="1:5">
      <c r="A239" s="11" t="s">
        <v>118</v>
      </c>
      <c r="B239" s="34" t="e">
        <f>B237/B238</f>
        <v>#DIV/0!</v>
      </c>
      <c r="C239" s="34" t="e">
        <f t="shared" ref="C239:D239" si="50">C237/C238</f>
        <v>#DIV/0!</v>
      </c>
      <c r="D239" s="34" t="e">
        <f t="shared" si="50"/>
        <v>#DIV/0!</v>
      </c>
    </row>
    <row r="240" spans="1:5">
      <c r="A240" s="11" t="s">
        <v>112</v>
      </c>
      <c r="B240" s="29" t="e">
        <f>AVERAGE(B239:D239)</f>
        <v>#DIV/0!</v>
      </c>
      <c r="C240" s="11"/>
      <c r="D240" s="11"/>
    </row>
    <row r="242" spans="1:4">
      <c r="A242" s="11" t="s">
        <v>137</v>
      </c>
      <c r="B242" s="11"/>
      <c r="C242" s="11"/>
      <c r="D242" s="11"/>
    </row>
    <row r="243" spans="1:4">
      <c r="A243" s="11" t="s">
        <v>37</v>
      </c>
      <c r="B243" s="11" t="s">
        <v>26</v>
      </c>
      <c r="C243" s="11" t="s">
        <v>27</v>
      </c>
      <c r="D243" s="11" t="s">
        <v>28</v>
      </c>
    </row>
    <row r="244" spans="1:4">
      <c r="A244" s="11" t="s">
        <v>106</v>
      </c>
      <c r="B244" s="29" t="e">
        <f>F55</f>
        <v>#DIV/0!</v>
      </c>
      <c r="C244" s="29" t="e">
        <f>J55</f>
        <v>#DIV/0!</v>
      </c>
      <c r="D244" s="29" t="e">
        <f>N55</f>
        <v>#DIV/0!</v>
      </c>
    </row>
    <row r="245" spans="1:4">
      <c r="A245" s="11" t="s">
        <v>134</v>
      </c>
      <c r="B245" s="29">
        <f>B235</f>
        <v>0</v>
      </c>
      <c r="C245" s="29">
        <f t="shared" ref="C245:D245" si="51">C235</f>
        <v>0</v>
      </c>
      <c r="D245" s="29">
        <f t="shared" si="51"/>
        <v>0</v>
      </c>
    </row>
    <row r="246" spans="1:4">
      <c r="A246" s="11" t="s">
        <v>135</v>
      </c>
      <c r="B246" s="29">
        <f t="shared" ref="B246:D246" si="52">B236</f>
        <v>0</v>
      </c>
      <c r="C246" s="29">
        <f t="shared" si="52"/>
        <v>0</v>
      </c>
      <c r="D246" s="29">
        <f t="shared" si="52"/>
        <v>0</v>
      </c>
    </row>
    <row r="247" spans="1:4">
      <c r="A247" s="11" t="s">
        <v>136</v>
      </c>
      <c r="B247" s="29" t="e">
        <f>SUM(B244:B246)</f>
        <v>#DIV/0!</v>
      </c>
      <c r="C247" s="29" t="e">
        <f t="shared" ref="C247:D247" si="53">SUM(C244:C246)</f>
        <v>#DIV/0!</v>
      </c>
      <c r="D247" s="29" t="e">
        <f t="shared" si="53"/>
        <v>#DIV/0!</v>
      </c>
    </row>
    <row r="248" spans="1:4">
      <c r="A248" s="11" t="s">
        <v>117</v>
      </c>
      <c r="B248" s="29">
        <f>SUM(B245:B246)</f>
        <v>0</v>
      </c>
      <c r="C248" s="29">
        <f t="shared" ref="C248:D248" si="54">SUM(C245:C246)</f>
        <v>0</v>
      </c>
      <c r="D248" s="29">
        <f t="shared" si="54"/>
        <v>0</v>
      </c>
    </row>
    <row r="249" spans="1:4">
      <c r="A249" s="11" t="s">
        <v>118</v>
      </c>
      <c r="B249" s="34" t="e">
        <f>B247/B248</f>
        <v>#DIV/0!</v>
      </c>
      <c r="C249" s="34" t="e">
        <f t="shared" ref="C249:D249" si="55">C247/C248</f>
        <v>#DIV/0!</v>
      </c>
      <c r="D249" s="34" t="e">
        <f t="shared" si="55"/>
        <v>#DIV/0!</v>
      </c>
    </row>
    <row r="250" spans="1:4">
      <c r="A250" s="11" t="s">
        <v>112</v>
      </c>
      <c r="B250" s="34" t="e">
        <f>AVERAGE(B249:D249)</f>
        <v>#DIV/0!</v>
      </c>
      <c r="C250" s="34"/>
      <c r="D250" s="34"/>
    </row>
    <row r="253" spans="1:4">
      <c r="A253" s="11" t="s">
        <v>138</v>
      </c>
      <c r="B253" s="11"/>
      <c r="C253" s="11"/>
      <c r="D253" s="11"/>
    </row>
    <row r="254" spans="1:4">
      <c r="A254" s="11" t="s">
        <v>37</v>
      </c>
      <c r="B254" s="11" t="s">
        <v>26</v>
      </c>
      <c r="C254" s="11" t="s">
        <v>27</v>
      </c>
      <c r="D254" s="11" t="s">
        <v>28</v>
      </c>
    </row>
    <row r="255" spans="1:4">
      <c r="A255" s="11" t="s">
        <v>106</v>
      </c>
      <c r="B255" s="44" t="e">
        <f>F119</f>
        <v>#DIV/0!</v>
      </c>
      <c r="C255" s="44" t="e">
        <f>J119</f>
        <v>#DIV/0!</v>
      </c>
      <c r="D255" s="44" t="e">
        <f>N119</f>
        <v>#DIV/0!</v>
      </c>
    </row>
    <row r="256" spans="1:4">
      <c r="A256" s="11" t="s">
        <v>134</v>
      </c>
      <c r="B256" s="44">
        <f>B245</f>
        <v>0</v>
      </c>
      <c r="C256" s="44">
        <f t="shared" ref="C256:D256" si="56">C245</f>
        <v>0</v>
      </c>
      <c r="D256" s="44">
        <f t="shared" si="56"/>
        <v>0</v>
      </c>
    </row>
    <row r="257" spans="1:4">
      <c r="A257" s="11" t="s">
        <v>135</v>
      </c>
      <c r="B257" s="44">
        <f t="shared" ref="B257:D257" si="57">B246</f>
        <v>0</v>
      </c>
      <c r="C257" s="44">
        <f t="shared" si="57"/>
        <v>0</v>
      </c>
      <c r="D257" s="44">
        <f t="shared" si="57"/>
        <v>0</v>
      </c>
    </row>
    <row r="258" spans="1:4">
      <c r="A258" s="11" t="s">
        <v>136</v>
      </c>
      <c r="B258" s="44" t="e">
        <f>SUM(B255:B257)</f>
        <v>#DIV/0!</v>
      </c>
      <c r="C258" s="44" t="e">
        <f t="shared" ref="C258:D258" si="58">SUM(C255:C257)</f>
        <v>#DIV/0!</v>
      </c>
      <c r="D258" s="44" t="e">
        <f t="shared" si="58"/>
        <v>#DIV/0!</v>
      </c>
    </row>
    <row r="259" spans="1:4">
      <c r="A259" s="11" t="s">
        <v>117</v>
      </c>
      <c r="B259" s="44">
        <f>SUM(B256:B257)</f>
        <v>0</v>
      </c>
      <c r="C259" s="44">
        <f t="shared" ref="C259:D259" si="59">SUM(C256:C257)</f>
        <v>0</v>
      </c>
      <c r="D259" s="44">
        <f t="shared" si="59"/>
        <v>0</v>
      </c>
    </row>
    <row r="260" spans="1:4">
      <c r="A260" s="11" t="s">
        <v>118</v>
      </c>
      <c r="B260" s="45" t="e">
        <f>B258/B259</f>
        <v>#DIV/0!</v>
      </c>
      <c r="C260" s="45" t="e">
        <f t="shared" ref="C260:D260" si="60">C258/C259</f>
        <v>#DIV/0!</v>
      </c>
      <c r="D260" s="45" t="e">
        <f t="shared" si="60"/>
        <v>#DIV/0!</v>
      </c>
    </row>
    <row r="261" spans="1:4">
      <c r="A261" s="11" t="s">
        <v>112</v>
      </c>
      <c r="B261" s="45" t="e">
        <f>AVERAGE(B260:D260)</f>
        <v>#DIV/0!</v>
      </c>
      <c r="C261" s="45"/>
      <c r="D261" s="45"/>
    </row>
    <row r="264" spans="1:4">
      <c r="A264" s="11" t="s">
        <v>139</v>
      </c>
      <c r="B264" s="11"/>
      <c r="C264" s="11"/>
      <c r="D264" s="11"/>
    </row>
    <row r="265" spans="1:4">
      <c r="A265" s="11" t="s">
        <v>37</v>
      </c>
      <c r="B265" s="11" t="s">
        <v>26</v>
      </c>
      <c r="C265" s="11" t="s">
        <v>27</v>
      </c>
      <c r="D265" s="11" t="s">
        <v>28</v>
      </c>
    </row>
    <row r="266" spans="1:4">
      <c r="A266" s="11" t="s">
        <v>106</v>
      </c>
      <c r="B266" s="29" t="e">
        <f>F183</f>
        <v>#DIV/0!</v>
      </c>
      <c r="C266" s="29" t="e">
        <f>J183</f>
        <v>#DIV/0!</v>
      </c>
      <c r="D266" s="29" t="e">
        <f>N183</f>
        <v>#DIV/0!</v>
      </c>
    </row>
    <row r="267" spans="1:4">
      <c r="A267" s="11" t="s">
        <v>134</v>
      </c>
      <c r="B267" s="29">
        <f>B256</f>
        <v>0</v>
      </c>
      <c r="C267" s="29">
        <f t="shared" ref="C267:D267" si="61">C256</f>
        <v>0</v>
      </c>
      <c r="D267" s="29">
        <f t="shared" si="61"/>
        <v>0</v>
      </c>
    </row>
    <row r="268" spans="1:4">
      <c r="A268" s="11" t="s">
        <v>135</v>
      </c>
      <c r="B268" s="29">
        <f t="shared" ref="B268:D268" si="62">B257</f>
        <v>0</v>
      </c>
      <c r="C268" s="29">
        <f t="shared" si="62"/>
        <v>0</v>
      </c>
      <c r="D268" s="29">
        <f t="shared" si="62"/>
        <v>0</v>
      </c>
    </row>
    <row r="269" spans="1:4">
      <c r="A269" s="11" t="s">
        <v>136</v>
      </c>
      <c r="B269" s="29" t="e">
        <f>SUM(B266:B268)</f>
        <v>#DIV/0!</v>
      </c>
      <c r="C269" s="29" t="e">
        <f t="shared" ref="C269:D269" si="63">SUM(C266:C268)</f>
        <v>#DIV/0!</v>
      </c>
      <c r="D269" s="29" t="e">
        <f t="shared" si="63"/>
        <v>#DIV/0!</v>
      </c>
    </row>
    <row r="270" spans="1:4">
      <c r="A270" s="11" t="s">
        <v>117</v>
      </c>
      <c r="B270" s="29">
        <f>SUM(B267:B268)</f>
        <v>0</v>
      </c>
      <c r="C270" s="29">
        <f t="shared" ref="C270:D270" si="64">SUM(C267:C268)</f>
        <v>0</v>
      </c>
      <c r="D270" s="29">
        <f t="shared" si="64"/>
        <v>0</v>
      </c>
    </row>
    <row r="271" spans="1:4">
      <c r="A271" s="11" t="s">
        <v>118</v>
      </c>
      <c r="B271" s="34" t="e">
        <f>B269/B270</f>
        <v>#DIV/0!</v>
      </c>
      <c r="C271" s="34" t="e">
        <f t="shared" ref="C271:D271" si="65">C269/C270</f>
        <v>#DIV/0!</v>
      </c>
      <c r="D271" s="34" t="e">
        <f t="shared" si="65"/>
        <v>#DIV/0!</v>
      </c>
    </row>
    <row r="272" spans="1:4">
      <c r="A272" s="11" t="s">
        <v>112</v>
      </c>
      <c r="B272" s="34" t="e">
        <f>AVERAGE(B271:D271)</f>
        <v>#DIV/0!</v>
      </c>
      <c r="C272" s="34"/>
      <c r="D272" s="34"/>
    </row>
  </sheetData>
  <mergeCells count="13">
    <mergeCell ref="B2:E2"/>
    <mergeCell ref="C34:F34"/>
    <mergeCell ref="G34:J34"/>
    <mergeCell ref="K34:N34"/>
    <mergeCell ref="B192:E192"/>
    <mergeCell ref="B64:E64"/>
    <mergeCell ref="C98:F98"/>
    <mergeCell ref="G98:J98"/>
    <mergeCell ref="K98:N98"/>
    <mergeCell ref="B128:E128"/>
    <mergeCell ref="C162:F162"/>
    <mergeCell ref="G162:J162"/>
    <mergeCell ref="K162:N1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Assumption sheet</vt:lpstr>
      <vt:lpstr>Quarterly Cashflow statement</vt:lpstr>
      <vt:lpstr>Overall Profit &amp; Loss</vt:lpstr>
      <vt:lpstr>Yearly PL Account</vt:lpstr>
      <vt:lpstr>Yearly Balance sheet</vt:lpstr>
      <vt:lpstr>Financial Analysis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Godse</dc:creator>
  <cp:lastModifiedBy>AMIT</cp:lastModifiedBy>
  <dcterms:created xsi:type="dcterms:W3CDTF">2015-04-10T05:19:10Z</dcterms:created>
  <dcterms:modified xsi:type="dcterms:W3CDTF">2015-06-12T04:49:10Z</dcterms:modified>
</cp:coreProperties>
</file>